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ata\záloha\Hazlov zámek venkovní prostory\"/>
    </mc:Choice>
  </mc:AlternateContent>
  <bookViews>
    <workbookView xWindow="0" yWindow="0" windowWidth="0" windowHeight="0"/>
  </bookViews>
  <sheets>
    <sheet name="Rekapitulace stavby" sheetId="1" r:id="rId1"/>
    <sheet name="1.1 - dešťová kanalizace" sheetId="2" r:id="rId2"/>
    <sheet name="1.2 - splašková kanalizace" sheetId="3" r:id="rId3"/>
    <sheet name="1.3 - vodovod - přeložka ..." sheetId="4" r:id="rId4"/>
    <sheet name="1.4 - zahradní vodovod" sheetId="5" r:id="rId5"/>
    <sheet name="1.5 - přípojka plynu" sheetId="6" r:id="rId6"/>
    <sheet name="2.1 - elektroinstalace - ..." sheetId="7" r:id="rId7"/>
    <sheet name="2.2 - elektroinstalace - ..." sheetId="8" r:id="rId8"/>
    <sheet name="2.3 - elektroinstalace - ..." sheetId="9" r:id="rId9"/>
    <sheet name="2.4 - elektroinstalace - ..." sheetId="10" r:id="rId10"/>
    <sheet name="2.5 - elektroinstalace - ..." sheetId="11" r:id="rId11"/>
    <sheet name="3.1 - fáze 1" sheetId="12" r:id="rId12"/>
    <sheet name="3.2 - fáze 2" sheetId="13" r:id="rId13"/>
    <sheet name="4 - Obnova tůně, dešťové ..." sheetId="14" r:id="rId14"/>
    <sheet name="5 - Zeleň - rostliny" sheetId="15" r:id="rId15"/>
    <sheet name="6 - Demolice dvojgaráže č..." sheetId="16" r:id="rId16"/>
    <sheet name="7 - Demolice garáže na p...." sheetId="17" r:id="rId17"/>
    <sheet name="8 - Vnější schodiště jižn..." sheetId="18" r:id="rId18"/>
    <sheet name="9 - VRN" sheetId="19" r:id="rId19"/>
  </sheets>
  <definedNames>
    <definedName name="_xlnm.Print_Area" localSheetId="0">'Rekapitulace stavby'!$D$4:$AO$76,'Rekapitulace stavby'!$C$82:$AQ$116</definedName>
    <definedName name="_xlnm.Print_Titles" localSheetId="0">'Rekapitulace stavby'!$92:$92</definedName>
    <definedName name="_xlnm._FilterDatabase" localSheetId="1" hidden="1">'1.1 - dešťová kanalizace'!$C$130:$K$314</definedName>
    <definedName name="_xlnm.Print_Area" localSheetId="1">'1.1 - dešťová kanalizace'!$C$4:$J$76,'1.1 - dešťová kanalizace'!$C$82:$J$110,'1.1 - dešťová kanalizace'!$C$116:$J$314</definedName>
    <definedName name="_xlnm.Print_Titles" localSheetId="1">'1.1 - dešťová kanalizace'!$130:$130</definedName>
    <definedName name="_xlnm._FilterDatabase" localSheetId="2" hidden="1">'1.2 - splašková kanalizace'!$C$127:$K$227</definedName>
    <definedName name="_xlnm.Print_Area" localSheetId="2">'1.2 - splašková kanalizace'!$C$4:$J$76,'1.2 - splašková kanalizace'!$C$82:$J$107,'1.2 - splašková kanalizace'!$C$113:$J$227</definedName>
    <definedName name="_xlnm.Print_Titles" localSheetId="2">'1.2 - splašková kanalizace'!$127:$127</definedName>
    <definedName name="_xlnm._FilterDatabase" localSheetId="3" hidden="1">'1.3 - vodovod - přeložka ...'!$C$127:$K$241</definedName>
    <definedName name="_xlnm.Print_Area" localSheetId="3">'1.3 - vodovod - přeložka ...'!$C$4:$J$76,'1.3 - vodovod - přeložka ...'!$C$82:$J$107,'1.3 - vodovod - přeložka ...'!$C$113:$J$241</definedName>
    <definedName name="_xlnm.Print_Titles" localSheetId="3">'1.3 - vodovod - přeložka ...'!$127:$127</definedName>
    <definedName name="_xlnm._FilterDatabase" localSheetId="4" hidden="1">'1.4 - zahradní vodovod'!$C$124:$K$177</definedName>
    <definedName name="_xlnm.Print_Area" localSheetId="4">'1.4 - zahradní vodovod'!$C$4:$J$76,'1.4 - zahradní vodovod'!$C$82:$J$104,'1.4 - zahradní vodovod'!$C$110:$J$177</definedName>
    <definedName name="_xlnm.Print_Titles" localSheetId="4">'1.4 - zahradní vodovod'!$124:$124</definedName>
    <definedName name="_xlnm._FilterDatabase" localSheetId="5" hidden="1">'1.5 - přípojka plynu'!$C$128:$K$198</definedName>
    <definedName name="_xlnm.Print_Area" localSheetId="5">'1.5 - přípojka plynu'!$C$4:$J$76,'1.5 - přípojka plynu'!$C$82:$J$108,'1.5 - přípojka plynu'!$C$114:$J$198</definedName>
    <definedName name="_xlnm.Print_Titles" localSheetId="5">'1.5 - přípojka plynu'!$128:$128</definedName>
    <definedName name="_xlnm._FilterDatabase" localSheetId="6" hidden="1">'2.1 - elektroinstalace - ...'!$C$126:$K$261</definedName>
    <definedName name="_xlnm.Print_Area" localSheetId="6">'2.1 - elektroinstalace - ...'!$C$4:$J$76,'2.1 - elektroinstalace - ...'!$C$82:$J$106,'2.1 - elektroinstalace - ...'!$C$112:$J$261</definedName>
    <definedName name="_xlnm.Print_Titles" localSheetId="6">'2.1 - elektroinstalace - ...'!$126:$126</definedName>
    <definedName name="_xlnm._FilterDatabase" localSheetId="7" hidden="1">'2.2 - elektroinstalace - ...'!$C$124:$K$237</definedName>
    <definedName name="_xlnm.Print_Area" localSheetId="7">'2.2 - elektroinstalace - ...'!$C$4:$J$76,'2.2 - elektroinstalace - ...'!$C$82:$J$104,'2.2 - elektroinstalace - ...'!$C$110:$J$237</definedName>
    <definedName name="_xlnm.Print_Titles" localSheetId="7">'2.2 - elektroinstalace - ...'!$124:$124</definedName>
    <definedName name="_xlnm._FilterDatabase" localSheetId="8" hidden="1">'2.3 - elektroinstalace - ...'!$C$124:$K$217</definedName>
    <definedName name="_xlnm.Print_Area" localSheetId="8">'2.3 - elektroinstalace - ...'!$C$4:$J$76,'2.3 - elektroinstalace - ...'!$C$82:$J$104,'2.3 - elektroinstalace - ...'!$C$110:$J$217</definedName>
    <definedName name="_xlnm.Print_Titles" localSheetId="8">'2.3 - elektroinstalace - ...'!$124:$124</definedName>
    <definedName name="_xlnm._FilterDatabase" localSheetId="9" hidden="1">'2.4 - elektroinstalace - ...'!$C$125:$K$331</definedName>
    <definedName name="_xlnm.Print_Area" localSheetId="9">'2.4 - elektroinstalace - ...'!$C$4:$J$76,'2.4 - elektroinstalace - ...'!$C$82:$J$105,'2.4 - elektroinstalace - ...'!$C$111:$J$331</definedName>
    <definedName name="_xlnm.Print_Titles" localSheetId="9">'2.4 - elektroinstalace - ...'!$125:$125</definedName>
    <definedName name="_xlnm._FilterDatabase" localSheetId="10" hidden="1">'2.5 - elektroinstalace - ...'!$C$123:$K$153</definedName>
    <definedName name="_xlnm.Print_Area" localSheetId="10">'2.5 - elektroinstalace - ...'!$C$4:$J$76,'2.5 - elektroinstalace - ...'!$C$82:$J$103,'2.5 - elektroinstalace - ...'!$C$109:$J$153</definedName>
    <definedName name="_xlnm.Print_Titles" localSheetId="10">'2.5 - elektroinstalace - ...'!$123:$123</definedName>
    <definedName name="_xlnm._FilterDatabase" localSheetId="11" hidden="1">'3.1 - fáze 1'!$C$128:$K$276</definedName>
    <definedName name="_xlnm.Print_Area" localSheetId="11">'3.1 - fáze 1'!$C$4:$J$76,'3.1 - fáze 1'!$C$82:$J$108,'3.1 - fáze 1'!$C$114:$J$276</definedName>
    <definedName name="_xlnm.Print_Titles" localSheetId="11">'3.1 - fáze 1'!$128:$128</definedName>
    <definedName name="_xlnm._FilterDatabase" localSheetId="12" hidden="1">'3.2 - fáze 2'!$C$129:$K$461</definedName>
    <definedName name="_xlnm.Print_Area" localSheetId="12">'3.2 - fáze 2'!$C$4:$J$76,'3.2 - fáze 2'!$C$82:$J$109,'3.2 - fáze 2'!$C$115:$J$461</definedName>
    <definedName name="_xlnm.Print_Titles" localSheetId="12">'3.2 - fáze 2'!$129:$129</definedName>
    <definedName name="_xlnm._FilterDatabase" localSheetId="13" hidden="1">'4 - Obnova tůně, dešťové ...'!$C$123:$K$311</definedName>
    <definedName name="_xlnm.Print_Area" localSheetId="13">'4 - Obnova tůně, dešťové ...'!$C$4:$J$76,'4 - Obnova tůně, dešťové ...'!$C$82:$J$105,'4 - Obnova tůně, dešťové ...'!$C$111:$J$311</definedName>
    <definedName name="_xlnm.Print_Titles" localSheetId="13">'4 - Obnova tůně, dešťové ...'!$123:$123</definedName>
    <definedName name="_xlnm._FilterDatabase" localSheetId="14" hidden="1">'5 - Zeleň - rostliny'!$C$118:$K$192</definedName>
    <definedName name="_xlnm.Print_Area" localSheetId="14">'5 - Zeleň - rostliny'!$C$4:$J$76,'5 - Zeleň - rostliny'!$C$82:$J$100,'5 - Zeleň - rostliny'!$C$106:$J$192</definedName>
    <definedName name="_xlnm.Print_Titles" localSheetId="14">'5 - Zeleň - rostliny'!$118:$118</definedName>
    <definedName name="_xlnm._FilterDatabase" localSheetId="15" hidden="1">'6 - Demolice dvojgaráže č...'!$C$123:$K$200</definedName>
    <definedName name="_xlnm.Print_Area" localSheetId="15">'6 - Demolice dvojgaráže č...'!$C$4:$J$76,'6 - Demolice dvojgaráže č...'!$C$82:$J$105,'6 - Demolice dvojgaráže č...'!$C$111:$J$200</definedName>
    <definedName name="_xlnm.Print_Titles" localSheetId="15">'6 - Demolice dvojgaráže č...'!$123:$123</definedName>
    <definedName name="_xlnm._FilterDatabase" localSheetId="16" hidden="1">'7 - Demolice garáže na p....'!$C$125:$K$219</definedName>
    <definedName name="_xlnm.Print_Area" localSheetId="16">'7 - Demolice garáže na p....'!$C$4:$J$76,'7 - Demolice garáže na p....'!$C$82:$J$107,'7 - Demolice garáže na p....'!$C$113:$J$219</definedName>
    <definedName name="_xlnm.Print_Titles" localSheetId="16">'7 - Demolice garáže na p....'!$125:$125</definedName>
    <definedName name="_xlnm._FilterDatabase" localSheetId="17" hidden="1">'8 - Vnější schodiště jižn...'!$C$127:$K$217</definedName>
    <definedName name="_xlnm.Print_Area" localSheetId="17">'8 - Vnější schodiště jižn...'!$C$4:$J$76,'8 - Vnější schodiště jižn...'!$C$82:$J$109,'8 - Vnější schodiště jižn...'!$C$115:$J$217</definedName>
    <definedName name="_xlnm.Print_Titles" localSheetId="17">'8 - Vnější schodiště jižn...'!$127:$127</definedName>
    <definedName name="_xlnm._FilterDatabase" localSheetId="18" hidden="1">'9 - VRN'!$C$120:$K$139</definedName>
    <definedName name="_xlnm.Print_Area" localSheetId="18">'9 - VRN'!$C$4:$J$76,'9 - VRN'!$C$82:$J$102,'9 - VRN'!$C$108:$J$139</definedName>
    <definedName name="_xlnm.Print_Titles" localSheetId="18">'9 - VRN'!$120:$120</definedName>
  </definedNames>
  <calcPr/>
</workbook>
</file>

<file path=xl/calcChain.xml><?xml version="1.0" encoding="utf-8"?>
<calcChain xmlns="http://schemas.openxmlformats.org/spreadsheetml/2006/main">
  <c i="19" l="1" r="J37"/>
  <c r="J36"/>
  <c i="1" r="AY115"/>
  <c i="19" r="J35"/>
  <c i="1" r="AX115"/>
  <c i="19"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92"/>
  <c r="J17"/>
  <c r="J15"/>
  <c r="E15"/>
  <c r="F117"/>
  <c r="J14"/>
  <c r="J12"/>
  <c r="J115"/>
  <c r="E7"/>
  <c r="E85"/>
  <c i="18" r="J37"/>
  <c r="J36"/>
  <c i="1" r="AY114"/>
  <c i="18" r="J35"/>
  <c i="1" r="AX114"/>
  <c i="18"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T197"/>
  <c r="R198"/>
  <c r="R197"/>
  <c r="P198"/>
  <c r="P197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J125"/>
  <c r="J124"/>
  <c r="F122"/>
  <c r="E120"/>
  <c r="J92"/>
  <c r="J91"/>
  <c r="F89"/>
  <c r="E87"/>
  <c r="J18"/>
  <c r="E18"/>
  <c r="F92"/>
  <c r="J17"/>
  <c r="J15"/>
  <c r="E15"/>
  <c r="F124"/>
  <c r="J14"/>
  <c r="J12"/>
  <c r="J89"/>
  <c r="E7"/>
  <c r="E85"/>
  <c i="17" r="J37"/>
  <c r="J36"/>
  <c i="1" r="AY113"/>
  <c i="17" r="J35"/>
  <c i="1" r="AX113"/>
  <c i="17" r="BI218"/>
  <c r="BH218"/>
  <c r="BG218"/>
  <c r="BF218"/>
  <c r="T218"/>
  <c r="T217"/>
  <c r="R218"/>
  <c r="R217"/>
  <c r="P218"/>
  <c r="P217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T198"/>
  <c r="R199"/>
  <c r="R198"/>
  <c r="P199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0"/>
  <c r="E118"/>
  <c r="J92"/>
  <c r="J91"/>
  <c r="F89"/>
  <c r="E87"/>
  <c r="J18"/>
  <c r="E18"/>
  <c r="F123"/>
  <c r="J17"/>
  <c r="J15"/>
  <c r="E15"/>
  <c r="F122"/>
  <c r="J14"/>
  <c r="J12"/>
  <c r="J120"/>
  <c r="E7"/>
  <c r="E116"/>
  <c i="16" r="J37"/>
  <c r="J36"/>
  <c i="1" r="AY112"/>
  <c i="16" r="J35"/>
  <c i="1" r="AX112"/>
  <c i="16"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1"/>
  <c r="J120"/>
  <c r="F118"/>
  <c r="E116"/>
  <c r="J92"/>
  <c r="J91"/>
  <c r="F89"/>
  <c r="E87"/>
  <c r="J18"/>
  <c r="E18"/>
  <c r="F121"/>
  <c r="J17"/>
  <c r="J15"/>
  <c r="E15"/>
  <c r="F91"/>
  <c r="J14"/>
  <c r="J12"/>
  <c r="J118"/>
  <c r="E7"/>
  <c r="E85"/>
  <c i="15" r="J37"/>
  <c r="J36"/>
  <c i="1" r="AY111"/>
  <c i="15" r="J35"/>
  <c i="1" r="AX111"/>
  <c i="15"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J115"/>
  <c r="F113"/>
  <c r="E111"/>
  <c r="J92"/>
  <c r="J91"/>
  <c r="F89"/>
  <c r="E87"/>
  <c r="J18"/>
  <c r="E18"/>
  <c r="F116"/>
  <c r="J17"/>
  <c r="J15"/>
  <c r="E15"/>
  <c r="F115"/>
  <c r="J14"/>
  <c r="J12"/>
  <c r="J113"/>
  <c r="E7"/>
  <c r="E109"/>
  <c i="14" r="J37"/>
  <c r="J36"/>
  <c i="1" r="AY110"/>
  <c i="14" r="J35"/>
  <c i="1" r="AX110"/>
  <c i="14" r="BI309"/>
  <c r="BH309"/>
  <c r="BG309"/>
  <c r="BF309"/>
  <c r="T309"/>
  <c r="T308"/>
  <c r="R309"/>
  <c r="R308"/>
  <c r="P309"/>
  <c r="P308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T252"/>
  <c r="R253"/>
  <c r="R252"/>
  <c r="P253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J121"/>
  <c r="J120"/>
  <c r="F118"/>
  <c r="E116"/>
  <c r="J92"/>
  <c r="J91"/>
  <c r="F89"/>
  <c r="E87"/>
  <c r="J18"/>
  <c r="E18"/>
  <c r="F92"/>
  <c r="J17"/>
  <c r="J15"/>
  <c r="E15"/>
  <c r="F120"/>
  <c r="J14"/>
  <c r="J12"/>
  <c r="J89"/>
  <c r="E7"/>
  <c r="E114"/>
  <c i="13" r="J39"/>
  <c r="J38"/>
  <c i="1" r="AY109"/>
  <c i="13" r="J37"/>
  <c i="1" r="AX109"/>
  <c i="13"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2"/>
  <c r="BH322"/>
  <c r="BG322"/>
  <c r="BF322"/>
  <c r="T322"/>
  <c r="R322"/>
  <c r="P322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2"/>
  <c r="BH292"/>
  <c r="BG292"/>
  <c r="BF292"/>
  <c r="T292"/>
  <c r="R292"/>
  <c r="P292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J127"/>
  <c r="J126"/>
  <c r="F124"/>
  <c r="E122"/>
  <c r="J94"/>
  <c r="J93"/>
  <c r="F91"/>
  <c r="E89"/>
  <c r="J20"/>
  <c r="E20"/>
  <c r="F127"/>
  <c r="J19"/>
  <c r="J17"/>
  <c r="E17"/>
  <c r="F126"/>
  <c r="J16"/>
  <c r="J14"/>
  <c r="J124"/>
  <c r="E7"/>
  <c r="E85"/>
  <c i="12" r="J39"/>
  <c r="J38"/>
  <c i="1" r="AY108"/>
  <c i="12" r="J37"/>
  <c i="1" r="AX108"/>
  <c i="12"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2"/>
  <c r="BH142"/>
  <c r="BG142"/>
  <c r="BF142"/>
  <c r="T142"/>
  <c r="R142"/>
  <c r="P142"/>
  <c r="BI136"/>
  <c r="BH136"/>
  <c r="BG136"/>
  <c r="BF136"/>
  <c r="T136"/>
  <c r="R136"/>
  <c r="P136"/>
  <c r="BI132"/>
  <c r="BH132"/>
  <c r="BG132"/>
  <c r="BF132"/>
  <c r="T132"/>
  <c r="R132"/>
  <c r="P132"/>
  <c r="J126"/>
  <c r="J125"/>
  <c r="F123"/>
  <c r="E121"/>
  <c r="J94"/>
  <c r="J93"/>
  <c r="F91"/>
  <c r="E89"/>
  <c r="J20"/>
  <c r="E20"/>
  <c r="F126"/>
  <c r="J19"/>
  <c r="J17"/>
  <c r="E17"/>
  <c r="F93"/>
  <c r="J16"/>
  <c r="J14"/>
  <c r="J123"/>
  <c r="E7"/>
  <c r="E117"/>
  <c i="11" r="J39"/>
  <c r="J38"/>
  <c i="1" r="AY106"/>
  <c i="11" r="J37"/>
  <c i="1" r="AX106"/>
  <c i="11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121"/>
  <c r="J19"/>
  <c r="J17"/>
  <c r="E17"/>
  <c r="F93"/>
  <c r="J16"/>
  <c r="J14"/>
  <c r="J118"/>
  <c r="E7"/>
  <c r="E85"/>
  <c i="10" r="J39"/>
  <c r="J38"/>
  <c i="1" r="AY105"/>
  <c i="10" r="J37"/>
  <c i="1" r="AX105"/>
  <c i="10"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J123"/>
  <c r="J122"/>
  <c r="F120"/>
  <c r="E118"/>
  <c r="J94"/>
  <c r="J93"/>
  <c r="F91"/>
  <c r="E89"/>
  <c r="J20"/>
  <c r="E20"/>
  <c r="F123"/>
  <c r="J19"/>
  <c r="J17"/>
  <c r="E17"/>
  <c r="F122"/>
  <c r="J16"/>
  <c r="J14"/>
  <c r="J120"/>
  <c r="E7"/>
  <c r="E114"/>
  <c i="9" r="J39"/>
  <c r="J38"/>
  <c i="1" r="AY104"/>
  <c i="9" r="J37"/>
  <c i="1" r="AX104"/>
  <c i="9"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122"/>
  <c r="J19"/>
  <c r="J17"/>
  <c r="E17"/>
  <c r="F121"/>
  <c r="J16"/>
  <c r="J14"/>
  <c r="J91"/>
  <c r="E7"/>
  <c r="E85"/>
  <c i="8" r="J39"/>
  <c r="J38"/>
  <c i="1" r="AY103"/>
  <c i="8" r="J37"/>
  <c i="1" r="AX103"/>
  <c i="8"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94"/>
  <c r="J19"/>
  <c r="J17"/>
  <c r="E17"/>
  <c r="F121"/>
  <c r="J16"/>
  <c r="J14"/>
  <c r="J119"/>
  <c r="E7"/>
  <c r="E113"/>
  <c i="7" r="J39"/>
  <c r="J38"/>
  <c i="1" r="AY102"/>
  <c i="7" r="J37"/>
  <c i="1" r="AX102"/>
  <c i="7"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J124"/>
  <c r="J123"/>
  <c r="F121"/>
  <c r="E119"/>
  <c r="J94"/>
  <c r="J93"/>
  <c r="F91"/>
  <c r="E89"/>
  <c r="J20"/>
  <c r="E20"/>
  <c r="F124"/>
  <c r="J19"/>
  <c r="J17"/>
  <c r="E17"/>
  <c r="F123"/>
  <c r="J16"/>
  <c r="J14"/>
  <c r="J91"/>
  <c r="E7"/>
  <c r="E115"/>
  <c i="6" r="J39"/>
  <c r="J38"/>
  <c i="1" r="AY100"/>
  <c i="6" r="J37"/>
  <c i="1" r="AX100"/>
  <c i="6"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T183"/>
  <c r="T182"/>
  <c r="R184"/>
  <c r="R183"/>
  <c r="R182"/>
  <c r="P184"/>
  <c r="P183"/>
  <c r="P182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3"/>
  <c r="E121"/>
  <c r="J94"/>
  <c r="J93"/>
  <c r="F91"/>
  <c r="E89"/>
  <c r="J20"/>
  <c r="E20"/>
  <c r="F126"/>
  <c r="J19"/>
  <c r="J17"/>
  <c r="E17"/>
  <c r="F93"/>
  <c r="J16"/>
  <c r="J14"/>
  <c r="J123"/>
  <c r="E7"/>
  <c r="E117"/>
  <c i="5" r="J39"/>
  <c r="J38"/>
  <c i="1" r="AY99"/>
  <c i="5" r="J37"/>
  <c i="1" r="AX99"/>
  <c i="5"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122"/>
  <c r="J19"/>
  <c r="J17"/>
  <c r="E17"/>
  <c r="F121"/>
  <c r="J16"/>
  <c r="J14"/>
  <c r="J119"/>
  <c r="E7"/>
  <c r="E113"/>
  <c i="4" r="J39"/>
  <c r="J38"/>
  <c i="1" r="AY98"/>
  <c i="4" r="J37"/>
  <c i="1" r="AX98"/>
  <c i="4" r="BI241"/>
  <c r="BH241"/>
  <c r="BG241"/>
  <c r="BF241"/>
  <c r="T241"/>
  <c r="T240"/>
  <c r="T239"/>
  <c r="R241"/>
  <c r="R240"/>
  <c r="R239"/>
  <c r="P241"/>
  <c r="P240"/>
  <c r="P239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125"/>
  <c r="J19"/>
  <c r="J17"/>
  <c r="E17"/>
  <c r="F93"/>
  <c r="J16"/>
  <c r="J14"/>
  <c r="J91"/>
  <c r="E7"/>
  <c r="E85"/>
  <c i="3" r="J39"/>
  <c r="J38"/>
  <c i="1" r="AY97"/>
  <c i="3" r="J37"/>
  <c i="1" r="AX97"/>
  <c i="3" r="BI227"/>
  <c r="BH227"/>
  <c r="BG227"/>
  <c r="BF227"/>
  <c r="T227"/>
  <c r="T226"/>
  <c r="T225"/>
  <c r="R227"/>
  <c r="R226"/>
  <c r="R225"/>
  <c r="P227"/>
  <c r="P226"/>
  <c r="P225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125"/>
  <c r="J19"/>
  <c r="J17"/>
  <c r="E17"/>
  <c r="F93"/>
  <c r="J16"/>
  <c r="J14"/>
  <c r="J122"/>
  <c r="E7"/>
  <c r="E116"/>
  <c i="2" r="J39"/>
  <c r="J38"/>
  <c i="1" r="AY96"/>
  <c i="2" r="J37"/>
  <c i="1" r="AX96"/>
  <c i="2" r="BI314"/>
  <c r="BH314"/>
  <c r="BG314"/>
  <c r="BF314"/>
  <c r="T314"/>
  <c r="T313"/>
  <c r="T312"/>
  <c r="R314"/>
  <c r="R313"/>
  <c r="R312"/>
  <c r="P314"/>
  <c r="P313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1"/>
  <c r="BH301"/>
  <c r="BG301"/>
  <c r="BF301"/>
  <c r="T301"/>
  <c r="T300"/>
  <c r="R301"/>
  <c r="R300"/>
  <c r="P301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J128"/>
  <c r="J127"/>
  <c r="F125"/>
  <c r="E123"/>
  <c r="J94"/>
  <c r="J93"/>
  <c r="F91"/>
  <c r="E89"/>
  <c r="J20"/>
  <c r="E20"/>
  <c r="F128"/>
  <c r="J19"/>
  <c r="J17"/>
  <c r="E17"/>
  <c r="F127"/>
  <c r="J16"/>
  <c r="J14"/>
  <c r="J91"/>
  <c r="E7"/>
  <c r="E119"/>
  <c i="1" r="L90"/>
  <c r="AM90"/>
  <c r="AM89"/>
  <c r="L89"/>
  <c r="AM87"/>
  <c r="L87"/>
  <c r="L85"/>
  <c r="L84"/>
  <c i="2" r="J298"/>
  <c r="BK285"/>
  <c r="J272"/>
  <c r="J254"/>
  <c r="J240"/>
  <c r="BK230"/>
  <c r="BK210"/>
  <c r="BK195"/>
  <c r="J173"/>
  <c r="J154"/>
  <c r="BK306"/>
  <c r="BK293"/>
  <c r="BK287"/>
  <c r="J278"/>
  <c r="J268"/>
  <c r="BK226"/>
  <c r="J214"/>
  <c r="BK207"/>
  <c r="J178"/>
  <c r="BK154"/>
  <c r="BK310"/>
  <c r="J293"/>
  <c r="BK279"/>
  <c r="J246"/>
  <c r="J232"/>
  <c r="J226"/>
  <c r="BK214"/>
  <c r="BK187"/>
  <c r="BK284"/>
  <c r="J276"/>
  <c r="J266"/>
  <c r="J256"/>
  <c r="J244"/>
  <c r="J228"/>
  <c r="J219"/>
  <c r="J207"/>
  <c r="BK202"/>
  <c r="J187"/>
  <c r="BK173"/>
  <c r="BK141"/>
  <c i="1" r="AS107"/>
  <c i="3" r="BK204"/>
  <c r="J185"/>
  <c r="BK160"/>
  <c r="BK145"/>
  <c r="BK135"/>
  <c r="J211"/>
  <c r="J195"/>
  <c r="BK185"/>
  <c r="J154"/>
  <c r="J131"/>
  <c r="BK215"/>
  <c r="J203"/>
  <c r="BK191"/>
  <c r="J172"/>
  <c r="BK157"/>
  <c r="BK227"/>
  <c r="J197"/>
  <c r="BK175"/>
  <c r="BK163"/>
  <c r="J143"/>
  <c i="4" r="J226"/>
  <c r="J219"/>
  <c r="J192"/>
  <c r="J171"/>
  <c r="BK155"/>
  <c r="J139"/>
  <c r="BK230"/>
  <c r="BK215"/>
  <c r="BK187"/>
  <c r="J143"/>
  <c r="BK229"/>
  <c r="BK221"/>
  <c r="J211"/>
  <c r="J204"/>
  <c r="J157"/>
  <c r="BK234"/>
  <c r="J225"/>
  <c r="J206"/>
  <c r="J197"/>
  <c r="J187"/>
  <c r="BK164"/>
  <c r="BK135"/>
  <c i="5" r="BK167"/>
  <c r="J131"/>
  <c r="J172"/>
  <c r="BK162"/>
  <c r="J152"/>
  <c r="BK134"/>
  <c r="J143"/>
  <c r="BK152"/>
  <c r="J140"/>
  <c i="6" r="BK184"/>
  <c r="J161"/>
  <c r="J198"/>
  <c r="J188"/>
  <c r="BK164"/>
  <c r="J135"/>
  <c r="J193"/>
  <c r="BK174"/>
  <c r="BK155"/>
  <c r="BK146"/>
  <c r="J196"/>
  <c r="J175"/>
  <c r="BK167"/>
  <c r="J146"/>
  <c i="7" r="J250"/>
  <c r="J237"/>
  <c r="J203"/>
  <c r="BK193"/>
  <c r="BK181"/>
  <c r="BK169"/>
  <c r="BK160"/>
  <c r="J145"/>
  <c r="BK239"/>
  <c r="BK230"/>
  <c r="J200"/>
  <c r="J184"/>
  <c r="J169"/>
  <c r="J148"/>
  <c r="J136"/>
  <c r="BK260"/>
  <c r="BK248"/>
  <c r="BK235"/>
  <c r="J220"/>
  <c r="BK210"/>
  <c r="J202"/>
  <c r="BK178"/>
  <c r="BK170"/>
  <c r="BK130"/>
  <c r="BK255"/>
  <c r="J215"/>
  <c r="J208"/>
  <c r="J187"/>
  <c r="J165"/>
  <c r="BK157"/>
  <c r="J141"/>
  <c i="8" r="J194"/>
  <c r="J186"/>
  <c r="BK164"/>
  <c r="J154"/>
  <c r="BK151"/>
  <c r="BK133"/>
  <c r="BK225"/>
  <c r="J216"/>
  <c r="BK198"/>
  <c r="J185"/>
  <c r="BK175"/>
  <c r="J159"/>
  <c r="BK156"/>
  <c r="J145"/>
  <c r="BK128"/>
  <c r="BK234"/>
  <c r="J224"/>
  <c r="J215"/>
  <c r="BK196"/>
  <c r="J156"/>
  <c r="BK143"/>
  <c r="J226"/>
  <c r="BK205"/>
  <c r="BK185"/>
  <c r="J167"/>
  <c r="BK153"/>
  <c r="J141"/>
  <c i="9" r="BK212"/>
  <c r="BK190"/>
  <c r="BK178"/>
  <c r="BK155"/>
  <c r="J145"/>
  <c r="J207"/>
  <c r="BK194"/>
  <c r="J182"/>
  <c r="BK170"/>
  <c r="J165"/>
  <c r="J149"/>
  <c r="BK141"/>
  <c r="BK199"/>
  <c r="BK192"/>
  <c r="BK187"/>
  <c r="BK167"/>
  <c r="J161"/>
  <c r="J151"/>
  <c r="BK144"/>
  <c r="J217"/>
  <c r="J201"/>
  <c r="BK173"/>
  <c r="BK161"/>
  <c r="J152"/>
  <c r="J141"/>
  <c r="J128"/>
  <c i="10" r="BK322"/>
  <c r="BK314"/>
  <c r="BK302"/>
  <c r="BK277"/>
  <c r="J261"/>
  <c r="BK248"/>
  <c r="J241"/>
  <c r="J226"/>
  <c r="BK194"/>
  <c r="BK184"/>
  <c r="BK178"/>
  <c r="BK170"/>
  <c r="J148"/>
  <c r="J325"/>
  <c r="J303"/>
  <c r="BK270"/>
  <c r="J263"/>
  <c r="BK245"/>
  <c r="J220"/>
  <c r="J205"/>
  <c r="BK185"/>
  <c r="J172"/>
  <c r="BK139"/>
  <c r="J324"/>
  <c r="BK320"/>
  <c r="J310"/>
  <c r="J296"/>
  <c r="BK281"/>
  <c r="BK263"/>
  <c r="J253"/>
  <c r="J242"/>
  <c r="J211"/>
  <c r="J194"/>
  <c r="J185"/>
  <c r="BK179"/>
  <c r="J170"/>
  <c r="BK160"/>
  <c r="J129"/>
  <c r="J317"/>
  <c r="J305"/>
  <c r="J301"/>
  <c r="J281"/>
  <c r="J260"/>
  <c r="BK241"/>
  <c r="BK214"/>
  <c r="BK193"/>
  <c r="BK175"/>
  <c r="BK156"/>
  <c r="J139"/>
  <c i="11" r="BK133"/>
  <c r="BK140"/>
  <c r="BK152"/>
  <c r="J135"/>
  <c r="BK135"/>
  <c i="12" r="J245"/>
  <c r="BK237"/>
  <c r="J228"/>
  <c r="BK187"/>
  <c r="J171"/>
  <c r="BK136"/>
  <c r="J261"/>
  <c r="J205"/>
  <c r="BK191"/>
  <c r="J174"/>
  <c r="BK156"/>
  <c r="BK259"/>
  <c r="J237"/>
  <c r="BK217"/>
  <c r="J200"/>
  <c r="J190"/>
  <c r="BK171"/>
  <c r="J142"/>
  <c r="J264"/>
  <c r="J254"/>
  <c r="J242"/>
  <c r="BK222"/>
  <c r="BK183"/>
  <c r="J162"/>
  <c i="13" r="J454"/>
  <c r="BK404"/>
  <c r="BK389"/>
  <c r="BK384"/>
  <c r="J371"/>
  <c r="J364"/>
  <c r="J357"/>
  <c r="BK326"/>
  <c r="J299"/>
  <c r="J280"/>
  <c r="J256"/>
  <c r="BK193"/>
  <c r="J156"/>
  <c r="J141"/>
  <c r="BK457"/>
  <c r="J439"/>
  <c r="BK417"/>
  <c r="J405"/>
  <c r="J387"/>
  <c r="BK359"/>
  <c r="BK345"/>
  <c r="J329"/>
  <c r="J312"/>
  <c r="J303"/>
  <c r="J278"/>
  <c r="BK267"/>
  <c r="BK249"/>
  <c r="BK235"/>
  <c r="J208"/>
  <c r="BK158"/>
  <c r="J445"/>
  <c r="J423"/>
  <c r="J411"/>
  <c r="BK398"/>
  <c r="BK363"/>
  <c r="J355"/>
  <c r="J343"/>
  <c r="J309"/>
  <c r="BK292"/>
  <c r="J264"/>
  <c r="BK256"/>
  <c r="J245"/>
  <c r="BK232"/>
  <c r="J214"/>
  <c r="J204"/>
  <c r="J191"/>
  <c r="J160"/>
  <c r="BK143"/>
  <c r="BK133"/>
  <c r="J437"/>
  <c r="J417"/>
  <c r="BK393"/>
  <c r="J367"/>
  <c r="BK355"/>
  <c r="BK340"/>
  <c r="BK329"/>
  <c r="J322"/>
  <c r="J305"/>
  <c r="J273"/>
  <c r="J249"/>
  <c r="J235"/>
  <c r="J221"/>
  <c r="BK207"/>
  <c r="BK195"/>
  <c r="BK160"/>
  <c r="J146"/>
  <c i="14" r="J297"/>
  <c r="J284"/>
  <c r="J249"/>
  <c r="BK227"/>
  <c r="BK160"/>
  <c r="J148"/>
  <c r="BK302"/>
  <c r="BK257"/>
  <c r="J239"/>
  <c r="J222"/>
  <c r="BK189"/>
  <c r="BK164"/>
  <c r="BK132"/>
  <c r="J309"/>
  <c r="BK287"/>
  <c r="BK271"/>
  <c r="BK246"/>
  <c r="BK222"/>
  <c r="BK208"/>
  <c r="J200"/>
  <c r="J173"/>
  <c r="J160"/>
  <c r="BK141"/>
  <c r="BK292"/>
  <c r="BK284"/>
  <c r="BK268"/>
  <c r="BK236"/>
  <c r="BK202"/>
  <c r="J189"/>
  <c r="BK171"/>
  <c r="BK157"/>
  <c i="15" r="J191"/>
  <c r="BK176"/>
  <c r="J169"/>
  <c r="BK159"/>
  <c r="BK155"/>
  <c r="BK144"/>
  <c r="J128"/>
  <c r="J184"/>
  <c r="J176"/>
  <c r="BK160"/>
  <c r="J147"/>
  <c r="BK138"/>
  <c r="BK128"/>
  <c r="BK178"/>
  <c r="BK164"/>
  <c r="J155"/>
  <c r="J142"/>
  <c r="BK130"/>
  <c r="BK161"/>
  <c r="J122"/>
  <c i="16" r="BK183"/>
  <c r="J151"/>
  <c r="J192"/>
  <c r="BK165"/>
  <c r="J146"/>
  <c r="J196"/>
  <c r="BK159"/>
  <c r="BK146"/>
  <c r="J132"/>
  <c r="BK178"/>
  <c r="BK163"/>
  <c r="BK144"/>
  <c i="17" r="BK214"/>
  <c r="J184"/>
  <c r="BK167"/>
  <c r="BK132"/>
  <c r="BK191"/>
  <c r="BK159"/>
  <c r="BK152"/>
  <c r="J129"/>
  <c r="J203"/>
  <c r="J186"/>
  <c r="BK170"/>
  <c r="BK154"/>
  <c r="J135"/>
  <c r="J199"/>
  <c r="J181"/>
  <c r="J152"/>
  <c r="J138"/>
  <c r="BK129"/>
  <c i="18" r="J205"/>
  <c r="BK184"/>
  <c r="J163"/>
  <c r="BK152"/>
  <c r="J136"/>
  <c r="BK205"/>
  <c r="BK192"/>
  <c r="J184"/>
  <c r="BK166"/>
  <c r="BK131"/>
  <c r="BK202"/>
  <c r="J180"/>
  <c r="J131"/>
  <c r="BK154"/>
  <c r="J142"/>
  <c i="19" r="J139"/>
  <c r="J124"/>
  <c r="J138"/>
  <c r="J125"/>
  <c r="J131"/>
  <c r="BK124"/>
  <c i="2" r="BK297"/>
  <c r="BK281"/>
  <c r="BK260"/>
  <c r="BK244"/>
  <c r="BK238"/>
  <c r="J223"/>
  <c r="J209"/>
  <c r="J191"/>
  <c r="BK164"/>
  <c i="1" r="AS101"/>
  <c i="2" r="BK276"/>
  <c r="BK249"/>
  <c r="J222"/>
  <c r="BK209"/>
  <c r="J188"/>
  <c r="J151"/>
  <c r="BK314"/>
  <c r="J297"/>
  <c r="J284"/>
  <c r="J269"/>
  <c r="BK240"/>
  <c r="J230"/>
  <c r="BK222"/>
  <c r="J202"/>
  <c r="BK181"/>
  <c r="J288"/>
  <c r="J279"/>
  <c r="J263"/>
  <c r="BK254"/>
  <c r="J249"/>
  <c r="BK232"/>
  <c r="J217"/>
  <c r="BK205"/>
  <c r="BK200"/>
  <c r="J181"/>
  <c r="J164"/>
  <c r="J147"/>
  <c r="BK134"/>
  <c i="3" r="J215"/>
  <c r="J207"/>
  <c r="BK187"/>
  <c r="J169"/>
  <c r="BK143"/>
  <c r="BK218"/>
  <c r="BK203"/>
  <c r="J192"/>
  <c r="J179"/>
  <c r="J141"/>
  <c r="J227"/>
  <c r="J212"/>
  <c r="J206"/>
  <c r="BK192"/>
  <c r="BK179"/>
  <c r="J163"/>
  <c r="BK148"/>
  <c r="BK199"/>
  <c r="BK189"/>
  <c r="J160"/>
  <c r="BK138"/>
  <c i="4" r="J223"/>
  <c r="J213"/>
  <c r="J189"/>
  <c r="J168"/>
  <c r="J150"/>
  <c r="J241"/>
  <c r="BK228"/>
  <c r="BK204"/>
  <c r="J179"/>
  <c r="J131"/>
  <c r="BK225"/>
  <c r="BK213"/>
  <c r="J208"/>
  <c r="BK203"/>
  <c r="BK146"/>
  <c r="J230"/>
  <c r="BK219"/>
  <c r="J212"/>
  <c r="J202"/>
  <c r="J194"/>
  <c r="BK168"/>
  <c r="BK139"/>
  <c i="5" r="J168"/>
  <c r="J134"/>
  <c r="J170"/>
  <c r="J158"/>
  <c r="BK140"/>
  <c r="BK170"/>
  <c r="BK172"/>
  <c r="J149"/>
  <c r="BK131"/>
  <c i="6" r="BK171"/>
  <c r="BK191"/>
  <c r="J177"/>
  <c r="BK138"/>
  <c r="BK196"/>
  <c r="J172"/>
  <c r="BK152"/>
  <c r="BK144"/>
  <c r="J191"/>
  <c r="BK179"/>
  <c r="J171"/>
  <c r="J141"/>
  <c i="7" r="BK257"/>
  <c r="BK245"/>
  <c r="BK224"/>
  <c r="BK220"/>
  <c r="BK199"/>
  <c r="BK176"/>
  <c r="BK165"/>
  <c r="BK250"/>
  <c r="BK241"/>
  <c r="BK232"/>
  <c r="BK218"/>
  <c r="J176"/>
  <c r="J164"/>
  <c r="BK141"/>
  <c r="BK261"/>
  <c r="J255"/>
  <c r="J239"/>
  <c r="J218"/>
  <c r="BK208"/>
  <c r="BK200"/>
  <c r="J181"/>
  <c r="J173"/>
  <c r="BK164"/>
  <c r="J260"/>
  <c r="J246"/>
  <c r="J213"/>
  <c r="J193"/>
  <c r="BK172"/>
  <c r="J160"/>
  <c r="BK145"/>
  <c r="J130"/>
  <c i="8" r="BK231"/>
  <c r="BK219"/>
  <c r="BK210"/>
  <c r="J198"/>
  <c r="BK187"/>
  <c r="BK166"/>
  <c r="BK155"/>
  <c r="J152"/>
  <c r="BK136"/>
  <c r="J231"/>
  <c r="J217"/>
  <c r="J200"/>
  <c r="BK186"/>
  <c r="J172"/>
  <c r="BK158"/>
  <c r="BK154"/>
  <c r="J133"/>
  <c r="J235"/>
  <c r="J225"/>
  <c r="J210"/>
  <c r="J192"/>
  <c r="J178"/>
  <c r="BK152"/>
  <c r="J147"/>
  <c r="BK217"/>
  <c r="BK202"/>
  <c r="BK184"/>
  <c r="J166"/>
  <c r="J158"/>
  <c r="J136"/>
  <c i="9" r="BK213"/>
  <c r="BK205"/>
  <c r="BK184"/>
  <c r="BK163"/>
  <c r="BK152"/>
  <c r="BK214"/>
  <c r="J205"/>
  <c r="J187"/>
  <c r="J173"/>
  <c r="J166"/>
  <c r="J159"/>
  <c r="J144"/>
  <c r="BK128"/>
  <c r="BK198"/>
  <c r="J190"/>
  <c r="J170"/>
  <c r="BK164"/>
  <c r="J153"/>
  <c r="J146"/>
  <c r="J208"/>
  <c r="J199"/>
  <c r="BK169"/>
  <c r="BK159"/>
  <c r="BK147"/>
  <c r="BK133"/>
  <c i="10" r="BK324"/>
  <c r="J320"/>
  <c r="J309"/>
  <c r="J292"/>
  <c r="BK275"/>
  <c r="BK255"/>
  <c r="J245"/>
  <c r="BK229"/>
  <c r="BK211"/>
  <c r="BK197"/>
  <c r="J189"/>
  <c r="J177"/>
  <c r="BK174"/>
  <c r="J165"/>
  <c r="BK141"/>
  <c r="J313"/>
  <c r="J294"/>
  <c r="J265"/>
  <c r="J232"/>
  <c r="BK217"/>
  <c r="BK202"/>
  <c r="J184"/>
  <c r="BK177"/>
  <c r="J154"/>
  <c r="BK327"/>
  <c r="J314"/>
  <c r="J308"/>
  <c r="BK294"/>
  <c r="J284"/>
  <c r="J270"/>
  <c r="BK260"/>
  <c r="J246"/>
  <c r="J223"/>
  <c r="BK196"/>
  <c r="BK187"/>
  <c r="J174"/>
  <c r="BK165"/>
  <c r="BK154"/>
  <c r="BK326"/>
  <c r="BK308"/>
  <c r="J302"/>
  <c r="BK287"/>
  <c r="J277"/>
  <c r="J250"/>
  <c r="BK226"/>
  <c r="J197"/>
  <c r="J181"/>
  <c r="BK171"/>
  <c r="BK148"/>
  <c r="BK129"/>
  <c i="11" r="J150"/>
  <c r="BK143"/>
  <c r="BK127"/>
  <c r="BK146"/>
  <c r="J152"/>
  <c i="12" r="BK268"/>
  <c r="BK242"/>
  <c r="BK229"/>
  <c r="BK194"/>
  <c r="J185"/>
  <c r="J165"/>
  <c r="BK142"/>
  <c r="J275"/>
  <c r="BK250"/>
  <c r="J222"/>
  <c r="J202"/>
  <c r="BK190"/>
  <c r="BK168"/>
  <c r="J268"/>
  <c r="J247"/>
  <c r="BK228"/>
  <c r="J211"/>
  <c r="BK195"/>
  <c r="J183"/>
  <c r="J156"/>
  <c r="J136"/>
  <c r="BK261"/>
  <c r="J250"/>
  <c r="BK233"/>
  <c r="J198"/>
  <c r="BK185"/>
  <c r="BK174"/>
  <c i="13" r="J377"/>
  <c r="BK367"/>
  <c r="J361"/>
  <c r="BK353"/>
  <c r="BK325"/>
  <c r="J283"/>
  <c r="J259"/>
  <c r="BK221"/>
  <c r="BK166"/>
  <c r="J143"/>
  <c r="BK460"/>
  <c r="BK443"/>
  <c r="BK429"/>
  <c r="BK408"/>
  <c r="BK396"/>
  <c r="J374"/>
  <c r="J362"/>
  <c r="J348"/>
  <c r="BK316"/>
  <c r="J307"/>
  <c r="BK280"/>
  <c r="BK273"/>
  <c r="BK259"/>
  <c r="BK245"/>
  <c r="BK204"/>
  <c r="BK163"/>
  <c r="J451"/>
  <c r="J443"/>
  <c r="J432"/>
  <c r="BK415"/>
  <c r="BK400"/>
  <c r="J393"/>
  <c r="J358"/>
  <c r="BK348"/>
  <c r="J340"/>
  <c r="BK315"/>
  <c r="J261"/>
  <c r="BK253"/>
  <c r="J243"/>
  <c r="BK229"/>
  <c r="J211"/>
  <c r="BK198"/>
  <c r="J193"/>
  <c r="BK149"/>
  <c r="BK136"/>
  <c r="BK448"/>
  <c r="BK423"/>
  <c r="J395"/>
  <c r="BK371"/>
  <c r="BK364"/>
  <c r="J351"/>
  <c r="J326"/>
  <c r="BK312"/>
  <c r="J301"/>
  <c r="J267"/>
  <c r="BK237"/>
  <c r="BK223"/>
  <c r="J216"/>
  <c r="J201"/>
  <c r="J163"/>
  <c r="BK152"/>
  <c i="14" r="BK309"/>
  <c r="BK289"/>
  <c r="J246"/>
  <c r="BK215"/>
  <c r="J175"/>
  <c r="J151"/>
  <c r="BK129"/>
  <c r="J273"/>
  <c r="BK249"/>
  <c r="BK233"/>
  <c r="BK196"/>
  <c r="J183"/>
  <c r="BK154"/>
  <c r="BK135"/>
  <c r="J127"/>
  <c r="J300"/>
  <c r="BK273"/>
  <c r="J257"/>
  <c r="BK239"/>
  <c r="J205"/>
  <c r="J186"/>
  <c r="BK168"/>
  <c r="BK148"/>
  <c r="BK300"/>
  <c r="J289"/>
  <c r="J279"/>
  <c r="J261"/>
  <c r="BK217"/>
  <c r="BK200"/>
  <c r="BK178"/>
  <c r="J168"/>
  <c r="J135"/>
  <c i="15" r="BK180"/>
  <c r="BK167"/>
  <c r="J157"/>
  <c r="J151"/>
  <c r="BK142"/>
  <c r="BK122"/>
  <c r="BK182"/>
  <c r="J162"/>
  <c r="J153"/>
  <c r="BK140"/>
  <c r="J125"/>
  <c r="J174"/>
  <c r="BK162"/>
  <c r="J160"/>
  <c r="J149"/>
  <c r="J136"/>
  <c r="BK166"/>
  <c r="BK125"/>
  <c i="16" r="J189"/>
  <c r="J165"/>
  <c r="BK132"/>
  <c r="J178"/>
  <c r="BK151"/>
  <c r="BK135"/>
  <c r="J183"/>
  <c r="J170"/>
  <c r="BK141"/>
  <c r="J199"/>
  <c r="J175"/>
  <c r="BK157"/>
  <c r="J135"/>
  <c i="17" r="BK205"/>
  <c r="J172"/>
  <c r="J218"/>
  <c r="BK186"/>
  <c r="J162"/>
  <c r="J154"/>
  <c r="BK135"/>
  <c r="J214"/>
  <c r="J175"/>
  <c r="BK164"/>
  <c r="J144"/>
  <c r="BK208"/>
  <c r="BK175"/>
  <c r="J146"/>
  <c i="18" r="BK209"/>
  <c r="J186"/>
  <c r="J172"/>
  <c r="J160"/>
  <c r="BK150"/>
  <c r="J139"/>
  <c r="BK198"/>
  <c r="BK186"/>
  <c r="BK175"/>
  <c r="BK163"/>
  <c r="BK214"/>
  <c r="J198"/>
  <c r="J170"/>
  <c r="BK134"/>
  <c r="BK157"/>
  <c r="J150"/>
  <c r="J134"/>
  <c i="19" r="BK131"/>
  <c r="BK130"/>
  <c r="BK126"/>
  <c r="J132"/>
  <c r="J133"/>
  <c r="J126"/>
  <c i="2" r="J306"/>
  <c r="BK290"/>
  <c r="J274"/>
  <c r="J258"/>
  <c r="BK242"/>
  <c r="J233"/>
  <c r="J216"/>
  <c r="BK198"/>
  <c r="BK178"/>
  <c r="J141"/>
  <c r="J314"/>
  <c r="BK301"/>
  <c r="J292"/>
  <c r="J285"/>
  <c r="BK269"/>
  <c r="BK246"/>
  <c r="BK219"/>
  <c r="J200"/>
  <c r="BK158"/>
  <c r="J149"/>
  <c r="J301"/>
  <c r="BK288"/>
  <c r="BK278"/>
  <c r="BK266"/>
  <c r="J235"/>
  <c r="BK228"/>
  <c r="BK216"/>
  <c r="BK191"/>
  <c r="BK161"/>
  <c r="J158"/>
  <c r="BK151"/>
  <c r="BK147"/>
  <c r="BK144"/>
  <c i="1" r="AS95"/>
  <c i="2" r="BK308"/>
  <c r="BK298"/>
  <c r="BK292"/>
  <c r="J290"/>
  <c r="J282"/>
  <c r="BK274"/>
  <c r="J260"/>
  <c r="J242"/>
  <c r="BK220"/>
  <c r="J213"/>
  <c r="J184"/>
  <c r="BK167"/>
  <c r="BK149"/>
  <c r="J137"/>
  <c i="3" r="BK219"/>
  <c r="J210"/>
  <c r="J199"/>
  <c r="J183"/>
  <c r="J157"/>
  <c r="J138"/>
  <c r="J216"/>
  <c r="J201"/>
  <c r="J187"/>
  <c r="BK174"/>
  <c r="J135"/>
  <c r="J218"/>
  <c r="BK207"/>
  <c r="BK197"/>
  <c r="J189"/>
  <c r="BK169"/>
  <c r="J151"/>
  <c r="BK209"/>
  <c r="J204"/>
  <c r="BK194"/>
  <c r="BK166"/>
  <c r="J148"/>
  <c i="4" r="J234"/>
  <c r="J214"/>
  <c r="J200"/>
  <c r="BK183"/>
  <c r="BK157"/>
  <c r="J135"/>
  <c r="J229"/>
  <c r="BK211"/>
  <c r="BK188"/>
  <c r="J175"/>
  <c r="BK236"/>
  <c r="J215"/>
  <c r="J209"/>
  <c r="BK202"/>
  <c r="BK199"/>
  <c r="BK197"/>
  <c r="BK196"/>
  <c r="BK194"/>
  <c r="BK189"/>
  <c r="J188"/>
  <c r="J183"/>
  <c r="BK179"/>
  <c r="BK175"/>
  <c r="J164"/>
  <c r="BK160"/>
  <c r="BK150"/>
  <c r="BK131"/>
  <c r="J228"/>
  <c r="J217"/>
  <c r="BK209"/>
  <c r="J199"/>
  <c r="J185"/>
  <c r="J155"/>
  <c i="5" r="J176"/>
  <c r="BK158"/>
  <c r="BK176"/>
  <c r="BK168"/>
  <c r="BK155"/>
  <c r="BK137"/>
  <c r="J167"/>
  <c r="J137"/>
  <c r="J162"/>
  <c r="J146"/>
  <c i="6" r="BK195"/>
  <c r="BK177"/>
  <c r="J144"/>
  <c r="BK190"/>
  <c r="J167"/>
  <c r="BK132"/>
  <c r="J195"/>
  <c r="J164"/>
  <c r="BK149"/>
  <c r="BK135"/>
  <c r="BK188"/>
  <c r="J174"/>
  <c r="J155"/>
  <c r="J138"/>
  <c i="7" r="BK253"/>
  <c r="BK244"/>
  <c r="BK222"/>
  <c r="J196"/>
  <c r="BK177"/>
  <c r="BK167"/>
  <c r="J157"/>
  <c r="J259"/>
  <c r="J244"/>
  <c r="BK237"/>
  <c r="BK202"/>
  <c r="J190"/>
  <c r="J170"/>
  <c r="BK151"/>
  <c r="BK133"/>
  <c r="BK259"/>
  <c r="J241"/>
  <c r="J230"/>
  <c r="BK215"/>
  <c r="BK205"/>
  <c r="J199"/>
  <c r="BK180"/>
  <c r="J172"/>
  <c r="BK162"/>
  <c r="J253"/>
  <c r="J210"/>
  <c r="BK201"/>
  <c r="J178"/>
  <c r="J162"/>
  <c r="BK155"/>
  <c r="J138"/>
  <c i="8" r="BK237"/>
  <c r="BK230"/>
  <c r="BK215"/>
  <c r="J196"/>
  <c r="J175"/>
  <c r="BK163"/>
  <c r="BK147"/>
  <c r="J128"/>
  <c r="BK224"/>
  <c r="J208"/>
  <c r="BK194"/>
  <c r="J184"/>
  <c r="J164"/>
  <c r="J151"/>
  <c r="J131"/>
  <c r="J230"/>
  <c r="J221"/>
  <c r="J205"/>
  <c r="BK181"/>
  <c r="BK159"/>
  <c r="BK150"/>
  <c r="BK141"/>
  <c r="BK216"/>
  <c r="J187"/>
  <c r="BK170"/>
  <c r="J162"/>
  <c r="BK148"/>
  <c i="9" r="BK217"/>
  <c r="J209"/>
  <c r="BK203"/>
  <c r="BK182"/>
  <c r="J156"/>
  <c r="BK148"/>
  <c r="J213"/>
  <c r="BK201"/>
  <c r="J180"/>
  <c r="J169"/>
  <c r="BK150"/>
  <c r="BK146"/>
  <c r="J131"/>
  <c r="J194"/>
  <c r="BK175"/>
  <c r="BK165"/>
  <c r="J155"/>
  <c r="J148"/>
  <c r="BK131"/>
  <c r="BK207"/>
  <c r="J198"/>
  <c r="J163"/>
  <c r="BK153"/>
  <c r="BK145"/>
  <c i="10" r="J326"/>
  <c r="BK317"/>
  <c r="BK305"/>
  <c r="BK279"/>
  <c r="J258"/>
  <c r="BK246"/>
  <c r="J238"/>
  <c r="BK220"/>
  <c r="J200"/>
  <c r="J192"/>
  <c r="BK181"/>
  <c r="J175"/>
  <c r="BK168"/>
  <c r="J144"/>
  <c r="J307"/>
  <c r="J275"/>
  <c r="BK261"/>
  <c r="J243"/>
  <c r="BK223"/>
  <c r="J208"/>
  <c r="BK188"/>
  <c r="J178"/>
  <c r="J167"/>
  <c r="BK144"/>
  <c r="J329"/>
  <c r="BK313"/>
  <c r="BK307"/>
  <c r="BK292"/>
  <c r="BK273"/>
  <c r="J262"/>
  <c r="BK250"/>
  <c r="BK243"/>
  <c r="BK205"/>
  <c r="J193"/>
  <c r="J180"/>
  <c r="J171"/>
  <c r="BK162"/>
  <c r="J133"/>
  <c r="BK321"/>
  <c r="BK310"/>
  <c r="BK290"/>
  <c r="BK262"/>
  <c r="J244"/>
  <c r="BK235"/>
  <c r="BK208"/>
  <c r="J187"/>
  <c r="BK173"/>
  <c r="J160"/>
  <c r="BK133"/>
  <c i="11" r="J129"/>
  <c r="J146"/>
  <c r="BK129"/>
  <c r="BK148"/>
  <c r="J127"/>
  <c r="J133"/>
  <c i="12" r="J243"/>
  <c r="J233"/>
  <c r="BK211"/>
  <c r="J178"/>
  <c r="BK153"/>
  <c r="BK275"/>
  <c r="J266"/>
  <c r="BK225"/>
  <c r="BK200"/>
  <c r="J176"/>
  <c r="BK159"/>
  <c r="J150"/>
  <c r="BK256"/>
  <c r="J229"/>
  <c r="BK207"/>
  <c r="J187"/>
  <c r="BK162"/>
  <c r="BK272"/>
  <c r="J256"/>
  <c r="BK243"/>
  <c r="BK205"/>
  <c r="J180"/>
  <c r="J132"/>
  <c i="13" r="J408"/>
  <c r="BK391"/>
  <c r="BK381"/>
  <c r="J369"/>
  <c r="J363"/>
  <c r="J331"/>
  <c r="BK322"/>
  <c r="BK285"/>
  <c r="J272"/>
  <c r="J239"/>
  <c r="J158"/>
  <c r="J136"/>
  <c r="BK445"/>
  <c r="BK435"/>
  <c r="BK411"/>
  <c r="J398"/>
  <c r="BK377"/>
  <c r="BK361"/>
  <c r="BK343"/>
  <c r="J315"/>
  <c r="J285"/>
  <c r="J276"/>
  <c r="J251"/>
  <c r="J219"/>
  <c r="J189"/>
  <c r="J133"/>
  <c r="J448"/>
  <c r="J435"/>
  <c r="BK426"/>
  <c r="J404"/>
  <c r="J396"/>
  <c r="J389"/>
  <c r="BK357"/>
  <c r="J345"/>
  <c r="J334"/>
  <c r="BK299"/>
  <c r="BK239"/>
  <c r="J223"/>
  <c r="J207"/>
  <c r="J195"/>
  <c r="J182"/>
  <c r="J152"/>
  <c r="J138"/>
  <c r="BK451"/>
  <c r="J426"/>
  <c r="BK405"/>
  <c r="J391"/>
  <c r="BK366"/>
  <c r="J352"/>
  <c r="J337"/>
  <c r="J325"/>
  <c r="BK307"/>
  <c r="BK283"/>
  <c r="J270"/>
  <c r="BK251"/>
  <c r="J232"/>
  <c r="BK219"/>
  <c r="BK208"/>
  <c r="BK189"/>
  <c r="BK156"/>
  <c i="14" r="BK295"/>
  <c r="BK264"/>
  <c r="J230"/>
  <c r="J178"/>
  <c r="J141"/>
  <c r="J305"/>
  <c r="BK279"/>
  <c r="BK253"/>
  <c r="J227"/>
  <c r="J193"/>
  <c r="BK180"/>
  <c r="BK151"/>
  <c r="J129"/>
  <c r="J302"/>
  <c r="BK275"/>
  <c r="J268"/>
  <c r="BK242"/>
  <c r="BK212"/>
  <c r="J208"/>
  <c r="BK193"/>
  <c r="J171"/>
  <c r="J154"/>
  <c r="J138"/>
  <c r="J287"/>
  <c r="J271"/>
  <c r="J242"/>
  <c r="BK205"/>
  <c r="J196"/>
  <c r="BK173"/>
  <c r="J164"/>
  <c r="J132"/>
  <c i="15" r="J188"/>
  <c r="BK174"/>
  <c r="J163"/>
  <c r="BK156"/>
  <c r="BK147"/>
  <c r="J140"/>
  <c r="BK191"/>
  <c r="J178"/>
  <c r="J167"/>
  <c r="BK151"/>
  <c r="BK136"/>
  <c r="J180"/>
  <c r="J166"/>
  <c r="BK163"/>
  <c r="J158"/>
  <c r="J138"/>
  <c r="J164"/>
  <c r="BK158"/>
  <c i="16" r="J187"/>
  <c r="J154"/>
  <c r="J127"/>
  <c r="BK170"/>
  <c r="BK148"/>
  <c r="BK130"/>
  <c r="BK175"/>
  <c r="J157"/>
  <c r="J139"/>
  <c r="BK196"/>
  <c r="BK172"/>
  <c r="J159"/>
  <c r="BK139"/>
  <c i="17" r="J212"/>
  <c r="J179"/>
  <c r="J164"/>
  <c r="BK203"/>
  <c r="BK184"/>
  <c r="J149"/>
  <c r="BK218"/>
  <c r="J191"/>
  <c r="BK179"/>
  <c r="J167"/>
  <c r="BK146"/>
  <c r="BK212"/>
  <c r="BK194"/>
  <c r="BK162"/>
  <c r="BK149"/>
  <c r="J132"/>
  <c i="18" r="BK195"/>
  <c r="BK180"/>
  <c r="J168"/>
  <c r="J157"/>
  <c r="BK142"/>
  <c r="J211"/>
  <c r="J202"/>
  <c r="BK168"/>
  <c r="BK211"/>
  <c r="J195"/>
  <c r="J175"/>
  <c r="BK172"/>
  <c r="BK160"/>
  <c r="BK139"/>
  <c i="19" r="J130"/>
  <c r="BK128"/>
  <c r="BK139"/>
  <c r="BK133"/>
  <c r="BK132"/>
  <c r="J129"/>
  <c i="2" r="J310"/>
  <c r="BK282"/>
  <c r="J270"/>
  <c r="BK252"/>
  <c r="BK235"/>
  <c r="BK217"/>
  <c r="J205"/>
  <c r="BK184"/>
  <c r="J134"/>
  <c r="J308"/>
  <c r="BK299"/>
  <c r="BK289"/>
  <c r="BK270"/>
  <c r="BK256"/>
  <c r="J238"/>
  <c r="J220"/>
  <c r="BK213"/>
  <c r="J198"/>
  <c r="J175"/>
  <c r="BK137"/>
  <c r="J299"/>
  <c r="J287"/>
  <c r="BK272"/>
  <c r="BK263"/>
  <c r="BK233"/>
  <c r="BK223"/>
  <c r="J195"/>
  <c r="J167"/>
  <c r="J289"/>
  <c r="J281"/>
  <c r="BK268"/>
  <c r="BK258"/>
  <c r="J252"/>
  <c r="J210"/>
  <c r="BK188"/>
  <c r="BK175"/>
  <c r="J161"/>
  <c r="J144"/>
  <c i="3" r="BK222"/>
  <c r="BK212"/>
  <c r="J209"/>
  <c r="J191"/>
  <c r="BK172"/>
  <c r="BK151"/>
  <c r="BK141"/>
  <c r="J222"/>
  <c r="BK210"/>
  <c r="J194"/>
  <c r="J175"/>
  <c r="J145"/>
  <c r="J219"/>
  <c r="BK216"/>
  <c r="BK211"/>
  <c r="BK201"/>
  <c r="BK183"/>
  <c r="J166"/>
  <c r="BK131"/>
  <c r="BK206"/>
  <c r="BK195"/>
  <c r="J174"/>
  <c r="BK154"/>
  <c i="4" r="J236"/>
  <c r="J221"/>
  <c r="J203"/>
  <c r="BK185"/>
  <c r="J160"/>
  <c r="BK143"/>
  <c r="BK232"/>
  <c r="BK217"/>
  <c r="BK192"/>
  <c r="J146"/>
  <c r="J232"/>
  <c r="BK223"/>
  <c r="BK212"/>
  <c r="BK206"/>
  <c r="BK153"/>
  <c r="BK241"/>
  <c r="BK226"/>
  <c r="BK214"/>
  <c r="BK208"/>
  <c r="BK200"/>
  <c r="J196"/>
  <c r="BK171"/>
  <c r="J153"/>
  <c i="5" r="J174"/>
  <c r="BK149"/>
  <c r="BK174"/>
  <c r="BK165"/>
  <c r="BK146"/>
  <c r="BK128"/>
  <c r="J165"/>
  <c r="J155"/>
  <c r="BK143"/>
  <c r="J128"/>
  <c i="6" r="BK175"/>
  <c r="J158"/>
  <c r="BK193"/>
  <c r="J179"/>
  <c r="BK161"/>
  <c r="BK198"/>
  <c r="J190"/>
  <c r="BK158"/>
  <c r="J149"/>
  <c r="BK141"/>
  <c r="J184"/>
  <c r="BK172"/>
  <c r="J152"/>
  <c r="J132"/>
  <c i="7" r="J248"/>
  <c r="J227"/>
  <c r="J201"/>
  <c r="BK184"/>
  <c r="J180"/>
  <c r="BK168"/>
  <c r="BK148"/>
  <c r="J245"/>
  <c r="J235"/>
  <c r="BK227"/>
  <c r="BK196"/>
  <c r="BK173"/>
  <c r="J155"/>
  <c r="BK138"/>
  <c r="J261"/>
  <c r="BK246"/>
  <c r="J232"/>
  <c r="J224"/>
  <c r="BK213"/>
  <c r="BK203"/>
  <c r="BK187"/>
  <c r="J177"/>
  <c r="J167"/>
  <c r="BK136"/>
  <c r="J257"/>
  <c r="J222"/>
  <c r="J205"/>
  <c r="BK190"/>
  <c r="J168"/>
  <c r="J151"/>
  <c r="J133"/>
  <c i="8" r="J234"/>
  <c r="J227"/>
  <c r="BK212"/>
  <c r="BK208"/>
  <c r="J189"/>
  <c r="BK167"/>
  <c r="BK162"/>
  <c r="J153"/>
  <c r="BK145"/>
  <c r="BK226"/>
  <c r="BK221"/>
  <c r="J202"/>
  <c r="BK192"/>
  <c r="J181"/>
  <c r="J170"/>
  <c r="J155"/>
  <c r="J143"/>
  <c r="J237"/>
  <c r="BK227"/>
  <c r="J219"/>
  <c r="BK200"/>
  <c r="BK172"/>
  <c r="J148"/>
  <c r="BK235"/>
  <c r="J212"/>
  <c r="BK189"/>
  <c r="BK178"/>
  <c r="J163"/>
  <c r="J150"/>
  <c r="BK131"/>
  <c i="9" r="J214"/>
  <c r="BK208"/>
  <c r="J196"/>
  <c r="BK180"/>
  <c r="J162"/>
  <c r="BK151"/>
  <c r="BK209"/>
  <c r="J192"/>
  <c r="J175"/>
  <c r="J167"/>
  <c r="J164"/>
  <c r="J147"/>
  <c r="J133"/>
  <c r="J212"/>
  <c r="BK196"/>
  <c r="J178"/>
  <c r="BK166"/>
  <c r="BK156"/>
  <c r="J150"/>
  <c r="BK136"/>
  <c r="J203"/>
  <c r="J184"/>
  <c r="BK162"/>
  <c r="BK149"/>
  <c r="J136"/>
  <c i="10" r="BK325"/>
  <c r="J321"/>
  <c r="J316"/>
  <c r="BK303"/>
  <c r="BK268"/>
  <c r="BK253"/>
  <c r="BK242"/>
  <c r="J235"/>
  <c r="J202"/>
  <c r="J196"/>
  <c r="J188"/>
  <c r="J179"/>
  <c r="BK172"/>
  <c r="J151"/>
  <c r="J315"/>
  <c r="J290"/>
  <c r="J268"/>
  <c r="J255"/>
  <c r="J229"/>
  <c r="J214"/>
  <c r="BK189"/>
  <c r="BK182"/>
  <c r="J168"/>
  <c r="BK151"/>
  <c r="BK329"/>
  <c r="J322"/>
  <c r="BK309"/>
  <c r="BK301"/>
  <c r="J287"/>
  <c r="J279"/>
  <c r="BK265"/>
  <c r="BK258"/>
  <c r="BK244"/>
  <c r="BK232"/>
  <c r="BK200"/>
  <c r="J182"/>
  <c r="J173"/>
  <c r="BK167"/>
  <c r="J156"/>
  <c r="J327"/>
  <c r="BK316"/>
  <c r="BK315"/>
  <c r="BK296"/>
  <c r="BK284"/>
  <c r="J273"/>
  <c r="J248"/>
  <c r="BK238"/>
  <c r="J217"/>
  <c r="BK192"/>
  <c r="BK180"/>
  <c r="J162"/>
  <c r="J141"/>
  <c i="11" r="J143"/>
  <c r="J148"/>
  <c r="J137"/>
  <c r="BK150"/>
  <c r="J140"/>
  <c r="BK137"/>
  <c i="12" r="BK254"/>
  <c r="J234"/>
  <c r="J217"/>
  <c r="J191"/>
  <c r="J168"/>
  <c r="BK132"/>
  <c r="J272"/>
  <c r="BK247"/>
  <c r="J207"/>
  <c r="BK198"/>
  <c r="BK180"/>
  <c r="BK165"/>
  <c r="J153"/>
  <c r="BK264"/>
  <c r="BK234"/>
  <c r="BK202"/>
  <c r="J194"/>
  <c r="BK178"/>
  <c r="BK150"/>
  <c r="BK266"/>
  <c r="J259"/>
  <c r="BK245"/>
  <c r="J225"/>
  <c r="J195"/>
  <c r="BK176"/>
  <c r="J159"/>
  <c i="13" r="J420"/>
  <c r="BK402"/>
  <c r="BK387"/>
  <c r="BK374"/>
  <c r="J366"/>
  <c r="BK358"/>
  <c r="BK352"/>
  <c r="BK301"/>
  <c r="BK261"/>
  <c r="J237"/>
  <c r="BK191"/>
  <c r="BK146"/>
  <c r="BK138"/>
  <c r="BK454"/>
  <c r="BK437"/>
  <c r="J415"/>
  <c r="J400"/>
  <c r="J384"/>
  <c r="BK369"/>
  <c r="BK351"/>
  <c r="BK334"/>
  <c r="BK309"/>
  <c r="J292"/>
  <c r="BK272"/>
  <c r="J253"/>
  <c r="BK243"/>
  <c r="BK211"/>
  <c r="J185"/>
  <c r="J457"/>
  <c r="BK439"/>
  <c r="J429"/>
  <c r="BK420"/>
  <c r="BK395"/>
  <c r="J359"/>
  <c r="J353"/>
  <c r="BK337"/>
  <c r="BK305"/>
  <c r="BK276"/>
  <c r="BK270"/>
  <c r="BK246"/>
  <c r="BK216"/>
  <c r="BK201"/>
  <c r="BK185"/>
  <c r="J166"/>
  <c r="BK141"/>
  <c r="J460"/>
  <c r="BK432"/>
  <c r="J402"/>
  <c r="J381"/>
  <c r="BK362"/>
  <c r="BK331"/>
  <c r="J316"/>
  <c r="BK303"/>
  <c r="BK278"/>
  <c r="BK264"/>
  <c r="J246"/>
  <c r="J229"/>
  <c r="BK214"/>
  <c r="J198"/>
  <c r="BK182"/>
  <c r="J149"/>
  <c i="14" r="BK305"/>
  <c r="J292"/>
  <c r="J253"/>
  <c r="J212"/>
  <c r="J157"/>
  <c r="BK138"/>
  <c r="J295"/>
  <c r="BK261"/>
  <c r="J236"/>
  <c r="J217"/>
  <c r="BK186"/>
  <c r="BK175"/>
  <c r="BK144"/>
  <c r="J233"/>
  <c r="J202"/>
  <c r="BK183"/>
  <c r="BK166"/>
  <c r="J144"/>
  <c r="BK297"/>
  <c r="J275"/>
  <c r="J264"/>
  <c r="BK230"/>
  <c r="J215"/>
  <c r="J180"/>
  <c r="J166"/>
  <c r="BK127"/>
  <c i="15" r="BK184"/>
  <c r="BK171"/>
  <c r="BK157"/>
  <c r="BK149"/>
  <c r="BK133"/>
  <c r="BK188"/>
  <c r="BK169"/>
  <c r="J156"/>
  <c r="J144"/>
  <c r="J130"/>
  <c r="J182"/>
  <c r="J171"/>
  <c r="J161"/>
  <c r="BK153"/>
  <c r="J133"/>
  <c r="J159"/>
  <c i="16" r="BK199"/>
  <c r="J168"/>
  <c r="J148"/>
  <c r="BK187"/>
  <c r="J163"/>
  <c r="J141"/>
  <c r="BK189"/>
  <c r="J172"/>
  <c r="J144"/>
  <c r="J130"/>
  <c r="BK192"/>
  <c r="BK168"/>
  <c r="BK154"/>
  <c r="BK127"/>
  <c i="17" r="BK199"/>
  <c r="J170"/>
  <c r="BK144"/>
  <c r="J194"/>
  <c r="BK181"/>
  <c r="J156"/>
  <c r="J141"/>
  <c r="J208"/>
  <c r="BK188"/>
  <c r="BK172"/>
  <c r="BK156"/>
  <c r="BK138"/>
  <c r="J205"/>
  <c r="J188"/>
  <c r="J159"/>
  <c r="BK141"/>
  <c i="18" r="J208"/>
  <c r="BK189"/>
  <c r="J177"/>
  <c r="J154"/>
  <c r="BK146"/>
  <c r="J214"/>
  <c r="J209"/>
  <c r="J189"/>
  <c r="BK177"/>
  <c r="J146"/>
  <c r="BK208"/>
  <c r="J192"/>
  <c r="J166"/>
  <c r="BK170"/>
  <c r="J152"/>
  <c r="BK136"/>
  <c i="19" r="J135"/>
  <c r="BK138"/>
  <c r="BK129"/>
  <c r="BK125"/>
  <c r="BK135"/>
  <c r="J128"/>
  <c i="2" l="1" r="BK133"/>
  <c r="J133"/>
  <c r="J100"/>
  <c r="T180"/>
  <c r="P194"/>
  <c r="T305"/>
  <c r="T304"/>
  <c i="3" r="R130"/>
  <c r="R168"/>
  <c r="R182"/>
  <c i="4" r="T130"/>
  <c r="R170"/>
  <c r="BK182"/>
  <c r="J182"/>
  <c r="J103"/>
  <c i="5" r="BK127"/>
  <c r="J127"/>
  <c r="J100"/>
  <c r="BK161"/>
  <c r="J161"/>
  <c r="J102"/>
  <c i="6" r="R131"/>
  <c r="BK170"/>
  <c r="J170"/>
  <c r="J102"/>
  <c r="T170"/>
  <c r="BK187"/>
  <c r="J187"/>
  <c r="J107"/>
  <c i="7" r="BK129"/>
  <c r="J129"/>
  <c r="J100"/>
  <c r="BK144"/>
  <c r="J144"/>
  <c r="J101"/>
  <c r="R154"/>
  <c r="T204"/>
  <c i="8" r="P127"/>
  <c r="P126"/>
  <c r="T140"/>
  <c r="R188"/>
  <c i="9" r="R127"/>
  <c r="R126"/>
  <c r="T140"/>
  <c r="T168"/>
  <c i="10" r="R128"/>
  <c r="R127"/>
  <c r="R147"/>
  <c r="BK159"/>
  <c r="J159"/>
  <c r="J103"/>
  <c r="R264"/>
  <c i="11" r="T126"/>
  <c r="T125"/>
  <c r="BK132"/>
  <c r="J132"/>
  <c r="J102"/>
  <c i="12" r="P131"/>
  <c r="P193"/>
  <c r="P210"/>
  <c r="P241"/>
  <c r="BK253"/>
  <c r="J253"/>
  <c r="J104"/>
  <c r="BK263"/>
  <c r="J263"/>
  <c r="J105"/>
  <c r="T271"/>
  <c r="T270"/>
  <c i="13" r="R132"/>
  <c r="R244"/>
  <c r="R277"/>
  <c r="BK350"/>
  <c r="J350"/>
  <c r="J103"/>
  <c r="BK414"/>
  <c r="J414"/>
  <c r="J104"/>
  <c r="BK434"/>
  <c r="J434"/>
  <c r="J105"/>
  <c r="P442"/>
  <c r="R456"/>
  <c i="14" r="P126"/>
  <c r="P256"/>
  <c r="BK283"/>
  <c r="J283"/>
  <c r="J101"/>
  <c r="BK291"/>
  <c r="J291"/>
  <c r="J102"/>
  <c r="BK301"/>
  <c r="J301"/>
  <c r="J103"/>
  <c i="15" r="R121"/>
  <c r="R120"/>
  <c r="R119"/>
  <c i="16" r="T126"/>
  <c r="T150"/>
  <c r="T162"/>
  <c r="P186"/>
  <c r="P181"/>
  <c r="T195"/>
  <c i="17" r="T128"/>
  <c r="T158"/>
  <c r="T163"/>
  <c r="T178"/>
  <c r="BK202"/>
  <c r="J202"/>
  <c r="J104"/>
  <c r="BK211"/>
  <c r="J211"/>
  <c r="J105"/>
  <c i="18" r="R130"/>
  <c r="P149"/>
  <c r="BK156"/>
  <c r="J156"/>
  <c r="J101"/>
  <c r="BK171"/>
  <c r="J171"/>
  <c r="J102"/>
  <c r="BK176"/>
  <c r="J176"/>
  <c r="J103"/>
  <c r="T201"/>
  <c r="T200"/>
  <c i="19" r="R123"/>
  <c r="T127"/>
  <c i="2" r="R133"/>
  <c r="R180"/>
  <c r="BK194"/>
  <c r="J194"/>
  <c r="J104"/>
  <c r="P305"/>
  <c r="P304"/>
  <c i="3" r="T130"/>
  <c r="T168"/>
  <c r="T182"/>
  <c i="4" r="R130"/>
  <c r="T170"/>
  <c r="P182"/>
  <c i="5" r="P127"/>
  <c r="P161"/>
  <c i="6" r="P131"/>
  <c r="R170"/>
  <c r="P187"/>
  <c r="P186"/>
  <c i="7" r="P129"/>
  <c r="P128"/>
  <c r="P144"/>
  <c r="T154"/>
  <c r="T153"/>
  <c r="P204"/>
  <c i="8" r="BK127"/>
  <c r="J127"/>
  <c r="J100"/>
  <c r="R140"/>
  <c r="R139"/>
  <c r="T188"/>
  <c i="9" r="P127"/>
  <c r="P126"/>
  <c r="P140"/>
  <c r="R168"/>
  <c i="10" r="T128"/>
  <c r="T127"/>
  <c r="T147"/>
  <c r="R159"/>
  <c r="R158"/>
  <c r="P264"/>
  <c i="11" r="P126"/>
  <c r="P125"/>
  <c r="R132"/>
  <c r="R131"/>
  <c i="12" r="BK131"/>
  <c r="BK193"/>
  <c r="J193"/>
  <c r="J101"/>
  <c r="T210"/>
  <c r="R241"/>
  <c r="P253"/>
  <c r="P263"/>
  <c r="R271"/>
  <c r="R270"/>
  <c i="13" r="T132"/>
  <c r="T244"/>
  <c r="T277"/>
  <c r="T350"/>
  <c r="P414"/>
  <c r="P434"/>
  <c r="R442"/>
  <c r="R441"/>
  <c r="BK456"/>
  <c r="J456"/>
  <c r="J108"/>
  <c i="14" r="BK126"/>
  <c r="J126"/>
  <c r="J98"/>
  <c r="BK256"/>
  <c r="J256"/>
  <c r="J100"/>
  <c r="P283"/>
  <c r="P291"/>
  <c r="P301"/>
  <c i="15" r="BK121"/>
  <c i="16" r="BK126"/>
  <c r="BK150"/>
  <c r="J150"/>
  <c r="J99"/>
  <c r="BK162"/>
  <c r="J162"/>
  <c r="J100"/>
  <c r="R186"/>
  <c r="R181"/>
  <c r="P195"/>
  <c i="17" r="P128"/>
  <c r="P158"/>
  <c r="P163"/>
  <c r="BK178"/>
  <c r="J178"/>
  <c r="J101"/>
  <c r="T202"/>
  <c r="T197"/>
  <c r="T211"/>
  <c i="18" r="P130"/>
  <c r="T149"/>
  <c r="R156"/>
  <c r="T171"/>
  <c r="R176"/>
  <c r="BK201"/>
  <c i="19" r="T123"/>
  <c r="P127"/>
  <c r="P137"/>
  <c i="2" r="P133"/>
  <c r="P180"/>
  <c r="T194"/>
  <c r="R305"/>
  <c r="R304"/>
  <c i="3" r="BK130"/>
  <c r="J130"/>
  <c r="J100"/>
  <c r="BK168"/>
  <c r="J168"/>
  <c r="J101"/>
  <c r="BK182"/>
  <c r="J182"/>
  <c r="J103"/>
  <c i="4" r="P130"/>
  <c r="P129"/>
  <c r="P128"/>
  <c i="1" r="AU98"/>
  <c i="4" r="P170"/>
  <c r="R182"/>
  <c i="5" r="T127"/>
  <c r="T161"/>
  <c i="6" r="BK131"/>
  <c r="J131"/>
  <c r="J100"/>
  <c r="T131"/>
  <c r="T130"/>
  <c r="P170"/>
  <c r="R187"/>
  <c r="R186"/>
  <c i="7" r="T129"/>
  <c r="T144"/>
  <c r="BK154"/>
  <c r="BK153"/>
  <c r="J153"/>
  <c r="J103"/>
  <c r="BK204"/>
  <c r="J204"/>
  <c r="J105"/>
  <c i="8" r="R127"/>
  <c r="R126"/>
  <c r="R125"/>
  <c r="BK140"/>
  <c r="J140"/>
  <c r="J102"/>
  <c r="P188"/>
  <c i="9" r="BK127"/>
  <c r="BK126"/>
  <c r="BK140"/>
  <c r="P168"/>
  <c i="10" r="P128"/>
  <c r="BK147"/>
  <c r="J147"/>
  <c r="J101"/>
  <c r="T159"/>
  <c r="BK264"/>
  <c r="J264"/>
  <c r="J104"/>
  <c i="11" r="R126"/>
  <c r="R125"/>
  <c r="R124"/>
  <c r="P132"/>
  <c r="P131"/>
  <c i="12" r="T131"/>
  <c r="R193"/>
  <c r="R210"/>
  <c r="T241"/>
  <c r="T253"/>
  <c r="R263"/>
  <c r="P271"/>
  <c r="P270"/>
  <c i="13" r="P132"/>
  <c r="P244"/>
  <c r="BK277"/>
  <c r="J277"/>
  <c r="J102"/>
  <c r="R350"/>
  <c r="R414"/>
  <c r="R434"/>
  <c r="BK442"/>
  <c r="J442"/>
  <c r="J107"/>
  <c r="T456"/>
  <c i="14" r="T126"/>
  <c r="R256"/>
  <c r="R283"/>
  <c r="R291"/>
  <c r="R301"/>
  <c i="15" r="P121"/>
  <c r="P120"/>
  <c r="P119"/>
  <c i="1" r="AU111"/>
  <c i="16" r="R126"/>
  <c r="P150"/>
  <c r="P162"/>
  <c r="T186"/>
  <c r="T181"/>
  <c r="R195"/>
  <c i="17" r="BK128"/>
  <c r="J128"/>
  <c r="J98"/>
  <c r="BK158"/>
  <c r="J158"/>
  <c r="J99"/>
  <c r="BK163"/>
  <c r="J163"/>
  <c r="J100"/>
  <c r="P178"/>
  <c r="R202"/>
  <c r="R197"/>
  <c r="R211"/>
  <c i="18" r="T130"/>
  <c r="R149"/>
  <c r="T156"/>
  <c r="R171"/>
  <c r="P176"/>
  <c r="P201"/>
  <c r="P200"/>
  <c i="19" r="P123"/>
  <c r="P122"/>
  <c r="P121"/>
  <c i="1" r="AU115"/>
  <c i="19" r="R127"/>
  <c r="R137"/>
  <c i="2" r="T133"/>
  <c r="T132"/>
  <c r="BK180"/>
  <c r="J180"/>
  <c r="J102"/>
  <c r="R194"/>
  <c r="BK305"/>
  <c r="J305"/>
  <c r="J107"/>
  <c i="3" r="P130"/>
  <c r="P168"/>
  <c r="P182"/>
  <c i="4" r="BK130"/>
  <c r="J130"/>
  <c r="J100"/>
  <c r="BK170"/>
  <c r="J170"/>
  <c r="J101"/>
  <c r="T182"/>
  <c i="5" r="R127"/>
  <c r="R126"/>
  <c r="R125"/>
  <c r="R161"/>
  <c i="6" r="T187"/>
  <c r="T186"/>
  <c i="7" r="R129"/>
  <c r="R144"/>
  <c r="P154"/>
  <c r="P153"/>
  <c r="P127"/>
  <c i="1" r="AU102"/>
  <c i="7" r="R204"/>
  <c i="8" r="T127"/>
  <c r="T126"/>
  <c r="P140"/>
  <c r="P139"/>
  <c r="P125"/>
  <c i="1" r="AU103"/>
  <c i="8" r="BK188"/>
  <c r="J188"/>
  <c r="J103"/>
  <c i="9" r="T127"/>
  <c r="T126"/>
  <c r="R140"/>
  <c r="R139"/>
  <c r="BK168"/>
  <c r="J168"/>
  <c r="J103"/>
  <c i="10" r="BK128"/>
  <c r="J128"/>
  <c r="J100"/>
  <c r="P147"/>
  <c r="P159"/>
  <c r="P158"/>
  <c r="T264"/>
  <c i="11" r="BK126"/>
  <c r="J126"/>
  <c r="J100"/>
  <c r="T132"/>
  <c r="T131"/>
  <c r="T124"/>
  <c i="12" r="R131"/>
  <c r="T193"/>
  <c r="BK210"/>
  <c r="J210"/>
  <c r="J102"/>
  <c r="BK241"/>
  <c r="J241"/>
  <c r="J103"/>
  <c r="R253"/>
  <c r="T263"/>
  <c r="BK271"/>
  <c r="J271"/>
  <c r="J107"/>
  <c i="13" r="BK132"/>
  <c r="BK131"/>
  <c r="J131"/>
  <c r="J99"/>
  <c r="BK244"/>
  <c r="J244"/>
  <c r="J101"/>
  <c r="P277"/>
  <c r="P350"/>
  <c r="T414"/>
  <c r="T434"/>
  <c r="T442"/>
  <c r="T441"/>
  <c r="P456"/>
  <c i="14" r="R126"/>
  <c r="R125"/>
  <c r="R124"/>
  <c r="T256"/>
  <c r="T283"/>
  <c r="T291"/>
  <c r="T301"/>
  <c i="15" r="T121"/>
  <c r="T120"/>
  <c r="T119"/>
  <c i="16" r="P126"/>
  <c r="P125"/>
  <c r="R150"/>
  <c r="R162"/>
  <c r="BK186"/>
  <c r="J186"/>
  <c r="J103"/>
  <c r="BK195"/>
  <c r="J195"/>
  <c r="J104"/>
  <c i="17" r="R128"/>
  <c r="R127"/>
  <c r="R158"/>
  <c r="R163"/>
  <c r="R178"/>
  <c r="P202"/>
  <c r="P197"/>
  <c r="P211"/>
  <c i="18" r="BK130"/>
  <c r="J130"/>
  <c r="J98"/>
  <c r="BK149"/>
  <c r="J149"/>
  <c r="J100"/>
  <c r="P156"/>
  <c r="P171"/>
  <c r="T176"/>
  <c r="R201"/>
  <c r="R200"/>
  <c i="19" r="BK123"/>
  <c r="J123"/>
  <c r="J98"/>
  <c r="BK127"/>
  <c r="J127"/>
  <c r="J99"/>
  <c r="BK137"/>
  <c r="J137"/>
  <c r="J101"/>
  <c r="T137"/>
  <c i="2" r="BK177"/>
  <c r="J177"/>
  <c r="J101"/>
  <c i="3" r="BK221"/>
  <c r="J221"/>
  <c r="J104"/>
  <c i="5" r="BK157"/>
  <c r="J157"/>
  <c r="J101"/>
  <c r="BK175"/>
  <c r="J175"/>
  <c r="J103"/>
  <c i="6" r="BK183"/>
  <c r="J183"/>
  <c r="J105"/>
  <c i="7" r="BK150"/>
  <c r="J150"/>
  <c r="J102"/>
  <c i="14" r="BK252"/>
  <c r="J252"/>
  <c r="J99"/>
  <c i="17" r="BK198"/>
  <c r="J198"/>
  <c r="J103"/>
  <c r="BK217"/>
  <c r="J217"/>
  <c r="J106"/>
  <c i="18" r="BK194"/>
  <c r="J194"/>
  <c r="J104"/>
  <c r="BK197"/>
  <c r="J197"/>
  <c r="J105"/>
  <c i="2" r="BK300"/>
  <c r="J300"/>
  <c r="J105"/>
  <c i="6" r="BK166"/>
  <c r="J166"/>
  <c r="J101"/>
  <c i="14" r="BK308"/>
  <c r="J308"/>
  <c r="J104"/>
  <c i="15" r="BK190"/>
  <c r="J190"/>
  <c r="J99"/>
  <c i="18" r="BK213"/>
  <c r="J213"/>
  <c r="J108"/>
  <c i="3" r="BK178"/>
  <c r="J178"/>
  <c r="J102"/>
  <c i="4" r="BK178"/>
  <c r="J178"/>
  <c r="J102"/>
  <c r="BK235"/>
  <c r="J235"/>
  <c r="J104"/>
  <c r="BK240"/>
  <c r="J240"/>
  <c r="J106"/>
  <c i="6" r="BK178"/>
  <c r="J178"/>
  <c r="J103"/>
  <c i="2" r="BK190"/>
  <c r="J190"/>
  <c r="J103"/>
  <c r="BK313"/>
  <c r="J313"/>
  <c r="J109"/>
  <c i="3" r="BK226"/>
  <c r="J226"/>
  <c r="J106"/>
  <c i="16" r="BK182"/>
  <c r="J182"/>
  <c r="J102"/>
  <c i="18" r="BK145"/>
  <c r="J145"/>
  <c r="J99"/>
  <c i="19" r="BK134"/>
  <c r="J134"/>
  <c r="J100"/>
  <c i="18" r="J201"/>
  <c r="J107"/>
  <c i="19" r="J89"/>
  <c r="E111"/>
  <c r="BE124"/>
  <c r="BE129"/>
  <c r="BE130"/>
  <c r="BE135"/>
  <c r="BE138"/>
  <c r="F91"/>
  <c r="F118"/>
  <c r="BE131"/>
  <c r="BE133"/>
  <c r="BE125"/>
  <c r="BE126"/>
  <c r="BE128"/>
  <c r="BE132"/>
  <c r="BE139"/>
  <c i="18" r="F91"/>
  <c r="E118"/>
  <c r="J122"/>
  <c r="F125"/>
  <c r="BE163"/>
  <c r="BE142"/>
  <c r="BE146"/>
  <c r="BE150"/>
  <c r="BE160"/>
  <c r="BE166"/>
  <c r="BE170"/>
  <c r="BE175"/>
  <c r="BE195"/>
  <c r="BE214"/>
  <c r="BE131"/>
  <c r="BE134"/>
  <c r="BE136"/>
  <c r="BE139"/>
  <c r="BE152"/>
  <c r="BE154"/>
  <c r="BE157"/>
  <c r="BE168"/>
  <c r="BE172"/>
  <c r="BE184"/>
  <c r="BE189"/>
  <c r="BE209"/>
  <c r="BE211"/>
  <c r="BE177"/>
  <c r="BE180"/>
  <c r="BE186"/>
  <c r="BE192"/>
  <c r="BE198"/>
  <c r="BE202"/>
  <c r="BE205"/>
  <c r="BE208"/>
  <c i="16" r="J126"/>
  <c r="J98"/>
  <c i="17" r="F91"/>
  <c r="BE132"/>
  <c r="BE135"/>
  <c r="BE164"/>
  <c r="BE179"/>
  <c r="BE184"/>
  <c r="BE188"/>
  <c r="BE214"/>
  <c r="E85"/>
  <c r="F92"/>
  <c r="BE129"/>
  <c r="BE141"/>
  <c r="BE149"/>
  <c r="BE181"/>
  <c r="BE194"/>
  <c r="BE199"/>
  <c r="BE203"/>
  <c r="BE212"/>
  <c r="J89"/>
  <c r="BE162"/>
  <c r="BE167"/>
  <c r="BE172"/>
  <c r="BE175"/>
  <c r="BE208"/>
  <c r="BE218"/>
  <c r="BE138"/>
  <c r="BE144"/>
  <c r="BE146"/>
  <c r="BE152"/>
  <c r="BE154"/>
  <c r="BE156"/>
  <c r="BE159"/>
  <c r="BE170"/>
  <c r="BE186"/>
  <c r="BE191"/>
  <c r="BE205"/>
  <c i="15" r="J121"/>
  <c r="J98"/>
  <c i="16" r="E114"/>
  <c r="F120"/>
  <c r="BE148"/>
  <c r="BE187"/>
  <c r="BE199"/>
  <c r="J89"/>
  <c r="BE144"/>
  <c r="BE146"/>
  <c r="BE163"/>
  <c r="BE165"/>
  <c r="BE183"/>
  <c r="BE127"/>
  <c r="BE132"/>
  <c r="BE157"/>
  <c r="BE196"/>
  <c r="F92"/>
  <c r="BE130"/>
  <c r="BE135"/>
  <c r="BE139"/>
  <c r="BE141"/>
  <c r="BE151"/>
  <c r="BE154"/>
  <c r="BE159"/>
  <c r="BE168"/>
  <c r="BE170"/>
  <c r="BE172"/>
  <c r="BE175"/>
  <c r="BE178"/>
  <c r="BE189"/>
  <c r="BE192"/>
  <c i="15" r="F91"/>
  <c r="F92"/>
  <c r="BE162"/>
  <c r="BE169"/>
  <c r="E85"/>
  <c r="J89"/>
  <c r="BE128"/>
  <c r="BE138"/>
  <c r="BE159"/>
  <c r="BE166"/>
  <c r="BE167"/>
  <c r="BE122"/>
  <c r="BE125"/>
  <c r="BE133"/>
  <c r="BE144"/>
  <c r="BE151"/>
  <c r="BE160"/>
  <c r="BE161"/>
  <c r="BE163"/>
  <c r="BE171"/>
  <c r="BE176"/>
  <c r="BE180"/>
  <c r="BE182"/>
  <c r="BE184"/>
  <c r="BE191"/>
  <c r="BE130"/>
  <c r="BE136"/>
  <c r="BE140"/>
  <c r="BE142"/>
  <c r="BE147"/>
  <c r="BE149"/>
  <c r="BE153"/>
  <c r="BE155"/>
  <c r="BE156"/>
  <c r="BE157"/>
  <c r="BE158"/>
  <c r="BE164"/>
  <c r="BE174"/>
  <c r="BE178"/>
  <c r="BE188"/>
  <c i="13" r="J132"/>
  <c r="J100"/>
  <c i="14" r="J118"/>
  <c r="F121"/>
  <c r="BE127"/>
  <c r="BE132"/>
  <c r="BE135"/>
  <c r="BE141"/>
  <c r="BE144"/>
  <c r="BE148"/>
  <c r="BE151"/>
  <c r="BE205"/>
  <c r="BE208"/>
  <c r="BE222"/>
  <c r="BE242"/>
  <c r="BE249"/>
  <c r="BE253"/>
  <c r="BE271"/>
  <c r="BE295"/>
  <c r="E85"/>
  <c r="F91"/>
  <c r="BE129"/>
  <c r="BE154"/>
  <c r="BE160"/>
  <c r="BE173"/>
  <c r="BE175"/>
  <c r="BE180"/>
  <c r="BE183"/>
  <c r="BE202"/>
  <c r="BE215"/>
  <c r="BE227"/>
  <c r="BE246"/>
  <c r="BE257"/>
  <c r="BE261"/>
  <c r="BE279"/>
  <c r="BE289"/>
  <c r="BE292"/>
  <c r="BE309"/>
  <c r="BE138"/>
  <c r="BE157"/>
  <c r="BE168"/>
  <c r="BE171"/>
  <c r="BE200"/>
  <c r="BE212"/>
  <c r="BE230"/>
  <c r="BE239"/>
  <c r="BE264"/>
  <c r="BE275"/>
  <c r="BE287"/>
  <c r="BE297"/>
  <c r="BE302"/>
  <c r="BE305"/>
  <c r="BE164"/>
  <c r="BE166"/>
  <c r="BE178"/>
  <c r="BE186"/>
  <c r="BE189"/>
  <c r="BE193"/>
  <c r="BE196"/>
  <c r="BE217"/>
  <c r="BE233"/>
  <c r="BE236"/>
  <c r="BE268"/>
  <c r="BE273"/>
  <c r="BE284"/>
  <c r="BE300"/>
  <c i="13" r="F93"/>
  <c r="E118"/>
  <c r="BE136"/>
  <c r="BE141"/>
  <c r="BE149"/>
  <c r="BE152"/>
  <c r="BE158"/>
  <c r="BE185"/>
  <c r="BE189"/>
  <c r="BE204"/>
  <c r="BE208"/>
  <c r="BE214"/>
  <c r="BE216"/>
  <c r="BE221"/>
  <c r="BE237"/>
  <c r="BE239"/>
  <c r="BE253"/>
  <c r="BE256"/>
  <c r="BE270"/>
  <c r="BE285"/>
  <c r="BE316"/>
  <c r="BE345"/>
  <c r="BE352"/>
  <c r="BE355"/>
  <c r="BE359"/>
  <c r="BE381"/>
  <c r="BE396"/>
  <c r="BE398"/>
  <c r="BE411"/>
  <c r="BE435"/>
  <c i="12" r="J131"/>
  <c r="J100"/>
  <c i="13" r="F94"/>
  <c r="BE191"/>
  <c r="BE198"/>
  <c r="BE211"/>
  <c r="BE243"/>
  <c r="BE249"/>
  <c r="BE272"/>
  <c r="BE276"/>
  <c r="BE278"/>
  <c r="BE280"/>
  <c r="BE283"/>
  <c r="BE301"/>
  <c r="BE312"/>
  <c r="BE343"/>
  <c r="BE351"/>
  <c r="BE358"/>
  <c r="BE361"/>
  <c r="BE364"/>
  <c r="BE367"/>
  <c r="BE369"/>
  <c r="BE371"/>
  <c r="BE374"/>
  <c r="BE377"/>
  <c r="BE384"/>
  <c r="BE404"/>
  <c r="BE408"/>
  <c r="BE426"/>
  <c r="BE437"/>
  <c r="BE445"/>
  <c r="BE448"/>
  <c r="BE454"/>
  <c r="BE457"/>
  <c r="J91"/>
  <c r="BE133"/>
  <c r="BE138"/>
  <c r="BE143"/>
  <c r="BE146"/>
  <c r="BE156"/>
  <c r="BE160"/>
  <c r="BE166"/>
  <c r="BE193"/>
  <c r="BE201"/>
  <c r="BE207"/>
  <c r="BE219"/>
  <c r="BE223"/>
  <c r="BE259"/>
  <c r="BE292"/>
  <c r="BE299"/>
  <c r="BE303"/>
  <c r="BE322"/>
  <c r="BE325"/>
  <c r="BE329"/>
  <c r="BE331"/>
  <c r="BE337"/>
  <c r="BE353"/>
  <c r="BE357"/>
  <c r="BE362"/>
  <c r="BE363"/>
  <c r="BE366"/>
  <c r="BE387"/>
  <c r="BE389"/>
  <c r="BE391"/>
  <c r="BE393"/>
  <c r="BE400"/>
  <c r="BE402"/>
  <c r="BE420"/>
  <c r="BE432"/>
  <c r="BE439"/>
  <c r="BE451"/>
  <c r="BE460"/>
  <c r="BE163"/>
  <c r="BE182"/>
  <c r="BE195"/>
  <c r="BE229"/>
  <c r="BE232"/>
  <c r="BE235"/>
  <c r="BE245"/>
  <c r="BE246"/>
  <c r="BE251"/>
  <c r="BE261"/>
  <c r="BE264"/>
  <c r="BE267"/>
  <c r="BE273"/>
  <c r="BE305"/>
  <c r="BE307"/>
  <c r="BE309"/>
  <c r="BE315"/>
  <c r="BE326"/>
  <c r="BE334"/>
  <c r="BE340"/>
  <c r="BE348"/>
  <c r="BE395"/>
  <c r="BE405"/>
  <c r="BE415"/>
  <c r="BE417"/>
  <c r="BE423"/>
  <c r="BE429"/>
  <c r="BE443"/>
  <c i="12" r="F94"/>
  <c r="BE132"/>
  <c r="BE136"/>
  <c r="BE165"/>
  <c r="BE168"/>
  <c r="BE191"/>
  <c r="BE198"/>
  <c r="BE211"/>
  <c r="BE217"/>
  <c r="BE225"/>
  <c r="BE228"/>
  <c r="BE229"/>
  <c r="BE250"/>
  <c r="BE268"/>
  <c r="F125"/>
  <c r="BE159"/>
  <c r="BE174"/>
  <c r="BE178"/>
  <c r="BE183"/>
  <c r="BE190"/>
  <c r="BE200"/>
  <c r="BE222"/>
  <c r="BE234"/>
  <c r="BE261"/>
  <c r="BE266"/>
  <c r="E85"/>
  <c r="J91"/>
  <c r="BE162"/>
  <c r="BE176"/>
  <c r="BE185"/>
  <c r="BE194"/>
  <c r="BE242"/>
  <c r="BE243"/>
  <c r="BE256"/>
  <c r="BE272"/>
  <c r="BE275"/>
  <c r="BE142"/>
  <c r="BE150"/>
  <c r="BE153"/>
  <c r="BE156"/>
  <c r="BE171"/>
  <c r="BE180"/>
  <c r="BE187"/>
  <c r="BE195"/>
  <c r="BE202"/>
  <c r="BE205"/>
  <c r="BE207"/>
  <c r="BE233"/>
  <c r="BE237"/>
  <c r="BE245"/>
  <c r="BE247"/>
  <c r="BE254"/>
  <c r="BE259"/>
  <c r="BE264"/>
  <c i="11" r="J91"/>
  <c r="F94"/>
  <c r="E112"/>
  <c r="F120"/>
  <c r="BE150"/>
  <c r="BE127"/>
  <c r="BE129"/>
  <c r="BE140"/>
  <c r="BE143"/>
  <c r="BE148"/>
  <c r="BE133"/>
  <c r="BE135"/>
  <c r="BE137"/>
  <c r="BE146"/>
  <c r="BE152"/>
  <c i="9" r="J127"/>
  <c r="J100"/>
  <c r="J140"/>
  <c r="J102"/>
  <c i="10" r="F93"/>
  <c r="BE162"/>
  <c r="BE167"/>
  <c r="BE168"/>
  <c r="BE171"/>
  <c r="BE177"/>
  <c r="BE178"/>
  <c r="BE184"/>
  <c r="BE187"/>
  <c r="BE188"/>
  <c r="BE197"/>
  <c r="BE202"/>
  <c r="BE220"/>
  <c r="BE229"/>
  <c r="BE242"/>
  <c r="BE245"/>
  <c r="BE253"/>
  <c r="BE268"/>
  <c r="BE270"/>
  <c r="BE273"/>
  <c r="BE305"/>
  <c r="BE313"/>
  <c r="BE314"/>
  <c r="BE317"/>
  <c r="BE322"/>
  <c r="E85"/>
  <c r="F94"/>
  <c r="BE129"/>
  <c r="BE141"/>
  <c r="BE144"/>
  <c r="BE148"/>
  <c r="BE154"/>
  <c r="BE172"/>
  <c r="BE173"/>
  <c r="BE180"/>
  <c r="BE181"/>
  <c r="BE182"/>
  <c r="BE189"/>
  <c r="BE208"/>
  <c r="BE214"/>
  <c r="BE217"/>
  <c r="BE223"/>
  <c r="BE226"/>
  <c r="BE235"/>
  <c r="BE241"/>
  <c r="BE244"/>
  <c r="BE265"/>
  <c r="BE302"/>
  <c r="BE303"/>
  <c r="BE315"/>
  <c r="BE324"/>
  <c r="BE325"/>
  <c r="BE326"/>
  <c r="BE329"/>
  <c i="9" r="J126"/>
  <c r="J99"/>
  <c i="10" r="J91"/>
  <c r="BE139"/>
  <c r="BE156"/>
  <c r="BE170"/>
  <c r="BE174"/>
  <c r="BE192"/>
  <c r="BE194"/>
  <c r="BE196"/>
  <c r="BE211"/>
  <c r="BE232"/>
  <c r="BE238"/>
  <c r="BE243"/>
  <c r="BE246"/>
  <c r="BE248"/>
  <c r="BE250"/>
  <c r="BE255"/>
  <c r="BE275"/>
  <c r="BE277"/>
  <c r="BE279"/>
  <c r="BE281"/>
  <c r="BE290"/>
  <c r="BE296"/>
  <c r="BE301"/>
  <c r="BE307"/>
  <c r="BE308"/>
  <c r="BE309"/>
  <c r="BE316"/>
  <c r="BE320"/>
  <c r="BE321"/>
  <c r="BE133"/>
  <c r="BE151"/>
  <c r="BE160"/>
  <c r="BE165"/>
  <c r="BE175"/>
  <c r="BE179"/>
  <c r="BE185"/>
  <c r="BE193"/>
  <c r="BE200"/>
  <c r="BE205"/>
  <c r="BE258"/>
  <c r="BE260"/>
  <c r="BE261"/>
  <c r="BE262"/>
  <c r="BE263"/>
  <c r="BE284"/>
  <c r="BE287"/>
  <c r="BE292"/>
  <c r="BE294"/>
  <c r="BE310"/>
  <c r="BE327"/>
  <c i="9" r="F94"/>
  <c r="J119"/>
  <c r="BE141"/>
  <c r="BE149"/>
  <c r="BE150"/>
  <c r="BE153"/>
  <c r="BE155"/>
  <c r="BE163"/>
  <c r="BE166"/>
  <c r="BE180"/>
  <c r="BE187"/>
  <c r="BE192"/>
  <c r="BE196"/>
  <c r="BE201"/>
  <c r="BE209"/>
  <c r="BE212"/>
  <c r="BE213"/>
  <c r="F93"/>
  <c r="E113"/>
  <c r="BE147"/>
  <c r="BE148"/>
  <c r="BE151"/>
  <c r="BE152"/>
  <c r="BE162"/>
  <c r="BE170"/>
  <c r="BE178"/>
  <c r="BE182"/>
  <c r="BE198"/>
  <c r="BE203"/>
  <c r="BE208"/>
  <c i="8" r="BK126"/>
  <c r="J126"/>
  <c r="J99"/>
  <c r="BK139"/>
  <c r="J139"/>
  <c r="J101"/>
  <c i="9" r="BE144"/>
  <c r="BE161"/>
  <c r="BE169"/>
  <c r="BE175"/>
  <c r="BE190"/>
  <c r="BE205"/>
  <c r="BE207"/>
  <c r="BE217"/>
  <c r="BE128"/>
  <c r="BE131"/>
  <c r="BE133"/>
  <c r="BE136"/>
  <c r="BE145"/>
  <c r="BE146"/>
  <c r="BE156"/>
  <c r="BE159"/>
  <c r="BE164"/>
  <c r="BE165"/>
  <c r="BE167"/>
  <c r="BE173"/>
  <c r="BE184"/>
  <c r="BE194"/>
  <c r="BE199"/>
  <c r="BE214"/>
  <c i="8" r="J91"/>
  <c r="F122"/>
  <c r="BE131"/>
  <c r="BE143"/>
  <c r="BE151"/>
  <c r="BE172"/>
  <c r="BE194"/>
  <c r="BE196"/>
  <c r="BE198"/>
  <c r="BE215"/>
  <c r="BE219"/>
  <c r="BE221"/>
  <c r="BE226"/>
  <c r="BE230"/>
  <c r="BE231"/>
  <c r="BE136"/>
  <c r="BE148"/>
  <c r="BE150"/>
  <c r="BE153"/>
  <c r="BE154"/>
  <c r="BE156"/>
  <c r="BE166"/>
  <c r="BE167"/>
  <c r="BE185"/>
  <c r="BE186"/>
  <c r="BE187"/>
  <c r="BE205"/>
  <c r="BE212"/>
  <c i="7" r="BK128"/>
  <c r="J128"/>
  <c r="J99"/>
  <c r="J154"/>
  <c r="J104"/>
  <c i="8" r="E85"/>
  <c r="F93"/>
  <c r="BE133"/>
  <c r="BE145"/>
  <c r="BE147"/>
  <c r="BE152"/>
  <c r="BE159"/>
  <c r="BE162"/>
  <c r="BE164"/>
  <c r="BE208"/>
  <c r="BE210"/>
  <c r="BE217"/>
  <c r="BE227"/>
  <c r="BE234"/>
  <c r="BE128"/>
  <c r="BE141"/>
  <c r="BE155"/>
  <c r="BE158"/>
  <c r="BE163"/>
  <c r="BE170"/>
  <c r="BE175"/>
  <c r="BE178"/>
  <c r="BE181"/>
  <c r="BE184"/>
  <c r="BE189"/>
  <c r="BE192"/>
  <c r="BE200"/>
  <c r="BE202"/>
  <c r="BE216"/>
  <c r="BE224"/>
  <c r="BE225"/>
  <c r="BE235"/>
  <c r="BE237"/>
  <c i="7" r="F94"/>
  <c r="BE136"/>
  <c r="BE165"/>
  <c r="BE168"/>
  <c r="BE176"/>
  <c r="BE178"/>
  <c r="BE181"/>
  <c r="BE196"/>
  <c r="BE203"/>
  <c r="BE205"/>
  <c r="BE210"/>
  <c r="BE218"/>
  <c r="BE235"/>
  <c r="BE248"/>
  <c r="BE257"/>
  <c r="BE260"/>
  <c r="E85"/>
  <c r="J121"/>
  <c r="BE130"/>
  <c r="BE138"/>
  <c r="BE141"/>
  <c r="BE148"/>
  <c r="BE151"/>
  <c r="BE169"/>
  <c r="BE172"/>
  <c r="BE173"/>
  <c r="BE184"/>
  <c r="BE193"/>
  <c r="BE201"/>
  <c r="BE202"/>
  <c r="BE213"/>
  <c r="BE215"/>
  <c r="BE220"/>
  <c r="BE241"/>
  <c r="BE244"/>
  <c r="BE250"/>
  <c r="BE255"/>
  <c r="BE261"/>
  <c r="BE145"/>
  <c r="BE155"/>
  <c r="BE157"/>
  <c r="BE160"/>
  <c r="BE164"/>
  <c r="BE167"/>
  <c r="BE170"/>
  <c r="BE177"/>
  <c r="BE180"/>
  <c r="BE187"/>
  <c r="BE199"/>
  <c r="BE222"/>
  <c r="BE224"/>
  <c r="BE245"/>
  <c r="BE246"/>
  <c r="BE253"/>
  <c r="F93"/>
  <c r="BE133"/>
  <c r="BE162"/>
  <c r="BE190"/>
  <c r="BE200"/>
  <c r="BE208"/>
  <c r="BE227"/>
  <c r="BE230"/>
  <c r="BE232"/>
  <c r="BE237"/>
  <c r="BE239"/>
  <c r="BE259"/>
  <c i="6" r="F125"/>
  <c r="BE146"/>
  <c r="BE152"/>
  <c r="BE158"/>
  <c r="BE161"/>
  <c r="BE172"/>
  <c r="BE175"/>
  <c r="BE190"/>
  <c r="BE195"/>
  <c r="E85"/>
  <c r="F94"/>
  <c r="BE132"/>
  <c r="BE167"/>
  <c r="BE174"/>
  <c r="BE177"/>
  <c r="BE179"/>
  <c r="BE184"/>
  <c r="J91"/>
  <c r="BE141"/>
  <c r="BE149"/>
  <c r="BE155"/>
  <c r="BE171"/>
  <c r="BE193"/>
  <c r="BE196"/>
  <c r="BE198"/>
  <c r="BE135"/>
  <c r="BE138"/>
  <c r="BE144"/>
  <c r="BE164"/>
  <c r="BE188"/>
  <c r="BE191"/>
  <c i="5" r="E85"/>
  <c r="F93"/>
  <c r="BE152"/>
  <c r="J91"/>
  <c r="F94"/>
  <c r="BE128"/>
  <c r="BE131"/>
  <c r="BE137"/>
  <c r="BE143"/>
  <c r="BE146"/>
  <c r="BE149"/>
  <c i="4" r="BK129"/>
  <c r="J129"/>
  <c r="J99"/>
  <c i="5" r="BE158"/>
  <c r="BE165"/>
  <c r="BE167"/>
  <c r="BE168"/>
  <c r="BE170"/>
  <c r="BE172"/>
  <c r="BE134"/>
  <c r="BE140"/>
  <c r="BE155"/>
  <c r="BE162"/>
  <c r="BE174"/>
  <c r="BE176"/>
  <c i="4" r="F94"/>
  <c r="E116"/>
  <c r="F124"/>
  <c r="BE139"/>
  <c r="BE143"/>
  <c r="BE146"/>
  <c r="BE153"/>
  <c r="BE160"/>
  <c r="BE164"/>
  <c r="BE171"/>
  <c r="BE175"/>
  <c r="BE179"/>
  <c r="BE192"/>
  <c r="BE212"/>
  <c r="BE221"/>
  <c r="BE229"/>
  <c r="BE230"/>
  <c r="BE236"/>
  <c r="BE241"/>
  <c i="3" r="BK129"/>
  <c r="J129"/>
  <c r="J99"/>
  <c i="4" r="J122"/>
  <c r="BE135"/>
  <c r="BE150"/>
  <c r="BE157"/>
  <c r="BE185"/>
  <c r="BE189"/>
  <c r="BE209"/>
  <c r="BE217"/>
  <c r="BE225"/>
  <c r="BE232"/>
  <c r="BE131"/>
  <c r="BE183"/>
  <c r="BE188"/>
  <c r="BE194"/>
  <c r="BE197"/>
  <c r="BE200"/>
  <c r="BE202"/>
  <c r="BE206"/>
  <c r="BE208"/>
  <c r="BE213"/>
  <c r="BE226"/>
  <c r="BE234"/>
  <c r="BE155"/>
  <c r="BE168"/>
  <c r="BE187"/>
  <c r="BE196"/>
  <c r="BE199"/>
  <c r="BE203"/>
  <c r="BE204"/>
  <c r="BE211"/>
  <c r="BE214"/>
  <c r="BE215"/>
  <c r="BE219"/>
  <c r="BE223"/>
  <c r="BE228"/>
  <c i="3" r="E85"/>
  <c r="F124"/>
  <c r="BE131"/>
  <c r="BE166"/>
  <c r="BE179"/>
  <c r="BE204"/>
  <c r="BE206"/>
  <c r="BE210"/>
  <c r="BE211"/>
  <c r="BE215"/>
  <c r="BE218"/>
  <c r="BE219"/>
  <c r="J91"/>
  <c r="F94"/>
  <c r="BE138"/>
  <c r="BE141"/>
  <c r="BE143"/>
  <c r="BE151"/>
  <c r="BE174"/>
  <c r="BE185"/>
  <c r="BE192"/>
  <c r="BE194"/>
  <c r="BE203"/>
  <c r="BE209"/>
  <c r="BE222"/>
  <c r="BE135"/>
  <c r="BE145"/>
  <c r="BE148"/>
  <c r="BE154"/>
  <c r="BE157"/>
  <c r="BE160"/>
  <c r="BE163"/>
  <c r="BE169"/>
  <c r="BE189"/>
  <c r="BE195"/>
  <c r="BE197"/>
  <c r="BE207"/>
  <c r="BE212"/>
  <c r="BE227"/>
  <c r="BE172"/>
  <c r="BE175"/>
  <c r="BE183"/>
  <c r="BE187"/>
  <c r="BE191"/>
  <c r="BE199"/>
  <c r="BE201"/>
  <c r="BE216"/>
  <c i="2" r="E85"/>
  <c r="F93"/>
  <c r="J125"/>
  <c r="BE137"/>
  <c r="BE151"/>
  <c r="BE154"/>
  <c r="BE175"/>
  <c r="BE188"/>
  <c r="BE191"/>
  <c r="BE195"/>
  <c r="BE213"/>
  <c r="BE220"/>
  <c r="BE238"/>
  <c r="BE244"/>
  <c r="BE252"/>
  <c r="BE260"/>
  <c r="BE270"/>
  <c r="BE276"/>
  <c r="BE284"/>
  <c r="BE288"/>
  <c r="BE289"/>
  <c r="BE290"/>
  <c r="BE299"/>
  <c r="BE301"/>
  <c r="BE310"/>
  <c r="BE134"/>
  <c r="BE167"/>
  <c r="BE178"/>
  <c r="BE198"/>
  <c r="BE205"/>
  <c r="BE209"/>
  <c r="BE210"/>
  <c r="BE217"/>
  <c r="BE219"/>
  <c r="BE228"/>
  <c r="BE230"/>
  <c r="BE235"/>
  <c r="BE246"/>
  <c r="BE256"/>
  <c r="BE268"/>
  <c r="BE274"/>
  <c r="BE281"/>
  <c r="BE293"/>
  <c r="BE314"/>
  <c r="F94"/>
  <c r="BE141"/>
  <c r="BE161"/>
  <c r="BE164"/>
  <c r="BE181"/>
  <c r="BE184"/>
  <c r="BE202"/>
  <c r="BE214"/>
  <c r="BE216"/>
  <c r="BE222"/>
  <c r="BE226"/>
  <c r="BE232"/>
  <c r="BE233"/>
  <c r="BE240"/>
  <c r="BE242"/>
  <c r="BE258"/>
  <c r="BE272"/>
  <c r="BE278"/>
  <c r="BE282"/>
  <c r="BE297"/>
  <c r="BE306"/>
  <c r="BE144"/>
  <c r="BE147"/>
  <c r="BE149"/>
  <c r="BE158"/>
  <c r="BE173"/>
  <c r="BE187"/>
  <c r="BE200"/>
  <c r="BE207"/>
  <c r="BE223"/>
  <c r="BE249"/>
  <c r="BE254"/>
  <c r="BE263"/>
  <c r="BE266"/>
  <c r="BE269"/>
  <c r="BE279"/>
  <c r="BE285"/>
  <c r="BE287"/>
  <c r="BE292"/>
  <c r="BE298"/>
  <c r="BE308"/>
  <c r="F36"/>
  <c i="1" r="BA96"/>
  <c i="3" r="F36"/>
  <c i="1" r="BA97"/>
  <c i="3" r="F37"/>
  <c i="1" r="BB97"/>
  <c i="4" r="F36"/>
  <c i="1" r="BA98"/>
  <c i="4" r="F39"/>
  <c i="1" r="BD98"/>
  <c i="6" r="F37"/>
  <c i="1" r="BB100"/>
  <c i="7" r="F37"/>
  <c i="1" r="BB102"/>
  <c i="8" r="F37"/>
  <c i="1" r="BB103"/>
  <c i="8" r="F38"/>
  <c i="1" r="BC103"/>
  <c i="9" r="F36"/>
  <c i="1" r="BA104"/>
  <c i="10" r="F39"/>
  <c i="1" r="BD105"/>
  <c i="11" r="F36"/>
  <c i="1" r="BA106"/>
  <c i="12" r="F37"/>
  <c i="1" r="BB108"/>
  <c i="13" r="J36"/>
  <c i="1" r="AW109"/>
  <c i="14" r="F35"/>
  <c i="1" r="BB110"/>
  <c i="14" r="J34"/>
  <c i="1" r="AW110"/>
  <c i="15" r="F34"/>
  <c i="1" r="BA111"/>
  <c i="16" r="F35"/>
  <c i="1" r="BB112"/>
  <c i="17" r="J34"/>
  <c i="1" r="AW113"/>
  <c i="18" r="F37"/>
  <c i="1" r="BD114"/>
  <c i="19" r="F35"/>
  <c i="1" r="BB115"/>
  <c i="2" r="J36"/>
  <c i="1" r="AW96"/>
  <c i="2" r="F38"/>
  <c i="1" r="BC96"/>
  <c i="4" r="J36"/>
  <c i="1" r="AW98"/>
  <c i="5" r="J36"/>
  <c i="1" r="AW99"/>
  <c i="5" r="F36"/>
  <c i="1" r="BA99"/>
  <c i="6" r="F39"/>
  <c i="1" r="BD100"/>
  <c i="7" r="F36"/>
  <c i="1" r="BA102"/>
  <c i="7" r="F39"/>
  <c i="1" r="BD102"/>
  <c i="8" r="F39"/>
  <c i="1" r="BD103"/>
  <c i="9" r="F38"/>
  <c i="1" r="BC104"/>
  <c i="10" r="F37"/>
  <c i="1" r="BB105"/>
  <c i="11" r="F38"/>
  <c i="1" r="BC106"/>
  <c i="11" r="F39"/>
  <c i="1" r="BD106"/>
  <c i="12" r="J36"/>
  <c i="1" r="AW108"/>
  <c i="13" r="F37"/>
  <c i="1" r="BB109"/>
  <c i="13" r="F39"/>
  <c i="1" r="BD109"/>
  <c i="15" r="F37"/>
  <c i="1" r="BD111"/>
  <c i="16" r="F36"/>
  <c i="1" r="BC112"/>
  <c i="17" r="F37"/>
  <c i="1" r="BD113"/>
  <c i="18" r="F35"/>
  <c i="1" r="BB114"/>
  <c i="18" r="F36"/>
  <c i="1" r="BC114"/>
  <c i="2" r="F39"/>
  <c i="1" r="BD96"/>
  <c i="3" r="F39"/>
  <c i="1" r="BD97"/>
  <c i="3" r="J36"/>
  <c i="1" r="AW97"/>
  <c i="4" r="F38"/>
  <c i="1" r="BC98"/>
  <c i="5" r="F38"/>
  <c i="1" r="BC99"/>
  <c i="6" r="J36"/>
  <c i="1" r="AW100"/>
  <c i="7" r="J36"/>
  <c i="1" r="AW102"/>
  <c i="8" r="F36"/>
  <c i="1" r="BA103"/>
  <c i="9" r="J36"/>
  <c i="1" r="AW104"/>
  <c i="10" r="F38"/>
  <c i="1" r="BC105"/>
  <c i="11" r="J36"/>
  <c i="1" r="AW106"/>
  <c i="12" r="F36"/>
  <c i="1" r="BA108"/>
  <c i="13" r="F38"/>
  <c i="1" r="BC109"/>
  <c i="14" r="F37"/>
  <c i="1" r="BD110"/>
  <c i="14" r="F36"/>
  <c i="1" r="BC110"/>
  <c i="15" r="F36"/>
  <c i="1" r="BC111"/>
  <c i="16" r="J34"/>
  <c i="1" r="AW112"/>
  <c i="17" r="F36"/>
  <c i="1" r="BC113"/>
  <c i="18" r="J34"/>
  <c i="1" r="AW114"/>
  <c i="19" r="J34"/>
  <c i="1" r="AW115"/>
  <c i="19" r="F36"/>
  <c i="1" r="BC115"/>
  <c i="2" r="F37"/>
  <c i="1" r="BB96"/>
  <c r="AS94"/>
  <c i="3" r="F38"/>
  <c i="1" r="BC97"/>
  <c i="4" r="F37"/>
  <c i="1" r="BB98"/>
  <c i="5" r="F37"/>
  <c i="1" r="BB99"/>
  <c i="5" r="F39"/>
  <c i="1" r="BD99"/>
  <c i="6" r="F36"/>
  <c i="1" r="BA100"/>
  <c i="6" r="F38"/>
  <c i="1" r="BC100"/>
  <c i="7" r="F38"/>
  <c i="1" r="BC102"/>
  <c i="8" r="J36"/>
  <c i="1" r="AW103"/>
  <c i="9" r="F37"/>
  <c i="1" r="BB104"/>
  <c i="9" r="F39"/>
  <c i="1" r="BD104"/>
  <c i="10" r="J36"/>
  <c i="1" r="AW105"/>
  <c i="10" r="F36"/>
  <c i="1" r="BA105"/>
  <c i="11" r="F37"/>
  <c i="1" r="BB106"/>
  <c i="12" r="F38"/>
  <c i="1" r="BC108"/>
  <c i="12" r="F39"/>
  <c i="1" r="BD108"/>
  <c i="13" r="F36"/>
  <c i="1" r="BA109"/>
  <c i="14" r="F34"/>
  <c i="1" r="BA110"/>
  <c i="15" r="F35"/>
  <c i="1" r="BB111"/>
  <c i="15" r="J34"/>
  <c i="1" r="AW111"/>
  <c i="16" r="F37"/>
  <c i="1" r="BD112"/>
  <c i="16" r="F34"/>
  <c i="1" r="BA112"/>
  <c i="17" r="F34"/>
  <c i="1" r="BA113"/>
  <c i="17" r="F35"/>
  <c i="1" r="BB113"/>
  <c i="18" r="F34"/>
  <c i="1" r="BA114"/>
  <c i="19" r="F37"/>
  <c i="1" r="BD115"/>
  <c i="19" r="F34"/>
  <c i="1" r="BA115"/>
  <c i="10" l="1" r="T158"/>
  <c r="P127"/>
  <c r="P126"/>
  <c i="1" r="AU105"/>
  <c i="2" r="P132"/>
  <c r="P131"/>
  <c i="1" r="AU96"/>
  <c i="19" r="T122"/>
  <c r="T121"/>
  <c i="17" r="P127"/>
  <c r="P126"/>
  <c i="1" r="AU113"/>
  <c i="4" r="R129"/>
  <c r="R128"/>
  <c i="3" r="T129"/>
  <c r="T128"/>
  <c i="18" r="R129"/>
  <c r="R128"/>
  <c i="13" r="R131"/>
  <c r="R130"/>
  <c i="10" r="R126"/>
  <c i="9" r="R125"/>
  <c i="7" r="R153"/>
  <c i="6" r="R130"/>
  <c r="R129"/>
  <c i="4" r="T129"/>
  <c r="T128"/>
  <c i="16" r="P124"/>
  <c i="1" r="AU112"/>
  <c i="12" r="R130"/>
  <c r="R129"/>
  <c i="14" r="T125"/>
  <c r="T124"/>
  <c i="12" r="T130"/>
  <c r="T129"/>
  <c i="7" r="T128"/>
  <c r="T127"/>
  <c i="15" r="BK120"/>
  <c r="J120"/>
  <c r="J97"/>
  <c i="13" r="T131"/>
  <c r="T130"/>
  <c i="10" r="T126"/>
  <c i="2" r="R132"/>
  <c r="R131"/>
  <c i="17" r="T127"/>
  <c r="T126"/>
  <c i="13" r="P441"/>
  <c i="17" r="R126"/>
  <c i="7" r="R128"/>
  <c r="R127"/>
  <c i="3" r="P129"/>
  <c r="P128"/>
  <c i="1" r="AU97"/>
  <c i="16" r="R125"/>
  <c r="R124"/>
  <c i="6" r="T129"/>
  <c i="5" r="T126"/>
  <c r="T125"/>
  <c i="18" r="BK200"/>
  <c r="J200"/>
  <c r="J106"/>
  <c r="P129"/>
  <c r="P128"/>
  <c i="1" r="AU114"/>
  <c i="16" r="BK125"/>
  <c r="J125"/>
  <c r="J97"/>
  <c i="6" r="P130"/>
  <c r="P129"/>
  <c i="1" r="AU100"/>
  <c i="19" r="R122"/>
  <c r="R121"/>
  <c i="14" r="P125"/>
  <c r="P124"/>
  <c i="1" r="AU110"/>
  <c i="12" r="P130"/>
  <c r="P129"/>
  <c i="1" r="AU108"/>
  <c i="8" r="T139"/>
  <c r="T125"/>
  <c i="3" r="R129"/>
  <c r="R128"/>
  <c i="2" r="T131"/>
  <c i="18" r="T129"/>
  <c r="T128"/>
  <c i="13" r="P131"/>
  <c r="P130"/>
  <c i="1" r="AU109"/>
  <c i="9" r="BK139"/>
  <c r="J139"/>
  <c r="J101"/>
  <c i="12" r="BK130"/>
  <c i="11" r="P124"/>
  <c i="1" r="AU106"/>
  <c i="9" r="P139"/>
  <c r="P125"/>
  <c i="1" r="AU104"/>
  <c i="5" r="P126"/>
  <c r="P125"/>
  <c i="1" r="AU99"/>
  <c i="16" r="T125"/>
  <c r="T124"/>
  <c i="9" r="T139"/>
  <c r="T125"/>
  <c i="11" r="BK125"/>
  <c r="J125"/>
  <c r="J99"/>
  <c i="12" r="BK270"/>
  <c r="J270"/>
  <c r="J106"/>
  <c i="14" r="BK125"/>
  <c r="J125"/>
  <c r="J97"/>
  <c i="17" r="BK127"/>
  <c r="J127"/>
  <c r="J97"/>
  <c i="18" r="BK129"/>
  <c r="J129"/>
  <c r="J97"/>
  <c i="2" r="BK304"/>
  <c r="J304"/>
  <c r="J106"/>
  <c i="6" r="BK182"/>
  <c r="J182"/>
  <c r="J104"/>
  <c i="17" r="BK197"/>
  <c r="J197"/>
  <c r="J102"/>
  <c i="19" r="BK122"/>
  <c r="J122"/>
  <c r="J97"/>
  <c i="2" r="BK132"/>
  <c r="J132"/>
  <c r="J99"/>
  <c i="4" r="BK239"/>
  <c r="J239"/>
  <c r="J105"/>
  <c i="6" r="BK186"/>
  <c r="J186"/>
  <c r="J106"/>
  <c i="10" r="BK127"/>
  <c r="J127"/>
  <c r="J99"/>
  <c i="13" r="BK441"/>
  <c r="J441"/>
  <c r="J106"/>
  <c i="2" r="BK312"/>
  <c r="J312"/>
  <c r="J108"/>
  <c i="3" r="BK225"/>
  <c r="J225"/>
  <c r="J105"/>
  <c i="5" r="BK126"/>
  <c r="J126"/>
  <c r="J99"/>
  <c i="6" r="BK130"/>
  <c r="J130"/>
  <c r="J99"/>
  <c i="10" r="BK158"/>
  <c r="J158"/>
  <c r="J102"/>
  <c i="11" r="BK131"/>
  <c r="J131"/>
  <c r="J101"/>
  <c i="16" r="BK181"/>
  <c r="J181"/>
  <c r="J101"/>
  <c i="8" r="BK125"/>
  <c r="J125"/>
  <c r="J98"/>
  <c i="7" r="BK127"/>
  <c r="J127"/>
  <c i="4" r="BK128"/>
  <c r="J128"/>
  <c r="J98"/>
  <c i="3" r="BK128"/>
  <c r="J128"/>
  <c r="J98"/>
  <c r="F35"/>
  <c i="1" r="AZ97"/>
  <c i="4" r="J35"/>
  <c i="1" r="AV98"/>
  <c r="AT98"/>
  <c i="6" r="F35"/>
  <c i="1" r="AZ100"/>
  <c i="7" r="J32"/>
  <c i="1" r="AG102"/>
  <c i="8" r="F35"/>
  <c i="1" r="AZ103"/>
  <c i="10" r="J35"/>
  <c i="1" r="AV105"/>
  <c r="AT105"/>
  <c r="BB107"/>
  <c r="AX107"/>
  <c i="13" r="J35"/>
  <c i="1" r="AV109"/>
  <c r="AT109"/>
  <c i="17" r="F33"/>
  <c i="1" r="AZ113"/>
  <c i="19" r="J33"/>
  <c i="1" r="AV115"/>
  <c r="AT115"/>
  <c i="3" r="J35"/>
  <c i="1" r="AV97"/>
  <c r="AT97"/>
  <c i="4" r="F35"/>
  <c i="1" r="AZ98"/>
  <c r="BD95"/>
  <c r="BC95"/>
  <c i="7" r="J35"/>
  <c i="1" r="AV102"/>
  <c r="AT102"/>
  <c i="9" r="F35"/>
  <c i="1" r="AZ104"/>
  <c i="11" r="J35"/>
  <c i="1" r="AV106"/>
  <c r="AT106"/>
  <c r="BD101"/>
  <c i="12" r="J35"/>
  <c i="1" r="AV108"/>
  <c r="AT108"/>
  <c i="14" r="J33"/>
  <c i="1" r="AV110"/>
  <c r="AT110"/>
  <c i="15" r="F33"/>
  <c i="1" r="AZ111"/>
  <c i="16" r="J33"/>
  <c i="1" r="AV112"/>
  <c r="AT112"/>
  <c i="18" r="J33"/>
  <c i="1" r="AV114"/>
  <c r="AT114"/>
  <c i="2" r="J35"/>
  <c i="1" r="AV96"/>
  <c r="AT96"/>
  <c i="5" r="J35"/>
  <c i="1" r="AV99"/>
  <c r="AT99"/>
  <c r="BB95"/>
  <c r="AX95"/>
  <c r="BA95"/>
  <c i="7" r="F35"/>
  <c i="1" r="AZ102"/>
  <c i="9" r="J35"/>
  <c i="1" r="AV104"/>
  <c r="AT104"/>
  <c r="BA101"/>
  <c r="AW101"/>
  <c i="11" r="F35"/>
  <c i="1" r="AZ106"/>
  <c r="BC101"/>
  <c r="AY101"/>
  <c r="BB101"/>
  <c r="AX101"/>
  <c i="12" r="F35"/>
  <c i="1" r="AZ108"/>
  <c i="14" r="F33"/>
  <c i="1" r="AZ110"/>
  <c i="15" r="J33"/>
  <c i="1" r="AV111"/>
  <c r="AT111"/>
  <c i="16" r="F33"/>
  <c i="1" r="AZ112"/>
  <c i="18" r="F33"/>
  <c i="1" r="AZ114"/>
  <c i="2" r="F35"/>
  <c i="1" r="AZ96"/>
  <c i="5" r="F35"/>
  <c i="1" r="AZ99"/>
  <c i="6" r="J35"/>
  <c i="1" r="AV100"/>
  <c r="AT100"/>
  <c i="8" r="J35"/>
  <c i="1" r="AV103"/>
  <c r="AT103"/>
  <c i="10" r="F35"/>
  <c i="1" r="AZ105"/>
  <c r="BC107"/>
  <c r="AY107"/>
  <c r="BA107"/>
  <c r="AW107"/>
  <c r="BD107"/>
  <c i="13" r="F35"/>
  <c i="1" r="AZ109"/>
  <c i="17" r="J33"/>
  <c i="1" r="AV113"/>
  <c r="AT113"/>
  <c i="19" r="F33"/>
  <c i="1" r="AZ115"/>
  <c i="12" l="1" r="BK129"/>
  <c r="J129"/>
  <c i="13" r="BK130"/>
  <c r="J130"/>
  <c i="9" r="BK125"/>
  <c r="J125"/>
  <c r="J98"/>
  <c i="10" r="BK126"/>
  <c r="J126"/>
  <c r="J98"/>
  <c i="14" r="BK124"/>
  <c r="J124"/>
  <c r="J96"/>
  <c i="11" r="BK124"/>
  <c r="J124"/>
  <c r="J98"/>
  <c i="19" r="BK121"/>
  <c r="J121"/>
  <c r="J96"/>
  <c i="16" r="BK124"/>
  <c r="J124"/>
  <c i="17" r="BK126"/>
  <c r="J126"/>
  <c r="J96"/>
  <c i="2" r="BK131"/>
  <c r="J131"/>
  <c r="J98"/>
  <c i="12" r="J130"/>
  <c r="J99"/>
  <c i="18" r="BK128"/>
  <c r="J128"/>
  <c r="J96"/>
  <c i="5" r="BK125"/>
  <c r="J125"/>
  <c r="J98"/>
  <c i="6" r="BK129"/>
  <c r="J129"/>
  <c r="J98"/>
  <c i="15" r="BK119"/>
  <c r="J119"/>
  <c i="1" r="AN102"/>
  <c i="7" r="J98"/>
  <c r="J41"/>
  <c i="12" r="J32"/>
  <c i="1" r="AG108"/>
  <c r="AU101"/>
  <c r="AZ95"/>
  <c r="AV95"/>
  <c r="BC94"/>
  <c r="W32"/>
  <c r="AU107"/>
  <c r="AU95"/>
  <c r="AU94"/>
  <c i="13" r="J32"/>
  <c i="1" r="AG109"/>
  <c i="15" r="J30"/>
  <c i="1" r="AG111"/>
  <c i="3" r="J32"/>
  <c i="1" r="AG97"/>
  <c r="AY95"/>
  <c r="AZ101"/>
  <c r="AV101"/>
  <c r="AT101"/>
  <c r="BA94"/>
  <c r="W30"/>
  <c i="4" r="J32"/>
  <c i="1" r="AG98"/>
  <c r="AN98"/>
  <c i="8" r="J32"/>
  <c i="1" r="AG103"/>
  <c r="AZ107"/>
  <c r="AV107"/>
  <c r="AT107"/>
  <c r="BD94"/>
  <c r="W33"/>
  <c i="16" r="J30"/>
  <c i="1" r="AG112"/>
  <c r="AW95"/>
  <c r="BB94"/>
  <c r="W31"/>
  <c i="12" l="1" r="J41"/>
  <c i="15" r="J39"/>
  <c i="13" r="J41"/>
  <c i="16" r="J39"/>
  <c i="15" r="J96"/>
  <c i="16" r="J96"/>
  <c i="13" r="J98"/>
  <c i="12" r="J98"/>
  <c i="8" r="J41"/>
  <c i="1" r="AN103"/>
  <c i="4" r="J41"/>
  <c i="3" r="J41"/>
  <c i="1" r="AN97"/>
  <c r="AN109"/>
  <c r="AN108"/>
  <c r="AN112"/>
  <c r="AN111"/>
  <c i="10" r="J32"/>
  <c i="1" r="AG105"/>
  <c i="19" r="J30"/>
  <c i="1" r="AG115"/>
  <c i="5" r="J32"/>
  <c i="1" r="AG99"/>
  <c i="17" r="J30"/>
  <c i="1" r="AG113"/>
  <c i="2" r="J32"/>
  <c i="1" r="AG96"/>
  <c r="AW94"/>
  <c r="AK30"/>
  <c i="18" r="J30"/>
  <c i="1" r="AG114"/>
  <c r="AN114"/>
  <c i="14" r="J30"/>
  <c i="1" r="AG110"/>
  <c i="11" r="J32"/>
  <c i="1" r="AG106"/>
  <c i="6" r="J32"/>
  <c i="1" r="AG100"/>
  <c r="AG107"/>
  <c r="AT95"/>
  <c r="AY94"/>
  <c r="AX94"/>
  <c i="9" r="J32"/>
  <c i="1" r="AG104"/>
  <c r="AZ94"/>
  <c r="W29"/>
  <c i="11" l="1" r="J41"/>
  <c i="18" r="J39"/>
  <c i="5" r="J41"/>
  <c i="17" r="J39"/>
  <c i="10" r="J41"/>
  <c i="14" r="J39"/>
  <c i="19" r="J39"/>
  <c i="9" r="J41"/>
  <c i="2" r="J41"/>
  <c i="6" r="J41"/>
  <c i="1" r="AN105"/>
  <c r="AN115"/>
  <c r="AN106"/>
  <c r="AN110"/>
  <c r="AN96"/>
  <c r="AN99"/>
  <c r="AN104"/>
  <c r="AN100"/>
  <c r="AN113"/>
  <c r="AN107"/>
  <c r="AG95"/>
  <c r="AG101"/>
  <c r="AN101"/>
  <c r="AV94"/>
  <c r="AK29"/>
  <c l="1" r="AN95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<sst xmlns="http://schemas.openxmlformats.org/spreadsheetml/2006/main">
  <si>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</si>
  <si>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</si>
  <si>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</si>
  <si>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</si>
  <si>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</si>
  <si>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{6294807b-e9a7-44a9-aa68-141b96fcd22e}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</si>
  <si>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</si>
  <si>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</si>
  <si>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</si>
  <si>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</si>
  <si>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</si>
  <si>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</si>
  <si>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</si>
  <si>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</si>
  <si>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2209A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</si>
  <si>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</si>
  <si>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</si>
  <si>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Hazlov - obnovení a nové využití areálu zámku - etapa I</t>
  </si>
  <si>
    <t>KSO:</t>
  </si>
  <si>
    <t>CC-CZ:</t>
  </si>
  <si>
    <t>Místo:</t>
  </si>
  <si>
    <t xml:space="preserve"> </t>
  </si>
  <si>
    <t>Datum:</t>
  </si>
  <si>
    <t>10. 12. 2024</t>
  </si>
  <si>
    <t>Zadavatel:</t>
  </si>
  <si>
    <t>IČ:</t>
  </si>
  <si>
    <t>DIČ:</t>
  </si>
  <si>
    <t>Uchazeč:</t>
  </si>
  <si>
    <t>Vyplň údaj</t>
  </si>
  <si>
    <t>Projektant:</t>
  </si>
  <si>
    <t>Atelier Stöeckl</t>
  </si>
  <si>
    <t>Zpracovatel:</t>
  </si>
  <si>
    <t>Zdeněk Pospíšil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</si>
  <si>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</si>
  <si>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</si>
  <si>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</si>
  <si>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</si>
  <si>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</si>
  <si>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</si>
  <si>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</si>
  <si>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</si>
  <si>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</si>
  <si>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</si>
  <si>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</si>
  <si>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</si>
  <si>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</si>
  <si>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</si>
  <si>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</si>
  <si>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</si>
  <si>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</si>
  <si>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</si>
  <si>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</si>
  <si>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</si>
  <si>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</si>
  <si>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</si>
  <si>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</si>
  <si>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</si>
  <si>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</si>
  <si>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</si>
  <si>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</si>
  <si>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</si>
  <si>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</si>
  <si>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</si>
  <si>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</si>
  <si>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</si>
  <si>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</si>
  <si>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</si>
  <si>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</si>
  <si>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</si>
  <si>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</si>
  <si>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</si>
  <si>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</si>
  <si>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</si>
  <si>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</si>
  <si>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</si>
  <si>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</si>
  <si>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</si>
  <si>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</si>
  <si>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</si>
  <si>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</si>
  <si>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</si>
  <si>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ZTI</t>
  </si>
  <si>
    <t>STA</t>
  </si>
  <si>
    <t>{bd545e8c-c3f0-4723-8f83-7473e9caac5e}</t>
  </si>
  <si>
    <t>2</t>
  </si>
  <si>
    <t>/</t>
  </si>
  <si>
    <t>1.1</t>
  </si>
  <si>
    <t>dešťová kanalizace</t>
  </si>
  <si>
    <t>Soupis</t>
  </si>
  <si>
    <t>{c8232333-1dda-45b0-9c59-002582f140d2}</t>
  </si>
  <si>
    <t>1.2</t>
  </si>
  <si>
    <t>splašková kanalizace</t>
  </si>
  <si>
    <t>{9f021c4c-cf53-426a-adba-ab1ec6bb14df}</t>
  </si>
  <si>
    <t>1.3</t>
  </si>
  <si>
    <t>vodovod - přeložka a přípojka</t>
  </si>
  <si>
    <t>{989cc585-be87-4aca-9abc-329e8cadc2a3}</t>
  </si>
  <si>
    <t>1.4</t>
  </si>
  <si>
    <t>zahradní vodovod</t>
  </si>
  <si>
    <t>{601c8b11-6c0a-4099-a3be-fddeabd95851}</t>
  </si>
  <si>
    <t>1.5</t>
  </si>
  <si>
    <t>přípojka plynu</t>
  </si>
  <si>
    <t>{5d98c044-f004-4ab2-8d4e-811c97f76b83}</t>
  </si>
  <si>
    <t>Elektroinstalace</t>
  </si>
  <si>
    <t>{b888b518-b0b1-46a5-a921-37df09ca69d8}</t>
  </si>
  <si>
    <t>2.1</t>
  </si>
  <si>
    <t>elektroinstalace - etapa I</t>
  </si>
  <si>
    <t>{093bfe48-7a63-4c20-8018-fb0573fdb1d9}</t>
  </si>
  <si>
    <t>2.2</t>
  </si>
  <si>
    <t>elektroinstalace - etapa II</t>
  </si>
  <si>
    <t>{66ef9da2-c975-4af5-95df-9c1b97cd5d7c}</t>
  </si>
  <si>
    <t>2.3</t>
  </si>
  <si>
    <t>elektroinstalace - etapa IIIa</t>
  </si>
  <si>
    <t>{b5d9f700-83db-4c88-a7a5-97a098bb1593}</t>
  </si>
  <si>
    <t>2.4</t>
  </si>
  <si>
    <t>elektroinstalace - etapa IIIb</t>
  </si>
  <si>
    <t>{77bc8137-134c-456f-8ae7-379f696ff322}</t>
  </si>
  <si>
    <t>2.5</t>
  </si>
  <si>
    <t>elektroinstalace - chtánička pro rezervu</t>
  </si>
  <si>
    <t>{509b6643-2961-484c-be21-3fb197ef57f5}</t>
  </si>
  <si>
    <t>3</t>
  </si>
  <si>
    <t>Komunikace a zpevněné plochy</t>
  </si>
  <si>
    <t>{2ddf8956-c1f0-4a95-966d-54cc6467389e}</t>
  </si>
  <si>
    <t>3.1</t>
  </si>
  <si>
    <t>fáze 1</t>
  </si>
  <si>
    <t>{c4d95f11-596f-45d7-bf87-6979abe58c0f}</t>
  </si>
  <si>
    <t>3.2</t>
  </si>
  <si>
    <t>fáze 2</t>
  </si>
  <si>
    <t>{19f10fc6-ab92-40cd-bf32-dbfb1faba2d7}</t>
  </si>
  <si>
    <t>4</t>
  </si>
  <si>
    <t>Obnova tůně, dešťové skluzy, terénní úpravy</t>
  </si>
  <si>
    <t>{d273b12a-7e60-4f16-8e21-65da10e8862e}</t>
  </si>
  <si>
    <t>5</t>
  </si>
  <si>
    <t>Zeleň - rostliny</t>
  </si>
  <si>
    <t>{713a22bf-a177-4805-96b2-2b5bbbf7ee62}</t>
  </si>
  <si>
    <t>6</t>
  </si>
  <si>
    <t>Demolice dvojgaráže č. 11 a 12</t>
  </si>
  <si>
    <t>{41463b34-c0dc-410f-9064-65bbe0d6a84d}</t>
  </si>
  <si>
    <t>7</t>
  </si>
  <si>
    <t>Demolice garáže na p.č. 470</t>
  </si>
  <si>
    <t>{bcaa9142-e5f1-4cc5-ac16-4ea6442b7a70}</t>
  </si>
  <si>
    <t>8</t>
  </si>
  <si>
    <t>Vnější schodiště jižního křídla</t>
  </si>
  <si>
    <t>{0b629a4d-8f3f-44a0-a317-87d8982089a4}</t>
  </si>
  <si>
    <t>9</t>
  </si>
  <si>
    <t>VRN</t>
  </si>
  <si>
    <t>{b6ac31f6-f411-45e0-9fec-6c36f24c4c63}</t>
  </si>
  <si>
    <t>KRYCÍ LIST SOUPISU PRACÍ</t>
  </si>
  <si>
    <t>Objekt:</t>
  </si>
  <si>
    <t>1 - ZTI</t>
  </si>
  <si>
    <t>Soupis:</t>
  </si>
  <si>
    <t>1.1 -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</si>
  <si>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</si>
  <si>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</si>
  <si>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</si>
  <si>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</si>
  <si>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</si>
  <si>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</si>
  <si>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</si>
  <si>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</si>
  <si>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</si>
  <si>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</si>
  <si>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</si>
  <si>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</si>
  <si>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</si>
  <si>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</si>
  <si>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</si>
  <si>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</si>
  <si>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</si>
  <si>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</si>
  <si>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</si>
  <si>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</si>
  <si>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</si>
  <si>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</si>
  <si>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</si>
  <si>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</si>
  <si>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</si>
  <si>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</si>
  <si>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</si>
  <si>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</si>
  <si>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</si>
  <si>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</si>
  <si>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</si>
  <si>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</si>
  <si>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</si>
  <si>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</si>
  <si>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131251104</t>
  </si>
  <si>
    <t>Hloubení jam nezapažených v hornině třídy těžitelnosti I skupiny 3 objem do 500 m3 strojně</t>
  </si>
  <si>
    <t>m3</t>
  </si>
  <si>
    <t>1651005332</t>
  </si>
  <si>
    <t>Online PSC</t>
  </si>
  <si>
    <t>https://podminky.urs.cz/item/CS_URS_2024_01/131251104</t>
  </si>
  <si>
    <t>VV</t>
  </si>
  <si>
    <t>12,8*6,5*2,0 "retenční nádrž</t>
  </si>
  <si>
    <t>132254104</t>
  </si>
  <si>
    <t>Hloubení rýh zapažených š do 800 mm v hornině třídy těžitelnosti I skupiny 3 objem přes 100 m3 strojně</t>
  </si>
  <si>
    <t>1040005301</t>
  </si>
  <si>
    <t>https://podminky.urs.cz/item/CS_URS_2024_01/132254104</t>
  </si>
  <si>
    <t>(242+95)*0,6*1,5 "nová</t>
  </si>
  <si>
    <t>9,5*0,6*1,0 "přeložka</t>
  </si>
  <si>
    <t>133251101</t>
  </si>
  <si>
    <t>Hloubení šachet nezapažených v hornině třídy těžitelnosti I skupiny 3 objem do 20 m3</t>
  </si>
  <si>
    <t>1795262178</t>
  </si>
  <si>
    <t>https://podminky.urs.cz/item/CS_URS_2024_01/133251101</t>
  </si>
  <si>
    <t>1,5*1,5*1,8+14*1,0*1,0*1,5 "šachty</t>
  </si>
  <si>
    <t>139001101</t>
  </si>
  <si>
    <t>Příplatek za ztížení vykopávky v blízkosti podzemního vedení</t>
  </si>
  <si>
    <t>-2093707617</t>
  </si>
  <si>
    <t>https://podminky.urs.cz/item/CS_URS_2024_01/139001101</t>
  </si>
  <si>
    <t>2,0*2,0*2,5*3</t>
  </si>
  <si>
    <t>151101101</t>
  </si>
  <si>
    <t>Zřízení příložného pažení a rozepření stěn rýh hl do 2 m</t>
  </si>
  <si>
    <t>m2</t>
  </si>
  <si>
    <t>1857876338</t>
  </si>
  <si>
    <t>https://podminky.urs.cz/item/CS_URS_2024_01/151101101</t>
  </si>
  <si>
    <t>151101111</t>
  </si>
  <si>
    <t>Odstranění příložného pažení a rozepření stěn rýh hl do 2 m</t>
  </si>
  <si>
    <t>-1105825853</t>
  </si>
  <si>
    <t>https://podminky.urs.cz/item/CS_URS_2024_01/151101111</t>
  </si>
  <si>
    <t>162351103</t>
  </si>
  <si>
    <t>Vodorovné přemístění přes 50 do 500 m výkopku/sypaniny z horniny třídy těžitelnosti I skupiny 1 až 3</t>
  </si>
  <si>
    <t>1986164310</t>
  </si>
  <si>
    <t>https://podminky.urs.cz/item/CS_URS_2024_01/162351103</t>
  </si>
  <si>
    <t>2*359,75*0,5 "pro zásypy 50%</t>
  </si>
  <si>
    <t>162751117</t>
  </si>
  <si>
    <t>Vodorovné přemístění přes 9 000 do 10000 m výkopku/sypaniny z horniny třídy těžitelnosti I skupiny 1 až 3</t>
  </si>
  <si>
    <t>970945443</t>
  </si>
  <si>
    <t>https://podminky.urs.cz/item/CS_URS_2024_01/162751117</t>
  </si>
  <si>
    <t>166,4+309,0+25,05 "výkopy</t>
  </si>
  <si>
    <t>-359,75 "zásypy</t>
  </si>
  <si>
    <t>162751119</t>
  </si>
  <si>
    <t>Příplatek k vodorovnému přemístění výkopku/sypaniny z horniny třídy těžitelnosti I skupiny 1 až 3 ZKD 1000 m přes 10000 m</t>
  </si>
  <si>
    <t>-479634691</t>
  </si>
  <si>
    <t>https://podminky.urs.cz/item/CS_URS_2024_01/162751119</t>
  </si>
  <si>
    <t>140,7*5 'Přepočtené koeficientem množství</t>
  </si>
  <si>
    <t>10</t>
  </si>
  <si>
    <t>167151101</t>
  </si>
  <si>
    <t>Nakládání výkopku z hornin třídy těžitelnosti I skupiny 1 až 3 do 100 m3</t>
  </si>
  <si>
    <t>-653038557</t>
  </si>
  <si>
    <t>https://podminky.urs.cz/item/CS_URS_2024_01/167151101</t>
  </si>
  <si>
    <t>359,75/2 "pro zásypy</t>
  </si>
  <si>
    <t>11</t>
  </si>
  <si>
    <t>171201231</t>
  </si>
  <si>
    <t>Poplatek za uložení zeminy a kamení na recyklační skládce (skládkovné) kód odpadu 17 05 04</t>
  </si>
  <si>
    <t>t</t>
  </si>
  <si>
    <t>-1929863279</t>
  </si>
  <si>
    <t>https://podminky.urs.cz/item/CS_URS_2024_01/171201231</t>
  </si>
  <si>
    <t>140,7*1,9 'Přepočtené koeficientem množství</t>
  </si>
  <si>
    <t>12</t>
  </si>
  <si>
    <t>174151101</t>
  </si>
  <si>
    <t>Zásyp jam, šachet rýh nebo kolem objektů sypaninou se zhutněním</t>
  </si>
  <si>
    <t>1317266452</t>
  </si>
  <si>
    <t>https://podminky.urs.cz/item/CS_URS_2024_01/174151101</t>
  </si>
  <si>
    <t>-(40,44+20,97+1,825+6,715) "zásypy, podkladní konstrukce</t>
  </si>
  <si>
    <t>-6*3,6*2,25*1,25 "retence</t>
  </si>
  <si>
    <t>-10 "šachty</t>
  </si>
  <si>
    <t>13</t>
  </si>
  <si>
    <t>175111101</t>
  </si>
  <si>
    <t>Obsypání potrubí ručně sypaninou bez prohození, uloženou do 3 m</t>
  </si>
  <si>
    <t>649406002</t>
  </si>
  <si>
    <t>https://podminky.urs.cz/item/CS_URS_2024_01/175111101</t>
  </si>
  <si>
    <t>14</t>
  </si>
  <si>
    <t>M</t>
  </si>
  <si>
    <t>58331280</t>
  </si>
  <si>
    <t>kamenivo těžené drobné frakce 0/1</t>
  </si>
  <si>
    <t>20374067</t>
  </si>
  <si>
    <t>40,44*2 'Přepočtené koeficientem množství</t>
  </si>
  <si>
    <t>Svislé a kompletní konstrukce</t>
  </si>
  <si>
    <t>3824001R</t>
  </si>
  <si>
    <t>Zemní nádrž objemu 7500 l z PE na dešťovou a splaškovou vodu samonosná pro běžné zatížení</t>
  </si>
  <si>
    <t>kus</t>
  </si>
  <si>
    <t>1346574606</t>
  </si>
  <si>
    <t>P</t>
  </si>
  <si>
    <t>Poznámka k položce:_x000d_
lože ze ŠP, podkladní geotextilie, vzájemné propojení, komínek</t>
  </si>
  <si>
    <t>Vodorovné konstrukce</t>
  </si>
  <si>
    <t>16</t>
  </si>
  <si>
    <t>451572111</t>
  </si>
  <si>
    <t>Lože pod potrubí otevřený výkop z kameniva drobného těženého</t>
  </si>
  <si>
    <t>886427690</t>
  </si>
  <si>
    <t>https://podminky.urs.cz/item/CS_URS_2024_01/451572111</t>
  </si>
  <si>
    <t>(95+245+9,5)*0,6*0,1</t>
  </si>
  <si>
    <t>17</t>
  </si>
  <si>
    <t>452112112</t>
  </si>
  <si>
    <t>Osazení betonových prstenců nebo rámů v do 100 mm pod poklopy a mříže</t>
  </si>
  <si>
    <t>1260847055</t>
  </si>
  <si>
    <t>https://podminky.urs.cz/item/CS_URS_2024_01/452112112</t>
  </si>
  <si>
    <t>1 "sorpční vpusť</t>
  </si>
  <si>
    <t>18</t>
  </si>
  <si>
    <t>59224013</t>
  </si>
  <si>
    <t>prstenec šachtový vyrovnávací betonový 625x100x100mm</t>
  </si>
  <si>
    <t>409051116</t>
  </si>
  <si>
    <t>19</t>
  </si>
  <si>
    <t>452311131</t>
  </si>
  <si>
    <t>Podkladní desky z betonu prostého bez zvýšených nároků na prostředí tř. C 12/15 otevřený výkop</t>
  </si>
  <si>
    <t>-777591860</t>
  </si>
  <si>
    <t>https://podminky.urs.cz/item/CS_URS_2024_01/452311131</t>
  </si>
  <si>
    <t>Komunikace pozemní</t>
  </si>
  <si>
    <t>20</t>
  </si>
  <si>
    <t>564831011</t>
  </si>
  <si>
    <t>Podklad ze štěrkodrtě ŠD plochy do 100 m2 tl 100 mm</t>
  </si>
  <si>
    <t>2066914683</t>
  </si>
  <si>
    <t>https://podminky.urs.cz/item/CS_URS_2024_01/564831011</t>
  </si>
  <si>
    <t>1,5*1,5+11,8*5,5 "šachta, nádrže</t>
  </si>
  <si>
    <t>Trubní vedení</t>
  </si>
  <si>
    <t>871275811</t>
  </si>
  <si>
    <t>Bourání stávajícího potrubí z PVC nebo PP DN 150</t>
  </si>
  <si>
    <t>m</t>
  </si>
  <si>
    <t>2121089380</t>
  </si>
  <si>
    <t>https://podminky.urs.cz/item/CS_URS_2024_01/871275811</t>
  </si>
  <si>
    <t>9,5 "přeložka</t>
  </si>
  <si>
    <t>22</t>
  </si>
  <si>
    <t>871310310</t>
  </si>
  <si>
    <t>Montáž kanalizačního potrubí hladkého plnostěnného SN 10 z polypropylenu DN 150</t>
  </si>
  <si>
    <t>-842949957</t>
  </si>
  <si>
    <t>https://podminky.urs.cz/item/CS_URS_2024_01/871310310</t>
  </si>
  <si>
    <t>23</t>
  </si>
  <si>
    <t>28611164</t>
  </si>
  <si>
    <t>trubka kanalizační PVC-U plnostěnná jednovrstvá DN 160x1000mm SN8</t>
  </si>
  <si>
    <t>-1540016167</t>
  </si>
  <si>
    <t>95*1,015 'Přepočtené koeficientem množství</t>
  </si>
  <si>
    <t>24</t>
  </si>
  <si>
    <t>871350310</t>
  </si>
  <si>
    <t>Montáž kanalizačního potrubí hladkého plnostěnného SN 10 z polypropylenu DN 200</t>
  </si>
  <si>
    <t>-193998205</t>
  </si>
  <si>
    <t>https://podminky.urs.cz/item/CS_URS_2024_01/871350310</t>
  </si>
  <si>
    <t>245+9,5</t>
  </si>
  <si>
    <t>25</t>
  </si>
  <si>
    <t>28611167</t>
  </si>
  <si>
    <t>trubka kanalizační PVC-U plnostěnná jednovrstvá DN 200x1000mm SN8</t>
  </si>
  <si>
    <t>-821599187</t>
  </si>
  <si>
    <t>254,5*1,015 'Přepočtené koeficientem množství</t>
  </si>
  <si>
    <t>26</t>
  </si>
  <si>
    <t>877310310</t>
  </si>
  <si>
    <t>Montáž kolen na kanalizačním potrubí z PP nebo tvrdého PVC trub hladkých plnostěnných DN 150</t>
  </si>
  <si>
    <t>-2006987505</t>
  </si>
  <si>
    <t>https://podminky.urs.cz/item/CS_URS_2024_01/877310310</t>
  </si>
  <si>
    <t>27</t>
  </si>
  <si>
    <t>28611361</t>
  </si>
  <si>
    <t>koleno kanalizační PVC KG 160x45°</t>
  </si>
  <si>
    <t>775055112</t>
  </si>
  <si>
    <t>28</t>
  </si>
  <si>
    <t>877310330</t>
  </si>
  <si>
    <t>Montáž spojek na kanalizačním potrubí z PP nebo tvrdého PVC trub hladkých plnostěnných DN 150</t>
  </si>
  <si>
    <t>930167328</t>
  </si>
  <si>
    <t>https://podminky.urs.cz/item/CS_URS_2024_01/877310330</t>
  </si>
  <si>
    <t>12 "lapače</t>
  </si>
  <si>
    <t>29</t>
  </si>
  <si>
    <t>28611504</t>
  </si>
  <si>
    <t>redukce kanalizační PVC 160/110</t>
  </si>
  <si>
    <t>-1770293279</t>
  </si>
  <si>
    <t>30</t>
  </si>
  <si>
    <t>877350310</t>
  </si>
  <si>
    <t>Montáž kolen na kanalizačním potrubí z PP nebo tvrdého PVC trub hladkých plnostěnných DN 200</t>
  </si>
  <si>
    <t>-1665310485</t>
  </si>
  <si>
    <t>https://podminky.urs.cz/item/CS_URS_2024_01/877350310</t>
  </si>
  <si>
    <t>31</t>
  </si>
  <si>
    <t>28611366</t>
  </si>
  <si>
    <t>koleno kanalizační PVC KG 200x45°</t>
  </si>
  <si>
    <t>-214236100</t>
  </si>
  <si>
    <t>32</t>
  </si>
  <si>
    <t>877350320</t>
  </si>
  <si>
    <t>Montáž odboček na kanalizačním potrubí z PP nebo tvrdého PVC trub hladkých plnostěnných DN 200</t>
  </si>
  <si>
    <t>-2106256492</t>
  </si>
  <si>
    <t>https://podminky.urs.cz/item/CS_URS_2024_01/877350320</t>
  </si>
  <si>
    <t>33</t>
  </si>
  <si>
    <t>OSM.223300</t>
  </si>
  <si>
    <t>KGEA 45st odbočka DN 200/200 SN8</t>
  </si>
  <si>
    <t>-345578895</t>
  </si>
  <si>
    <t>34</t>
  </si>
  <si>
    <t>877350330</t>
  </si>
  <si>
    <t>Montáž spojek na kanalizačním potrubí z PP nebo tvrdého PVC trub hladkých plnostěnných DN 200</t>
  </si>
  <si>
    <t>-874333574</t>
  </si>
  <si>
    <t>https://podminky.urs.cz/item/CS_URS_2024_01/877350330</t>
  </si>
  <si>
    <t>35</t>
  </si>
  <si>
    <t>28611508</t>
  </si>
  <si>
    <t>redukce kanalizační PVC 200/160</t>
  </si>
  <si>
    <t>2018026138</t>
  </si>
  <si>
    <t>36</t>
  </si>
  <si>
    <t>892351111</t>
  </si>
  <si>
    <t>Tlaková zkouška vodou potrubí DN 150 nebo 200</t>
  </si>
  <si>
    <t>-1057123026</t>
  </si>
  <si>
    <t>https://podminky.urs.cz/item/CS_URS_2024_01/892351111</t>
  </si>
  <si>
    <t>95+254,5</t>
  </si>
  <si>
    <t>37</t>
  </si>
  <si>
    <t>892372111</t>
  </si>
  <si>
    <t>Zabezpečení konců potrubí DN do 300 při tlakových zkouškách vodou</t>
  </si>
  <si>
    <t>-358104237</t>
  </si>
  <si>
    <t>https://podminky.urs.cz/item/CS_URS_2024_01/892372111</t>
  </si>
  <si>
    <t>38</t>
  </si>
  <si>
    <t>894410103</t>
  </si>
  <si>
    <t>Osazení betonových dílců pro kanalizační šachty DN 1000 šachtové dno výšky 1000 mm</t>
  </si>
  <si>
    <t>647280025</t>
  </si>
  <si>
    <t>https://podminky.urs.cz/item/CS_URS_2024_01/894410103</t>
  </si>
  <si>
    <t>39</t>
  </si>
  <si>
    <t>894410302</t>
  </si>
  <si>
    <t>Osazení betonových dílců pro kanalizační šachty DN 1000 deska zákrytová</t>
  </si>
  <si>
    <t>1788319454</t>
  </si>
  <si>
    <t>https://podminky.urs.cz/item/CS_URS_2024_01/894410302</t>
  </si>
  <si>
    <t>40</t>
  </si>
  <si>
    <t>5922001M</t>
  </si>
  <si>
    <t>sorpční vpusť DN 1000 mm, v. 1000 mm vč. zákrytové desky, průtok 2-6 l/s</t>
  </si>
  <si>
    <t>-650946455</t>
  </si>
  <si>
    <t>41</t>
  </si>
  <si>
    <t>894812116</t>
  </si>
  <si>
    <t>Revizní a čistící šachta z PP šachtové dno DN 315/200 přímý tok</t>
  </si>
  <si>
    <t>820556277</t>
  </si>
  <si>
    <t>https://podminky.urs.cz/item/CS_URS_2024_01/894812116</t>
  </si>
  <si>
    <t>42</t>
  </si>
  <si>
    <t>894812117</t>
  </si>
  <si>
    <t>Revizní a čistící šachta z PP šachtové dno DN 315/200 pravý nebo levý přítok</t>
  </si>
  <si>
    <t>-1832862461</t>
  </si>
  <si>
    <t>https://podminky.urs.cz/item/CS_URS_2024_01/894812117</t>
  </si>
  <si>
    <t>1 "šd 4</t>
  </si>
  <si>
    <t>43</t>
  </si>
  <si>
    <t>894812132</t>
  </si>
  <si>
    <t>Revizní a čistící šachta z PP DN 315 šachtová roura korugovaná bez hrdla světlé hloubky 2000 mm</t>
  </si>
  <si>
    <t>-2005904772</t>
  </si>
  <si>
    <t>https://podminky.urs.cz/item/CS_URS_2024_01/894812132</t>
  </si>
  <si>
    <t>44</t>
  </si>
  <si>
    <t>894812141</t>
  </si>
  <si>
    <t>Revizní a čistící šachta z PP DN 315 šachtová roura teleskopická světlé hloubky 375 mm</t>
  </si>
  <si>
    <t>973792218</t>
  </si>
  <si>
    <t>https://podminky.urs.cz/item/CS_URS_2024_01/894812141</t>
  </si>
  <si>
    <t>45</t>
  </si>
  <si>
    <t>894812149</t>
  </si>
  <si>
    <t>Příplatek k rourám revizní a čistící šachty z PP DN 315 za uříznutí šachtové roury</t>
  </si>
  <si>
    <t>1211969053</t>
  </si>
  <si>
    <t>https://podminky.urs.cz/item/CS_URS_2024_01/894812149</t>
  </si>
  <si>
    <t>46</t>
  </si>
  <si>
    <t>894812163</t>
  </si>
  <si>
    <t>Revizní a čistící šachta z PP DN 315 poklop litinový plný do teleskopické trubky pro třídu zatížení D400</t>
  </si>
  <si>
    <t>-96494463</t>
  </si>
  <si>
    <t>https://podminky.urs.cz/item/CS_URS_2024_01/894812163</t>
  </si>
  <si>
    <t>47</t>
  </si>
  <si>
    <t>894812206</t>
  </si>
  <si>
    <t>Revizní a čistící šachta z PP šachtové dno DN 425/200 průtočné 30°,60°,90°</t>
  </si>
  <si>
    <t>-1451262528</t>
  </si>
  <si>
    <t>https://podminky.urs.cz/item/CS_URS_2024_01/894812206</t>
  </si>
  <si>
    <t>1 "ŠD6</t>
  </si>
  <si>
    <t>48</t>
  </si>
  <si>
    <t>894812207</t>
  </si>
  <si>
    <t>Revizní a čistící šachta z PP šachtové dno DN 425/200 s přítokem tvaru T</t>
  </si>
  <si>
    <t>36503379</t>
  </si>
  <si>
    <t>https://podminky.urs.cz/item/CS_URS_2024_01/894812207</t>
  </si>
  <si>
    <t>2 "ŠD1, 4</t>
  </si>
  <si>
    <t>49</t>
  </si>
  <si>
    <t>894812232</t>
  </si>
  <si>
    <t>Revizní a čistící šachta z PP DN 425 šachtová roura korugovaná bez hrdla světlé hloubky 2000 mm</t>
  </si>
  <si>
    <t>1506081624</t>
  </si>
  <si>
    <t>https://podminky.urs.cz/item/CS_URS_2024_01/894812232</t>
  </si>
  <si>
    <t>50</t>
  </si>
  <si>
    <t>894812241</t>
  </si>
  <si>
    <t>Revizní a čistící šachta z PP DN 425 šachtová roura teleskopická světlé hloubky 375 mm</t>
  </si>
  <si>
    <t>-1364087613</t>
  </si>
  <si>
    <t>https://podminky.urs.cz/item/CS_URS_2024_01/894812241</t>
  </si>
  <si>
    <t>51</t>
  </si>
  <si>
    <t>894812249</t>
  </si>
  <si>
    <t>Příplatek k rourám revizní a čistící šachty z PP DN 425 za uříznutí šachtové roury</t>
  </si>
  <si>
    <t>-217554537</t>
  </si>
  <si>
    <t>https://podminky.urs.cz/item/CS_URS_2024_01/894812249</t>
  </si>
  <si>
    <t>52</t>
  </si>
  <si>
    <t>894812261</t>
  </si>
  <si>
    <t>Revizní a čistící šachta z PP DN 425 poklop litinový s teleskopickou rourou pro zatížení 3 t</t>
  </si>
  <si>
    <t>1456097727</t>
  </si>
  <si>
    <t>https://podminky.urs.cz/item/CS_URS_2024_01/894812261</t>
  </si>
  <si>
    <t>53</t>
  </si>
  <si>
    <t>894812312</t>
  </si>
  <si>
    <t>Revizní a čistící šachta z PP typ DN 600/160 šachtové dno průtočné 30°, 60°, 90°</t>
  </si>
  <si>
    <t>1102143974</t>
  </si>
  <si>
    <t>https://podminky.urs.cz/item/CS_URS_2024_01/894812312</t>
  </si>
  <si>
    <t>1 "ŠD5</t>
  </si>
  <si>
    <t>54</t>
  </si>
  <si>
    <t>894812317</t>
  </si>
  <si>
    <t>Revizní a čistící šachta z PP typ DN 600/200 šachtové dno s přítokem tvaru T</t>
  </si>
  <si>
    <t>1122877767</t>
  </si>
  <si>
    <t>https://podminky.urs.cz/item/CS_URS_2024_01/894812317</t>
  </si>
  <si>
    <t>2 "ŠD2-3</t>
  </si>
  <si>
    <t>55</t>
  </si>
  <si>
    <t>894812332</t>
  </si>
  <si>
    <t>Revizní a čistící šachta z PP DN 600 šachtová roura korugovaná světlé hloubky 2000 mm</t>
  </si>
  <si>
    <t>-205285232</t>
  </si>
  <si>
    <t>https://podminky.urs.cz/item/CS_URS_2024_01/894812332</t>
  </si>
  <si>
    <t>56</t>
  </si>
  <si>
    <t>89481001R</t>
  </si>
  <si>
    <t>Montáž filtrační šachty D 600</t>
  </si>
  <si>
    <t>1525527557</t>
  </si>
  <si>
    <t>57</t>
  </si>
  <si>
    <t>2866101M</t>
  </si>
  <si>
    <t>filtrační šachta z PP D600 DN 200</t>
  </si>
  <si>
    <t>-1177058793</t>
  </si>
  <si>
    <t>58</t>
  </si>
  <si>
    <t>894812339</t>
  </si>
  <si>
    <t>Příplatek k rourám revizní a čistící šachty z PP DN 600 za uříznutí šachtové roury</t>
  </si>
  <si>
    <t>527723692</t>
  </si>
  <si>
    <t>https://podminky.urs.cz/item/CS_URS_2024_01/894812339</t>
  </si>
  <si>
    <t>59</t>
  </si>
  <si>
    <t>894812352</t>
  </si>
  <si>
    <t>Revizní a čistící šachta z PP DN 600 poklop litinový pro třídu zatížení A15 s teleskopickým adaptérem</t>
  </si>
  <si>
    <t>-519161427</t>
  </si>
  <si>
    <t>https://podminky.urs.cz/item/CS_URS_2024_01/894812352</t>
  </si>
  <si>
    <t>60</t>
  </si>
  <si>
    <t>894812376</t>
  </si>
  <si>
    <t>Revizní a čistící šachta z PP DN 600 poklop litinový pro třídu zatížení D400 s betonovým prstencem</t>
  </si>
  <si>
    <t>-347233789</t>
  </si>
  <si>
    <t>https://podminky.urs.cz/item/CS_URS_2024_01/894812376</t>
  </si>
  <si>
    <t>61</t>
  </si>
  <si>
    <t>895941302</t>
  </si>
  <si>
    <t>Osazení vpusti uliční DN 450 z betonových dílců dno s kalištěm</t>
  </si>
  <si>
    <t>-1738446249</t>
  </si>
  <si>
    <t>https://podminky.urs.cz/item/CS_URS_2024_01/895941302</t>
  </si>
  <si>
    <t>62</t>
  </si>
  <si>
    <t>59224495</t>
  </si>
  <si>
    <t>vpusť uliční DN 450 kaliště nízké 450/240x50mm</t>
  </si>
  <si>
    <t>264774146</t>
  </si>
  <si>
    <t>63</t>
  </si>
  <si>
    <t>895941314</t>
  </si>
  <si>
    <t>Osazení vpusti uliční DN 450 z betonových dílců skruž horní 570 mm</t>
  </si>
  <si>
    <t>832415282</t>
  </si>
  <si>
    <t>https://podminky.urs.cz/item/CS_URS_2024_01/895941314</t>
  </si>
  <si>
    <t>64</t>
  </si>
  <si>
    <t>59224486</t>
  </si>
  <si>
    <t>skruž betonová horní pro uliční vpusť 450x570x50mm</t>
  </si>
  <si>
    <t>-90845967</t>
  </si>
  <si>
    <t>65</t>
  </si>
  <si>
    <t>895941322</t>
  </si>
  <si>
    <t>Osazení vpusti uliční DN 450 z betonových dílců skruž středová 295 mm</t>
  </si>
  <si>
    <t>-1169735889</t>
  </si>
  <si>
    <t>https://podminky.urs.cz/item/CS_URS_2024_01/895941322</t>
  </si>
  <si>
    <t>66</t>
  </si>
  <si>
    <t>59224487</t>
  </si>
  <si>
    <t>skruž betonová středová pro uliční vpusť 450x295x50mm</t>
  </si>
  <si>
    <t>1468969011</t>
  </si>
  <si>
    <t>67</t>
  </si>
  <si>
    <t>895941331</t>
  </si>
  <si>
    <t>Osazení vpusti uliční DN 450 z betonových dílců skruž průběžná s výtokem</t>
  </si>
  <si>
    <t>-1623035204</t>
  </si>
  <si>
    <t>https://podminky.urs.cz/item/CS_URS_2024_01/895941331</t>
  </si>
  <si>
    <t>68</t>
  </si>
  <si>
    <t>59224489</t>
  </si>
  <si>
    <t>skruž betonová s odtokem 150mm pro uliční vpusť 450x450x50mm</t>
  </si>
  <si>
    <t>1301544052</t>
  </si>
  <si>
    <t>69</t>
  </si>
  <si>
    <t>59223864</t>
  </si>
  <si>
    <t>prstenec pro uliční vpusť vyrovnávací betonový 390x60x130mm</t>
  </si>
  <si>
    <t>1419967844</t>
  </si>
  <si>
    <t>70</t>
  </si>
  <si>
    <t>28661789</t>
  </si>
  <si>
    <t>koš kalový ocelový pro silniční vpusť 425mm vč. madla</t>
  </si>
  <si>
    <t>2118325452</t>
  </si>
  <si>
    <t>71</t>
  </si>
  <si>
    <t>899102112</t>
  </si>
  <si>
    <t>Osazení poklopů litinových, ocelových nebo železobetonových včetně rámů pro třídu zatížení A15, A50</t>
  </si>
  <si>
    <t>-514148687</t>
  </si>
  <si>
    <t>https://podminky.urs.cz/item/CS_URS_2024_01/899102112</t>
  </si>
  <si>
    <t>72</t>
  </si>
  <si>
    <t>28661932</t>
  </si>
  <si>
    <t>poklop šachtový litinový DN 600 pro třídu zatížení A15</t>
  </si>
  <si>
    <t>-1840631757</t>
  </si>
  <si>
    <t>73</t>
  </si>
  <si>
    <t>899204112</t>
  </si>
  <si>
    <t>Osazení mříží litinových včetně rámů a košů na bahno pro třídu zatížení D400, E600</t>
  </si>
  <si>
    <t>1497447308</t>
  </si>
  <si>
    <t>https://podminky.urs.cz/item/CS_URS_2024_01/899204112</t>
  </si>
  <si>
    <t>4 "uliční vpusti</t>
  </si>
  <si>
    <t>74</t>
  </si>
  <si>
    <t>55241040</t>
  </si>
  <si>
    <t>mříž litinová 600/40T, 420x620 D400</t>
  </si>
  <si>
    <t>-213482811</t>
  </si>
  <si>
    <t>75</t>
  </si>
  <si>
    <t>59224481</t>
  </si>
  <si>
    <t>mříž vtoková s rámem pro uliční vpusť 500x500, zatížení 40 tun</t>
  </si>
  <si>
    <t>1287201892</t>
  </si>
  <si>
    <t>76</t>
  </si>
  <si>
    <t>899332111</t>
  </si>
  <si>
    <t>Výšková úprava uličního vstupu nebo vpusti do 200 mm snížením poklopu</t>
  </si>
  <si>
    <t>1675131502</t>
  </si>
  <si>
    <t>998</t>
  </si>
  <si>
    <t>Přesun hmot</t>
  </si>
  <si>
    <t>77</t>
  </si>
  <si>
    <t>998276101</t>
  </si>
  <si>
    <t>Přesun hmot pro trubní vedení z trub z plastických hmot otevřený výkop</t>
  </si>
  <si>
    <t>1263044959</t>
  </si>
  <si>
    <t>https://podminky.urs.cz/item/CS_URS_2024_01/998276101</t>
  </si>
  <si>
    <t>114,537-80,951</t>
  </si>
  <si>
    <t>PSV</t>
  </si>
  <si>
    <t>Práce a dodávky PSV</t>
  </si>
  <si>
    <t>721</t>
  </si>
  <si>
    <t>Zdravotechnika - vnitřní kanalizace</t>
  </si>
  <si>
    <t>78</t>
  </si>
  <si>
    <t>721211611</t>
  </si>
  <si>
    <t>Vtok dvorní se svislým odtokem a zápachovou klapkou DN 110/160 mříž litina 226x226</t>
  </si>
  <si>
    <t>-1218504487</t>
  </si>
  <si>
    <t>https://podminky.urs.cz/item/CS_URS_2024_01/721211611</t>
  </si>
  <si>
    <t>79</t>
  </si>
  <si>
    <t>721242105</t>
  </si>
  <si>
    <t>Lapač střešních splavenin z PP se zápachovou klapkou a lapacím košem DN 110</t>
  </si>
  <si>
    <t>-302383548</t>
  </si>
  <si>
    <t>https://podminky.urs.cz/item/CS_URS_2024_01/721242105</t>
  </si>
  <si>
    <t>80</t>
  </si>
  <si>
    <t>998721101</t>
  </si>
  <si>
    <t>Přesun hmot tonážní pro vnitřní kanalizaci v objektech v do 6 m</t>
  </si>
  <si>
    <t>-677471721</t>
  </si>
  <si>
    <t>https://podminky.urs.cz/item/CS_URS_2024_01/998721101</t>
  </si>
  <si>
    <t>Vedlejší rozpočtové náklady</t>
  </si>
  <si>
    <t>VRN4</t>
  </si>
  <si>
    <t>Inženýrská činnost</t>
  </si>
  <si>
    <t>81</t>
  </si>
  <si>
    <t>043154000</t>
  </si>
  <si>
    <t>Zkoušky hutnicí - zásypy</t>
  </si>
  <si>
    <t>kpl</t>
  </si>
  <si>
    <t>1024</t>
  </si>
  <si>
    <t>135791442</t>
  </si>
  <si>
    <t>1.2 - splašková kanalizace</t>
  </si>
  <si>
    <t>1528766117</t>
  </si>
  <si>
    <t>25,0*1,0*2,5 "přípojka</t>
  </si>
  <si>
    <t>43,0*0,4*1,5 "tlaková</t>
  </si>
  <si>
    <t>-1620947465</t>
  </si>
  <si>
    <t>2,0*2,0*2,5 "šachta</t>
  </si>
  <si>
    <t>1846713150</t>
  </si>
  <si>
    <t>98,3*0,3 'Přepočtené koeficientem množství</t>
  </si>
  <si>
    <t>-1540970799</t>
  </si>
  <si>
    <t>2948952</t>
  </si>
  <si>
    <t>1800510901</t>
  </si>
  <si>
    <t xml:space="preserve">2*76,31 "pro zásypy </t>
  </si>
  <si>
    <t>-1081888329</t>
  </si>
  <si>
    <t>98,3-76,31</t>
  </si>
  <si>
    <t>-245038298</t>
  </si>
  <si>
    <t>21,99*5 'Přepočtené koeficientem množství</t>
  </si>
  <si>
    <t>-1444755800</t>
  </si>
  <si>
    <t>76,31 "pro zásypy</t>
  </si>
  <si>
    <t>129870619</t>
  </si>
  <si>
    <t>21,99*1,9 'Přepočtené koeficientem množství</t>
  </si>
  <si>
    <t>902170041</t>
  </si>
  <si>
    <t>98,3-(17,495+4,27+0,225)</t>
  </si>
  <si>
    <t>-1069551537</t>
  </si>
  <si>
    <t>0,45*1,0*25,5+0,4*0,35*43,0</t>
  </si>
  <si>
    <t>-1125607075</t>
  </si>
  <si>
    <t>17,495*2 'Přepočtené koeficientem množství</t>
  </si>
  <si>
    <t>1921983</t>
  </si>
  <si>
    <t>0,1*(1,0*25,5+0,4*43,0)</t>
  </si>
  <si>
    <t>1571877227</t>
  </si>
  <si>
    <t>59224012</t>
  </si>
  <si>
    <t>prstenec šachtový vyrovnávací betonový 625x100x80mm</t>
  </si>
  <si>
    <t>1750941980</t>
  </si>
  <si>
    <t>529521772</t>
  </si>
  <si>
    <t>0,1*1,5*1,5 "šachta</t>
  </si>
  <si>
    <t>-1047526414</t>
  </si>
  <si>
    <t>1,5*1,5 "šachta</t>
  </si>
  <si>
    <t>871181211</t>
  </si>
  <si>
    <t>Montáž potrubí z PE100 RC SDR 11 otevřený výkop svařovaných elektrotvarovkou d 50 x 4,6 mm</t>
  </si>
  <si>
    <t>-1968349338</t>
  </si>
  <si>
    <t>https://podminky.urs.cz/item/CS_URS_2024_01/871181211</t>
  </si>
  <si>
    <t>28613112</t>
  </si>
  <si>
    <t>potrubí vodovodní jednovrstvé PE100 RC PN 16 SDR11 50x4,6mm</t>
  </si>
  <si>
    <t>-615858716</t>
  </si>
  <si>
    <t>43*1,015 'Přepočtené koeficientem množství</t>
  </si>
  <si>
    <t>871350410</t>
  </si>
  <si>
    <t>Montáž kanalizačního potrubí korugovaného SN 10 z polypropylenu DN 200</t>
  </si>
  <si>
    <t>1314817635</t>
  </si>
  <si>
    <t>https://podminky.urs.cz/item/CS_URS_2024_01/871350410</t>
  </si>
  <si>
    <t>28614095</t>
  </si>
  <si>
    <t>trubka kanalizační žebrovaná PP DN 150x3000mm</t>
  </si>
  <si>
    <t>735620071</t>
  </si>
  <si>
    <t>25,5*1,015 'Přepočtené koeficientem množství</t>
  </si>
  <si>
    <t>87735002R</t>
  </si>
  <si>
    <t>Napojení tlakové kanalizace do šachty</t>
  </si>
  <si>
    <t>-1346792727</t>
  </si>
  <si>
    <t>877375121</t>
  </si>
  <si>
    <t>Výřez a montáž tvarovek odbočných na potrubí z kanalizačních trub z PVC DN 300</t>
  </si>
  <si>
    <t>-1610679046</t>
  </si>
  <si>
    <t>https://podminky.urs.cz/item/CS_URS_2024_01/877375121</t>
  </si>
  <si>
    <t>2861001M</t>
  </si>
  <si>
    <t>připojovací kus na potrubí DN 300</t>
  </si>
  <si>
    <t>1029069570</t>
  </si>
  <si>
    <t>892241111</t>
  </si>
  <si>
    <t>Tlaková zkouška vodou potrubí DN do 80</t>
  </si>
  <si>
    <t>763830559</t>
  </si>
  <si>
    <t>https://podminky.urs.cz/item/CS_URS_2024_01/892241111</t>
  </si>
  <si>
    <t>-288687374</t>
  </si>
  <si>
    <t>398809045</t>
  </si>
  <si>
    <t>894410102</t>
  </si>
  <si>
    <t>Osazení betonových dílců pro kanalizační šachty DN 1000 šachtové dno výšky 800 mm</t>
  </si>
  <si>
    <t>-1779338574</t>
  </si>
  <si>
    <t>https://podminky.urs.cz/item/CS_URS_2024_01/894410102</t>
  </si>
  <si>
    <t>59224061-1</t>
  </si>
  <si>
    <t>dno betonové šachtové kulaté DN 1000x600, 100x75x15cm, obložení čedičem</t>
  </si>
  <si>
    <t>-1580345735</t>
  </si>
  <si>
    <t>894410211</t>
  </si>
  <si>
    <t>Osazení betonových dílců pro kanalizační šachty DN 1000 skruž rovná výšky 250 mm</t>
  </si>
  <si>
    <t>906314307</t>
  </si>
  <si>
    <t>https://podminky.urs.cz/item/CS_URS_2024_01/894410211</t>
  </si>
  <si>
    <t>59224066</t>
  </si>
  <si>
    <t>skruž betonová DN 1000x250 PS 100x25x12cm</t>
  </si>
  <si>
    <t>799061592</t>
  </si>
  <si>
    <t>894410232</t>
  </si>
  <si>
    <t>Osazení betonových dílců pro kanalizační šachty DN 1000 skruž přechodová (konus)</t>
  </si>
  <si>
    <t>-885249345</t>
  </si>
  <si>
    <t>https://podminky.urs.cz/item/CS_URS_2024_01/894410232</t>
  </si>
  <si>
    <t>59224056</t>
  </si>
  <si>
    <t>konus betonové šachty DN 1000 kanalizační 100x62,5x67cm kapsové stupadlo</t>
  </si>
  <si>
    <t>-588519909</t>
  </si>
  <si>
    <t>5623001M</t>
  </si>
  <si>
    <t>těsnění skruže DN 1000</t>
  </si>
  <si>
    <t>1068874157</t>
  </si>
  <si>
    <t>-280142790</t>
  </si>
  <si>
    <t>899104112</t>
  </si>
  <si>
    <t>Osazení poklopů litinových, ocelových nebo železobetonových včetně rámů pro třídu zatížení D400, E600</t>
  </si>
  <si>
    <t>-1448868968</t>
  </si>
  <si>
    <t>https://podminky.urs.cz/item/CS_URS_2024_01/899104112</t>
  </si>
  <si>
    <t>1 "šachta BŠ1</t>
  </si>
  <si>
    <t>55241017-1</t>
  </si>
  <si>
    <t>poklop šachtový litinový kruhový DN 600 bez ventilace tř D400 s jištěním</t>
  </si>
  <si>
    <t>-1668622851</t>
  </si>
  <si>
    <t>899721111</t>
  </si>
  <si>
    <t>Signalizační vodič DN do 150 mm na potrubí</t>
  </si>
  <si>
    <t>-1650206954</t>
  </si>
  <si>
    <t>https://podminky.urs.cz/item/CS_URS_2024_01/899721111</t>
  </si>
  <si>
    <t>9999901M</t>
  </si>
  <si>
    <t>pomocný spojovací materiál</t>
  </si>
  <si>
    <t>2011470382</t>
  </si>
  <si>
    <t>899722113</t>
  </si>
  <si>
    <t>Krytí potrubí z plastů výstražnou fólií z PVC přes 25 do 34cm</t>
  </si>
  <si>
    <t>2066773953</t>
  </si>
  <si>
    <t>https://podminky.urs.cz/item/CS_URS_2024_01/899722113</t>
  </si>
  <si>
    <t>-1853604594</t>
  </si>
  <si>
    <t>39,06-35,068</t>
  </si>
  <si>
    <t>Zkoušky hutnicí</t>
  </si>
  <si>
    <t>1181085718</t>
  </si>
  <si>
    <t>1.3 - vodovod - přeložka a přípojka</t>
  </si>
  <si>
    <t>132251102</t>
  </si>
  <si>
    <t>Hloubení rýh nezapažených š do 800 mm v hornině třídy těžitelnosti I skupiny 3 objem do 50 m3 strojně</t>
  </si>
  <si>
    <t>-1342817715</t>
  </si>
  <si>
    <t>https://podminky.urs.cz/item/CS_URS_2024_01/132251102</t>
  </si>
  <si>
    <t>38,5*0,5*1,5 "přípojka</t>
  </si>
  <si>
    <t>12,5*0,5*1,5 "přeložka</t>
  </si>
  <si>
    <t>352339280</t>
  </si>
  <si>
    <t>2*1,5*1,5*1,5 "přeložka</t>
  </si>
  <si>
    <t>2,0*2,0*1,5 "přípojka</t>
  </si>
  <si>
    <t>757308287</t>
  </si>
  <si>
    <t>2*1,0*1,0*1,5 "přeložka</t>
  </si>
  <si>
    <t>2*1,5*1,5*1,5 "přípojka</t>
  </si>
  <si>
    <t>1757373748</t>
  </si>
  <si>
    <t xml:space="preserve">2*28,05 "pro zásypy </t>
  </si>
  <si>
    <t>-1322575466</t>
  </si>
  <si>
    <t>38,25+12,75 "výkopy</t>
  </si>
  <si>
    <t>-(28,05+10,2+2,25+0,3)</t>
  </si>
  <si>
    <t>-1835901543</t>
  </si>
  <si>
    <t>10,2*5 'Přepočtené koeficientem množství</t>
  </si>
  <si>
    <t>167111101</t>
  </si>
  <si>
    <t>Nakládání výkopku z hornin třídy těžitelnosti I skupiny 1 až 3 ručně</t>
  </si>
  <si>
    <t>-1034833524</t>
  </si>
  <si>
    <t>https://podminky.urs.cz/item/CS_URS_2024_01/167111101</t>
  </si>
  <si>
    <t>1521506657</t>
  </si>
  <si>
    <t>-1417581055</t>
  </si>
  <si>
    <t>6,45*1,9 'Přepočtené koeficientem množství</t>
  </si>
  <si>
    <t>-487252289</t>
  </si>
  <si>
    <t>38,5*0,5*1,1 "přeložka</t>
  </si>
  <si>
    <t>12,5*0,5*1,1 "přípojka</t>
  </si>
  <si>
    <t>320547999</t>
  </si>
  <si>
    <t>38,5*0,5*0,4 "přeložka</t>
  </si>
  <si>
    <t>12,5*0,5*0,4 "přípojka</t>
  </si>
  <si>
    <t>1562870344</t>
  </si>
  <si>
    <t>10,2*2 'Přepočtené koeficientem množství</t>
  </si>
  <si>
    <t>-1234392418</t>
  </si>
  <si>
    <t>38,5*0,5*0,1 "přeložka</t>
  </si>
  <si>
    <t>12,5*0,5*0,1 "přípojka</t>
  </si>
  <si>
    <t>32661109</t>
  </si>
  <si>
    <t>0,01*1,5*1,2</t>
  </si>
  <si>
    <t>-823586961</t>
  </si>
  <si>
    <t>1,5*2,0</t>
  </si>
  <si>
    <t>-1969338283</t>
  </si>
  <si>
    <t>1476946653</t>
  </si>
  <si>
    <t>40*1,015 'Přepočtené koeficientem množství</t>
  </si>
  <si>
    <t>28614945</t>
  </si>
  <si>
    <t>elektrokoleno 45° PE 100 PN16 D 50mm</t>
  </si>
  <si>
    <t>47145667</t>
  </si>
  <si>
    <t>28653054</t>
  </si>
  <si>
    <t>elektrokoleno 90° PE 100 D 50mm</t>
  </si>
  <si>
    <t>1536707461</t>
  </si>
  <si>
    <t>871251151</t>
  </si>
  <si>
    <t>Montáž potrubí z PE100 RC SDR 17 otevřený výkop svařovaných na tupo d 110 x 6,6 mm</t>
  </si>
  <si>
    <t>-993313402</t>
  </si>
  <si>
    <t>https://podminky.urs.cz/item/CS_URS_2024_01/871251151</t>
  </si>
  <si>
    <t>12,5 "přeložka</t>
  </si>
  <si>
    <t>28613130</t>
  </si>
  <si>
    <t>potrubí vodovodní jednovrstvé PE100 RC PN 10 SDR17 110x6,6mm</t>
  </si>
  <si>
    <t>648720240</t>
  </si>
  <si>
    <t>12,5*1,015 'Přepočtené koeficientem množství</t>
  </si>
  <si>
    <t>877251101</t>
  </si>
  <si>
    <t>Montáž elektrospojek na vodovodním potrubí z PE trub d 110</t>
  </si>
  <si>
    <t>-2084419900</t>
  </si>
  <si>
    <t>https://podminky.urs.cz/item/CS_URS_2024_01/877251101</t>
  </si>
  <si>
    <t>28615975</t>
  </si>
  <si>
    <t>elektrospojka SDR11 PE 100 PN16 D 110mm</t>
  </si>
  <si>
    <t>542236976</t>
  </si>
  <si>
    <t>877251110</t>
  </si>
  <si>
    <t>Montáž elektrokolen 45° na vodovodním potrubí z PE trub d 110</t>
  </si>
  <si>
    <t>139994693</t>
  </si>
  <si>
    <t>https://podminky.urs.cz/item/CS_URS_2024_01/877251110</t>
  </si>
  <si>
    <t>28614949</t>
  </si>
  <si>
    <t>elektrokoleno 45° PE 100 PN16 D 110mm</t>
  </si>
  <si>
    <t>-1392977370</t>
  </si>
  <si>
    <t>877251122</t>
  </si>
  <si>
    <t>Montáž elektro navrtávacích T-kusů s 360° odbočkou na vodovodním potrubí z PE trub d 110/32</t>
  </si>
  <si>
    <t>-109054669</t>
  </si>
  <si>
    <t>https://podminky.urs.cz/item/CS_URS_2024_01/877251122</t>
  </si>
  <si>
    <t>28614012</t>
  </si>
  <si>
    <t>tvarovka T-kus navrtávací s odbočkou 360° D 110-32mm</t>
  </si>
  <si>
    <t>1540526906</t>
  </si>
  <si>
    <t>87735003R</t>
  </si>
  <si>
    <t>Napojení přípojky na domovní rozvod</t>
  </si>
  <si>
    <t>1365549289</t>
  </si>
  <si>
    <t>879211111</t>
  </si>
  <si>
    <t>Montáž vodovodní přípojky na potrubí DN 50</t>
  </si>
  <si>
    <t>-34398199</t>
  </si>
  <si>
    <t>https://podminky.urs.cz/item/CS_URS_2024_01/879211111</t>
  </si>
  <si>
    <t>891181321</t>
  </si>
  <si>
    <t>Montáž vodovodních šoupátek domovní přípojky se závitovými konci PN16 otevřený výkop G 6/4"</t>
  </si>
  <si>
    <t>-2063044491</t>
  </si>
  <si>
    <t>https://podminky.urs.cz/item/CS_URS_2024_01/891181321</t>
  </si>
  <si>
    <t>55114216</t>
  </si>
  <si>
    <t>kohout kulový s vypouštěním PN 35 T 185°C chromovaný R250DS 6/4"</t>
  </si>
  <si>
    <t>-172397023</t>
  </si>
  <si>
    <t>891211112</t>
  </si>
  <si>
    <t>Montáž vodovodních šoupátek otevřený výkop DN 50</t>
  </si>
  <si>
    <t>3659977</t>
  </si>
  <si>
    <t>https://podminky.urs.cz/item/CS_URS_2024_01/891211112</t>
  </si>
  <si>
    <t>42221321</t>
  </si>
  <si>
    <t>šoupátko pitná voda litina GGG 50 dlouhá stavební dl PN10/16 DN 50x250mm</t>
  </si>
  <si>
    <t>2069680850</t>
  </si>
  <si>
    <t>42291066</t>
  </si>
  <si>
    <t>souprava zemní pro šoupátka DN 40-50mm Rd 1,25m</t>
  </si>
  <si>
    <t>-2046716955</t>
  </si>
  <si>
    <t>89220001R</t>
  </si>
  <si>
    <t>Zkouška průchodnosti potrubí</t>
  </si>
  <si>
    <t>306299200</t>
  </si>
  <si>
    <t>89220002R</t>
  </si>
  <si>
    <t>Odběr vzorků pitné vody a laboratorní rozbor</t>
  </si>
  <si>
    <t>945728382</t>
  </si>
  <si>
    <t>892233122</t>
  </si>
  <si>
    <t>Proplach a dezinfekce vodovodního potrubí DN od 40 do 70</t>
  </si>
  <si>
    <t>2045930223</t>
  </si>
  <si>
    <t>https://podminky.urs.cz/item/CS_URS_2024_01/892233122</t>
  </si>
  <si>
    <t>-809890748</t>
  </si>
  <si>
    <t>892271111</t>
  </si>
  <si>
    <t>Tlaková zkouška vodou potrubí DN 100 nebo 125</t>
  </si>
  <si>
    <t>-602283847</t>
  </si>
  <si>
    <t>https://podminky.urs.cz/item/CS_URS_2024_01/892271111</t>
  </si>
  <si>
    <t>892273122</t>
  </si>
  <si>
    <t>Proplach a dezinfekce vodovodního potrubí DN od 80 do 125</t>
  </si>
  <si>
    <t>-1071161647</t>
  </si>
  <si>
    <t>https://podminky.urs.cz/item/CS_URS_2024_01/892273122</t>
  </si>
  <si>
    <t>893811163</t>
  </si>
  <si>
    <t>Osazení vodoměrné šachty kruhové z PP samonosné pro běžné zatížení D do 1,2 m hl přes 1,4 do 1,6 m</t>
  </si>
  <si>
    <t>1041671702</t>
  </si>
  <si>
    <t>https://podminky.urs.cz/item/CS_URS_2024_01/893811163</t>
  </si>
  <si>
    <t>56230594</t>
  </si>
  <si>
    <t>šachta plastová vodoměrná samonosná kruhová 1,2/1,5m</t>
  </si>
  <si>
    <t>-261125189</t>
  </si>
  <si>
    <t>899401112</t>
  </si>
  <si>
    <t>Osazení poklopů litinových šoupátkových</t>
  </si>
  <si>
    <t>966330483</t>
  </si>
  <si>
    <t>https://podminky.urs.cz/item/CS_URS_2024_01/899401112</t>
  </si>
  <si>
    <t>42291352</t>
  </si>
  <si>
    <t>poklop litinový šoupátkový pro zemní soupravy osazení do terénu a do vozovky</t>
  </si>
  <si>
    <t>1125854137</t>
  </si>
  <si>
    <t>899431111</t>
  </si>
  <si>
    <t>Výšková úprava uličního vstupu nebo vpusti do 200 mm zvýšením krycího hrnce, šoupěte nebo hydrantu</t>
  </si>
  <si>
    <t>730455490</t>
  </si>
  <si>
    <t>1386651937</t>
  </si>
  <si>
    <t>-1993293301</t>
  </si>
  <si>
    <t>1317229342</t>
  </si>
  <si>
    <t>794143997</t>
  </si>
  <si>
    <t>22,72-20,4</t>
  </si>
  <si>
    <t>1257486283</t>
  </si>
  <si>
    <t>1.4 - zahradní vodovod</t>
  </si>
  <si>
    <t>699178705</t>
  </si>
  <si>
    <t>(81,0+155)*0,4*1,3</t>
  </si>
  <si>
    <t>-861026409</t>
  </si>
  <si>
    <t>122,72*0,4 'Přepočtené koeficientem množství</t>
  </si>
  <si>
    <t>-822356051</t>
  </si>
  <si>
    <t xml:space="preserve">2*84,96 "pro zásypy </t>
  </si>
  <si>
    <t>-1473790917</t>
  </si>
  <si>
    <t>122,92-84,96</t>
  </si>
  <si>
    <t>413429971</t>
  </si>
  <si>
    <t>37,96*5 'Přepočtené koeficientem množství</t>
  </si>
  <si>
    <t>-826191229</t>
  </si>
  <si>
    <t>84,96 "pro zásypy</t>
  </si>
  <si>
    <t>-72199832</t>
  </si>
  <si>
    <t>37,96*1,9 'Přepočtené koeficientem množství</t>
  </si>
  <si>
    <t>840968611</t>
  </si>
  <si>
    <t>122,72-(28,32+9,44)</t>
  </si>
  <si>
    <t>-1521254752</t>
  </si>
  <si>
    <t>(81,0+155)*0,4*0,3</t>
  </si>
  <si>
    <t>-1588640869</t>
  </si>
  <si>
    <t>28,8*2 'Přepočtené koeficientem množství</t>
  </si>
  <si>
    <t>1367508569</t>
  </si>
  <si>
    <t>(81+155)*0,4*0,1</t>
  </si>
  <si>
    <t>871161211</t>
  </si>
  <si>
    <t>Montáž potrubí z PE100 RC SDR 11 otevřený výkop svařovaných elektrotvarovkou d 32 x 3,0 mm</t>
  </si>
  <si>
    <t>1857412917</t>
  </si>
  <si>
    <t>https://podminky.urs.cz/item/CS_URS_2024_01/871161211</t>
  </si>
  <si>
    <t>85+155</t>
  </si>
  <si>
    <t>28613110</t>
  </si>
  <si>
    <t>potrubí vodovodní jednovrstvé PE100 RC PN 16 SDR11 32x3,0mm</t>
  </si>
  <si>
    <t>-281955131</t>
  </si>
  <si>
    <t>240*1,015 'Přepočtené koeficientem množství</t>
  </si>
  <si>
    <t>87735004R</t>
  </si>
  <si>
    <t>Napojení potrubí na stávající rozvod závlahy</t>
  </si>
  <si>
    <t>733612828</t>
  </si>
  <si>
    <t>-903277840</t>
  </si>
  <si>
    <t>1359878460</t>
  </si>
  <si>
    <t>899722112</t>
  </si>
  <si>
    <t>Krytí potrubí z plastů výstražnou fólií z PVC přes 20 do 25 cm</t>
  </si>
  <si>
    <t>1495470494</t>
  </si>
  <si>
    <t>https://podminky.urs.cz/item/CS_URS_2024_01/899722112</t>
  </si>
  <si>
    <t>1416646160</t>
  </si>
  <si>
    <t>-1873912486</t>
  </si>
  <si>
    <t>1.5 - přípojka plynu</t>
  </si>
  <si>
    <t xml:space="preserve">    723 - Zdravotechnika - vnitřní plynovod</t>
  </si>
  <si>
    <t>M - Práce a dodávky M</t>
  </si>
  <si>
    <t xml:space="preserve">    23-M - Montáže potrubí</t>
  </si>
  <si>
    <t>664735129</t>
  </si>
  <si>
    <t>19*0,4*1,2</t>
  </si>
  <si>
    <t>-136034388</t>
  </si>
  <si>
    <t>2*1,0*1,5</t>
  </si>
  <si>
    <t>1817189170</t>
  </si>
  <si>
    <t>2*1,0*1,2</t>
  </si>
  <si>
    <t>535771049</t>
  </si>
  <si>
    <t xml:space="preserve">2*8,32 "pro zásypy </t>
  </si>
  <si>
    <t>162551108</t>
  </si>
  <si>
    <t>Vodorovné přemístění přes 2 500 do 3000 m výkopku/sypaniny z horniny třídy těžitelnosti I skupiny 1 až 3</t>
  </si>
  <si>
    <t>553490752</t>
  </si>
  <si>
    <t>https://podminky.urs.cz/item/CS_URS_2024_01/162551108</t>
  </si>
  <si>
    <t>-1963042646</t>
  </si>
  <si>
    <t>12,12-8,32</t>
  </si>
  <si>
    <t>-1752199141</t>
  </si>
  <si>
    <t>3,8*5 'Přepočtené koeficientem množství</t>
  </si>
  <si>
    <t>1849709019</t>
  </si>
  <si>
    <t>8,32 "pro zásypy</t>
  </si>
  <si>
    <t>1375088268</t>
  </si>
  <si>
    <t>4,5*1,9 'Přepočtené koeficientem množství</t>
  </si>
  <si>
    <t>-1598322477</t>
  </si>
  <si>
    <t>12,12-(0,76+3,04)</t>
  </si>
  <si>
    <t>1050674238</t>
  </si>
  <si>
    <t>19,0*0,4*0,4</t>
  </si>
  <si>
    <t>-1406111313</t>
  </si>
  <si>
    <t>3,04*2 'Přepočtené koeficientem množství</t>
  </si>
  <si>
    <t>1230234600</t>
  </si>
  <si>
    <t>19,0*0,4*0,1</t>
  </si>
  <si>
    <t>87735005R</t>
  </si>
  <si>
    <t>Napojení potrubí na stávající plynovod</t>
  </si>
  <si>
    <t>-1557787618</t>
  </si>
  <si>
    <t>1163284003</t>
  </si>
  <si>
    <t>2865001M</t>
  </si>
  <si>
    <t>závitová přechodka s ochranným pláštěm s odvzdušněním PE/ocel 32-1"</t>
  </si>
  <si>
    <t>-297905405</t>
  </si>
  <si>
    <t>512309223</t>
  </si>
  <si>
    <t>2005892137</t>
  </si>
  <si>
    <t>-469438390</t>
  </si>
  <si>
    <t>6,106-6,08+0,007</t>
  </si>
  <si>
    <t>723</t>
  </si>
  <si>
    <t>Zdravotechnika - vnitřní plynovod</t>
  </si>
  <si>
    <t>723231164</t>
  </si>
  <si>
    <t>Kohout kulový přímý G 1" PN 42 do 185°C plnoprůtokový vnitřní závit těžká řada</t>
  </si>
  <si>
    <t>575084198</t>
  </si>
  <si>
    <t>https://podminky.urs.cz/item/CS_URS_2024_01/723231164</t>
  </si>
  <si>
    <t>Práce a dodávky M</t>
  </si>
  <si>
    <t>23-M</t>
  </si>
  <si>
    <t>Montáže potrubí</t>
  </si>
  <si>
    <t>230200411</t>
  </si>
  <si>
    <t>Vysazení odbočky na ocelovém potrubí metodou navrtání přetlak do 1,6 MPa DN do 40 mm</t>
  </si>
  <si>
    <t>-582180589</t>
  </si>
  <si>
    <t>https://podminky.urs.cz/item/CS_URS_2024_01/230200411</t>
  </si>
  <si>
    <t>28614026</t>
  </si>
  <si>
    <t>tvarovka T-kus navrtávací bez vrtáku D 90-32mm</t>
  </si>
  <si>
    <t>256</t>
  </si>
  <si>
    <t>-21884925</t>
  </si>
  <si>
    <t>230205025</t>
  </si>
  <si>
    <t>Montáž potrubí plastového svařované na tupo nebo elektrospojkou dn 32 mm en 3,0 mm</t>
  </si>
  <si>
    <t>1410660718</t>
  </si>
  <si>
    <t>https://podminky.urs.cz/item/CS_URS_2024_01/230205025</t>
  </si>
  <si>
    <t>28613524</t>
  </si>
  <si>
    <t>potrubí vodovodní třívrstvé PE100 RC SDR11 32x3,0mm</t>
  </si>
  <si>
    <t>128</t>
  </si>
  <si>
    <t>-970560912</t>
  </si>
  <si>
    <t>20*1,015 'Přepočtené koeficientem množství</t>
  </si>
  <si>
    <t>28615010</t>
  </si>
  <si>
    <t>elektrokoleno 45° PE 100 PN16 D 32mm</t>
  </si>
  <si>
    <t>188399697</t>
  </si>
  <si>
    <t>230230031</t>
  </si>
  <si>
    <t>Hlavní tlaková zkouška vzduchem 2,5 MPa DN 50</t>
  </si>
  <si>
    <t>1751349547</t>
  </si>
  <si>
    <t>https://podminky.urs.cz/item/CS_URS_2024_01/230230031</t>
  </si>
  <si>
    <t>32023001R</t>
  </si>
  <si>
    <t>Revize plynovodu</t>
  </si>
  <si>
    <t>-891752998</t>
  </si>
  <si>
    <t>2 - Elektroinstalace</t>
  </si>
  <si>
    <t>2.1 - elektroinstalace - etapa I</t>
  </si>
  <si>
    <t xml:space="preserve">    997 - Přesun sutě</t>
  </si>
  <si>
    <t xml:space="preserve">    21-M - Elektromontáže</t>
  </si>
  <si>
    <t xml:space="preserve">    46-M - Zemní práce při extr.mont.pracích</t>
  </si>
  <si>
    <t>113107422</t>
  </si>
  <si>
    <t>Odstranění podkladu z kameniva drceného tl přes 100 do 200 mm při překopech strojně pl do 15 m2</t>
  </si>
  <si>
    <t>-6584120</t>
  </si>
  <si>
    <t>https://podminky.urs.cz/item/CS_URS_2024_01/113107422</t>
  </si>
  <si>
    <t>38*0,5</t>
  </si>
  <si>
    <t>-742600256</t>
  </si>
  <si>
    <t>2*0,25 "patky pro stožáry</t>
  </si>
  <si>
    <t>-2061396219</t>
  </si>
  <si>
    <t>-600677111</t>
  </si>
  <si>
    <t>0,5*5 'Přepočtené koeficientem množství</t>
  </si>
  <si>
    <t>264100560</t>
  </si>
  <si>
    <t>0,5*1,9 'Přepočtené koeficientem množství</t>
  </si>
  <si>
    <t>566901143</t>
  </si>
  <si>
    <t>Vyspravení podkladu po překopech inženýrských sítí plochy do 15 m2 kamenivem hrubým drceným tl. 200 mm</t>
  </si>
  <si>
    <t>1847119210</t>
  </si>
  <si>
    <t>https://podminky.urs.cz/item/CS_URS_2024_01/566901143</t>
  </si>
  <si>
    <t>998225111</t>
  </si>
  <si>
    <t>Přesun hmot pro pozemní komunikace s krytem z kamene, monolitickým betonovým nebo živičným</t>
  </si>
  <si>
    <t>288754522</t>
  </si>
  <si>
    <t>https://podminky.urs.cz/item/CS_URS_2024_01/998225111</t>
  </si>
  <si>
    <t>997</t>
  </si>
  <si>
    <t>Přesun sutě</t>
  </si>
  <si>
    <t>997013871</t>
  </si>
  <si>
    <t>Poplatek za uložení stavebního odpadu na recyklační skládce (skládkovné) směsného stavebního a demoličního kód odpadu 17 09 04</t>
  </si>
  <si>
    <t>-1888875866</t>
  </si>
  <si>
    <t>https://podminky.urs.cz/item/CS_URS_2024_01/997013871</t>
  </si>
  <si>
    <t>21-M</t>
  </si>
  <si>
    <t>Elektromontáže</t>
  </si>
  <si>
    <t>210100001</t>
  </si>
  <si>
    <t>Ukončení vodičů v rozváděči nebo na přístroji včetně zapojení průřezu žíly do 2,5 mm2</t>
  </si>
  <si>
    <t>176071155</t>
  </si>
  <si>
    <t>https://podminky.urs.cz/item/CS_URS_2024_01/210100001</t>
  </si>
  <si>
    <t>210100003</t>
  </si>
  <si>
    <t>Ukončení vodičů v rozváděči nebo na přístroji včetně zapojení průřezu žíly do 16 mm2</t>
  </si>
  <si>
    <t>121525573</t>
  </si>
  <si>
    <t>https://podminky.urs.cz/item/CS_URS_2024_01/210100003</t>
  </si>
  <si>
    <t>8+12</t>
  </si>
  <si>
    <t>210100013</t>
  </si>
  <si>
    <t>Ukončení vodičů v rozváděči nebo na přístroji včetně zapojení průřezu žíly do 4 mm2</t>
  </si>
  <si>
    <t>-98673667</t>
  </si>
  <si>
    <t>https://podminky.urs.cz/item/CS_URS_2024_01/210100013</t>
  </si>
  <si>
    <t>210202010</t>
  </si>
  <si>
    <t>Montáž svítidlo výbojkové průmyslové nebo venkovní raménkové</t>
  </si>
  <si>
    <t>-1884191869</t>
  </si>
  <si>
    <t>https://podminky.urs.cz/item/CS_URS_2024_01/210202010</t>
  </si>
  <si>
    <t>3477001M</t>
  </si>
  <si>
    <t>svítidlo Micenas BDP791 FG DS50 830/1800lm/16W, černý mat</t>
  </si>
  <si>
    <t>-1772571262</t>
  </si>
  <si>
    <t>210204011</t>
  </si>
  <si>
    <t>Montáž stožárů osvětlení ocelových samostatně stojících délky do 12 m</t>
  </si>
  <si>
    <t>1022213852</t>
  </si>
  <si>
    <t>https://podminky.urs.cz/item/CS_URS_2024_01/210204011</t>
  </si>
  <si>
    <t>3167001M</t>
  </si>
  <si>
    <t>stožár ocelový KOS-45, manžeta, FeZn, tvrz. nátěr černý mat</t>
  </si>
  <si>
    <t>-1667201970</t>
  </si>
  <si>
    <t>21020403R</t>
  </si>
  <si>
    <t>zatažení kabelu pr. 1,5 do sloupu</t>
  </si>
  <si>
    <t>742567711</t>
  </si>
  <si>
    <t>21020404R</t>
  </si>
  <si>
    <t>zavedení kabelu do pr. 16 do sloupu</t>
  </si>
  <si>
    <t>569004751</t>
  </si>
  <si>
    <t>210204201</t>
  </si>
  <si>
    <t>Montáž elektrovýzbroje stožárů osvětlení 1 okruh</t>
  </si>
  <si>
    <t>-868305309</t>
  </si>
  <si>
    <t>https://podminky.urs.cz/item/CS_URS_2024_01/210204201</t>
  </si>
  <si>
    <t>31670011M</t>
  </si>
  <si>
    <t>stožárová výzbroj 16.4, průběžná s keramickou pojistkou 5x20/4A</t>
  </si>
  <si>
    <t>-1921012959</t>
  </si>
  <si>
    <t>210220020</t>
  </si>
  <si>
    <t>Montáž uzemňovacího vedení vodičů FeZn pomocí svorek v zemi páskou do 120 mm2 ve městské zástavbě</t>
  </si>
  <si>
    <t>468697029</t>
  </si>
  <si>
    <t>https://podminky.urs.cz/item/CS_URS_2024_01/210220020</t>
  </si>
  <si>
    <t>68/1,05</t>
  </si>
  <si>
    <t>35442062</t>
  </si>
  <si>
    <t>pás zemnící 30x4mm FeZn</t>
  </si>
  <si>
    <t>kg</t>
  </si>
  <si>
    <t>1734079689</t>
  </si>
  <si>
    <t>35441986</t>
  </si>
  <si>
    <t>svorka odbočovací a spojovací pro pásek 30x4mm, FeZn</t>
  </si>
  <si>
    <t>1607818549</t>
  </si>
  <si>
    <t>210220302</t>
  </si>
  <si>
    <t>Montáž svorek hromosvodných se 3 a více šrouby</t>
  </si>
  <si>
    <t>-1505880232</t>
  </si>
  <si>
    <t>https://podminky.urs.cz/item/CS_URS_2024_01/210220302</t>
  </si>
  <si>
    <t>3544001M</t>
  </si>
  <si>
    <t>stožárová zemní svorka</t>
  </si>
  <si>
    <t>-1668591821</t>
  </si>
  <si>
    <t>210812011</t>
  </si>
  <si>
    <t>Montáž kabelu Cu plného nebo laněného do 1 kV žíly 3x1,5 až 6 mm2 (např. CYKY) bez ukončení uloženého volně nebo v liště</t>
  </si>
  <si>
    <t>1001539484</t>
  </si>
  <si>
    <t>https://podminky.urs.cz/item/CS_URS_2024_01/210812011</t>
  </si>
  <si>
    <t>13/1,15</t>
  </si>
  <si>
    <t>34111030</t>
  </si>
  <si>
    <t>kabel instalační jádro Cu plné izolace PVC plášť PVC 450/750V (CYKY) 3x1,5mm2</t>
  </si>
  <si>
    <t>-465741072</t>
  </si>
  <si>
    <t>Poznámka k položce:_x000d_
CYKY, průměr kabelu 8,6mm</t>
  </si>
  <si>
    <t>11,304347826087*1,15 'Přepočtené koeficientem množství</t>
  </si>
  <si>
    <t>210812031</t>
  </si>
  <si>
    <t>Montáž kabelu Cu plného nebo laněného do 1 kV žíly 4x1,5 až 4 mm2 (např. CYKY) bez ukončení uloženého volně nebo v liště</t>
  </si>
  <si>
    <t>1527706748</t>
  </si>
  <si>
    <t>https://podminky.urs.cz/item/CS_URS_2024_01/210812031</t>
  </si>
  <si>
    <t>69/1,15</t>
  </si>
  <si>
    <t>34111060</t>
  </si>
  <si>
    <t>kabel instalační jádro Cu plné izolace PVC plášť PVC 450/750V (CYKY) 4x1,5mm2</t>
  </si>
  <si>
    <t>996683307</t>
  </si>
  <si>
    <t>Poznámka k položce:_x000d_
CYKY, průměr kabelu 9,3mm</t>
  </si>
  <si>
    <t>60*1,15 'Přepočtené koeficientem množství</t>
  </si>
  <si>
    <t>210812033</t>
  </si>
  <si>
    <t>Montáž kabelu Cu plného nebo laněného do 1 kV žíly 4x6 až 10 mm2 (např. CYKY) bez ukončení uloženého volně nebo v liště</t>
  </si>
  <si>
    <t>-814140147</t>
  </si>
  <si>
    <t>https://podminky.urs.cz/item/CS_URS_2024_01/210812033</t>
  </si>
  <si>
    <t>140/1,15</t>
  </si>
  <si>
    <t>34111076</t>
  </si>
  <si>
    <t>kabel instalační jádro Cu plné izolace PVC plášť PVC 450/750V (CYKY) 4x10mm2</t>
  </si>
  <si>
    <t>1233346367</t>
  </si>
  <si>
    <t>Poznámka k položce:_x000d_
CYKY, průměr kabelu 16,1mm</t>
  </si>
  <si>
    <t>121,739130434783*1,15 'Přepočtené koeficientem množství</t>
  </si>
  <si>
    <t>999001M</t>
  </si>
  <si>
    <t>drobný a pomocný materiál</t>
  </si>
  <si>
    <t>766358571</t>
  </si>
  <si>
    <t>2108121R</t>
  </si>
  <si>
    <t>příplatek za zatažení kabelu do r. 16 do chráničky</t>
  </si>
  <si>
    <t>1196830921</t>
  </si>
  <si>
    <t>2109901R</t>
  </si>
  <si>
    <t>ostatní montážní a pomocné práce</t>
  </si>
  <si>
    <t>-602540426</t>
  </si>
  <si>
    <t>2109902R</t>
  </si>
  <si>
    <t>Revize</t>
  </si>
  <si>
    <t>ks</t>
  </si>
  <si>
    <t>2009412724</t>
  </si>
  <si>
    <t>2109903R</t>
  </si>
  <si>
    <t>zákres dle skutečného stavu</t>
  </si>
  <si>
    <t>-306221931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</si>
  <si>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</si>
  <si>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</si>
  <si>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</si>
  <si>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</si>
  <si>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</si>
  <si>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-1718588681</t>
  </si>
  <si>
    <t>https://podminky.urs.cz/item/CS_URS_2024_01/460010024</t>
  </si>
  <si>
    <t>PSC</t>
  </si>
  <si>
    <t xml:space="preserve">Poznámka k souboru cen:_x000d_
1. V cenách jsou zahrnuty i náklady na: a) pochůzky projektovanou tratí, b) vyznačení budoucí trasy, c) rozmístění, očíslování a označení opěrných bodů, d) označení překážek a míst pro kabelové prostupy a podchodové štoly. </t>
  </si>
  <si>
    <t>4600102R</t>
  </si>
  <si>
    <t>Vytyčení světelných bodů</t>
  </si>
  <si>
    <t>-1208141242</t>
  </si>
  <si>
    <t>460021121</t>
  </si>
  <si>
    <t>Sejmutí ornice při elektromontážích strojně tl vrstvy do 20 cm</t>
  </si>
  <si>
    <t>1285873494</t>
  </si>
  <si>
    <t>https://podminky.urs.cz/item/CS_URS_2024_01/460021121</t>
  </si>
  <si>
    <t>14*0,5</t>
  </si>
  <si>
    <t>460171162</t>
  </si>
  <si>
    <t>Hloubení kabelových nezapažených rýh strojně š 35 cm hl 70 cm v hornině tř I skupiny 3</t>
  </si>
  <si>
    <t>611269281</t>
  </si>
  <si>
    <t>https://podminky.urs.cz/item/CS_URS_2024_01/460171162</t>
  </si>
  <si>
    <t>460171172</t>
  </si>
  <si>
    <t>Hloubení kabelových nezapažených rýh strojně š 35 cm hl 80 cm v hornině tř I skupiny 3</t>
  </si>
  <si>
    <t>-1938207298</t>
  </si>
  <si>
    <t>https://podminky.urs.cz/item/CS_URS_2024_01/460171172</t>
  </si>
  <si>
    <t>10 "odkop kabelu v komunikaci</t>
  </si>
  <si>
    <t>460171272</t>
  </si>
  <si>
    <t>Hloubení kabelových nezapažených rýh strojně š 50 cm hl 80 cm v hornině tř I skupiny 3</t>
  </si>
  <si>
    <t>-317761884</t>
  </si>
  <si>
    <t>https://podminky.urs.cz/item/CS_URS_2024_01/460171272</t>
  </si>
  <si>
    <t>460341112</t>
  </si>
  <si>
    <t>Vodorovné přemístění horniny jakékoliv třídy dopravními prostředky při elektromontážích přes 50 do 500 m</t>
  </si>
  <si>
    <t>381205045</t>
  </si>
  <si>
    <t>https://podminky.urs.cz/item/CS_URS_2024_01/460341112</t>
  </si>
  <si>
    <t>460341113</t>
  </si>
  <si>
    <t>Vodorovné přemístění horniny jakékoliv třídy dopravními prostředky při elektromontážích přes 500 do 1000 m</t>
  </si>
  <si>
    <t>-999777187</t>
  </si>
  <si>
    <t>https://podminky.urs.cz/item/CS_URS_2024_01/460341113</t>
  </si>
  <si>
    <t>460341121</t>
  </si>
  <si>
    <t>Příplatek k vodorovnému přemístění horniny dopravními prostředky při elektromontážích za každých dalších i započatých 1000 m</t>
  </si>
  <si>
    <t>-496111740</t>
  </si>
  <si>
    <t>https://podminky.urs.cz/item/CS_URS_2024_01/460341121</t>
  </si>
  <si>
    <t>9,5*14 'Přepočtené koeficientem množství</t>
  </si>
  <si>
    <t>460361121</t>
  </si>
  <si>
    <t>Poplatek za uložení zeminy na recyklační skládce (skládkovné) kód odpadu 17 05 04</t>
  </si>
  <si>
    <t>-392724240</t>
  </si>
  <si>
    <t>https://podminky.urs.cz/item/CS_URS_2024_01/460361121</t>
  </si>
  <si>
    <t>9,5*1,9 'Přepočtené koeficientem množství</t>
  </si>
  <si>
    <t>460451152</t>
  </si>
  <si>
    <t>Zásyp kabelových rýh strojně se zhutněním š 35 cm hl 50 cm z horniny tř I skupiny 3</t>
  </si>
  <si>
    <t>1180596417</t>
  </si>
  <si>
    <t>https://podminky.urs.cz/item/CS_URS_2024_01/460451152</t>
  </si>
  <si>
    <t>460451182</t>
  </si>
  <si>
    <t>Zásyp kabelových rýh strojně se zhutněním š 35 cm hl 80 cm z horniny tř I skupiny 3</t>
  </si>
  <si>
    <t>-1766658636</t>
  </si>
  <si>
    <t>https://podminky.urs.cz/item/CS_URS_2024_01/460451182</t>
  </si>
  <si>
    <t>460451272</t>
  </si>
  <si>
    <t>Zásyp kabelových rýh strojně se zhutněním š 50 cm hl 70 cm z horniny tř I skupiny 3</t>
  </si>
  <si>
    <t>346221841</t>
  </si>
  <si>
    <t>https://podminky.urs.cz/item/CS_URS_2024_01/460451272</t>
  </si>
  <si>
    <t>460571111</t>
  </si>
  <si>
    <t>Rozprostření a urovnání ornice při elektromontážích strojně tl vrstvy do 20 cm</t>
  </si>
  <si>
    <t>79159098</t>
  </si>
  <si>
    <t>https://podminky.urs.cz/item/CS_URS_2024_01/460571111</t>
  </si>
  <si>
    <t>460581121</t>
  </si>
  <si>
    <t>Zatravnění včetně zalití vodou na rovině</t>
  </si>
  <si>
    <t>-1075478484</t>
  </si>
  <si>
    <t>https://podminky.urs.cz/item/CS_URS_2024_01/460581121</t>
  </si>
  <si>
    <t>460641112</t>
  </si>
  <si>
    <t>Základové konstrukce při elektromontážích z monolitického betonu tř. C 12/15</t>
  </si>
  <si>
    <t>1502551851</t>
  </si>
  <si>
    <t>https://podminky.urs.cz/item/CS_URS_2024_01/460641112</t>
  </si>
  <si>
    <t>2*0,25*1,035 "patky pro stožáry</t>
  </si>
  <si>
    <t>46066001R</t>
  </si>
  <si>
    <t>obetonování chrániček</t>
  </si>
  <si>
    <t>273475323</t>
  </si>
  <si>
    <t>58932312</t>
  </si>
  <si>
    <t>beton C 12/15 X0 kamenivo frakce 0/16</t>
  </si>
  <si>
    <t>1583652962</t>
  </si>
  <si>
    <t>460661111</t>
  </si>
  <si>
    <t>Kabelové lože z písku pro kabely nn bez zakrytí š lože do 35 cm</t>
  </si>
  <si>
    <t>-1072851381</t>
  </si>
  <si>
    <t>https://podminky.urs.cz/item/CS_URS_2024_01/460661111</t>
  </si>
  <si>
    <t>460671113</t>
  </si>
  <si>
    <t>Výstražná fólie pro krytí kabelů šířky přes 25 do 34 cm</t>
  </si>
  <si>
    <t>-1404455840</t>
  </si>
  <si>
    <t>https://podminky.urs.cz/item/CS_URS_2024_01/460671113</t>
  </si>
  <si>
    <t>460791212</t>
  </si>
  <si>
    <t>Montáž trubek ochranných plastových uložených volně do rýhy ohebných přes 32 do 50 mm</t>
  </si>
  <si>
    <t>742156709</t>
  </si>
  <si>
    <t>https://podminky.urs.cz/item/CS_URS_2024_01/460791212</t>
  </si>
  <si>
    <t>(82+6)/1,05</t>
  </si>
  <si>
    <t>34571001M</t>
  </si>
  <si>
    <t>chránička kopoflex KF 09040</t>
  </si>
  <si>
    <t>530378380</t>
  </si>
  <si>
    <t>5,71428571428571*1,05 'Přepočtené koeficientem množství</t>
  </si>
  <si>
    <t>34571002M</t>
  </si>
  <si>
    <t>chránička kopoflex KF 09050</t>
  </si>
  <si>
    <t>-1539557374</t>
  </si>
  <si>
    <t>78,0952380952381*1,05 'Přepočtené koeficientem množství</t>
  </si>
  <si>
    <t>460791216</t>
  </si>
  <si>
    <t>Montáž trubek ochranných plastových uložených volně do rýhy ohebných přes 133 do 172 mm</t>
  </si>
  <si>
    <t>1609035047</t>
  </si>
  <si>
    <t>https://podminky.urs.cz/item/CS_URS_2024_01/460791216</t>
  </si>
  <si>
    <t>28613244</t>
  </si>
  <si>
    <t>trubka drenážní korugovaná sendvičová HD-PE SN 8 perforace 360° pro liniové stavby DN 250</t>
  </si>
  <si>
    <t>-773364607</t>
  </si>
  <si>
    <t>4609901R</t>
  </si>
  <si>
    <t>demontáž podzemního vedení s výkopem</t>
  </si>
  <si>
    <t>-1413913290</t>
  </si>
  <si>
    <t>4609902R</t>
  </si>
  <si>
    <t>demontáž podzemního vedení bez výkopu</t>
  </si>
  <si>
    <t>-240644141</t>
  </si>
  <si>
    <t>2.2 - elektroinstalace - etapa II</t>
  </si>
  <si>
    <t>1023314220</t>
  </si>
  <si>
    <t>905298048</t>
  </si>
  <si>
    <t>-247970889</t>
  </si>
  <si>
    <t>725369825</t>
  </si>
  <si>
    <t>-1035228868</t>
  </si>
  <si>
    <t>-1449967031</t>
  </si>
  <si>
    <t>-1475345149</t>
  </si>
  <si>
    <t>1341288592</t>
  </si>
  <si>
    <t>72878821</t>
  </si>
  <si>
    <t>-1482234786</t>
  </si>
  <si>
    <t>2189922R</t>
  </si>
  <si>
    <t>montáž vývodu z rozvodnice na vrchol bet. sloupu</t>
  </si>
  <si>
    <t>1751904444</t>
  </si>
  <si>
    <t>21020402R</t>
  </si>
  <si>
    <t>montáž vývodu k rozvodnici na bet. sloup ze země</t>
  </si>
  <si>
    <t>1641630257</t>
  </si>
  <si>
    <t>21020401R</t>
  </si>
  <si>
    <t>zavedení kabelu pr. 10÷16 do ochr. el.instal.trubky</t>
  </si>
  <si>
    <t>1898593683</t>
  </si>
  <si>
    <t>-155094876</t>
  </si>
  <si>
    <t>797756444</t>
  </si>
  <si>
    <t>1270255343</t>
  </si>
  <si>
    <t>441414494</t>
  </si>
  <si>
    <t>740913136</t>
  </si>
  <si>
    <t>56/1,05</t>
  </si>
  <si>
    <t>-1736431294</t>
  </si>
  <si>
    <t>-1854841875</t>
  </si>
  <si>
    <t>1594381307</t>
  </si>
  <si>
    <t>-353879740</t>
  </si>
  <si>
    <t>210801311</t>
  </si>
  <si>
    <t>Montáž vodiče Cu izolovaného plného nebo laněného s PVC pláštěm do 1 kV žíla 1,5 až 16 mm2 uloženého volně (např. CY, CHAH-V)</t>
  </si>
  <si>
    <t>1774947063</t>
  </si>
  <si>
    <t>https://podminky.urs.cz/item/CS_URS_2024_01/210801311</t>
  </si>
  <si>
    <t>11/1,15</t>
  </si>
  <si>
    <t>34141039</t>
  </si>
  <si>
    <t>vodič propojovací jádro Cu plné izolace PVC 450/750V (H07V-U) 1x1,5mm2</t>
  </si>
  <si>
    <t>1754069566</t>
  </si>
  <si>
    <t>Poznámka k položce:_x000d_
H07V-U CY, průměr vodiče 3mm</t>
  </si>
  <si>
    <t>668260931</t>
  </si>
  <si>
    <t>1694640222</t>
  </si>
  <si>
    <t>259492088</t>
  </si>
  <si>
    <t>121/1,15</t>
  </si>
  <si>
    <t>848941946</t>
  </si>
  <si>
    <t>105,217391304348*1,15 'Přepočtené koeficientem množství</t>
  </si>
  <si>
    <t>-401177710</t>
  </si>
  <si>
    <t>-918990183</t>
  </si>
  <si>
    <t>-1893853909</t>
  </si>
  <si>
    <t>-1621881233</t>
  </si>
  <si>
    <t>-428324904</t>
  </si>
  <si>
    <t>1957270222</t>
  </si>
  <si>
    <t>-702111306</t>
  </si>
  <si>
    <t>-11696158</t>
  </si>
  <si>
    <t>-558122723</t>
  </si>
  <si>
    <t>907743034</t>
  </si>
  <si>
    <t>-310269459</t>
  </si>
  <si>
    <t>5,73*14 'Přepočtené koeficientem množství</t>
  </si>
  <si>
    <t>335097245</t>
  </si>
  <si>
    <t>5,73*1,9 'Přepočtené koeficientem množství</t>
  </si>
  <si>
    <t>156545216</t>
  </si>
  <si>
    <t>-1856957706</t>
  </si>
  <si>
    <t>1296893222</t>
  </si>
  <si>
    <t>891887518</t>
  </si>
  <si>
    <t>1458228524</t>
  </si>
  <si>
    <t>-1547410780</t>
  </si>
  <si>
    <t>-417394954</t>
  </si>
  <si>
    <t>460791112</t>
  </si>
  <si>
    <t>Montáž trubek ochranných plastových uložených volně do rýhy tuhých D přes 32 do 50 mm</t>
  </si>
  <si>
    <t>1877811636</t>
  </si>
  <si>
    <t>https://podminky.urs.cz/item/CS_URS_2024_01/460791112</t>
  </si>
  <si>
    <t>11/1,05</t>
  </si>
  <si>
    <t>34571351</t>
  </si>
  <si>
    <t>trubka elektroinstalační ohebná dvouplášťová korugovaná (chránička) D 41/50mm, HDPE+LDPE</t>
  </si>
  <si>
    <t>1533143776</t>
  </si>
  <si>
    <t>3457001M</t>
  </si>
  <si>
    <t>koncovka chráničky HDPE s ventilkem (KPC40V)</t>
  </si>
  <si>
    <t>1433659710</t>
  </si>
  <si>
    <t>3457002M</t>
  </si>
  <si>
    <t>koncovka chráničky HDPE bez ventilku (KPC40)</t>
  </si>
  <si>
    <t>485999821</t>
  </si>
  <si>
    <t>-1863131802</t>
  </si>
  <si>
    <t>(6+8)/1,05</t>
  </si>
  <si>
    <t>1856055046</t>
  </si>
  <si>
    <t>460791213</t>
  </si>
  <si>
    <t>Montáž trubek ochranných plastových uložených volně do rýhy ohebných přes 50 do 90 mm</t>
  </si>
  <si>
    <t>305154707</t>
  </si>
  <si>
    <t>https://podminky.urs.cz/item/CS_URS_2024_01/460791213</t>
  </si>
  <si>
    <t>8/1,05</t>
  </si>
  <si>
    <t>34571003M</t>
  </si>
  <si>
    <t>-1190485361</t>
  </si>
  <si>
    <t>-456856686</t>
  </si>
  <si>
    <t>1232689328</t>
  </si>
  <si>
    <t>2.3 - elektroinstalace - etapa IIIa</t>
  </si>
  <si>
    <t>-25459275</t>
  </si>
  <si>
    <t>2*0,46 "patky pro stožáry 6m</t>
  </si>
  <si>
    <t>1220479941</t>
  </si>
  <si>
    <t>798742359</t>
  </si>
  <si>
    <t>0,92*5 'Přepočtené koeficientem množství</t>
  </si>
  <si>
    <t>1332587979</t>
  </si>
  <si>
    <t>0,92*1,9 'Přepočtené koeficientem množství</t>
  </si>
  <si>
    <t>-1299489525</t>
  </si>
  <si>
    <t>8+2</t>
  </si>
  <si>
    <t>21012001R</t>
  </si>
  <si>
    <t>Osazení nožové pojistky</t>
  </si>
  <si>
    <t>623353637</t>
  </si>
  <si>
    <t>35825220</t>
  </si>
  <si>
    <t>pojistka nožová 10A nízkoztrátová 1,02W, provedení normální, charakteristika gG</t>
  </si>
  <si>
    <t>1139172240</t>
  </si>
  <si>
    <t>35825201M</t>
  </si>
  <si>
    <t>pojistka nožová 35A, charakteristika gG</t>
  </si>
  <si>
    <t>-1518372274</t>
  </si>
  <si>
    <t>21019001R</t>
  </si>
  <si>
    <t>Montáž pojistkové skříňky na sloup</t>
  </si>
  <si>
    <t>224229196</t>
  </si>
  <si>
    <t>3571107M</t>
  </si>
  <si>
    <t>pojistková skříň na sloup SP100/NSP1P</t>
  </si>
  <si>
    <t>-713915003</t>
  </si>
  <si>
    <t>3456001M</t>
  </si>
  <si>
    <t>odbočná svorka SM 1.1</t>
  </si>
  <si>
    <t>297930439</t>
  </si>
  <si>
    <t>-1975712335</t>
  </si>
  <si>
    <t>-1790145250</t>
  </si>
  <si>
    <t>277117708</t>
  </si>
  <si>
    <t>-1969842116</t>
  </si>
  <si>
    <t>479557934</t>
  </si>
  <si>
    <t>210812035</t>
  </si>
  <si>
    <t>Montáž kabelu Cu plného nebo laněného do 1 kV žíly 4x16 mm2 (např. CYKY) bez ukončení uloženého volně nebo v liště</t>
  </si>
  <si>
    <t>974870488</t>
  </si>
  <si>
    <t>https://podminky.urs.cz/item/CS_URS_2024_01/210812035</t>
  </si>
  <si>
    <t>5/1,15</t>
  </si>
  <si>
    <t>34111080</t>
  </si>
  <si>
    <t>kabel instalační jádro Cu plné izolace PVC plášť PVC 450/750V (CYKY) 4x16mm2</t>
  </si>
  <si>
    <t>-1112169182</t>
  </si>
  <si>
    <t>4,348*1,15 'Přepočtené koeficientem množství</t>
  </si>
  <si>
    <t>859866173</t>
  </si>
  <si>
    <t>-389775849</t>
  </si>
  <si>
    <t>-1626899652</t>
  </si>
  <si>
    <t>-1151739037</t>
  </si>
  <si>
    <t>-9096916</t>
  </si>
  <si>
    <t>2189913R</t>
  </si>
  <si>
    <t>vytažení kabelu z niky REK</t>
  </si>
  <si>
    <t>-832499206</t>
  </si>
  <si>
    <t>2189914R</t>
  </si>
  <si>
    <t xml:space="preserve">domontáž rozvaděče REK z niky </t>
  </si>
  <si>
    <t>-2062126510</t>
  </si>
  <si>
    <t>2189915R</t>
  </si>
  <si>
    <t xml:space="preserve">stavební práce - dozdění+začiš. niky po REK </t>
  </si>
  <si>
    <t>439786817</t>
  </si>
  <si>
    <t>1084373421</t>
  </si>
  <si>
    <t>-1838179438</t>
  </si>
  <si>
    <t>-281053453</t>
  </si>
  <si>
    <t>6*0,5</t>
  </si>
  <si>
    <t>659505670</t>
  </si>
  <si>
    <t>-1651812015</t>
  </si>
  <si>
    <t>1150388218</t>
  </si>
  <si>
    <t>207914347</t>
  </si>
  <si>
    <t>0,06*14 'Přepočtené koeficientem množství</t>
  </si>
  <si>
    <t>1304276239</t>
  </si>
  <si>
    <t>0,06*1,9 'Přepočtené koeficientem množství</t>
  </si>
  <si>
    <t>-1560668388</t>
  </si>
  <si>
    <t>-2019909345</t>
  </si>
  <si>
    <t>-722108281</t>
  </si>
  <si>
    <t>1026261596</t>
  </si>
  <si>
    <t>460731121-1</t>
  </si>
  <si>
    <t>Oddělení kabelů ve výkopu z desek betonových</t>
  </si>
  <si>
    <t>-436603984</t>
  </si>
  <si>
    <t>34575103</t>
  </si>
  <si>
    <t>deska kabelová krycí PVC červená, 200x2mm</t>
  </si>
  <si>
    <t>-440065077</t>
  </si>
  <si>
    <t>5,21739130434783*1,15 'Přepočtené koeficientem množství</t>
  </si>
  <si>
    <t>285086705</t>
  </si>
  <si>
    <t>34571074</t>
  </si>
  <si>
    <t>trubka elektroinstalační ohebná z PVC (EN) 2332</t>
  </si>
  <si>
    <t>-1993817308</t>
  </si>
  <si>
    <t>3,47826086956522*1,15 'Přepočtené koeficientem množství</t>
  </si>
  <si>
    <t>34571135</t>
  </si>
  <si>
    <t>trubka elektroinstalační ocelová žárově zinkovaná bezzávitová D 51/54mm</t>
  </si>
  <si>
    <t>679802981</t>
  </si>
  <si>
    <t>1,73913043478261*1,15 'Přepočtené koeficientem množství</t>
  </si>
  <si>
    <t>34571605</t>
  </si>
  <si>
    <t>spojka pro trubky elektroinstalační ocelové bezzávitové D 54mm</t>
  </si>
  <si>
    <t>-433892686</t>
  </si>
  <si>
    <t>34571005M</t>
  </si>
  <si>
    <t>páska bandinex se sponou</t>
  </si>
  <si>
    <t>-1992092604</t>
  </si>
  <si>
    <t>1329553340</t>
  </si>
  <si>
    <t>(10+14+10)/1,05</t>
  </si>
  <si>
    <t>-2076920705</t>
  </si>
  <si>
    <t>-623511705</t>
  </si>
  <si>
    <t>125711113</t>
  </si>
  <si>
    <t>10/1,05</t>
  </si>
  <si>
    <t>27683364</t>
  </si>
  <si>
    <t>2.4 - elektroinstalace - etapa IIIb</t>
  </si>
  <si>
    <t>788311386</t>
  </si>
  <si>
    <t>105*0,5 "kabel rýha</t>
  </si>
  <si>
    <t>12 "pod dlažbou</t>
  </si>
  <si>
    <t>501615926</t>
  </si>
  <si>
    <t>0,9*0,6*0,4 "základ pod informační panel</t>
  </si>
  <si>
    <t>9*0,25 "patky pro stožáry 4,5m</t>
  </si>
  <si>
    <t>3*0,46 "patky pro stožáry 6m</t>
  </si>
  <si>
    <t>2*(PI*0,9*(0,8*0,8-0,3*0,3)) "odkop stožárové patky</t>
  </si>
  <si>
    <t>-1089355258</t>
  </si>
  <si>
    <t>-1631699208</t>
  </si>
  <si>
    <t>6,956*5 'Přepočtené koeficientem množství</t>
  </si>
  <si>
    <t>-2000942229</t>
  </si>
  <si>
    <t>3,66105263157895*1,9 'Přepočtené koeficientem množství</t>
  </si>
  <si>
    <t>566901133</t>
  </si>
  <si>
    <t>Vyspravení podkladu po překopech inženýrských sítí plochy do 15 m2 štěrkodrtí tl. 200 mm</t>
  </si>
  <si>
    <t>2085831602</t>
  </si>
  <si>
    <t>https://podminky.urs.cz/item/CS_URS_2024_01/566901133</t>
  </si>
  <si>
    <t>-1058470099</t>
  </si>
  <si>
    <t>596211110</t>
  </si>
  <si>
    <t>Kladení zámkové dlažby komunikací pro pěší ručně tl 60 mm skupiny A pl do 50 m2</t>
  </si>
  <si>
    <t>-417536912</t>
  </si>
  <si>
    <t>https://podminky.urs.cz/item/CS_URS_2024_01/596211110</t>
  </si>
  <si>
    <t>-505425600</t>
  </si>
  <si>
    <t>-1096973428</t>
  </si>
  <si>
    <t>-1061843333</t>
  </si>
  <si>
    <t>12+108</t>
  </si>
  <si>
    <t>927320593</t>
  </si>
  <si>
    <t>884345703</t>
  </si>
  <si>
    <t>932677478</t>
  </si>
  <si>
    <t>-1003067954</t>
  </si>
  <si>
    <t>3477002M</t>
  </si>
  <si>
    <t>svítidlo Micenas BDP791 FG DS50 830/4000lm/31,5W, černý mat</t>
  </si>
  <si>
    <t>-867450174</t>
  </si>
  <si>
    <t>3477003M</t>
  </si>
  <si>
    <t>svítidlo UniStreet BGP282 DM33 830/2800lm/23W</t>
  </si>
  <si>
    <t>-1329175737</t>
  </si>
  <si>
    <t>3477004M</t>
  </si>
  <si>
    <t>svítidlo UniStreet BGP282 DX10 830/4000lm/34,5W</t>
  </si>
  <si>
    <t>1037353732</t>
  </si>
  <si>
    <t>3477005M</t>
  </si>
  <si>
    <t>svítidlo UniStreet BGP282 DM10 830/3800lm/32,5W</t>
  </si>
  <si>
    <t>-602586495</t>
  </si>
  <si>
    <t>1980883024</t>
  </si>
  <si>
    <t>-712932241</t>
  </si>
  <si>
    <t>3167002M</t>
  </si>
  <si>
    <t>stožár ocelový DOS60, manžeta, FeZn</t>
  </si>
  <si>
    <t>-1871405189</t>
  </si>
  <si>
    <t>1706945292</t>
  </si>
  <si>
    <t>817083053</t>
  </si>
  <si>
    <t>21020405R</t>
  </si>
  <si>
    <t>692292362</t>
  </si>
  <si>
    <t>210204103</t>
  </si>
  <si>
    <t>Montáž výložníků osvětlení jednoramenných sloupových hmotnosti do 35 kg</t>
  </si>
  <si>
    <t>1425265291</t>
  </si>
  <si>
    <t>https://podminky.urs.cz/item/CS_URS_2024_01/210204103</t>
  </si>
  <si>
    <t>3484401M</t>
  </si>
  <si>
    <t>výložník VS60 75060-1-0°</t>
  </si>
  <si>
    <t>-1129677254</t>
  </si>
  <si>
    <t>1304876944</t>
  </si>
  <si>
    <t>-1421155043</t>
  </si>
  <si>
    <t>31670012M</t>
  </si>
  <si>
    <t>stožárová výzbroj 16.4, odbočná s keramickou pojistkou 5x20/4A</t>
  </si>
  <si>
    <t>1020133583</t>
  </si>
  <si>
    <t>-1181473965</t>
  </si>
  <si>
    <t>400/1,05</t>
  </si>
  <si>
    <t>996638624</t>
  </si>
  <si>
    <t>417830726</t>
  </si>
  <si>
    <t>-1375568226</t>
  </si>
  <si>
    <t>-1172429496</t>
  </si>
  <si>
    <t>-777278184</t>
  </si>
  <si>
    <t>33/1,15</t>
  </si>
  <si>
    <t>283658195</t>
  </si>
  <si>
    <t>1127069833</t>
  </si>
  <si>
    <t>(45+99)/1,15</t>
  </si>
  <si>
    <t>112412476</t>
  </si>
  <si>
    <t>86,0869565217391*1,15 'Přepočtené koeficientem množství</t>
  </si>
  <si>
    <t>34111036</t>
  </si>
  <si>
    <t>kabel instalační jádro Cu plné izolace PVC plášť PVC 450/750V (CYKY) 3x2,5mm2</t>
  </si>
  <si>
    <t>-1743143131</t>
  </si>
  <si>
    <t>Poznámka k položce:_x000d_
CYKY, průměr kabelu 9,5mm</t>
  </si>
  <si>
    <t>39,1304347826087*1,15 'Přepočtené koeficientem množství</t>
  </si>
  <si>
    <t>537467094</t>
  </si>
  <si>
    <t>440/1,15</t>
  </si>
  <si>
    <t>1581065715</t>
  </si>
  <si>
    <t>382,608695652174*1,15 'Přepočtené koeficientem množství</t>
  </si>
  <si>
    <t>210812061</t>
  </si>
  <si>
    <t>Montáž kabelu Cu plného nebo laněného do 1 kV žíly 5x1,5 až 2,5 mm2 (např. CYKY) bez ukončení uloženého volně nebo v liště</t>
  </si>
  <si>
    <t>1692644322</t>
  </si>
  <si>
    <t>https://podminky.urs.cz/item/CS_URS_2024_01/210812061</t>
  </si>
  <si>
    <t>119/1,15</t>
  </si>
  <si>
    <t>34111094</t>
  </si>
  <si>
    <t>kabel instalační jádro Cu plné izolace PVC plášť PVC 450/750V (CYKY) 5x2,5mm2</t>
  </si>
  <si>
    <t>1369358861</t>
  </si>
  <si>
    <t>Poznámka k položce:_x000d_
CYKY, průměr kabelu 11,2mm</t>
  </si>
  <si>
    <t>103,478260869565*1,15 'Přepočtené koeficientem množství</t>
  </si>
  <si>
    <t>210812063</t>
  </si>
  <si>
    <t>Montáž kabelu Cu plného nebo laněného do 1 kV žíly 5x4 až 6 mm2 (např. CYKY) bez ukončení uloženého volně nebo v liště</t>
  </si>
  <si>
    <t>356642436</t>
  </si>
  <si>
    <t>https://podminky.urs.cz/item/CS_URS_2024_01/210812063</t>
  </si>
  <si>
    <t>34111098</t>
  </si>
  <si>
    <t>kabel instalační jádro Cu plné izolace PVC plášť PVC 450/750V (CYKY) 5x4mm2</t>
  </si>
  <si>
    <t>1336997232</t>
  </si>
  <si>
    <t>Poznámka k položce:_x000d_
CYKY, průměr kabelu 13,8mm</t>
  </si>
  <si>
    <t>210812081</t>
  </si>
  <si>
    <t>Montáž kabelu Cu plného nebo laněného do 1 kV žíly 12x1,5 mm2 (např. CYKY) bez ukončení uloženého volně nebo v liště</t>
  </si>
  <si>
    <t>1399703110</t>
  </si>
  <si>
    <t>https://podminky.urs.cz/item/CS_URS_2024_01/210812081</t>
  </si>
  <si>
    <t>118/1,15</t>
  </si>
  <si>
    <t>34111130</t>
  </si>
  <si>
    <t>kabel instalační jádro Cu plné izolace PVC plášť PVC 450/750V (CYKY) 12x1,5mm2</t>
  </si>
  <si>
    <t>1607810750</t>
  </si>
  <si>
    <t>Poznámka k položce:_x000d_
CYKY, průměr kabelu 14,6mm</t>
  </si>
  <si>
    <t>102,608695652174*1,15 'Přepočtené koeficientem množství</t>
  </si>
  <si>
    <t>210812111</t>
  </si>
  <si>
    <t>Montáž kabelu Cu plného nebo laněného do 1 kV žíly 24x1,5 mm2 (např. CYKY) bez ukončení uloženého volně nebo v liště</t>
  </si>
  <si>
    <t>-1301585720</t>
  </si>
  <si>
    <t>https://podminky.urs.cz/item/CS_URS_2024_01/210812111</t>
  </si>
  <si>
    <t>73/1,15</t>
  </si>
  <si>
    <t>34111165</t>
  </si>
  <si>
    <t>kabel instalační jádro Cu plné izolace PVC plášť PVC 450/750V (CYKY) 24x1,5mm2</t>
  </si>
  <si>
    <t>-484399187</t>
  </si>
  <si>
    <t>Poznámka k položce:_x000d_
CYKY, průměr kabelu 20,1mm</t>
  </si>
  <si>
    <t>63,4782608695652*1,15 'Přepočtené koeficientem množství</t>
  </si>
  <si>
    <t>846013862</t>
  </si>
  <si>
    <t>1189988588</t>
  </si>
  <si>
    <t>24092286</t>
  </si>
  <si>
    <t>-487881489</t>
  </si>
  <si>
    <t>751235437</t>
  </si>
  <si>
    <t>218040011</t>
  </si>
  <si>
    <t>Demontáž sloupů nn ocelových trubkových jednoduchých do 12 m</t>
  </si>
  <si>
    <t>-13530032</t>
  </si>
  <si>
    <t>https://podminky.urs.cz/item/CS_URS_2024_01/218040011</t>
  </si>
  <si>
    <t>218100001</t>
  </si>
  <si>
    <t>Odpojení vodičů z rozváděče nebo přístroje průřezu žíly do 2,5 mm2</t>
  </si>
  <si>
    <t>-2025676233</t>
  </si>
  <si>
    <t>https://podminky.urs.cz/item/CS_URS_2024_01/218100001</t>
  </si>
  <si>
    <t>218100003</t>
  </si>
  <si>
    <t>Odpojení vodičů z rozváděče nebo přístroje průřezu žíly do 16 mm2</t>
  </si>
  <si>
    <t>1123776522</t>
  </si>
  <si>
    <t>https://podminky.urs.cz/item/CS_URS_2024_01/218100003</t>
  </si>
  <si>
    <t>4+2</t>
  </si>
  <si>
    <t>218100099</t>
  </si>
  <si>
    <t>Odpojení vodičů ze svorkovnice průřezu žíly do 10 mm2</t>
  </si>
  <si>
    <t>-691336219</t>
  </si>
  <si>
    <t>https://podminky.urs.cz/item/CS_URS_2024_01/218100099</t>
  </si>
  <si>
    <t>218202013</t>
  </si>
  <si>
    <t>Demontáž svítidla výbojkového průmyslového nebo venkovního z výložníku</t>
  </si>
  <si>
    <t>1852334566</t>
  </si>
  <si>
    <t>https://podminky.urs.cz/item/CS_URS_2024_01/218202013</t>
  </si>
  <si>
    <t>4+1</t>
  </si>
  <si>
    <t>218204103</t>
  </si>
  <si>
    <t>Demontáž výložníků osvětlení jednoramenných sloupových hmotnosti do 35 kg</t>
  </si>
  <si>
    <t>1085174399</t>
  </si>
  <si>
    <t>https://podminky.urs.cz/item/CS_URS_2024_01/218204103</t>
  </si>
  <si>
    <t>2189924R</t>
  </si>
  <si>
    <t>přeložka kabelů do pr. 16</t>
  </si>
  <si>
    <t>-1507470112</t>
  </si>
  <si>
    <t>2189925R</t>
  </si>
  <si>
    <t>demontáž vývodu ke svítidlu, kabel př. 1,5</t>
  </si>
  <si>
    <t>464103439</t>
  </si>
  <si>
    <t>2189926R</t>
  </si>
  <si>
    <t>vytažení napáj. kabelu do pr. 16 ze stožáru (1,5m)</t>
  </si>
  <si>
    <t>-664453688</t>
  </si>
  <si>
    <t>2189928R</t>
  </si>
  <si>
    <t>ekologická likvidace svítidel</t>
  </si>
  <si>
    <t>1400760655</t>
  </si>
  <si>
    <t>1912459879</t>
  </si>
  <si>
    <t>1393602548</t>
  </si>
  <si>
    <t>460171132</t>
  </si>
  <si>
    <t>Hloubení kabelových nezapažených rýh strojně š 35 cm hl 40 cm v hornině tř I skupiny 3</t>
  </si>
  <si>
    <t>-966872206</t>
  </si>
  <si>
    <t>https://podminky.urs.cz/item/CS_URS_2024_01/460171132</t>
  </si>
  <si>
    <t>135+2</t>
  </si>
  <si>
    <t>1899825540</t>
  </si>
  <si>
    <t>-1949602228</t>
  </si>
  <si>
    <t>-179858567</t>
  </si>
  <si>
    <t>2059201777</t>
  </si>
  <si>
    <t>63771177</t>
  </si>
  <si>
    <t>43,05*14 'Přepočtené koeficientem množství</t>
  </si>
  <si>
    <t>-428257783</t>
  </si>
  <si>
    <t>43,05*1,9 'Přepočtené koeficientem množství</t>
  </si>
  <si>
    <t>460411222</t>
  </si>
  <si>
    <t>Zásyp jam při elektromontážích strojně včetně zhutnění v hornině tř I skupiny 3 v omezeném prostoru</t>
  </si>
  <si>
    <t>1942500563</t>
  </si>
  <si>
    <t>https://podminky.urs.cz/item/CS_URS_2024_01/460411222</t>
  </si>
  <si>
    <t>0,3+0,5 "vybouraná stožárová patka</t>
  </si>
  <si>
    <t>460451122</t>
  </si>
  <si>
    <t>Zásyp kabelových rýh strojně se zhutněním š 35 cm hl 20 cm z horniny tř I skupiny 3</t>
  </si>
  <si>
    <t>-965234630</t>
  </si>
  <si>
    <t>https://podminky.urs.cz/item/CS_URS_2024_01/460451122</t>
  </si>
  <si>
    <t>1651738444</t>
  </si>
  <si>
    <t>1966616769</t>
  </si>
  <si>
    <t>1160298600</t>
  </si>
  <si>
    <t>0,9*0,6*0,4*1,035 "základ pod informační panel</t>
  </si>
  <si>
    <t>9*0,25*1,035 "patky pro stožáry 4,5m</t>
  </si>
  <si>
    <t>3*0,46*1,035 "patky pro stožáry 6m</t>
  </si>
  <si>
    <t>-463433335</t>
  </si>
  <si>
    <t>-1302043151</t>
  </si>
  <si>
    <t>82</t>
  </si>
  <si>
    <t>684729842</t>
  </si>
  <si>
    <t>83</t>
  </si>
  <si>
    <t>2005429507</t>
  </si>
  <si>
    <t>84</t>
  </si>
  <si>
    <t>-2072105</t>
  </si>
  <si>
    <t>85</t>
  </si>
  <si>
    <t>34575101</t>
  </si>
  <si>
    <t>deska kabelová krycí PVC červená, 150x2mm</t>
  </si>
  <si>
    <t>1391220764</t>
  </si>
  <si>
    <t>86</t>
  </si>
  <si>
    <t>-761631197</t>
  </si>
  <si>
    <t>87</t>
  </si>
  <si>
    <t>1298263095</t>
  </si>
  <si>
    <t>40/1,05</t>
  </si>
  <si>
    <t>88</t>
  </si>
  <si>
    <t>1030458926</t>
  </si>
  <si>
    <t>89</t>
  </si>
  <si>
    <t>1361663976</t>
  </si>
  <si>
    <t>90</t>
  </si>
  <si>
    <t>-1868823420</t>
  </si>
  <si>
    <t>91</t>
  </si>
  <si>
    <t>3457003M</t>
  </si>
  <si>
    <t>spojka chráničky HDPE (SPC40)</t>
  </si>
  <si>
    <t>450041697</t>
  </si>
  <si>
    <t>92</t>
  </si>
  <si>
    <t>317084473</t>
  </si>
  <si>
    <t>(42+263)/1,05</t>
  </si>
  <si>
    <t>93</t>
  </si>
  <si>
    <t>-580306320</t>
  </si>
  <si>
    <t>94</t>
  </si>
  <si>
    <t>-248435962</t>
  </si>
  <si>
    <t>95</t>
  </si>
  <si>
    <t>-1518459736</t>
  </si>
  <si>
    <t>96</t>
  </si>
  <si>
    <t>1577651733</t>
  </si>
  <si>
    <t>97</t>
  </si>
  <si>
    <t>2189908R</t>
  </si>
  <si>
    <t>-2095985259</t>
  </si>
  <si>
    <t>98</t>
  </si>
  <si>
    <t>2189909R</t>
  </si>
  <si>
    <t>1350120256</t>
  </si>
  <si>
    <t>99</t>
  </si>
  <si>
    <t>468021212</t>
  </si>
  <si>
    <t>Rozebrání dlažeb při elektromontážích ručně z dlaždic betonových nebo keramických do písku spáry nezalité</t>
  </si>
  <si>
    <t>-1786817785</t>
  </si>
  <si>
    <t>https://podminky.urs.cz/item/CS_URS_2024_01/468021212</t>
  </si>
  <si>
    <t>100</t>
  </si>
  <si>
    <t>468051121</t>
  </si>
  <si>
    <t>Bourání základu betonového při elektromontážích</t>
  </si>
  <si>
    <t>1777952861</t>
  </si>
  <si>
    <t>https://podminky.urs.cz/item/CS_URS_2024_01/468051121</t>
  </si>
  <si>
    <t>0,3 "patka světelného bodu</t>
  </si>
  <si>
    <t>2.5 - elektroinstalace - chtánička pro rezervu</t>
  </si>
  <si>
    <t xml:space="preserve">    741 - Elektroinstalace - silnoproud</t>
  </si>
  <si>
    <t>741</t>
  </si>
  <si>
    <t>Elektroinstalace - silnoproud</t>
  </si>
  <si>
    <t>741120101</t>
  </si>
  <si>
    <t>Montáž vodič Cu izolovaný plný a laněný s PVC pláštěm žíla 0,15-16 mm2 zatažený (např. CY, CHAH-V)</t>
  </si>
  <si>
    <t>1309475387</t>
  </si>
  <si>
    <t>https://podminky.urs.cz/item/CS_URS_2024_01/741120101</t>
  </si>
  <si>
    <t>34140822</t>
  </si>
  <si>
    <t>vodič propojovací jádro Cu plné izolace PVC 300/500V (H05V-U) 1x1,00mm2</t>
  </si>
  <si>
    <t>-791487902</t>
  </si>
  <si>
    <t>1924169128</t>
  </si>
  <si>
    <t>460171232</t>
  </si>
  <si>
    <t>Hloubení kabelových nezapažených rýh strojně š 50 cm hl 40 cm v hornině tř I skupiny 3</t>
  </si>
  <si>
    <t>918133309</t>
  </si>
  <si>
    <t>https://podminky.urs.cz/item/CS_URS_2024_01/460171232</t>
  </si>
  <si>
    <t>65522966</t>
  </si>
  <si>
    <t>60*(0,5*0,4-0,5*0,1)</t>
  </si>
  <si>
    <t>2001418888</t>
  </si>
  <si>
    <t>9*14 'Přepočtené koeficientem množství</t>
  </si>
  <si>
    <t>-541203354</t>
  </si>
  <si>
    <t>9*1,9 'Přepočtené koeficientem množství</t>
  </si>
  <si>
    <t>460451232</t>
  </si>
  <si>
    <t>Zásyp kabelových rýh strojně se zhutněním š 50 cm hl 30 cm z horniny tř I skupiny 3</t>
  </si>
  <si>
    <t>-1160207356</t>
  </si>
  <si>
    <t>https://podminky.urs.cz/item/CS_URS_2024_01/460451232</t>
  </si>
  <si>
    <t>460661512</t>
  </si>
  <si>
    <t>Kabelové lože z písku pro kabely nn kryté plastovou fólií š lože přes 25 do 50 cm</t>
  </si>
  <si>
    <t>-172430834</t>
  </si>
  <si>
    <t>https://podminky.urs.cz/item/CS_URS_2024_01/460661512</t>
  </si>
  <si>
    <t>-1365555517</t>
  </si>
  <si>
    <t>3457199M</t>
  </si>
  <si>
    <t>trubka elektroinstalační ohebná dvouplášťová korugovaná (chránička) D 172/200mm, HDPE</t>
  </si>
  <si>
    <t>-470384189</t>
  </si>
  <si>
    <t>60*1,05 'Přepočtené koeficientem množství</t>
  </si>
  <si>
    <t>3 - Komunikace a zpevněné plochy</t>
  </si>
  <si>
    <t>3.1 - fáze 1</t>
  </si>
  <si>
    <t xml:space="preserve">    2 - Zakládání</t>
  </si>
  <si>
    <t xml:space="preserve">    9 - Ostatní konstrukce a práce, bourání</t>
  </si>
  <si>
    <t xml:space="preserve">    767 - Konstrukce zámečnické</t>
  </si>
  <si>
    <t>113107322</t>
  </si>
  <si>
    <t>Odstranění podkladu z kameniva drceného tl přes 100 do 200 mm strojně pl do 50 m2</t>
  </si>
  <si>
    <t>1467593135</t>
  </si>
  <si>
    <t>https://podminky.urs.cz/item/CS_URS_2024_01/113107322</t>
  </si>
  <si>
    <t>(10,0+8,5)/2*(5,5+7,5)/2 "část mezi garáží a radnicí</t>
  </si>
  <si>
    <t>8,0*(3,8+2,8)/2 "vjezd k nádvoří</t>
  </si>
  <si>
    <t>121151113</t>
  </si>
  <si>
    <t>Sejmutí ornice plochy do 500 m2 tl vrstvy do 200 mm strojně</t>
  </si>
  <si>
    <t>895646237</t>
  </si>
  <si>
    <t>https://podminky.urs.cz/item/CS_URS_2024_01/121151113</t>
  </si>
  <si>
    <t>187-26,4 "nádvoří bez vjezdu</t>
  </si>
  <si>
    <t>(24-8)*0,6 "nádvoří dlážděný žlab</t>
  </si>
  <si>
    <t xml:space="preserve">0,2*(141-88,5-8,0)  "nádvoří obruba z kostek 18x18 bez vjezdu</t>
  </si>
  <si>
    <t>154-72,9 "nádvoří plocha pro trávník</t>
  </si>
  <si>
    <t>122251103</t>
  </si>
  <si>
    <t>Odkopávky a prokopávky nezapažené v hornině třídy těžitelnosti I skupiny 3 objem do 100 m3 strojně</t>
  </si>
  <si>
    <t>689572632</t>
  </si>
  <si>
    <t>https://podminky.urs.cz/item/CS_URS_2024_01/122251103</t>
  </si>
  <si>
    <t>0,62*(275-60,125)+0,42*60,125 "komunikace dlažba 18x18</t>
  </si>
  <si>
    <t>0,62*0,2*141 "obruba z kostek 18x18</t>
  </si>
  <si>
    <t>0,44*(187-26,4) "nádvoří chodník dlažba 10x10</t>
  </si>
  <si>
    <t>0,34*26,4 "vjezd k nádvoří</t>
  </si>
  <si>
    <t xml:space="preserve">0,44*(24-8)*0,6 "nádvoří  žlab (bez vjezdu)</t>
  </si>
  <si>
    <t>0,1*(5,0*(4,0+2,5)/2+5,1*19,0/2+0,5*(9,0+4,5+2,9)) "trávník u komunikace za objektem</t>
  </si>
  <si>
    <t>131251100</t>
  </si>
  <si>
    <t>Hloubení jam nezapažených v hornině třídy těžitelnosti I skupiny 3 objem do 20 m3 strojně</t>
  </si>
  <si>
    <t>1332356051</t>
  </si>
  <si>
    <t>https://podminky.urs.cz/item/CS_URS_2024_01/131251100</t>
  </si>
  <si>
    <t>1,5*1,5*1,0 "zákald pod sochu</t>
  </si>
  <si>
    <t>132251101</t>
  </si>
  <si>
    <t>Hloubení rýh nezapažených š do 800 mm v hornině třídy těžitelnosti I skupiny 3 objem do 20 m3 strojně</t>
  </si>
  <si>
    <t>-596749967</t>
  </si>
  <si>
    <t>https://podminky.urs.cz/item/CS_URS_2024_01/132251101</t>
  </si>
  <si>
    <t>0,3*0,4*17 "drenáž</t>
  </si>
  <si>
    <t>162251102</t>
  </si>
  <si>
    <t>Vodorovné přemístění přes 20 do 50 m výkopku/sypaniny z horniny třídy těžitelnosti I skupiny 1 až 3</t>
  </si>
  <si>
    <t>1227862295</t>
  </si>
  <si>
    <t>https://podminky.urs.cz/item/CS_URS_2024_01/162251102</t>
  </si>
  <si>
    <t xml:space="preserve">262,2*0,15 "ornice odstraněná z mezideponii </t>
  </si>
  <si>
    <t>-622269715</t>
  </si>
  <si>
    <t>267,113+2,25+2,04</t>
  </si>
  <si>
    <t>68502340</t>
  </si>
  <si>
    <t>271,403*5 'Přepočtené koeficientem množství</t>
  </si>
  <si>
    <t>314626757</t>
  </si>
  <si>
    <t>262,2*0,15 "ornice z mezideponie</t>
  </si>
  <si>
    <t>1603399876</t>
  </si>
  <si>
    <t>271,403*1,9 'Přepočtené koeficientem množství</t>
  </si>
  <si>
    <t>181111121</t>
  </si>
  <si>
    <t>Plošná úprava terénu do 500 m2 zemina skupiny 1 až 4 nerovnosti přes 100 do 150 mm v rovinně a svahu do 1:5</t>
  </si>
  <si>
    <t>-333731847</t>
  </si>
  <si>
    <t>https://podminky.urs.cz/item/CS_URS_2024_01/181111121</t>
  </si>
  <si>
    <t>154 "pod zatravnění</t>
  </si>
  <si>
    <t>181311103</t>
  </si>
  <si>
    <t>Rozprostření ornice tl vrstvy do 200 mm v rovině nebo ve svahu do 1:5 ručně</t>
  </si>
  <si>
    <t>477823413</t>
  </si>
  <si>
    <t>https://podminky.urs.cz/item/CS_URS_2024_01/181311103</t>
  </si>
  <si>
    <t>181411131</t>
  </si>
  <si>
    <t>Založení parkového trávníku výsevem pl do 1000 m2 v rovině a ve svahu do 1:5</t>
  </si>
  <si>
    <t>799894058</t>
  </si>
  <si>
    <t>https://podminky.urs.cz/item/CS_URS_2024_01/181411131</t>
  </si>
  <si>
    <t>00572410</t>
  </si>
  <si>
    <t>osivo směs travní parková</t>
  </si>
  <si>
    <t>2007399157</t>
  </si>
  <si>
    <t>154*0,02 'Přepočtené koeficientem množství</t>
  </si>
  <si>
    <t>181951112</t>
  </si>
  <si>
    <t>Úprava pláně v hornině třídy těžitelnosti I skupiny 1 až 3 se zhutněním strojně</t>
  </si>
  <si>
    <t>147244809</t>
  </si>
  <si>
    <t>https://podminky.urs.cz/item/CS_URS_2024_01/181951112</t>
  </si>
  <si>
    <t>508,2 "zpevněné komunikace</t>
  </si>
  <si>
    <t>184813511</t>
  </si>
  <si>
    <t>Chemické odplevelení před založením kultury postřikem na široko v rovině a svahu do 1:5 ručně</t>
  </si>
  <si>
    <t>776613506</t>
  </si>
  <si>
    <t>https://podminky.urs.cz/item/CS_URS_2024_01/184813511</t>
  </si>
  <si>
    <t>184813521</t>
  </si>
  <si>
    <t>Chemické odplevelení po založení kultury postřikem na široko v rovině a svahu do 1:5 ručně</t>
  </si>
  <si>
    <t>1726809371</t>
  </si>
  <si>
    <t>https://podminky.urs.cz/item/CS_URS_2024_01/184813521</t>
  </si>
  <si>
    <t>185802113</t>
  </si>
  <si>
    <t>Hnojení půdy umělým hnojivem na široko v rovině a svahu do 1:5</t>
  </si>
  <si>
    <t>2126264310</t>
  </si>
  <si>
    <t>https://podminky.urs.cz/item/CS_URS_2024_01/185802113</t>
  </si>
  <si>
    <t>154*0,0003 'Přepočtené koeficientem množství</t>
  </si>
  <si>
    <t>25191155</t>
  </si>
  <si>
    <t>hnojivo průmyslové</t>
  </si>
  <si>
    <t>703514299</t>
  </si>
  <si>
    <t>185802114</t>
  </si>
  <si>
    <t>Hnojení půdy umělým hnojivem k jednotlivým rostlinám v rovině a svahu do 1:5</t>
  </si>
  <si>
    <t>715277937</t>
  </si>
  <si>
    <t>https://podminky.urs.cz/item/CS_URS_2024_01/185802114</t>
  </si>
  <si>
    <t>Zakládání</t>
  </si>
  <si>
    <t>211001R</t>
  </si>
  <si>
    <t>Jílové těsnění</t>
  </si>
  <si>
    <t>-754297286</t>
  </si>
  <si>
    <t>211971110</t>
  </si>
  <si>
    <t>Zřízení opláštění žeber nebo trativodů geotextilií v rýze nebo zářezu sklonu do 1:2</t>
  </si>
  <si>
    <t>2043382512</t>
  </si>
  <si>
    <t>https://podminky.urs.cz/item/CS_URS_2024_01/211971110</t>
  </si>
  <si>
    <t xml:space="preserve">(2*PI*0,05*0,05+2*PI*0,05*17)*1,5 "drenáž </t>
  </si>
  <si>
    <t>69311225</t>
  </si>
  <si>
    <t>geotextilie netkaná separační, ochranná, filtrační, drenážní PES 100g/m2</t>
  </si>
  <si>
    <t>-546522010</t>
  </si>
  <si>
    <t>8,035*1,1845 'Přepočtené koeficientem množství</t>
  </si>
  <si>
    <t>212752101</t>
  </si>
  <si>
    <t>Trativod z drenážních trubek korugovaných PE-HD SN 4 perforace 360° včetně lože otevřený výkop DN 100 pro liniové stavby</t>
  </si>
  <si>
    <t>-876196648</t>
  </si>
  <si>
    <t>https://podminky.urs.cz/item/CS_URS_2024_01/212752101</t>
  </si>
  <si>
    <t>213111111</t>
  </si>
  <si>
    <t>Stabilizace základové spáry zřízením vrstvy z geomříže tkané</t>
  </si>
  <si>
    <t>1839775627</t>
  </si>
  <si>
    <t>https://podminky.urs.cz/item/CS_URS_2024_01/213111111</t>
  </si>
  <si>
    <t>504,6 "sanace</t>
  </si>
  <si>
    <t>69321062</t>
  </si>
  <si>
    <t>geomříž dvouosá tkaná PES s tahovou pevností podélně i příčně 30kN/m</t>
  </si>
  <si>
    <t>-1872915616</t>
  </si>
  <si>
    <t>504,6*1,1845 'Přepočtené koeficientem množství</t>
  </si>
  <si>
    <t>275313511</t>
  </si>
  <si>
    <t>Základové patky z betonu tř. C 12/15</t>
  </si>
  <si>
    <t>798260604</t>
  </si>
  <si>
    <t>https://podminky.urs.cz/item/CS_URS_2024_01/275313511</t>
  </si>
  <si>
    <t>1,5*1,5*1,0*1,035 "zákald pod sochu</t>
  </si>
  <si>
    <t>564861111</t>
  </si>
  <si>
    <t>Podklad ze štěrkodrtě ŠD plochy přes 100 m2 tl 200 mm</t>
  </si>
  <si>
    <t>913084088</t>
  </si>
  <si>
    <t>https://podminky.urs.cz/item/CS_URS_2024_01/564861111</t>
  </si>
  <si>
    <t>275 "kamenná dlažba 18x18</t>
  </si>
  <si>
    <t>187 "chodník nádvoří</t>
  </si>
  <si>
    <t>0,2*141 "obruba z kostek 18x18</t>
  </si>
  <si>
    <t>5*0,15*24 "dlážděný žlab</t>
  </si>
  <si>
    <t>564861111-1</t>
  </si>
  <si>
    <t>Podklad ze štěrkodrtě ŠD 0/32mm plochy přes 100 m2 tl 200 mm</t>
  </si>
  <si>
    <t>-401975193</t>
  </si>
  <si>
    <t>591111111-1</t>
  </si>
  <si>
    <t>Kladení dlažby z kostek velkých z kamene do lože z kameniva těženého tl 50 mm</t>
  </si>
  <si>
    <t>-1682605632</t>
  </si>
  <si>
    <t>https://podminky.urs.cz/item/CS_URS_2024_01/591111111-1</t>
  </si>
  <si>
    <t>58381008-1</t>
  </si>
  <si>
    <t>kostka štípaná dlažební žula velká 18/18</t>
  </si>
  <si>
    <t>-206936195</t>
  </si>
  <si>
    <t>Poznámka k položce:_x000d_
dodávka investor</t>
  </si>
  <si>
    <t>275*1,01 'Přepočtené koeficientem množství</t>
  </si>
  <si>
    <t>59114001R</t>
  </si>
  <si>
    <t>příplatek za provedení zkušební pokládky pro odsouhlasení</t>
  </si>
  <si>
    <t>729807650</t>
  </si>
  <si>
    <t>591411111-1</t>
  </si>
  <si>
    <t>Kladení dlažby z mozaiky jednobarevné komunikací pro pěší lože z kameniva</t>
  </si>
  <si>
    <t>232018678</t>
  </si>
  <si>
    <t>https://podminky.urs.cz/item/CS_URS_2024_01/591411111-1</t>
  </si>
  <si>
    <t>drobná kostka do vějíře</t>
  </si>
  <si>
    <t>-1476698718</t>
  </si>
  <si>
    <t>597661111</t>
  </si>
  <si>
    <t>Rigol dlážděný do lože z betonu tl 100 mm z dlažebních kostek drobných</t>
  </si>
  <si>
    <t>-1021871997</t>
  </si>
  <si>
    <t>https://podminky.urs.cz/item/CS_URS_2024_01/597661111</t>
  </si>
  <si>
    <t>24*0,6</t>
  </si>
  <si>
    <t>58381007-1</t>
  </si>
  <si>
    <t>kostka štípaná dlažební žula drobná 10/10</t>
  </si>
  <si>
    <t>-993237773</t>
  </si>
  <si>
    <t>187+14,4</t>
  </si>
  <si>
    <t>201,4*1,02 'Přepočtené koeficientem množství</t>
  </si>
  <si>
    <t>Ostatní konstrukce a práce, bourání</t>
  </si>
  <si>
    <t>900001R</t>
  </si>
  <si>
    <t>Přemístění sochy na nové místo</t>
  </si>
  <si>
    <t>813187833</t>
  </si>
  <si>
    <t>-289064462</t>
  </si>
  <si>
    <t>141*0,17 'Přepočtené koeficientem množství</t>
  </si>
  <si>
    <t>916111113</t>
  </si>
  <si>
    <t>Osazení obruby z velkých kostek s boční opěrou do lože z betonu prostého</t>
  </si>
  <si>
    <t>-263005561</t>
  </si>
  <si>
    <t>https://podminky.urs.cz/item/CS_URS_2024_01/916111113</t>
  </si>
  <si>
    <t>979071111</t>
  </si>
  <si>
    <t>Očištění dlažebních kostek velkých s původním spárováním kamenivem těženým</t>
  </si>
  <si>
    <t>1721379245</t>
  </si>
  <si>
    <t>https://podminky.urs.cz/item/CS_URS_2024_01/979071111</t>
  </si>
  <si>
    <t>277,75+23,97 "na skládce OÚ</t>
  </si>
  <si>
    <t>979071121</t>
  </si>
  <si>
    <t>Očištění dlažebních kostek drobných s původním spárováním kamenivem těženým</t>
  </si>
  <si>
    <t>1254786317</t>
  </si>
  <si>
    <t>https://podminky.urs.cz/item/CS_URS_2024_01/979071121</t>
  </si>
  <si>
    <t>205,428 "na skládce OÚ</t>
  </si>
  <si>
    <t>997221551</t>
  </si>
  <si>
    <t>Vodorovná doprava suti ze sypkých materiálů do 1 km</t>
  </si>
  <si>
    <t>-1637686831</t>
  </si>
  <si>
    <t>https://podminky.urs.cz/item/CS_URS_2024_01/997221551</t>
  </si>
  <si>
    <t>997221559</t>
  </si>
  <si>
    <t>Příplatek ZKD 1 km u vodorovné dopravy suti ze sypkých materiálů</t>
  </si>
  <si>
    <t>1235635113</t>
  </si>
  <si>
    <t>https://podminky.urs.cz/item/CS_URS_2024_01/997221559</t>
  </si>
  <si>
    <t>25,372*14 'Přepočtené koeficientem množství</t>
  </si>
  <si>
    <t>997221611</t>
  </si>
  <si>
    <t>Nakládání suti na dopravní prostředky pro vodorovnou dopravu</t>
  </si>
  <si>
    <t>-570435344</t>
  </si>
  <si>
    <t>https://podminky.urs.cz/item/CS_URS_2024_01/997221611</t>
  </si>
  <si>
    <t>997221873</t>
  </si>
  <si>
    <t>Poplatek za uložení na recyklační skládce (skládkovné) stavebního odpadu zeminy a kamení zatříděného do Katalogu odpadů pod kódem 17 05 04</t>
  </si>
  <si>
    <t>-1128529297</t>
  </si>
  <si>
    <t>https://podminky.urs.cz/item/CS_URS_2024_01/997221873</t>
  </si>
  <si>
    <t>998223011</t>
  </si>
  <si>
    <t>Přesun hmot pro pozemní komunikace s krytem dlážděným</t>
  </si>
  <si>
    <t>68943129</t>
  </si>
  <si>
    <t>https://podminky.urs.cz/item/CS_URS_2024_01/998223011</t>
  </si>
  <si>
    <t>998223091</t>
  </si>
  <si>
    <t>Příplatek k přesunu hmot pro pozemní komunikace s krytem dlážděným za zvětšený přesun do 1000 m</t>
  </si>
  <si>
    <t>-1764634082</t>
  </si>
  <si>
    <t>https://podminky.urs.cz/item/CS_URS_2024_01/998223091</t>
  </si>
  <si>
    <t>998201R</t>
  </si>
  <si>
    <t>Nakládání dlažby na dopravní prostředky pro vodorovnou dopravu</t>
  </si>
  <si>
    <t>1137141585</t>
  </si>
  <si>
    <t>138,986+45,605+11,995"dlažba</t>
  </si>
  <si>
    <t>767</t>
  </si>
  <si>
    <t>Konstrukce zámečnické</t>
  </si>
  <si>
    <t>767661811</t>
  </si>
  <si>
    <t>Demontáž mříží pevných nebo otevíravých</t>
  </si>
  <si>
    <t>-227603355</t>
  </si>
  <si>
    <t>https://podminky.urs.cz/item/CS_URS_2024_01/767661811</t>
  </si>
  <si>
    <t>3,5*4,0 "vjezd na nádvoří</t>
  </si>
  <si>
    <t>767662210</t>
  </si>
  <si>
    <t>Montáž mříží otvíravých</t>
  </si>
  <si>
    <t>-748682691</t>
  </si>
  <si>
    <t>https://podminky.urs.cz/item/CS_URS_2024_01/767662210</t>
  </si>
  <si>
    <t>3.2 - fáze 2</t>
  </si>
  <si>
    <t xml:space="preserve">    762 - Konstrukce tesařské</t>
  </si>
  <si>
    <t xml:space="preserve">    783 - Dokončovací práce - nátěry</t>
  </si>
  <si>
    <t>111211101</t>
  </si>
  <si>
    <t>Odstranění křovin a stromů průměru kmene do 100 mm i s kořeny sklonu terénu do 1:5 ručně</t>
  </si>
  <si>
    <t>945833153</t>
  </si>
  <si>
    <t>https://podminky.urs.cz/item/CS_URS_2024_01/111211101</t>
  </si>
  <si>
    <t>37*1,0 "živý plot</t>
  </si>
  <si>
    <t>111211211</t>
  </si>
  <si>
    <t>Snesení jehličnatého klestu D do 30 cm ve svahu do 1:3</t>
  </si>
  <si>
    <t>-1431633028</t>
  </si>
  <si>
    <t>https://podminky.urs.cz/item/CS_URS_2024_01/111211211</t>
  </si>
  <si>
    <t>111251101</t>
  </si>
  <si>
    <t>Odstranění křovin a stromů průměru kmene do 100 mm i s kořeny sklonu terénu do 1:5 z celkové plochy do 100 m2 strojně</t>
  </si>
  <si>
    <t>741994927</t>
  </si>
  <si>
    <t>https://podminky.urs.cz/item/CS_URS_2024_01/111251101</t>
  </si>
  <si>
    <t>1,0*40/2 "ostrůvek u silnice</t>
  </si>
  <si>
    <t>112251101</t>
  </si>
  <si>
    <t>Odstranění pařezů průměru přes 100 do 300 mm</t>
  </si>
  <si>
    <t>1159429269</t>
  </si>
  <si>
    <t>https://podminky.urs.cz/item/CS_URS_2024_01/112251101</t>
  </si>
  <si>
    <t>113106123</t>
  </si>
  <si>
    <t>Rozebrání dlažeb ze zámkových dlaždic komunikací pro pěší ručně</t>
  </si>
  <si>
    <t>1003068471</t>
  </si>
  <si>
    <t>https://podminky.urs.cz/item/CS_URS_2024_01/113106123</t>
  </si>
  <si>
    <t>65 "chodník pro přeskládání</t>
  </si>
  <si>
    <t>113106134</t>
  </si>
  <si>
    <t>Rozebrání dlažeb ze zámkových dlaždic komunikací pro pěší strojně pl do 50 m2</t>
  </si>
  <si>
    <t>1760189317</t>
  </si>
  <si>
    <t>https://podminky.urs.cz/item/CS_URS_2024_01/113106134</t>
  </si>
  <si>
    <t>18 "bez náhrady</t>
  </si>
  <si>
    <t>113107311</t>
  </si>
  <si>
    <t>Odstranění podkladu z kameniva těženého tl do 100 mm strojně pl do 50 m2</t>
  </si>
  <si>
    <t>1040391503</t>
  </si>
  <si>
    <t>https://podminky.urs.cz/item/CS_URS_2024_01/113107311</t>
  </si>
  <si>
    <t>65 "dlažba pro pro přeskládání</t>
  </si>
  <si>
    <t>89 "zpevněné plochy</t>
  </si>
  <si>
    <t>1200 "podkladní vrstvy afaltu</t>
  </si>
  <si>
    <t>113107330</t>
  </si>
  <si>
    <t>Odstranění podkladu z betonu prostého tl do 100 mm strojně pl do 50 m2</t>
  </si>
  <si>
    <t>-1378248083</t>
  </si>
  <si>
    <t>https://podminky.urs.cz/item/CS_URS_2024_01/113107330</t>
  </si>
  <si>
    <t>113154224</t>
  </si>
  <si>
    <t>Frézování živičného krytu tl 100 mm pruh š přes 0,5 do 1 m pl přes 500 do 1000 m2 bez překážek v trase</t>
  </si>
  <si>
    <t>-1832245116</t>
  </si>
  <si>
    <t>https://podminky.urs.cz/item/CS_URS_2024_01/113154224</t>
  </si>
  <si>
    <t>113202111</t>
  </si>
  <si>
    <t>Vytrhání obrub krajníků obrubníků stojatých</t>
  </si>
  <si>
    <t>-61567775</t>
  </si>
  <si>
    <t>https://podminky.urs.cz/item/CS_URS_2024_01/113202111</t>
  </si>
  <si>
    <t>3+71+36</t>
  </si>
  <si>
    <t>122251101</t>
  </si>
  <si>
    <t>Odkopávky a prokopávky nezapažené v hornině třídy těžitelnosti I skupiny 3 objem do 20 m3 strojně</t>
  </si>
  <si>
    <t>452960617</t>
  </si>
  <si>
    <t>https://podminky.urs.cz/item/CS_URS_2024_01/122251101</t>
  </si>
  <si>
    <t>0,15*6,2*4,9 "zpevněná plocha na kontejnery</t>
  </si>
  <si>
    <t>0,62*(101+185) "komunikace + parkoviště dlažba 18x18</t>
  </si>
  <si>
    <t>0,54*48 "komunikace asfalt</t>
  </si>
  <si>
    <t>0,62*0,15*249"obruba z kostek 15x15</t>
  </si>
  <si>
    <t>0,54*(880+6) "dlažba 10x10</t>
  </si>
  <si>
    <t>0,62*22,8 "žlab z kostek 10x10</t>
  </si>
  <si>
    <t>0,35*235 "chodník dlažba 40x60</t>
  </si>
  <si>
    <t>0,62*15 "signální pás kostky</t>
  </si>
  <si>
    <t>0,62*12 "lemování reliéfních desek</t>
  </si>
  <si>
    <t>0,2*615 "zatravněné plochy + nálety</t>
  </si>
  <si>
    <t>(0,62-0,15)*0,15*(84+51+7+117+249) "obrubníky</t>
  </si>
  <si>
    <t>-0,1*1200 "frézování asfaltu</t>
  </si>
  <si>
    <t>-0,2*1289 "odstraněné zpevněné plochy a podkladní vrstva asfaltu</t>
  </si>
  <si>
    <t>-0,2*3 "odstraněné bet. plohy</t>
  </si>
  <si>
    <t>-0,15*0,15*(3+71+36) "odstraněné obrubníky</t>
  </si>
  <si>
    <t>267699031</t>
  </si>
  <si>
    <t>0,3*0,4*70 "drenáž</t>
  </si>
  <si>
    <t>0,3*1,0*0,5 "základ pod úřední desku</t>
  </si>
  <si>
    <t>162201405</t>
  </si>
  <si>
    <t>Vodorovné přemístění větví stromů jehličnatých do 1 km D kmene přes 100 do 300 mm</t>
  </si>
  <si>
    <t>1672673692</t>
  </si>
  <si>
    <t>https://podminky.urs.cz/item/CS_URS_2024_01/162201405</t>
  </si>
  <si>
    <t>162201421</t>
  </si>
  <si>
    <t>Vodorovné přemístění pařezů do 1 km D přes 100 do 300 mm</t>
  </si>
  <si>
    <t>-1566573200</t>
  </si>
  <si>
    <t>https://podminky.urs.cz/item/CS_URS_2024_01/162201421</t>
  </si>
  <si>
    <t>162301501</t>
  </si>
  <si>
    <t>Vodorovné přemístění křovin do 5 km D kmene do 100 mm</t>
  </si>
  <si>
    <t>1654039302</t>
  </si>
  <si>
    <t>https://podminky.urs.cz/item/CS_URS_2024_01/162301501</t>
  </si>
  <si>
    <t>162301971</t>
  </si>
  <si>
    <t>Příplatek k vodorovnému přemístění pařezů D přes 100 do 300 mm ZKD 1 km</t>
  </si>
  <si>
    <t>539965370</t>
  </si>
  <si>
    <t>https://podminky.urs.cz/item/CS_URS_2024_01/162301971</t>
  </si>
  <si>
    <t>3*14 'Přepočtené koeficientem množství</t>
  </si>
  <si>
    <t>162301981</t>
  </si>
  <si>
    <t>Příplatek k vodorovnému přemístění křovin D kmene do 100 mm ZKD 1 km</t>
  </si>
  <si>
    <t>1914235191</t>
  </si>
  <si>
    <t>https://podminky.urs.cz/item/CS_URS_2024_01/162301981</t>
  </si>
  <si>
    <t>20*10 'Přepočtené koeficientem množství</t>
  </si>
  <si>
    <t>4,557+595,902+8,55</t>
  </si>
  <si>
    <t>609,009*5 'Přepočtené koeficientem množství</t>
  </si>
  <si>
    <t>17120101R</t>
  </si>
  <si>
    <t>Poplatek za uložení křovin a větví na skládce</t>
  </si>
  <si>
    <t>274213916</t>
  </si>
  <si>
    <t>609,009*1,9 'Přepočtené koeficientem množství</t>
  </si>
  <si>
    <t>365+40 "trávník + záhony</t>
  </si>
  <si>
    <t>10364101</t>
  </si>
  <si>
    <t>zemina pro terénní úpravy - ornice</t>
  </si>
  <si>
    <t>1789867502</t>
  </si>
  <si>
    <t>405*0,15</t>
  </si>
  <si>
    <t>60,75*1,9 'Přepočtené koeficientem množství</t>
  </si>
  <si>
    <t>365*0,02 'Přepočtené koeficientem množství</t>
  </si>
  <si>
    <t>-425763375</t>
  </si>
  <si>
    <t>48 "asfalt</t>
  </si>
  <si>
    <t>1318,9 "dlažby komunikace</t>
  </si>
  <si>
    <t>235 "dlažba chodník</t>
  </si>
  <si>
    <t>6,2*4,7 "zpevněná plocha na kontejnery</t>
  </si>
  <si>
    <t>365 "trávník</t>
  </si>
  <si>
    <t>184911421</t>
  </si>
  <si>
    <t>Mulčování rostlin kůrou tl do 0,1 m v rovině a svahu do 1:5</t>
  </si>
  <si>
    <t>647609891</t>
  </si>
  <si>
    <t>https://podminky.urs.cz/item/CS_URS_2024_01/184911421</t>
  </si>
  <si>
    <t>10391100</t>
  </si>
  <si>
    <t>kůra mulčovací VL</t>
  </si>
  <si>
    <t>-38247183</t>
  </si>
  <si>
    <t>40*0,103 'Přepočtené koeficientem množství</t>
  </si>
  <si>
    <t>365*0,0003 'Přepočtené koeficientem množství</t>
  </si>
  <si>
    <t xml:space="preserve">(2*PI*0,05*0,05+2*PI*0,05*70)*1,5 "drenáž </t>
  </si>
  <si>
    <t>33,01*1,1845 'Přepočtené koeficientem množství</t>
  </si>
  <si>
    <t xml:space="preserve">48+160+27*5*0,2+185+815+215+25+90+13+55+28+22 </t>
  </si>
  <si>
    <t>*geomříž dvouosá tkaná PES s tahovou pevností podélně i příčně 30kN/m</t>
  </si>
  <si>
    <t>Poznámka k položce:_x000d_
sanace</t>
  </si>
  <si>
    <t>1683*1,1845 'Přepočtené koeficientem množství</t>
  </si>
  <si>
    <t>22611099R</t>
  </si>
  <si>
    <t>Zemní vrty d 450 mm hornina III</t>
  </si>
  <si>
    <t>1919378303</t>
  </si>
  <si>
    <t>6*1,0 "plot stání pro kontejnery</t>
  </si>
  <si>
    <t>275313611</t>
  </si>
  <si>
    <t>Základové patky z betonu tř. C 16/20</t>
  </si>
  <si>
    <t>610481279</t>
  </si>
  <si>
    <t>https://podminky.urs.cz/item/CS_URS_2024_01/275313611</t>
  </si>
  <si>
    <t>0,95*1,0*0,5 "základ pod úřední desku</t>
  </si>
  <si>
    <t>275313811</t>
  </si>
  <si>
    <t>Základové patky z betonu tř. C 25/30</t>
  </si>
  <si>
    <t>-924560307</t>
  </si>
  <si>
    <t>https://podminky.urs.cz/item/CS_URS_2024_01/275313811</t>
  </si>
  <si>
    <t>6*(PI*1,0*(0,225*0,225-0*0)) "plot stání pro kontejnery</t>
  </si>
  <si>
    <t>275351121</t>
  </si>
  <si>
    <t>Zřízení bednění základových patek</t>
  </si>
  <si>
    <t>567942317</t>
  </si>
  <si>
    <t>https://podminky.urs.cz/item/CS_URS_2024_01/275351121</t>
  </si>
  <si>
    <t>0,65*2*(1,0+0,5) "úřední deska</t>
  </si>
  <si>
    <t>275351122</t>
  </si>
  <si>
    <t>Odstranění bednění základových patek</t>
  </si>
  <si>
    <t>-1585766142</t>
  </si>
  <si>
    <t>https://podminky.urs.cz/item/CS_URS_2024_01/275351122</t>
  </si>
  <si>
    <t>95394099R</t>
  </si>
  <si>
    <t>kuss</t>
  </si>
  <si>
    <t>1170973436</t>
  </si>
  <si>
    <t>31197011</t>
  </si>
  <si>
    <t>tyč závitová Zn bílý DIN 975 8.8 M24</t>
  </si>
  <si>
    <t>674767642</t>
  </si>
  <si>
    <t xml:space="preserve">6*2,1 </t>
  </si>
  <si>
    <t>12,6*1,1 'Přepočtené koeficientem množství</t>
  </si>
  <si>
    <t>5482501M</t>
  </si>
  <si>
    <t>1537575255</t>
  </si>
  <si>
    <t>564861011-1</t>
  </si>
  <si>
    <t>Podklad ze štěrkodrtě ŠD 0/63 plochy do 100 m2 tl 200 mm</t>
  </si>
  <si>
    <t>1307003561</t>
  </si>
  <si>
    <t>6,0*4,7 "zpevněná plocha na kontejnery</t>
  </si>
  <si>
    <t>564861013</t>
  </si>
  <si>
    <t>Podklad ze štěrkodrtě ŠD 0/63 plochy do 100 m2 tl 220 mm</t>
  </si>
  <si>
    <t>1562530104</t>
  </si>
  <si>
    <t>https://podminky.urs.cz/item/CS_URS_2024_01/564861013</t>
  </si>
  <si>
    <t>564861014-1</t>
  </si>
  <si>
    <t>Podklad ze štěrkodrtě ŠD 0/32mm plochy do 100 m2 tl 230 mm</t>
  </si>
  <si>
    <t>1998817293</t>
  </si>
  <si>
    <t>65 "dlažba pro přeskládání</t>
  </si>
  <si>
    <t>Podklad ze štěrkodrtě ŠD 0/63 plochy přes 100 m2 tl 200 mm</t>
  </si>
  <si>
    <t>101+185 "kamenná dlažba 18x18</t>
  </si>
  <si>
    <t>880+6 "dlažba 10x10</t>
  </si>
  <si>
    <t>0,15*(84+51+7+117+249) "obrubníky</t>
  </si>
  <si>
    <t>22,8"dlážděný žlab</t>
  </si>
  <si>
    <t>15 "varovný signální pás</t>
  </si>
  <si>
    <t>22,8 "dlážděný žlab</t>
  </si>
  <si>
    <t>564871111-1</t>
  </si>
  <si>
    <t>Podklad ze štěrkodrtě ŠD 0/32mm plochy přes 100 m2 tl 250 mm</t>
  </si>
  <si>
    <t>-330017172</t>
  </si>
  <si>
    <t>235 "kostky 4x6</t>
  </si>
  <si>
    <t>573111113</t>
  </si>
  <si>
    <t>Postřik živičný infiltrační s posypem z asfaltu množství 1,5 kg/m2</t>
  </si>
  <si>
    <t>748210788</t>
  </si>
  <si>
    <t>https://podminky.urs.cz/item/CS_URS_2024_01/573111113</t>
  </si>
  <si>
    <t>573211112</t>
  </si>
  <si>
    <t>Postřik živičný spojovací z asfaltu v množství 0,70 kg/m2</t>
  </si>
  <si>
    <t>83917548</t>
  </si>
  <si>
    <t>https://podminky.urs.cz/item/CS_URS_2024_01/573211112</t>
  </si>
  <si>
    <t>577134111</t>
  </si>
  <si>
    <t>Asfaltový beton vrstva obrusná ACO 11+ (ABS) tř. I tl 40 mm š do 3 m z nemodifikovaného asfaltu</t>
  </si>
  <si>
    <t>1735905825</t>
  </si>
  <si>
    <t>https://podminky.urs.cz/item/CS_URS_2024_01/577134111</t>
  </si>
  <si>
    <t>577175112</t>
  </si>
  <si>
    <t>Asfaltový beton vrstva ložní ACL 16 (ABH) tl. 80 mm š do 3 m z nemodifikovaného asfaltu</t>
  </si>
  <si>
    <t>322885768</t>
  </si>
  <si>
    <t>https://podminky.urs.cz/item/CS_URS_2024_01/577175112</t>
  </si>
  <si>
    <t>286*1,01 'Přepočtené koeficientem množství</t>
  </si>
  <si>
    <t>5911201R</t>
  </si>
  <si>
    <t>Vyskládání VZD z kostek 10x10</t>
  </si>
  <si>
    <t>1437837025</t>
  </si>
  <si>
    <t>711321334</t>
  </si>
  <si>
    <t>15 "reliéfní signální pás</t>
  </si>
  <si>
    <t>235 "chodník stezkamdo oblouku</t>
  </si>
  <si>
    <t>-1896334205</t>
  </si>
  <si>
    <t>1136*1,02 'Přepočtené koeficientem množství</t>
  </si>
  <si>
    <t>-1869060117</t>
  </si>
  <si>
    <t>-1097126038</t>
  </si>
  <si>
    <t>59245018</t>
  </si>
  <si>
    <t>dlažba skladebná betonová 200x100mm tl 60mm přírodní</t>
  </si>
  <si>
    <t>-745015847</t>
  </si>
  <si>
    <t>28,2*1,03 'Přepočtené koeficientem množství</t>
  </si>
  <si>
    <t>596211111</t>
  </si>
  <si>
    <t>Kladení zámkové dlažby komunikací pro pěší ručně tl 60 mm skupiny A pl přes 50 do 100 m2</t>
  </si>
  <si>
    <t>-291223178</t>
  </si>
  <si>
    <t>https://podminky.urs.cz/item/CS_URS_2024_01/596211111</t>
  </si>
  <si>
    <t>442467117</t>
  </si>
  <si>
    <t>65*0,1 "doplnění 10%</t>
  </si>
  <si>
    <t>6,5*1,03 'Přepočtené koeficientem množství</t>
  </si>
  <si>
    <t>59245018-1</t>
  </si>
  <si>
    <t>dlažba tvar obdélník betonová 200x100x60mm přírodní - rozebraná pro přeskládání</t>
  </si>
  <si>
    <t>-150497233</t>
  </si>
  <si>
    <t>65*0,9</t>
  </si>
  <si>
    <t>58,5*1,03 'Přepočtené koeficientem množství</t>
  </si>
  <si>
    <t>596811311</t>
  </si>
  <si>
    <t>Kladení velkoformátové betonové dlažby tl do 100 mm velikosti do 0,5 m2 pl do 300 m2</t>
  </si>
  <si>
    <t>-797693989</t>
  </si>
  <si>
    <t>https://podminky.urs.cz/item/CS_URS_2024_01/596811311</t>
  </si>
  <si>
    <t>12 "lemování pro nevidomé</t>
  </si>
  <si>
    <t>58381144</t>
  </si>
  <si>
    <t>deska dlažební broušená žula 600x300mm tl 50mm</t>
  </si>
  <si>
    <t>-1536719938</t>
  </si>
  <si>
    <t>12*1,03 'Přepočtené koeficientem množství</t>
  </si>
  <si>
    <t>38*0,6</t>
  </si>
  <si>
    <t>22,8*1,02 'Přepočtené koeficientem množství</t>
  </si>
  <si>
    <t>900002R</t>
  </si>
  <si>
    <t xml:space="preserve">Osazení úřední desky s ukotvením do základu </t>
  </si>
  <si>
    <t>806513085</t>
  </si>
  <si>
    <t>900003R</t>
  </si>
  <si>
    <t>Instalace úřední desky vč. zprovoznění</t>
  </si>
  <si>
    <t>-1463901846</t>
  </si>
  <si>
    <t>elektronická úřední deska SMART stojanová</t>
  </si>
  <si>
    <t>1191182472</t>
  </si>
  <si>
    <t>Poznámka k položce:_x000d_
- displej 46"_x000d_
- rozměr 995 x 280 x 2030 mm_x000d_
- ostatní technické parametry dle specifikace_x000d_
- záruka 3 roky</t>
  </si>
  <si>
    <t>912111111</t>
  </si>
  <si>
    <t>Montáž zábrany parkovací sloupku v do 800 mm zabetonovaného</t>
  </si>
  <si>
    <t>1394179798</t>
  </si>
  <si>
    <t>https://podminky.urs.cz/item/CS_URS_2024_01/912111111</t>
  </si>
  <si>
    <t>74910177</t>
  </si>
  <si>
    <t>sloupek parkovací pevný 60x60x800mm Zn základní k zabetonování</t>
  </si>
  <si>
    <t>1287055847</t>
  </si>
  <si>
    <t>74910163</t>
  </si>
  <si>
    <t>sloupek parkovací sklopný 60x60x800mm Zn základní zámek vložkový</t>
  </si>
  <si>
    <t>-218286249</t>
  </si>
  <si>
    <t>914111111</t>
  </si>
  <si>
    <t>Montáž svislé dopravní značky do velikosti 1 m2 objímkami na sloupek nebo konzolu</t>
  </si>
  <si>
    <t>2070660839</t>
  </si>
  <si>
    <t>https://podminky.urs.cz/item/CS_URS_2024_01/914111111</t>
  </si>
  <si>
    <t>40445619</t>
  </si>
  <si>
    <t>zákazové, příkazové dopravní značky B1-B34, C1-15 500mm</t>
  </si>
  <si>
    <t>-1281866026</t>
  </si>
  <si>
    <t>40445625</t>
  </si>
  <si>
    <t>informativní značky provozní IP8, IP9, IP11-IP13 500x700mm</t>
  </si>
  <si>
    <t>-1885027524</t>
  </si>
  <si>
    <t>40445650</t>
  </si>
  <si>
    <t>dodatkové tabulky E7, E12, E13 500x300mm</t>
  </si>
  <si>
    <t>-1254326234</t>
  </si>
  <si>
    <t>914511111</t>
  </si>
  <si>
    <t>Montáž sloupku dopravních značek délky do 3,5 m s betonovým základem</t>
  </si>
  <si>
    <t>-1759158963</t>
  </si>
  <si>
    <t>https://podminky.urs.cz/item/CS_URS_2024_01/914511111</t>
  </si>
  <si>
    <t>40445225</t>
  </si>
  <si>
    <t>sloupek pro dopravní značku Zn D 60mm v 3,5m</t>
  </si>
  <si>
    <t>-1285396142</t>
  </si>
  <si>
    <t>249*0,17 'Přepočtené koeficientem množství</t>
  </si>
  <si>
    <t>916111121</t>
  </si>
  <si>
    <t>Osazení obruby z drobných kostek bez boční opěry do lože z kameniva těženého</t>
  </si>
  <si>
    <t>-1361939220</t>
  </si>
  <si>
    <t>https://podminky.urs.cz/item/CS_URS_2024_01/916111121</t>
  </si>
  <si>
    <t>47 "parkovací stání</t>
  </si>
  <si>
    <t>1129346459</t>
  </si>
  <si>
    <t>47*0,12</t>
  </si>
  <si>
    <t>5,64*1,02 'Přepočtené koeficientem množství</t>
  </si>
  <si>
    <t>916131212</t>
  </si>
  <si>
    <t>Osazení silničního obrubníku betonového stojatého bez boční opěry do lože z betonu prostého</t>
  </si>
  <si>
    <t>490116190</t>
  </si>
  <si>
    <t>https://podminky.urs.cz/item/CS_URS_2024_01/916131212</t>
  </si>
  <si>
    <t>51+7 "snížený</t>
  </si>
  <si>
    <t>2*(6,0+4,7) "zpevněná plocha na kontejnery</t>
  </si>
  <si>
    <t>916131213</t>
  </si>
  <si>
    <t>Osazení silničního obrubníku betonového stojatého s boční opěrou do lože z betonu prostého</t>
  </si>
  <si>
    <t>-50525859</t>
  </si>
  <si>
    <t>https://podminky.urs.cz/item/CS_URS_2024_01/916131213</t>
  </si>
  <si>
    <t>84+117 "komunikace</t>
  </si>
  <si>
    <t>59217031</t>
  </si>
  <si>
    <t>obrubník silniční betonový 1000x150x250mm</t>
  </si>
  <si>
    <t>1290767176</t>
  </si>
  <si>
    <t>79,4+84</t>
  </si>
  <si>
    <t>163,4*1,02 'Přepočtené koeficientem množství</t>
  </si>
  <si>
    <t>5921701M</t>
  </si>
  <si>
    <t>obrubník betonový chodníkový 1000x120x250mm</t>
  </si>
  <si>
    <t>-1893816602</t>
  </si>
  <si>
    <t>117*1,03 'Přepočtené koeficientem množství</t>
  </si>
  <si>
    <t>919732211</t>
  </si>
  <si>
    <t>Styčná spára napojení nového živičného povrchu na stávající za tepla š 15 mm hl 25 mm s prořezáním</t>
  </si>
  <si>
    <t>-536127343</t>
  </si>
  <si>
    <t>https://podminky.urs.cz/item/CS_URS_2024_01/919732211</t>
  </si>
  <si>
    <t>919735112</t>
  </si>
  <si>
    <t>Řezání stávajícího živičného krytu hl přes 50 do 100 mm</t>
  </si>
  <si>
    <t>1194164167</t>
  </si>
  <si>
    <t>https://podminky.urs.cz/item/CS_URS_2024_01/919735112</t>
  </si>
  <si>
    <t>919791013</t>
  </si>
  <si>
    <t>Montáž ochrany stromů v komunikaci s vnitřní výplní a zabetonovaným rámem plochy přes 1 m2</t>
  </si>
  <si>
    <t>2080616325</t>
  </si>
  <si>
    <t>https://podminky.urs.cz/item/CS_URS_2024_01/919791013</t>
  </si>
  <si>
    <t>74910199M</t>
  </si>
  <si>
    <t>mříže ke stromům tvárná litina kruhové d 1800mm R1</t>
  </si>
  <si>
    <t>-466476199</t>
  </si>
  <si>
    <t>966001211</t>
  </si>
  <si>
    <t>Odstranění lavičky stabilní zabetonované</t>
  </si>
  <si>
    <t>1840066485</t>
  </si>
  <si>
    <t>https://podminky.urs.cz/item/CS_URS_2024_01/966001211</t>
  </si>
  <si>
    <t>101</t>
  </si>
  <si>
    <t>966001311</t>
  </si>
  <si>
    <t>Odstranění odpadkového koše s betonovou patkou</t>
  </si>
  <si>
    <t>-1135155706</t>
  </si>
  <si>
    <t>https://podminky.urs.cz/item/CS_URS_2024_01/966001311</t>
  </si>
  <si>
    <t>102</t>
  </si>
  <si>
    <t>966006132</t>
  </si>
  <si>
    <t>Odstranění značek dopravních nebo orientačních se sloupky s betonovými patkami</t>
  </si>
  <si>
    <t>-268362912</t>
  </si>
  <si>
    <t>https://podminky.urs.cz/item/CS_URS_2024_01/966006132</t>
  </si>
  <si>
    <t>103</t>
  </si>
  <si>
    <t>966006211</t>
  </si>
  <si>
    <t>Odstranění svislých dopravních značek ze sloupů, sloupků nebo konzol</t>
  </si>
  <si>
    <t>-312062502</t>
  </si>
  <si>
    <t>https://podminky.urs.cz/item/CS_URS_2024_01/966006211</t>
  </si>
  <si>
    <t>104</t>
  </si>
  <si>
    <t>96600991R</t>
  </si>
  <si>
    <t>Odstranění betonového květináče s odvozem do 1km</t>
  </si>
  <si>
    <t>-146051356</t>
  </si>
  <si>
    <t>105</t>
  </si>
  <si>
    <t>979054451</t>
  </si>
  <si>
    <t>Očištění vybouraných zámkových dlaždic s původním spárováním z kameniva těženého</t>
  </si>
  <si>
    <t>225707627</t>
  </si>
  <si>
    <t>https://podminky.urs.cz/item/CS_URS_2024_01/979054451</t>
  </si>
  <si>
    <t>65 "dlažba pro přeskládání chodníku</t>
  </si>
  <si>
    <t>106</t>
  </si>
  <si>
    <t>1544325472</t>
  </si>
  <si>
    <t>288,86+42,33 "na skládce OÚ</t>
  </si>
  <si>
    <t>107</t>
  </si>
  <si>
    <t>-1622875325</t>
  </si>
  <si>
    <t>1158,72+23,256+5,753 "na skládce OÚ</t>
  </si>
  <si>
    <t>108</t>
  </si>
  <si>
    <t>1176316944</t>
  </si>
  <si>
    <t>109</t>
  </si>
  <si>
    <t>708,229-16,9</t>
  </si>
  <si>
    <t>110</t>
  </si>
  <si>
    <t>691,329*14 'Přepočtené koeficientem množství</t>
  </si>
  <si>
    <t>111</t>
  </si>
  <si>
    <t>691,329-(11,7+373,81+276,0)</t>
  </si>
  <si>
    <t>112</t>
  </si>
  <si>
    <t>997221861</t>
  </si>
  <si>
    <t>Poplatek za uložení na recyklační skládce (skládkovné) stavebního odpadu z prostého betonu pod kódem 17 01 01</t>
  </si>
  <si>
    <t>-2014603108</t>
  </si>
  <si>
    <t>https://podminky.urs.cz/item/CS_URS_2024_01/997221861</t>
  </si>
  <si>
    <t>4,68+0,72+22,55 "obrubníky, vybouraný beton</t>
  </si>
  <si>
    <t>113</t>
  </si>
  <si>
    <t>11,78+373,81</t>
  </si>
  <si>
    <t>114</t>
  </si>
  <si>
    <t>997221875</t>
  </si>
  <si>
    <t>Poplatek za uložení na recyklační skládce (skládkovné) stavebního odpadu asfaltového bez obsahu dehtu zatříděného do Katalogu odpadů pod kódem 17 03 02</t>
  </si>
  <si>
    <t>499339064</t>
  </si>
  <si>
    <t>https://podminky.urs.cz/item/CS_URS_2024_01/997221875</t>
  </si>
  <si>
    <t>115</t>
  </si>
  <si>
    <t>116</t>
  </si>
  <si>
    <t>117</t>
  </si>
  <si>
    <t>144,546+257,236+7,893+21,182+1,277 "kamenná dlažba ze skládky OÚ</t>
  </si>
  <si>
    <t>762</t>
  </si>
  <si>
    <t>Konstrukce tesařské</t>
  </si>
  <si>
    <t>118</t>
  </si>
  <si>
    <t>762081150</t>
  </si>
  <si>
    <t>Hoblování hraněného řeziva ve staveništní dílně</t>
  </si>
  <si>
    <t>1832983758</t>
  </si>
  <si>
    <t>https://podminky.urs.cz/item/CS_URS_2024_01/762081150</t>
  </si>
  <si>
    <t>119</t>
  </si>
  <si>
    <t>762713111</t>
  </si>
  <si>
    <t>Montáž prostorové vázané kce z hoblovaného řeziva průřezové pl do 120 cm2</t>
  </si>
  <si>
    <t>-828029854</t>
  </si>
  <si>
    <t>https://podminky.urs.cz/item/CS_URS_2024_01/762713111</t>
  </si>
  <si>
    <t>4*4,5+8*1,46+8*6,0+6*0,16 "kontejnery</t>
  </si>
  <si>
    <t>120</t>
  </si>
  <si>
    <t>60512125</t>
  </si>
  <si>
    <t>hranol stavební řezivo průřezu do 120cm2 do dl 6m</t>
  </si>
  <si>
    <t>-1378635115</t>
  </si>
  <si>
    <t>78,64*0,16*0,16</t>
  </si>
  <si>
    <t>2,013184*1,1 'Přepočtené koeficientem množství</t>
  </si>
  <si>
    <t>121</t>
  </si>
  <si>
    <t>762795000</t>
  </si>
  <si>
    <t>Spojovací prostředky pro montáž prostorových vázaných kcí</t>
  </si>
  <si>
    <t>1555479977</t>
  </si>
  <si>
    <t>https://podminky.urs.cz/item/CS_URS_2024_01/762795000</t>
  </si>
  <si>
    <t>2,214/1,1</t>
  </si>
  <si>
    <t>122</t>
  </si>
  <si>
    <t>998762101</t>
  </si>
  <si>
    <t>Přesun hmot tonážní pro kce tesařské v objektech v do 6 m</t>
  </si>
  <si>
    <t>1587854710</t>
  </si>
  <si>
    <t>https://podminky.urs.cz/item/CS_URS_2024_01/998762101</t>
  </si>
  <si>
    <t>783</t>
  </si>
  <si>
    <t>Dokončovací práce - nátěry</t>
  </si>
  <si>
    <t>123</t>
  </si>
  <si>
    <t>783213021</t>
  </si>
  <si>
    <t>Napouštěcí dvojnásobný syntetický biodní nátěr tesařských prvků nezabudovaných do konstrukce</t>
  </si>
  <si>
    <t>371291710</t>
  </si>
  <si>
    <t>https://podminky.urs.cz/item/CS_URS_2024_01/783213021</t>
  </si>
  <si>
    <t>78,64*4*0,16*1,1</t>
  </si>
  <si>
    <t>124</t>
  </si>
  <si>
    <t>783268111</t>
  </si>
  <si>
    <t>Lazurovací dvojnásobný olejový nátěr tesařských konstrukcí</t>
  </si>
  <si>
    <t>-507999324</t>
  </si>
  <si>
    <t>https://podminky.urs.cz/item/CS_URS_2024_01/783268111</t>
  </si>
  <si>
    <t>4 - Obnova tůně, dešťové skluzy, terénní úpravy</t>
  </si>
  <si>
    <t>112251102</t>
  </si>
  <si>
    <t>Odstranění pařezů průměru přes 300 do 500 mm</t>
  </si>
  <si>
    <t>486349384</t>
  </si>
  <si>
    <t>https://podminky.urs.cz/item/CS_URS_2024_01/112251102</t>
  </si>
  <si>
    <t>113106290</t>
  </si>
  <si>
    <t>Rozebrání vozovek ze silničních dílců se spárami vyplněnými kamenivem strojně pl přes 50 do 200 m2</t>
  </si>
  <si>
    <t>872148274</t>
  </si>
  <si>
    <t>https://podminky.urs.cz/item/CS_URS_2024_01/113106290</t>
  </si>
  <si>
    <t>46,3*3 "staveništní komunikace</t>
  </si>
  <si>
    <t>115001105</t>
  </si>
  <si>
    <t>Převedení vody potrubím DN přes 300 do 600</t>
  </si>
  <si>
    <t>-1968812426</t>
  </si>
  <si>
    <t>https://podminky.urs.cz/item/CS_URS_2024_01/115001105</t>
  </si>
  <si>
    <t>2*8 "staveništní komunikace</t>
  </si>
  <si>
    <t>115101203</t>
  </si>
  <si>
    <t>Čerpání vody na dopravní výšku do 10 m průměrný přítok přes 1 000 do 2 000 l/min</t>
  </si>
  <si>
    <t>hod</t>
  </si>
  <si>
    <t>-790863124</t>
  </si>
  <si>
    <t>https://podminky.urs.cz/item/CS_URS_2024_01/115101203</t>
  </si>
  <si>
    <t>80 "tůň</t>
  </si>
  <si>
    <t>115101303</t>
  </si>
  <si>
    <t>Pohotovost čerpací soupravy pro dopravní výšku do 10 m přítok přes 1 000 do 2 000 l/min</t>
  </si>
  <si>
    <t>den</t>
  </si>
  <si>
    <t>-96323669</t>
  </si>
  <si>
    <t>https://podminky.urs.cz/item/CS_URS_2024_01/115101303</t>
  </si>
  <si>
    <t>20 "tůň</t>
  </si>
  <si>
    <t>121112003</t>
  </si>
  <si>
    <t>Sejmutí ornice tl vrstvy do 200 mm ručně</t>
  </si>
  <si>
    <t>1130400168</t>
  </si>
  <si>
    <t>https://podminky.urs.cz/item/CS_URS_2024_01/121112003</t>
  </si>
  <si>
    <t>(15,5+16)*2,2 "skluzy</t>
  </si>
  <si>
    <t>121151213</t>
  </si>
  <si>
    <t>Sejmutí lesní půdy plochy přes 100 do 500 m2 tl vrstvy přes 150 do 200 mm strojně</t>
  </si>
  <si>
    <t>-674369471</t>
  </si>
  <si>
    <t>https://podminky.urs.cz/item/CS_URS_2024_01/121151213</t>
  </si>
  <si>
    <t>395 "násyp N1</t>
  </si>
  <si>
    <t>265 "staveništní komunikace</t>
  </si>
  <si>
    <t>121151223</t>
  </si>
  <si>
    <t>Sejmutí lesní půdy plochy přes 500 m2 tl vrstvy přes 150 do 200 mm strojně</t>
  </si>
  <si>
    <t>-104639069</t>
  </si>
  <si>
    <t>https://podminky.urs.cz/item/CS_URS_2024_01/121151223</t>
  </si>
  <si>
    <t>610 "tůň</t>
  </si>
  <si>
    <t>122251104</t>
  </si>
  <si>
    <t>Odkopávky a prokopávky nezapažené v hornině třídy těžitelnosti I skupiny 3 objem do 500 m3 strojně</t>
  </si>
  <si>
    <t>-1439789119</t>
  </si>
  <si>
    <t>https://podminky.urs.cz/item/CS_URS_2024_01/122251104</t>
  </si>
  <si>
    <t>159 "staveništní komunikace</t>
  </si>
  <si>
    <t>122251105</t>
  </si>
  <si>
    <t>Odkopávky a prokopávky nezapažené v hornině třídy těžitelnosti I skupiny 3 objem do 1000 m3 strojně</t>
  </si>
  <si>
    <t>-583706708</t>
  </si>
  <si>
    <t>https://podminky.urs.cz/item/CS_URS_2024_01/122251105</t>
  </si>
  <si>
    <t>594 "tůň</t>
  </si>
  <si>
    <t>132112221</t>
  </si>
  <si>
    <t>Hloubení zapažených rýh šířky do 2000 mm v soudržných horninách třídy těžitelnosti I skupiny 1 a 2 ručně</t>
  </si>
  <si>
    <t>268393647</t>
  </si>
  <si>
    <t>https://podminky.urs.cz/item/CS_URS_2024_01/132112221</t>
  </si>
  <si>
    <t>(15,5+16)*2,0*0,25 "skluzy</t>
  </si>
  <si>
    <t>132251251</t>
  </si>
  <si>
    <t>Hloubení rýh nezapažených š do 2000 mm v hornině třídy těžitelnosti I skupiny 3 objem do 20 m3 strojně</t>
  </si>
  <si>
    <t>1633750183</t>
  </si>
  <si>
    <t>https://podminky.urs.cz/item/CS_URS_2024_01/132251251</t>
  </si>
  <si>
    <t>(2,2+4,0)*1,0*0,6 "skluzy</t>
  </si>
  <si>
    <t>4,8*1,25*1,4 "tůň</t>
  </si>
  <si>
    <t>153311111-1</t>
  </si>
  <si>
    <t>Zřízení armování svahů, násypů a opěrných stěn vrstvou z geomříže tkané sklonu do 1:2, kotvení typovými trny</t>
  </si>
  <si>
    <t>-2128711744</t>
  </si>
  <si>
    <t>247 "tůň</t>
  </si>
  <si>
    <t>69321121</t>
  </si>
  <si>
    <t>georohož protierozní</t>
  </si>
  <si>
    <t>-1769127129</t>
  </si>
  <si>
    <t>247*1,1845 'Přepočtené koeficientem množství</t>
  </si>
  <si>
    <t>155132111</t>
  </si>
  <si>
    <t>Zřízení protierozního zpevnění svahů geobuňkami sklonu do 1:2 včetně kotvení</t>
  </si>
  <si>
    <t>1410667486</t>
  </si>
  <si>
    <t>https://podminky.urs.cz/item/CS_URS_2024_01/155132111</t>
  </si>
  <si>
    <t>103,2 "tůň</t>
  </si>
  <si>
    <t>69321040</t>
  </si>
  <si>
    <t>geobuňky z perforovaných pásů HDPE počet buněk 21-30/m2 v 100mm</t>
  </si>
  <si>
    <t>-2051003319</t>
  </si>
  <si>
    <t>103,2*1,2 'Přepočtené koeficientem množství</t>
  </si>
  <si>
    <t>162201422</t>
  </si>
  <si>
    <t>Vodorovné přemístění pařezů do 1 km D přes 300 do 500 mm</t>
  </si>
  <si>
    <t>1498047859</t>
  </si>
  <si>
    <t>https://podminky.urs.cz/item/CS_URS_2024_01/162201422</t>
  </si>
  <si>
    <t>162211311</t>
  </si>
  <si>
    <t>Vodorovné přemístění výkopku z horniny třídy těžitelnosti I skupiny 1 až 3 stavebním kolečkem do 10 m</t>
  </si>
  <si>
    <t>303383935</t>
  </si>
  <si>
    <t>https://podminky.urs.cz/item/CS_URS_2024_01/162211311</t>
  </si>
  <si>
    <t>15,8 "skluzy</t>
  </si>
  <si>
    <t>162211319</t>
  </si>
  <si>
    <t>Příplatek k vodorovnému přemístění výkopku z horniny třídy těžitelnosti I skupiny 1 až 3 stavebním kolečkem za každých dalších 10 m</t>
  </si>
  <si>
    <t>-1259505827</t>
  </si>
  <si>
    <t>https://podminky.urs.cz/item/CS_URS_2024_01/162211319</t>
  </si>
  <si>
    <t>-2144251972</t>
  </si>
  <si>
    <t>410 "z tůně na násyp N1</t>
  </si>
  <si>
    <t>162301972</t>
  </si>
  <si>
    <t>Příplatek k vodorovnému přemístění pařezů D přes 300 do 500 mm ZKD 1 km</t>
  </si>
  <si>
    <t>-1103436390</t>
  </si>
  <si>
    <t>https://podminky.urs.cz/item/CS_URS_2024_01/162301972</t>
  </si>
  <si>
    <t>14*14 'Přepočtené koeficientem množství</t>
  </si>
  <si>
    <t>162401302</t>
  </si>
  <si>
    <t>Vodorovné přemístění lesní hrabanky přes 1 500 do 2 000 m</t>
  </si>
  <si>
    <t>-1343781093</t>
  </si>
  <si>
    <t>https://podminky.urs.cz/item/CS_URS_2024_01/162401302</t>
  </si>
  <si>
    <t>2*1270 "na mezideponii a zpět</t>
  </si>
  <si>
    <t>-872078495</t>
  </si>
  <si>
    <t>594-410 "tůň</t>
  </si>
  <si>
    <t>15,8-7,9 "skluzy</t>
  </si>
  <si>
    <t>816703083</t>
  </si>
  <si>
    <t>191,9*5 'Přepočtené koeficientem množství</t>
  </si>
  <si>
    <t>171151103</t>
  </si>
  <si>
    <t>Uložení sypaniny z hornin soudržných do násypů zhutněných strojně</t>
  </si>
  <si>
    <t>121545444</t>
  </si>
  <si>
    <t>https://podminky.urs.cz/item/CS_URS_2024_01/171151103</t>
  </si>
  <si>
    <t>410 "násyp N1</t>
  </si>
  <si>
    <t>58981100</t>
  </si>
  <si>
    <t>recyklát směsný frakce 0/16</t>
  </si>
  <si>
    <t>-737203538</t>
  </si>
  <si>
    <t>159*1,85 "staveništní komunikace</t>
  </si>
  <si>
    <t>171251201</t>
  </si>
  <si>
    <t>Uložení sypaniny na skládky nebo meziskládky</t>
  </si>
  <si>
    <t>1111323434</t>
  </si>
  <si>
    <t>https://podminky.urs.cz/item/CS_URS_2024_01/171251201</t>
  </si>
  <si>
    <t>1270*0,15 "skrývka lesní zeminy</t>
  </si>
  <si>
    <t>174111101</t>
  </si>
  <si>
    <t>Zásyp jam, šachet rýh nebo kolem objektů sypaninou se zhutněním ručně</t>
  </si>
  <si>
    <t>-224821732</t>
  </si>
  <si>
    <t>https://podminky.urs.cz/item/CS_URS_2024_01/174111101</t>
  </si>
  <si>
    <t>(15,5+16)*0,25 "skluzy</t>
  </si>
  <si>
    <t>-1351642459</t>
  </si>
  <si>
    <t>3,7-2,5-0,6 "skluzy</t>
  </si>
  <si>
    <t>8,4-2,7 "tůň</t>
  </si>
  <si>
    <t>175151101</t>
  </si>
  <si>
    <t>Obsypání potrubí strojně sypaninou bez prohození, uloženou do 3 m</t>
  </si>
  <si>
    <t>46205596</t>
  </si>
  <si>
    <t>https://podminky.urs.cz/item/CS_URS_2024_01/175151101</t>
  </si>
  <si>
    <t>6,2*1*0,45-6,2*3,14*0,125*0,125 "skluzy</t>
  </si>
  <si>
    <t>58337344</t>
  </si>
  <si>
    <t>štěrkopísek frakce 0/32</t>
  </si>
  <si>
    <t>-1049515891</t>
  </si>
  <si>
    <t>2,486*2 'Přepočtené koeficientem množství</t>
  </si>
  <si>
    <t>181351103</t>
  </si>
  <si>
    <t>Rozprostření ornice tl vrstvy do 200 mm pl přes 100 do 500 m2 v rovině nebo ve svahu do 1:5 strojně</t>
  </si>
  <si>
    <t>1603583987</t>
  </si>
  <si>
    <t>https://podminky.urs.cz/item/CS_URS_2024_01/181351103</t>
  </si>
  <si>
    <t>190 "násyp N1</t>
  </si>
  <si>
    <t>180 "tůň</t>
  </si>
  <si>
    <t>181411121</t>
  </si>
  <si>
    <t>Založení lučního trávníku výsevem pl do 1000 m2 v rovině a ve svahu do 1:5</t>
  </si>
  <si>
    <t>766650915</t>
  </si>
  <si>
    <t>https://podminky.urs.cz/item/CS_URS_2024_01/181411121</t>
  </si>
  <si>
    <t>181411122</t>
  </si>
  <si>
    <t>Založení lučního trávníku výsevem pl do 1000 m2 ve svahu přes 1:5 do 1:2</t>
  </si>
  <si>
    <t>-1395301766</t>
  </si>
  <si>
    <t>https://podminky.urs.cz/item/CS_URS_2024_01/181411122</t>
  </si>
  <si>
    <t>205 "násyp N1</t>
  </si>
  <si>
    <t>00572470</t>
  </si>
  <si>
    <t>osivo směs travní univerzál</t>
  </si>
  <si>
    <t>559294213</t>
  </si>
  <si>
    <t>635+205</t>
  </si>
  <si>
    <t>840*0,02 'Přepočtené koeficientem množství</t>
  </si>
  <si>
    <t>-1307418980</t>
  </si>
  <si>
    <t>173 "tůň</t>
  </si>
  <si>
    <t>182151111</t>
  </si>
  <si>
    <t>Svahování v zářezech v hornině třídy těžitelnosti I skupiny 1 až 3 strojně</t>
  </si>
  <si>
    <t>-1717047232</t>
  </si>
  <si>
    <t>https://podminky.urs.cz/item/CS_URS_2024_01/182151111</t>
  </si>
  <si>
    <t>259 "tůň</t>
  </si>
  <si>
    <t>182251101</t>
  </si>
  <si>
    <t>Svahování násypů strojně</t>
  </si>
  <si>
    <t>-203533608</t>
  </si>
  <si>
    <t>https://podminky.urs.cz/item/CS_URS_2024_01/182251101</t>
  </si>
  <si>
    <t>182311123</t>
  </si>
  <si>
    <t>Rozprostření ornice ve svahu přes 1:5 tl vrstvy do 200 mm ručně</t>
  </si>
  <si>
    <t>259728309</t>
  </si>
  <si>
    <t>https://podminky.urs.cz/item/CS_URS_2024_01/182311123</t>
  </si>
  <si>
    <t>279,7+103,2 "tůň</t>
  </si>
  <si>
    <t>182311125</t>
  </si>
  <si>
    <t>Rozprostření ornice ve svahu přes 1:5 tl vrstvy přes 250 do 300 mm ručně</t>
  </si>
  <si>
    <t>1014485620</t>
  </si>
  <si>
    <t>https://podminky.urs.cz/item/CS_URS_2024_01/182311125</t>
  </si>
  <si>
    <t>175,5 "tůň</t>
  </si>
  <si>
    <t>10364100</t>
  </si>
  <si>
    <t>zemina pro terénní úpravy - tříděná</t>
  </si>
  <si>
    <t>854077772</t>
  </si>
  <si>
    <t>279,7*0,05+103,2*0,15+175,5*0,3</t>
  </si>
  <si>
    <t>82,115*1,8 'Přepočtené koeficientem množství</t>
  </si>
  <si>
    <t>321213112</t>
  </si>
  <si>
    <t>Zdivo nadzákladové z lomového kamene vodních staveb výplňové na maltu MC 10</t>
  </si>
  <si>
    <t>-1716024020</t>
  </si>
  <si>
    <t>https://podminky.urs.cz/item/CS_URS_2024_01/321213112</t>
  </si>
  <si>
    <t>(1,8*1,6+1,5*1,4)*0,35+5*1,3*0,58*0,25 "tůň</t>
  </si>
  <si>
    <t>451571111</t>
  </si>
  <si>
    <t>Lože pod dlažby ze štěrkopísku vrstva tl do 100 mm</t>
  </si>
  <si>
    <t>341534523</t>
  </si>
  <si>
    <t>https://podminky.urs.cz/item/CS_URS_2024_01/451571111</t>
  </si>
  <si>
    <t>(15,5+16)*1,5 "skluzy</t>
  </si>
  <si>
    <t>5*1,5 "tůň</t>
  </si>
  <si>
    <t>451573111</t>
  </si>
  <si>
    <t>Lože pod potrubí otevřený výkop ze štěrkopísku</t>
  </si>
  <si>
    <t>1942069142</t>
  </si>
  <si>
    <t>https://podminky.urs.cz/item/CS_URS_2024_01/451573111</t>
  </si>
  <si>
    <t>6,2*1*0,1 "skluzy</t>
  </si>
  <si>
    <t>457531112</t>
  </si>
  <si>
    <t>Filtrační vrstvy z hrubého drceného kameniva bez zhutnění frakce od 16 až 63 do 32 až 63 mm</t>
  </si>
  <si>
    <t>1028338585</t>
  </si>
  <si>
    <t>https://podminky.urs.cz/item/CS_URS_2024_01/457531112</t>
  </si>
  <si>
    <t>5,3*1*0,5 "tůň</t>
  </si>
  <si>
    <t>2*(1,5*1,5*0,2+3,14*0,9*0,8*0,4) "čerpací objekt</t>
  </si>
  <si>
    <t>457971121</t>
  </si>
  <si>
    <t>Zřízení vrstvy z geotextilie o sklonu přes 10° do 35° š do 3 m</t>
  </si>
  <si>
    <t>1627416904</t>
  </si>
  <si>
    <t>https://podminky.urs.cz/item/CS_URS_2024_01/457971121</t>
  </si>
  <si>
    <t>2*171,8 "tůň</t>
  </si>
  <si>
    <t>69311081</t>
  </si>
  <si>
    <t>geotextilie netkaná separační, ochranná, filtrační, drenážní PES 300g/m2</t>
  </si>
  <si>
    <t>-950620190</t>
  </si>
  <si>
    <t>171,8*1,2 'Přepočtené koeficientem množství</t>
  </si>
  <si>
    <t>56284517</t>
  </si>
  <si>
    <t>rohož bentonitová 5,0 kg/m2</t>
  </si>
  <si>
    <t>-648701670</t>
  </si>
  <si>
    <t>463211141</t>
  </si>
  <si>
    <t>Rovnanina objemu do 3 m3 z lomového kamene tříděného hmotnosti do 80 kg s urovnáním líce</t>
  </si>
  <si>
    <t>-61236838</t>
  </si>
  <si>
    <t>https://podminky.urs.cz/item/CS_URS_2024_01/463211141</t>
  </si>
  <si>
    <t>(15,5+16)*1*0,25 "skluzy</t>
  </si>
  <si>
    <t>5*1*0,25 "tůň</t>
  </si>
  <si>
    <t>464571124</t>
  </si>
  <si>
    <t>Pohoz z kameniva těženého hrubého zrno 63 až 125 mm z terénu</t>
  </si>
  <si>
    <t>-1021285197</t>
  </si>
  <si>
    <t>https://podminky.urs.cz/item/CS_URS_2024_01/464571124</t>
  </si>
  <si>
    <t>19,7*0,2 "tůň</t>
  </si>
  <si>
    <t>64,8*0,3 "koryto toku</t>
  </si>
  <si>
    <t>584121111</t>
  </si>
  <si>
    <t>Osazení silničních dílců z ŽB do lože z kameniva těženého tl 40 mm plochy do 200 m2</t>
  </si>
  <si>
    <t>-204727121</t>
  </si>
  <si>
    <t>https://podminky.urs.cz/item/CS_URS_2024_01/584121111</t>
  </si>
  <si>
    <t>46,3*3,0 "staveništní komunikace</t>
  </si>
  <si>
    <t>59381003</t>
  </si>
  <si>
    <t>panel silniční 3,00x1,50x0,15m</t>
  </si>
  <si>
    <t>-2021100800</t>
  </si>
  <si>
    <t>8 "panely zhotovitele, výměra 25% z důvodu poškození</t>
  </si>
  <si>
    <t>998226011</t>
  </si>
  <si>
    <t>Přesun hmot pro pozemní komunikace a letiště s krytem montovaným z ŽB dílců</t>
  </si>
  <si>
    <t>-558589357</t>
  </si>
  <si>
    <t>https://podminky.urs.cz/item/CS_URS_2024_01/998226011</t>
  </si>
  <si>
    <t>871360310</t>
  </si>
  <si>
    <t>Montáž kanalizačního potrubí hladkého plnostěnného SN 10 z polypropylenu DN 250</t>
  </si>
  <si>
    <t>555810693</t>
  </si>
  <si>
    <t>https://podminky.urs.cz/item/CS_URS_2024_01/871360310</t>
  </si>
  <si>
    <t>2+4 "skluzy</t>
  </si>
  <si>
    <t>28611140</t>
  </si>
  <si>
    <t>trubka kanalizační PVC DN 250x1000mm SN4</t>
  </si>
  <si>
    <t>-505717948</t>
  </si>
  <si>
    <t>6*1,015 'Přepočtené koeficientem množství</t>
  </si>
  <si>
    <t>894411311</t>
  </si>
  <si>
    <t>Osazení betonových nebo železobetonových dílců pro šachty skruží rovných</t>
  </si>
  <si>
    <t>-237798002</t>
  </si>
  <si>
    <t>https://podminky.urs.cz/item/CS_URS_2024_01/894411311</t>
  </si>
  <si>
    <t>2 "čerpací objekt</t>
  </si>
  <si>
    <t>59224410</t>
  </si>
  <si>
    <t>skruž betonové šachty DN 800 kanalizační 80x100x9cm bez stupadel</t>
  </si>
  <si>
    <t>-579577209</t>
  </si>
  <si>
    <t>919722711</t>
  </si>
  <si>
    <t>Zásyp geobuněk pro stabilizaci podkladu tl do 200 mm</t>
  </si>
  <si>
    <t>-1416772860</t>
  </si>
  <si>
    <t>https://podminky.urs.cz/item/CS_URS_2024_01/919722711</t>
  </si>
  <si>
    <t>977131119</t>
  </si>
  <si>
    <t>Vrty příklepovými vrtáky D přes 28 do 32 mm do cihelného zdiva nebo prostého betonu</t>
  </si>
  <si>
    <t>-223476180</t>
  </si>
  <si>
    <t>https://podminky.urs.cz/item/CS_URS_2024_01/977131119</t>
  </si>
  <si>
    <t>20*0,09 "skruže čerpacího objektu</t>
  </si>
  <si>
    <t>998332011</t>
  </si>
  <si>
    <t>Přesun hmot pro úpravy vodních toků a kanály</t>
  </si>
  <si>
    <t>569690285</t>
  </si>
  <si>
    <t>https://podminky.urs.cz/item/CS_URS_2024_01/998332011</t>
  </si>
  <si>
    <t>562,463-(294,15+4,972+147,807)</t>
  </si>
  <si>
    <t>5 - Zeleň - rostliny</t>
  </si>
  <si>
    <t>988766107</t>
  </si>
  <si>
    <t>0,15*(7,0*17,0+7,0*6,0+1,5*15,0) "kolem objektu dvojgaráže</t>
  </si>
  <si>
    <t>162451106</t>
  </si>
  <si>
    <t>Vodorovné přemístění přes 1 500 do 2000 m výkopku/sypaniny z horniny třídy těžitelnosti I skupiny 1 až 3</t>
  </si>
  <si>
    <t>-1689775431</t>
  </si>
  <si>
    <t>https://podminky.urs.cz/item/CS_URS_2024_01/162451106</t>
  </si>
  <si>
    <t>27,525 "odvoz na pozemek investora</t>
  </si>
  <si>
    <t>1641795661</t>
  </si>
  <si>
    <t>181351003</t>
  </si>
  <si>
    <t>Rozprostření ornice tl vrstvy do 200 mm pl do 100 m2 v rovině nebo ve svahu do 1:5 strojně</t>
  </si>
  <si>
    <t>-1925183255</t>
  </si>
  <si>
    <t>https://podminky.urs.cz/item/CS_URS_2024_01/181351003</t>
  </si>
  <si>
    <t>810-(55,25+183,5) "plocha jižně od dvojgaráže - doplnění do tl. 5cm</t>
  </si>
  <si>
    <t>-355133786</t>
  </si>
  <si>
    <t>571,25*0,05</t>
  </si>
  <si>
    <t>28,563*1,9 'Přepočtené koeficientem množství</t>
  </si>
  <si>
    <t>-1879937416</t>
  </si>
  <si>
    <t>-1742385942</t>
  </si>
  <si>
    <t>571,25*0,02 'Přepočtené koeficientem množství</t>
  </si>
  <si>
    <t>183101221</t>
  </si>
  <si>
    <t>Jamky pro výsadbu s výměnou 50 % půdy zeminy skupiny 1 až 4 obj přes 0,4 do 1 m3 v rovině a svahu do 1:5</t>
  </si>
  <si>
    <t>401654393</t>
  </si>
  <si>
    <t>https://podminky.urs.cz/item/CS_URS_2024_01/183101221</t>
  </si>
  <si>
    <t>10321100</t>
  </si>
  <si>
    <t>zahradní substrát pro výsadbu VL</t>
  </si>
  <si>
    <t>1427948379</t>
  </si>
  <si>
    <t>4*0,5 'Přepočtené koeficientem množství</t>
  </si>
  <si>
    <t>183101322</t>
  </si>
  <si>
    <t>Jamky pro výsadbu s výměnou 100 % půdy zeminy skupiny 1 až 4 obj přes 1 do 2 m3 v rovině a svahu do 1:5</t>
  </si>
  <si>
    <t>-529653117</t>
  </si>
  <si>
    <t>https://podminky.urs.cz/item/CS_URS_2024_01/183101322</t>
  </si>
  <si>
    <t>1 "vánoční strom</t>
  </si>
  <si>
    <t>-937968222</t>
  </si>
  <si>
    <t>1*2 'Přepočtené koeficientem množství</t>
  </si>
  <si>
    <t>183111213</t>
  </si>
  <si>
    <t>Jamky pro výsadbu s výměnou 50 % půdy zeminy skupiny 1 až 4 obj přes 0,005 do 0,01 m3 v rovině a svahu do 1:5</t>
  </si>
  <si>
    <t>1534666089</t>
  </si>
  <si>
    <t>https://podminky.urs.cz/item/CS_URS_2024_01/183111213</t>
  </si>
  <si>
    <t>1578138060</t>
  </si>
  <si>
    <t>234*0,005 'Přepočtené koeficientem množství</t>
  </si>
  <si>
    <t>183211322</t>
  </si>
  <si>
    <t>Výsadba květin krytokořenných průměru kontejneru přes 80 do 120 mm</t>
  </si>
  <si>
    <t>-777152019</t>
  </si>
  <si>
    <t>https://podminky.urs.cz/item/CS_URS_2024_01/183211322</t>
  </si>
  <si>
    <t>0279901M</t>
  </si>
  <si>
    <t>třtina ostrokvětá "Karl Foerster"</t>
  </si>
  <si>
    <t>-1805986348</t>
  </si>
  <si>
    <t>0279902M</t>
  </si>
  <si>
    <t>proso prutnaté "Rehbraun"</t>
  </si>
  <si>
    <t>-1111436902</t>
  </si>
  <si>
    <t>0279903M</t>
  </si>
  <si>
    <t>kavyl vousatý</t>
  </si>
  <si>
    <t>-1587112516</t>
  </si>
  <si>
    <t>0279904M</t>
  </si>
  <si>
    <t>denivka "Sousth Seas"</t>
  </si>
  <si>
    <t>-1382645144</t>
  </si>
  <si>
    <t>0279905M</t>
  </si>
  <si>
    <t>třapatka nachová</t>
  </si>
  <si>
    <t>-977412120</t>
  </si>
  <si>
    <t>0279906M</t>
  </si>
  <si>
    <t>mavuň červená "Coccineus"</t>
  </si>
  <si>
    <t>459602692</t>
  </si>
  <si>
    <t>0279907M</t>
  </si>
  <si>
    <t>krásnoočko přeslenité "Ruby Red"</t>
  </si>
  <si>
    <t>1479833784</t>
  </si>
  <si>
    <t>0279908M</t>
  </si>
  <si>
    <t>kakost vznešený</t>
  </si>
  <si>
    <t>-791676798</t>
  </si>
  <si>
    <t>0279909M</t>
  </si>
  <si>
    <t>hvězdnice keříčková "Prof. Kippenberg"</t>
  </si>
  <si>
    <t>2695280</t>
  </si>
  <si>
    <t>184102116</t>
  </si>
  <si>
    <t>Výsadba dřeviny s balem D přes 0,6 do 0,8 m do jamky se zalitím v rovině a svahu do 1:5</t>
  </si>
  <si>
    <t>-1269935356</t>
  </si>
  <si>
    <t>https://podminky.urs.cz/item/CS_URS_2024_01/184102116</t>
  </si>
  <si>
    <t>0265031M</t>
  </si>
  <si>
    <t xml:space="preserve">javor červený acer rubrum obvod kmene 20-25cm </t>
  </si>
  <si>
    <t>1953902022</t>
  </si>
  <si>
    <t>184102119</t>
  </si>
  <si>
    <t>Výsadba dřeviny s balem D přes 1,2 do 1,4 m do jamky se zalitím v rovině a svahu do 1:5</t>
  </si>
  <si>
    <t>-195319293</t>
  </si>
  <si>
    <t>https://podminky.urs.cz/item/CS_URS_2024_01/184102119</t>
  </si>
  <si>
    <t>02669901M</t>
  </si>
  <si>
    <t>douglaska tisolostá min. v. 7m</t>
  </si>
  <si>
    <t>-386545820</t>
  </si>
  <si>
    <t>Poznámka k položce:_x000d_
včetně dopravy</t>
  </si>
  <si>
    <t>184501121</t>
  </si>
  <si>
    <t>Zhotovení obalu z juty v jedné vrstvě v rovině a svahu do 1:5</t>
  </si>
  <si>
    <t>-127890931</t>
  </si>
  <si>
    <t>https://podminky.urs.cz/item/CS_URS_2024_01/184501121</t>
  </si>
  <si>
    <t>4*0,25*2,0</t>
  </si>
  <si>
    <t>-673504316</t>
  </si>
  <si>
    <t>184911311</t>
  </si>
  <si>
    <t>Položení mulčovací textilie v rovině a svahu do 1:5</t>
  </si>
  <si>
    <t>1532365479</t>
  </si>
  <si>
    <t>https://podminky.urs.cz/item/CS_URS_2024_01/184911311</t>
  </si>
  <si>
    <t>69311011</t>
  </si>
  <si>
    <t>geotextilie tkaná PES 100/50kN/m</t>
  </si>
  <si>
    <t>-213603941</t>
  </si>
  <si>
    <t>100*1,15 'Přepočtené koeficientem množství</t>
  </si>
  <si>
    <t>-1713580658</t>
  </si>
  <si>
    <t>1308063085</t>
  </si>
  <si>
    <t>100*0,103 'Přepočtené koeficientem množství</t>
  </si>
  <si>
    <t>185804312</t>
  </si>
  <si>
    <t>Zalití rostlin vodou plocha přes 20 m2</t>
  </si>
  <si>
    <t>-1589858512</t>
  </si>
  <si>
    <t>https://podminky.urs.cz/item/CS_URS_2024_01/185804312</t>
  </si>
  <si>
    <t>100*0,01 "10 l/m2</t>
  </si>
  <si>
    <t>4*0,05 "50 l/strom</t>
  </si>
  <si>
    <t>185808521</t>
  </si>
  <si>
    <t>Vyvláčení trávníku s naložením a odvozem odpadu do 20 km v rovině a svahu do 1:5</t>
  </si>
  <si>
    <t>ha</t>
  </si>
  <si>
    <t>1218021631</t>
  </si>
  <si>
    <t>https://podminky.urs.cz/item/CS_URS_2024_01/185808521</t>
  </si>
  <si>
    <t>998231311</t>
  </si>
  <si>
    <t>Přesun hmot pro sadovnické a krajinářské úpravy vodorovně do 5000 m</t>
  </si>
  <si>
    <t>-550738750</t>
  </si>
  <si>
    <t>https://podminky.urs.cz/item/CS_URS_2024_01/998231311</t>
  </si>
  <si>
    <t>6 - Demolice dvojgaráže č. 11 a 12</t>
  </si>
  <si>
    <t xml:space="preserve">    712 - Povlakové krytiny</t>
  </si>
  <si>
    <t xml:space="preserve">    764 - Konstrukce klempířské</t>
  </si>
  <si>
    <t>2010643626</t>
  </si>
  <si>
    <t>12,233 "pro zásypy - materiál investora</t>
  </si>
  <si>
    <t>-20772647</t>
  </si>
  <si>
    <t>-241803975</t>
  </si>
  <si>
    <t>7,313+7,38/0,15*0,1 "vybourané základy</t>
  </si>
  <si>
    <t>181111111</t>
  </si>
  <si>
    <t>Plošná úprava terénu do 500 m2 zemina skupiny 1 až 4 nerovnosti přes 50 do 100 mm v rovinně a svahu do 1:5</t>
  </si>
  <si>
    <t>63619479</t>
  </si>
  <si>
    <t>https://podminky.urs.cz/item/CS_URS_2024_01/181111111</t>
  </si>
  <si>
    <t>55,25 "plocha pod vybouraným objektem tl. 15cm</t>
  </si>
  <si>
    <t>7,0*17,0+7,0*6,0+1,5*15,0 "kolem objektu tl. 15cm</t>
  </si>
  <si>
    <t>1302816737</t>
  </si>
  <si>
    <t>-1012707825</t>
  </si>
  <si>
    <t>238,75*0,15</t>
  </si>
  <si>
    <t>35,813*1,9 'Přepočtené koeficientem množství</t>
  </si>
  <si>
    <t>1179822886</t>
  </si>
  <si>
    <t>-739098192</t>
  </si>
  <si>
    <t>238,75*0,02 'Přepočtené koeficientem množství</t>
  </si>
  <si>
    <t>-1538818775</t>
  </si>
  <si>
    <t>961044111</t>
  </si>
  <si>
    <t>Bourání základů z betonu prostého</t>
  </si>
  <si>
    <t>1217171451</t>
  </si>
  <si>
    <t>https://podminky.urs.cz/item/CS_URS_2024_01/961044111</t>
  </si>
  <si>
    <t>0,5*0,45*(2*8,3+3*5,3) "pasy do hl. 50cm pod terén</t>
  </si>
  <si>
    <t>965042241</t>
  </si>
  <si>
    <t>Bourání podkladů pod dlažby nebo mazanin betonových nebo z litého asfaltu tl přes 100 mm pl přes 4 m2</t>
  </si>
  <si>
    <t>13431230</t>
  </si>
  <si>
    <t>https://podminky.urs.cz/item/CS_URS_2024_01/965042241</t>
  </si>
  <si>
    <t>8,2*6,0*0,15 "podkladní beton</t>
  </si>
  <si>
    <t>965049112</t>
  </si>
  <si>
    <t>Příplatek k bourání betonových mazanin za bourání mazanin se svařovanou sítí tl přes 100 mm</t>
  </si>
  <si>
    <t>-1234150653</t>
  </si>
  <si>
    <t>https://podminky.urs.cz/item/CS_URS_2024_01/965049112</t>
  </si>
  <si>
    <t>981013312</t>
  </si>
  <si>
    <t>Demolice budov zděných na MVC podíl konstrukcí přes 10 do 15 % těžkou mechanizací</t>
  </si>
  <si>
    <t>-1042398954</t>
  </si>
  <si>
    <t>https://podminky.urs.cz/item/CS_URS_2024_01/981013312</t>
  </si>
  <si>
    <t>8,2*6,0*(2,92+3,03)/2</t>
  </si>
  <si>
    <t>997013501</t>
  </si>
  <si>
    <t>Odvoz suti a vybouraných hmot na skládku nebo meziskládku do 1 km se složením</t>
  </si>
  <si>
    <t>907862056</t>
  </si>
  <si>
    <t>https://podminky.urs.cz/item/CS_URS_2024_01/997013501</t>
  </si>
  <si>
    <t>997013509</t>
  </si>
  <si>
    <t>Příplatek k odvozu suti a vybouraných hmot na skládku ZKD 1 km přes 1 km</t>
  </si>
  <si>
    <t>-287867111</t>
  </si>
  <si>
    <t>https://podminky.urs.cz/item/CS_URS_2024_01/997013509</t>
  </si>
  <si>
    <t>70,288*9 'Přepočtené koeficientem množství</t>
  </si>
  <si>
    <t>997013811</t>
  </si>
  <si>
    <t>Poplatek za uložení na skládce (skládkovné) stavebního odpadu dřevěného kód odpadu 17 02 01</t>
  </si>
  <si>
    <t>1693420111</t>
  </si>
  <si>
    <t>https://podminky.urs.cz/item/CS_URS_2024_01/997013811</t>
  </si>
  <si>
    <t>997013814</t>
  </si>
  <si>
    <t>Poplatek za uložení na skládce (skládkovné) stavebního odpadu izolací kód odpadu 17 06 04</t>
  </si>
  <si>
    <t>157998052</t>
  </si>
  <si>
    <t>https://podminky.urs.cz/item/CS_URS_2024_01/997013814</t>
  </si>
  <si>
    <t>997013861</t>
  </si>
  <si>
    <t>Poplatek za uložení stavebního odpadu na recyklační skládce (skládkovné) z prostého betonu kód odpadu 17 01 01</t>
  </si>
  <si>
    <t>-150801400</t>
  </si>
  <si>
    <t>https://podminky.urs.cz/item/CS_URS_2024_01/997013861</t>
  </si>
  <si>
    <t>14,626+16,236</t>
  </si>
  <si>
    <t>997013863</t>
  </si>
  <si>
    <t>Poplatek za uložení stavebního odpadu na recyklační skládce (skládkovné) cihelného kód odpadu 17 01 02</t>
  </si>
  <si>
    <t>465436283</t>
  </si>
  <si>
    <t>https://podminky.urs.cz/item/CS_URS_2024_01/997013863</t>
  </si>
  <si>
    <t>36,593*0,8 "80% z položky demolice</t>
  </si>
  <si>
    <t>-2055571583</t>
  </si>
  <si>
    <t>70,288-(1,939+0,628+30,862+29,274)</t>
  </si>
  <si>
    <t>712</t>
  </si>
  <si>
    <t>Povlakové krytiny</t>
  </si>
  <si>
    <t>712340832</t>
  </si>
  <si>
    <t>Odstranění povlakové krytiny střech do 10° z pásů NAIP přitavených v plné ploše dvouvrstvé</t>
  </si>
  <si>
    <t>-50877179</t>
  </si>
  <si>
    <t>https://podminky.urs.cz/item/CS_URS_2024_01/712340832</t>
  </si>
  <si>
    <t>8,4*6,8</t>
  </si>
  <si>
    <t>762341811</t>
  </si>
  <si>
    <t>Demontáž bednění střech z prken</t>
  </si>
  <si>
    <t>-1189345713</t>
  </si>
  <si>
    <t>https://podminky.urs.cz/item/CS_URS_2024_01/762341811</t>
  </si>
  <si>
    <t>762631802</t>
  </si>
  <si>
    <t>Demontáž vrat plochy do 8 m2 včetně kování</t>
  </si>
  <si>
    <t>-1070167495</t>
  </si>
  <si>
    <t>https://podminky.urs.cz/item/CS_URS_2024_01/762631802</t>
  </si>
  <si>
    <t>2*2,4*2,5</t>
  </si>
  <si>
    <t>762822810</t>
  </si>
  <si>
    <t>Demontáž stropních trámů z hraněného řeziva průřezové pl do 144 cm2</t>
  </si>
  <si>
    <t>1913097943</t>
  </si>
  <si>
    <t>https://podminky.urs.cz/item/CS_URS_2024_01/762822810</t>
  </si>
  <si>
    <t>9*6,8+6*8,1</t>
  </si>
  <si>
    <t>764</t>
  </si>
  <si>
    <t>Konstrukce klempířské</t>
  </si>
  <si>
    <t>764002801</t>
  </si>
  <si>
    <t>Demontáž závětrné lišty do suti</t>
  </si>
  <si>
    <t>-1858846632</t>
  </si>
  <si>
    <t>https://podminky.urs.cz/item/CS_URS_2024_01/764002801</t>
  </si>
  <si>
    <t>8,4+2*6,8</t>
  </si>
  <si>
    <t>764002811</t>
  </si>
  <si>
    <t>Demontáž okapového plechu do suti v krytině povlakové</t>
  </si>
  <si>
    <t>-456333460</t>
  </si>
  <si>
    <t>https://podminky.urs.cz/item/CS_URS_2024_01/764002811</t>
  </si>
  <si>
    <t>7 - Demolice garáže na p.č. 470</t>
  </si>
  <si>
    <t xml:space="preserve">    6 - Úpravy povrchů, podlahy a osazování výplní</t>
  </si>
  <si>
    <t>-595139994</t>
  </si>
  <si>
    <t>0,15*(2,0*(6,0+4,7)) "kolem plochy pro kontejnery pro zatravnění š. 2m</t>
  </si>
  <si>
    <t>3,21-2,453</t>
  </si>
  <si>
    <t>-145029280</t>
  </si>
  <si>
    <t>0,757*5 'Přepočtené koeficientem množství</t>
  </si>
  <si>
    <t>-993498875</t>
  </si>
  <si>
    <t>0,757*1,9 'Přepočtené koeficientem množství</t>
  </si>
  <si>
    <t>2,453 "vybourané základy</t>
  </si>
  <si>
    <t>2,0*(6,0+4,7) "kolem plochy pro zatravnění š. 2m</t>
  </si>
  <si>
    <t>21,4*0,1</t>
  </si>
  <si>
    <t>2,14*1,9 'Přepočtené koeficientem množství</t>
  </si>
  <si>
    <t>21,4*0,02 'Přepočtené koeficientem množství</t>
  </si>
  <si>
    <t>Úpravy povrchů, podlahy a osazování výplní</t>
  </si>
  <si>
    <t>612325417</t>
  </si>
  <si>
    <t>Oprava vnitřní vápenocementové hladké omítky stěn v rozsahu plochy přes 10 do 30 % s celoplošným přeštukováním</t>
  </si>
  <si>
    <t>2115109919</t>
  </si>
  <si>
    <t>https://podminky.urs.cz/item/CS_URS_2024_01/612325417</t>
  </si>
  <si>
    <t xml:space="preserve">6,0*3,31 </t>
  </si>
  <si>
    <t>62213099R</t>
  </si>
  <si>
    <t>Cementový postřik vnějších stěn nanášený celoplošně ručně</t>
  </si>
  <si>
    <t>-158111311</t>
  </si>
  <si>
    <t>0,5*0,45*(2*3,9+3,1) "pasy do hl. 50cm pod terén</t>
  </si>
  <si>
    <t>4,0*6,0*0,15 "podkladní beton</t>
  </si>
  <si>
    <t>978013141</t>
  </si>
  <si>
    <t>Otlučení (osekání) vnitřní vápenné nebo vápenocementové omítky stěn v rozsahu přes 10 do 30 %</t>
  </si>
  <si>
    <t>1424480716</t>
  </si>
  <si>
    <t>https://podminky.urs.cz/item/CS_URS_2024_01/978013141</t>
  </si>
  <si>
    <t>6,0*3,31</t>
  </si>
  <si>
    <t>4,0*6,0*3,41</t>
  </si>
  <si>
    <t>34,65*9 'Přepočtené koeficientem množství</t>
  </si>
  <si>
    <t>4,906+7,92</t>
  </si>
  <si>
    <t>20,43*0,8 "80% z položky demolice</t>
  </si>
  <si>
    <t>34,65-(0,778+0,257+12,826+16,344)</t>
  </si>
  <si>
    <t>3,925*5,95</t>
  </si>
  <si>
    <t>2,4*2,5</t>
  </si>
  <si>
    <t>4*5,95+4*4,225</t>
  </si>
  <si>
    <t>1950026730</t>
  </si>
  <si>
    <t>764002841</t>
  </si>
  <si>
    <t>Demontáž oplechování horních ploch zdí a nadezdívek do suti</t>
  </si>
  <si>
    <t>210275141</t>
  </si>
  <si>
    <t>https://podminky.urs.cz/item/CS_URS_2024_01/764002841</t>
  </si>
  <si>
    <t>6,1+3,9</t>
  </si>
  <si>
    <t>783827521</t>
  </si>
  <si>
    <t>Krycí dvojnásobný akrylátový nátěr hrubých betonových povrchů nebo hrubých omítek</t>
  </si>
  <si>
    <t>-732308095</t>
  </si>
  <si>
    <t>https://podminky.urs.cz/item/CS_URS_2024_01/783827521</t>
  </si>
  <si>
    <t>8 - Vnější schodiště jižního křídla</t>
  </si>
  <si>
    <t xml:space="preserve">    772 - Podlahy z kamene</t>
  </si>
  <si>
    <t>1702273503</t>
  </si>
  <si>
    <t>0,5*0,9*(6,5+2*1,75) "pod zeď a první stupně</t>
  </si>
  <si>
    <t>44918845</t>
  </si>
  <si>
    <t>344686024</t>
  </si>
  <si>
    <t>4,5*5 'Přepočtené koeficientem množství</t>
  </si>
  <si>
    <t>171201221</t>
  </si>
  <si>
    <t>Poplatek za uložení na skládce (skládkovné) zeminy a kamení kód odpadu 17 05 04</t>
  </si>
  <si>
    <t>879685264</t>
  </si>
  <si>
    <t>https://podminky.urs.cz/item/CS_URS_2024_01/171201221</t>
  </si>
  <si>
    <t>182211121</t>
  </si>
  <si>
    <t>Svahování násypů ručně</t>
  </si>
  <si>
    <t>-1523871028</t>
  </si>
  <si>
    <t>https://podminky.urs.cz/item/CS_URS_2024_01/182211121</t>
  </si>
  <si>
    <t>1,35*(2,7+1,5+1,5) "násyp pod schodištěm</t>
  </si>
  <si>
    <t>272311611</t>
  </si>
  <si>
    <t>Základové klenby prokládané kamenem z betonu tř. C 16/20</t>
  </si>
  <si>
    <t>189141327</t>
  </si>
  <si>
    <t>https://podminky.urs.cz/item/CS_URS_2024_01/272311611</t>
  </si>
  <si>
    <t>4,5*1,035 'Přepočtené koeficientem množství</t>
  </si>
  <si>
    <t>311213123-1</t>
  </si>
  <si>
    <t>Zdivo z nepravidelných kamenů na maltu objem jednoho kamene přes 0,02 m3 š spáry přes 10 do 20 mm</t>
  </si>
  <si>
    <t>1263900315</t>
  </si>
  <si>
    <t>Poznámka k položce:_x000d_
bez dodávky kamene</t>
  </si>
  <si>
    <t>58380758</t>
  </si>
  <si>
    <t xml:space="preserve">kámen lomový </t>
  </si>
  <si>
    <t>1971904012</t>
  </si>
  <si>
    <t>2,016*0,2*1,928 "doplnění 20%</t>
  </si>
  <si>
    <t>311213911</t>
  </si>
  <si>
    <t>Příplatek k cenám zdění zdiva z kamene na maltu za jednostranné lícování zdiva</t>
  </si>
  <si>
    <t>-1890715198</t>
  </si>
  <si>
    <t>https://podminky.urs.cz/item/CS_URS_2024_01/311213911</t>
  </si>
  <si>
    <t>430321414</t>
  </si>
  <si>
    <t>Schodišťová konstrukce a rampa ze ŽB tř. C 25/30</t>
  </si>
  <si>
    <t>-355760851</t>
  </si>
  <si>
    <t>https://podminky.urs.cz/item/CS_URS_2024_01/430321414</t>
  </si>
  <si>
    <t>1,55*0,15*(3,3+1,5+2,1)</t>
  </si>
  <si>
    <t>430362021</t>
  </si>
  <si>
    <t>Výztuž schodišťové konstrukce a rampy svařovanými sítěmi Kari 100/100/6mm</t>
  </si>
  <si>
    <t>-1393775028</t>
  </si>
  <si>
    <t>https://podminky.urs.cz/item/CS_URS_2024_01/430362021</t>
  </si>
  <si>
    <t>2*0,00442*1,55*(3,3+1,5+2,1)</t>
  </si>
  <si>
    <t>431351121</t>
  </si>
  <si>
    <t>Zřízení bednění podest schodišť a ramp přímočarých v do 4 m</t>
  </si>
  <si>
    <t>-1253183801</t>
  </si>
  <si>
    <t>https://podminky.urs.cz/item/CS_URS_2024_01/431351121</t>
  </si>
  <si>
    <t>0,15*(3,3+1,5+2,1)</t>
  </si>
  <si>
    <t>431351122</t>
  </si>
  <si>
    <t>Odstranění bednění podest schodišť a ramp přímočarých v do 4 m</t>
  </si>
  <si>
    <t>29435850</t>
  </si>
  <si>
    <t>https://podminky.urs.cz/item/CS_URS_2024_01/431351122</t>
  </si>
  <si>
    <t>434191423</t>
  </si>
  <si>
    <t>Osazení schodišťových stupňů kamenných pemrlovaných na desku</t>
  </si>
  <si>
    <t>-1791214262</t>
  </si>
  <si>
    <t>https://podminky.urs.cz/item/CS_URS_2024_01/434191423</t>
  </si>
  <si>
    <t>58388015-1</t>
  </si>
  <si>
    <t>stupeň schodišťový - vybouraný pro zpětné použití</t>
  </si>
  <si>
    <t>-1568873621</t>
  </si>
  <si>
    <t>634111116</t>
  </si>
  <si>
    <t>Obvodová dilatace pružnou těsnicí páskou mezi stěnou a mazaninou nebo potěrem v 150 mm</t>
  </si>
  <si>
    <t>-550510991</t>
  </si>
  <si>
    <t>https://podminky.urs.cz/item/CS_URS_2024_01/634111116</t>
  </si>
  <si>
    <t>2*(3,3+1,5+2,1) "dilatace mezi zdí objektu a deskou + stupni</t>
  </si>
  <si>
    <t>635110099R</t>
  </si>
  <si>
    <t>Doplnění násypu schodiště z hrubého kameniva 16-32 se zhutněním</t>
  </si>
  <si>
    <t>245380479</t>
  </si>
  <si>
    <t>963023611</t>
  </si>
  <si>
    <t>Vybourání schodišťových stupňů ze zdi kamenné jednostranně</t>
  </si>
  <si>
    <t>-12896394</t>
  </si>
  <si>
    <t>https://podminky.urs.cz/item/CS_URS_2024_01/963023611</t>
  </si>
  <si>
    <t>15*1,75</t>
  </si>
  <si>
    <t>985131111</t>
  </si>
  <si>
    <t>Očištění ploch stěn, rubu kleneb a podlah tlakovou vodou</t>
  </si>
  <si>
    <t>86284012</t>
  </si>
  <si>
    <t>https://podminky.urs.cz/item/CS_URS_2024_01/985131111</t>
  </si>
  <si>
    <t>26,25*(0,3+0,17) "stupně</t>
  </si>
  <si>
    <t>2,016/0,4 "schodišťová zeď</t>
  </si>
  <si>
    <t>985131311</t>
  </si>
  <si>
    <t>Ruční dočištění ploch stěn, rubu kleneb a podlah ocelových kartáči</t>
  </si>
  <si>
    <t>-2012706518</t>
  </si>
  <si>
    <t>https://podminky.urs.cz/item/CS_URS_2024_01/985131311</t>
  </si>
  <si>
    <t>985221012</t>
  </si>
  <si>
    <t>Postupné rozebírání kamenného zdiva pro další použití přes 1 do 3 m3</t>
  </si>
  <si>
    <t>781331177</t>
  </si>
  <si>
    <t>https://podminky.urs.cz/item/CS_URS_2024_01/985221012</t>
  </si>
  <si>
    <t>0,4*(5,7+1,5)/2*1,4 "schodišťová zeď</t>
  </si>
  <si>
    <t>985231112</t>
  </si>
  <si>
    <t>Spárování zdiva aktivovanou maltou spára hl do 40 mm dl přes 6 do 12 m/m2</t>
  </si>
  <si>
    <t>490028393</t>
  </si>
  <si>
    <t>https://podminky.urs.cz/item/CS_URS_2024_01/985231112</t>
  </si>
  <si>
    <t xml:space="preserve">(5,7+1,5)/2*1,4 </t>
  </si>
  <si>
    <t>985233121</t>
  </si>
  <si>
    <t>Úprava spár po spárování zdiva uhlazením spára dl přes 6 do 12 m/m2</t>
  </si>
  <si>
    <t>-2087830486</t>
  </si>
  <si>
    <t>https://podminky.urs.cz/item/CS_URS_2024_01/985233121</t>
  </si>
  <si>
    <t>997013211</t>
  </si>
  <si>
    <t>Vnitrostaveništní doprava suti a vybouraných hmot pro budovy v do 6 m ručně</t>
  </si>
  <si>
    <t>1577187425</t>
  </si>
  <si>
    <t>https://podminky.urs.cz/item/CS_URS_2024_01/997013211</t>
  </si>
  <si>
    <t>998011008</t>
  </si>
  <si>
    <t>Přesun hmot pro budovy zděné s omezením mechanizace pro budovy v do 6 m</t>
  </si>
  <si>
    <t>1461219042</t>
  </si>
  <si>
    <t>https://podminky.urs.cz/item/CS_URS_2024_01/998011008</t>
  </si>
  <si>
    <t>772</t>
  </si>
  <si>
    <t>Podlahy z kamene</t>
  </si>
  <si>
    <t>772524811</t>
  </si>
  <si>
    <t>Demontáž dlažby z kamene k dalšímu použití z tvrdých kamenů kladených do malty</t>
  </si>
  <si>
    <t>-422388031</t>
  </si>
  <si>
    <t>https://podminky.urs.cz/item/CS_URS_2024_01/772524811</t>
  </si>
  <si>
    <t>1,75*1,5 "podesta</t>
  </si>
  <si>
    <t>772527140</t>
  </si>
  <si>
    <t>Kladení dlažby z kamene z desek s úpravou tvaru o nestejné tloušťce do malty tl 30 až 150 mm</t>
  </si>
  <si>
    <t>-284555147</t>
  </si>
  <si>
    <t>https://podminky.urs.cz/item/CS_URS_2024_01/772527140</t>
  </si>
  <si>
    <t>5838099M</t>
  </si>
  <si>
    <t>kamenné desky vybourané</t>
  </si>
  <si>
    <t>1608371911</t>
  </si>
  <si>
    <t>772991441</t>
  </si>
  <si>
    <t>Očištění vybouraných kamenných dlažeb k dalšímu použití od malty</t>
  </si>
  <si>
    <t>-693703315</t>
  </si>
  <si>
    <t>https://podminky.urs.cz/item/CS_URS_2024_01/772991441</t>
  </si>
  <si>
    <t>998772121</t>
  </si>
  <si>
    <t>Přesun hmot tonážní pro podlahy z kamene ruční v objektech v do 6 m</t>
  </si>
  <si>
    <t>720715459</t>
  </si>
  <si>
    <t>https://podminky.urs.cz/item/CS_URS_2024_01/998772121</t>
  </si>
  <si>
    <t>783826655</t>
  </si>
  <si>
    <t>Hydrofobizační transparentní silikonový nátěr lícového zdiva</t>
  </si>
  <si>
    <t>-652413271</t>
  </si>
  <si>
    <t>https://podminky.urs.cz/item/CS_URS_2024_01/783826655</t>
  </si>
  <si>
    <t>1,75*(6,5+26,25*0,17) "schodiště</t>
  </si>
  <si>
    <t>9 - VRN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</si>
  <si>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</si>
  <si>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</si>
  <si>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</si>
  <si>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</si>
  <si>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</si>
  <si>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</si>
  <si>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012103001</t>
  </si>
  <si>
    <t>Geodetické práce před výstavbou</t>
  </si>
  <si>
    <t>1017963201</t>
  </si>
  <si>
    <t>012303002</t>
  </si>
  <si>
    <t>Geodetické práce po výstavbě - zaměření stávajícího stavu</t>
  </si>
  <si>
    <t>21064213</t>
  </si>
  <si>
    <t>013254000</t>
  </si>
  <si>
    <t>Dokumentace skutečného provedení stavby</t>
  </si>
  <si>
    <t>1831704212</t>
  </si>
  <si>
    <t>VRN3</t>
  </si>
  <si>
    <t>Zařízení staveniště</t>
  </si>
  <si>
    <t>032103000</t>
  </si>
  <si>
    <t>Náklady na stavební buňky</t>
  </si>
  <si>
    <t>-1078065504</t>
  </si>
  <si>
    <t>032803000</t>
  </si>
  <si>
    <t>Ostatní vybavení staveniště - mobilní WC</t>
  </si>
  <si>
    <t>-1871942370</t>
  </si>
  <si>
    <t>033103000</t>
  </si>
  <si>
    <t>Připojení energií</t>
  </si>
  <si>
    <t>766557280</t>
  </si>
  <si>
    <t>033203000</t>
  </si>
  <si>
    <t>Energie pro zařízení staveniště</t>
  </si>
  <si>
    <t>239084331</t>
  </si>
  <si>
    <t>034103000</t>
  </si>
  <si>
    <t>Oplocení staveniště</t>
  </si>
  <si>
    <t>527526454</t>
  </si>
  <si>
    <t>039103000</t>
  </si>
  <si>
    <t>Rozebrání, bourání a odvoz zařízení staveniště</t>
  </si>
  <si>
    <t>207106032</t>
  </si>
  <si>
    <t>VRN7</t>
  </si>
  <si>
    <t>Provozní vlivy</t>
  </si>
  <si>
    <t>072103011</t>
  </si>
  <si>
    <t xml:space="preserve">Zajištění DIO komunikace </t>
  </si>
  <si>
    <t>-2046629321</t>
  </si>
  <si>
    <t>https://podminky.urs.cz/item/CS_URS_2023_01/072103011</t>
  </si>
  <si>
    <t>VRN9</t>
  </si>
  <si>
    <t>Ostatní náklady</t>
  </si>
  <si>
    <t>091003001</t>
  </si>
  <si>
    <t>Ostatní náklady bez rozlišení - čištění a úprava komunikací mimo vyhrazený prostor staveniště</t>
  </si>
  <si>
    <t>1121328152</t>
  </si>
  <si>
    <t>094104000</t>
  </si>
  <si>
    <t>Náklady na opatření BOZP</t>
  </si>
  <si>
    <t>1036434107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</si>
</sst>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422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566901133" TargetMode="External" /><Relationship Id="rId7" Type="http://schemas.openxmlformats.org/officeDocument/2006/relationships/hyperlink" Target="https://podminky.urs.cz/item/CS_URS_2024_01/566901143" TargetMode="External" /><Relationship Id="rId8" Type="http://schemas.openxmlformats.org/officeDocument/2006/relationships/hyperlink" Target="https://podminky.urs.cz/item/CS_URS_2024_01/596211110" TargetMode="External" /><Relationship Id="rId9" Type="http://schemas.openxmlformats.org/officeDocument/2006/relationships/hyperlink" Target="https://podminky.urs.cz/item/CS_URS_2024_01/998225111" TargetMode="External" /><Relationship Id="rId10" Type="http://schemas.openxmlformats.org/officeDocument/2006/relationships/hyperlink" Target="https://podminky.urs.cz/item/CS_URS_2024_01/210100001" TargetMode="External" /><Relationship Id="rId11" Type="http://schemas.openxmlformats.org/officeDocument/2006/relationships/hyperlink" Target="https://podminky.urs.cz/item/CS_URS_2024_01/210100003" TargetMode="External" /><Relationship Id="rId12" Type="http://schemas.openxmlformats.org/officeDocument/2006/relationships/hyperlink" Target="https://podminky.urs.cz/item/CS_URS_2024_01/210100013" TargetMode="External" /><Relationship Id="rId13" Type="http://schemas.openxmlformats.org/officeDocument/2006/relationships/hyperlink" Target="https://podminky.urs.cz/item/CS_URS_2024_01/210202010" TargetMode="External" /><Relationship Id="rId14" Type="http://schemas.openxmlformats.org/officeDocument/2006/relationships/hyperlink" Target="https://podminky.urs.cz/item/CS_URS_2024_01/210204011" TargetMode="External" /><Relationship Id="rId15" Type="http://schemas.openxmlformats.org/officeDocument/2006/relationships/hyperlink" Target="https://podminky.urs.cz/item/CS_URS_2024_01/210204103" TargetMode="External" /><Relationship Id="rId16" Type="http://schemas.openxmlformats.org/officeDocument/2006/relationships/hyperlink" Target="https://podminky.urs.cz/item/CS_URS_2024_01/210204201" TargetMode="External" /><Relationship Id="rId17" Type="http://schemas.openxmlformats.org/officeDocument/2006/relationships/hyperlink" Target="https://podminky.urs.cz/item/CS_URS_2024_01/210220020" TargetMode="External" /><Relationship Id="rId18" Type="http://schemas.openxmlformats.org/officeDocument/2006/relationships/hyperlink" Target="https://podminky.urs.cz/item/CS_URS_2024_01/210220302" TargetMode="External" /><Relationship Id="rId19" Type="http://schemas.openxmlformats.org/officeDocument/2006/relationships/hyperlink" Target="https://podminky.urs.cz/item/CS_URS_2024_01/210801311" TargetMode="External" /><Relationship Id="rId20" Type="http://schemas.openxmlformats.org/officeDocument/2006/relationships/hyperlink" Target="https://podminky.urs.cz/item/CS_URS_2024_01/210812011" TargetMode="External" /><Relationship Id="rId21" Type="http://schemas.openxmlformats.org/officeDocument/2006/relationships/hyperlink" Target="https://podminky.urs.cz/item/CS_URS_2024_01/210812033" TargetMode="External" /><Relationship Id="rId22" Type="http://schemas.openxmlformats.org/officeDocument/2006/relationships/hyperlink" Target="https://podminky.urs.cz/item/CS_URS_2024_01/210812061" TargetMode="External" /><Relationship Id="rId23" Type="http://schemas.openxmlformats.org/officeDocument/2006/relationships/hyperlink" Target="https://podminky.urs.cz/item/CS_URS_2024_01/210812063" TargetMode="External" /><Relationship Id="rId24" Type="http://schemas.openxmlformats.org/officeDocument/2006/relationships/hyperlink" Target="https://podminky.urs.cz/item/CS_URS_2024_01/210812081" TargetMode="External" /><Relationship Id="rId25" Type="http://schemas.openxmlformats.org/officeDocument/2006/relationships/hyperlink" Target="https://podminky.urs.cz/item/CS_URS_2024_01/210812111" TargetMode="External" /><Relationship Id="rId26" Type="http://schemas.openxmlformats.org/officeDocument/2006/relationships/hyperlink" Target="https://podminky.urs.cz/item/CS_URS_2024_01/218040011" TargetMode="External" /><Relationship Id="rId27" Type="http://schemas.openxmlformats.org/officeDocument/2006/relationships/hyperlink" Target="https://podminky.urs.cz/item/CS_URS_2024_01/218100001" TargetMode="External" /><Relationship Id="rId28" Type="http://schemas.openxmlformats.org/officeDocument/2006/relationships/hyperlink" Target="https://podminky.urs.cz/item/CS_URS_2024_01/218100003" TargetMode="External" /><Relationship Id="rId29" Type="http://schemas.openxmlformats.org/officeDocument/2006/relationships/hyperlink" Target="https://podminky.urs.cz/item/CS_URS_2024_01/218100099" TargetMode="External" /><Relationship Id="rId30" Type="http://schemas.openxmlformats.org/officeDocument/2006/relationships/hyperlink" Target="https://podminky.urs.cz/item/CS_URS_2024_01/218202013" TargetMode="External" /><Relationship Id="rId31" Type="http://schemas.openxmlformats.org/officeDocument/2006/relationships/hyperlink" Target="https://podminky.urs.cz/item/CS_URS_2024_01/218204103" TargetMode="External" /><Relationship Id="rId32" Type="http://schemas.openxmlformats.org/officeDocument/2006/relationships/hyperlink" Target="https://podminky.urs.cz/item/CS_URS_2024_01/460010024" TargetMode="External" /><Relationship Id="rId33" Type="http://schemas.openxmlformats.org/officeDocument/2006/relationships/hyperlink" Target="https://podminky.urs.cz/item/CS_URS_2024_01/460171132" TargetMode="External" /><Relationship Id="rId34" Type="http://schemas.openxmlformats.org/officeDocument/2006/relationships/hyperlink" Target="https://podminky.urs.cz/item/CS_URS_2024_01/460171162" TargetMode="External" /><Relationship Id="rId35" Type="http://schemas.openxmlformats.org/officeDocument/2006/relationships/hyperlink" Target="https://podminky.urs.cz/item/CS_URS_2024_01/460171272" TargetMode="External" /><Relationship Id="rId36" Type="http://schemas.openxmlformats.org/officeDocument/2006/relationships/hyperlink" Target="https://podminky.urs.cz/item/CS_URS_2024_01/460341112" TargetMode="External" /><Relationship Id="rId37" Type="http://schemas.openxmlformats.org/officeDocument/2006/relationships/hyperlink" Target="https://podminky.urs.cz/item/CS_URS_2024_01/460341113" TargetMode="External" /><Relationship Id="rId38" Type="http://schemas.openxmlformats.org/officeDocument/2006/relationships/hyperlink" Target="https://podminky.urs.cz/item/CS_URS_2024_01/460341121" TargetMode="External" /><Relationship Id="rId39" Type="http://schemas.openxmlformats.org/officeDocument/2006/relationships/hyperlink" Target="https://podminky.urs.cz/item/CS_URS_2024_01/460361121" TargetMode="External" /><Relationship Id="rId40" Type="http://schemas.openxmlformats.org/officeDocument/2006/relationships/hyperlink" Target="https://podminky.urs.cz/item/CS_URS_2024_01/460411222" TargetMode="External" /><Relationship Id="rId41" Type="http://schemas.openxmlformats.org/officeDocument/2006/relationships/hyperlink" Target="https://podminky.urs.cz/item/CS_URS_2024_01/460451122" TargetMode="External" /><Relationship Id="rId42" Type="http://schemas.openxmlformats.org/officeDocument/2006/relationships/hyperlink" Target="https://podminky.urs.cz/item/CS_URS_2024_01/460451152" TargetMode="External" /><Relationship Id="rId43" Type="http://schemas.openxmlformats.org/officeDocument/2006/relationships/hyperlink" Target="https://podminky.urs.cz/item/CS_URS_2024_01/460451272" TargetMode="External" /><Relationship Id="rId44" Type="http://schemas.openxmlformats.org/officeDocument/2006/relationships/hyperlink" Target="https://podminky.urs.cz/item/CS_URS_2024_01/460641112" TargetMode="External" /><Relationship Id="rId45" Type="http://schemas.openxmlformats.org/officeDocument/2006/relationships/hyperlink" Target="https://podminky.urs.cz/item/CS_URS_2024_01/460661111" TargetMode="External" /><Relationship Id="rId46" Type="http://schemas.openxmlformats.org/officeDocument/2006/relationships/hyperlink" Target="https://podminky.urs.cz/item/CS_URS_2024_01/460671113" TargetMode="External" /><Relationship Id="rId47" Type="http://schemas.openxmlformats.org/officeDocument/2006/relationships/hyperlink" Target="https://podminky.urs.cz/item/CS_URS_2024_01/460791112" TargetMode="External" /><Relationship Id="rId48" Type="http://schemas.openxmlformats.org/officeDocument/2006/relationships/hyperlink" Target="https://podminky.urs.cz/item/CS_URS_2024_01/460791212" TargetMode="External" /><Relationship Id="rId49" Type="http://schemas.openxmlformats.org/officeDocument/2006/relationships/hyperlink" Target="https://podminky.urs.cz/item/CS_URS_2024_01/460791216" TargetMode="External" /><Relationship Id="rId50" Type="http://schemas.openxmlformats.org/officeDocument/2006/relationships/hyperlink" Target="https://podminky.urs.cz/item/CS_URS_2024_01/468021212" TargetMode="External" /><Relationship Id="rId51" Type="http://schemas.openxmlformats.org/officeDocument/2006/relationships/hyperlink" Target="https://podminky.urs.cz/item/CS_URS_2024_01/468051121" TargetMode="External" /><Relationship Id="rId52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20101" TargetMode="External" /><Relationship Id="rId2" Type="http://schemas.openxmlformats.org/officeDocument/2006/relationships/hyperlink" Target="https://podminky.urs.cz/item/CS_URS_2024_01/460010024" TargetMode="External" /><Relationship Id="rId3" Type="http://schemas.openxmlformats.org/officeDocument/2006/relationships/hyperlink" Target="https://podminky.urs.cz/item/CS_URS_2024_01/460171232" TargetMode="External" /><Relationship Id="rId4" Type="http://schemas.openxmlformats.org/officeDocument/2006/relationships/hyperlink" Target="https://podminky.urs.cz/item/CS_URS_2024_01/460341113" TargetMode="External" /><Relationship Id="rId5" Type="http://schemas.openxmlformats.org/officeDocument/2006/relationships/hyperlink" Target="https://podminky.urs.cz/item/CS_URS_2024_01/460341121" TargetMode="External" /><Relationship Id="rId6" Type="http://schemas.openxmlformats.org/officeDocument/2006/relationships/hyperlink" Target="https://podminky.urs.cz/item/CS_URS_2024_01/460361121" TargetMode="External" /><Relationship Id="rId7" Type="http://schemas.openxmlformats.org/officeDocument/2006/relationships/hyperlink" Target="https://podminky.urs.cz/item/CS_URS_2024_01/460451232" TargetMode="External" /><Relationship Id="rId8" Type="http://schemas.openxmlformats.org/officeDocument/2006/relationships/hyperlink" Target="https://podminky.urs.cz/item/CS_URS_2024_01/460661512" TargetMode="External" /><Relationship Id="rId9" Type="http://schemas.openxmlformats.org/officeDocument/2006/relationships/hyperlink" Target="https://podminky.urs.cz/item/CS_URS_2024_01/460791216" TargetMode="External" /><Relationship Id="rId10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322" TargetMode="External" /><Relationship Id="rId2" Type="http://schemas.openxmlformats.org/officeDocument/2006/relationships/hyperlink" Target="https://podminky.urs.cz/item/CS_URS_2024_01/121151113" TargetMode="External" /><Relationship Id="rId3" Type="http://schemas.openxmlformats.org/officeDocument/2006/relationships/hyperlink" Target="https://podminky.urs.cz/item/CS_URS_2024_01/122251103" TargetMode="External" /><Relationship Id="rId4" Type="http://schemas.openxmlformats.org/officeDocument/2006/relationships/hyperlink" Target="https://podminky.urs.cz/item/CS_URS_2024_01/131251100" TargetMode="External" /><Relationship Id="rId5" Type="http://schemas.openxmlformats.org/officeDocument/2006/relationships/hyperlink" Target="https://podminky.urs.cz/item/CS_URS_2024_01/132251101" TargetMode="External" /><Relationship Id="rId6" Type="http://schemas.openxmlformats.org/officeDocument/2006/relationships/hyperlink" Target="https://podminky.urs.cz/item/CS_URS_2024_01/162251102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62751119" TargetMode="External" /><Relationship Id="rId9" Type="http://schemas.openxmlformats.org/officeDocument/2006/relationships/hyperlink" Target="https://podminky.urs.cz/item/CS_URS_2024_01/167151101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81111121" TargetMode="External" /><Relationship Id="rId12" Type="http://schemas.openxmlformats.org/officeDocument/2006/relationships/hyperlink" Target="https://podminky.urs.cz/item/CS_URS_2024_01/181311103" TargetMode="External" /><Relationship Id="rId13" Type="http://schemas.openxmlformats.org/officeDocument/2006/relationships/hyperlink" Target="https://podminky.urs.cz/item/CS_URS_2024_01/181411131" TargetMode="External" /><Relationship Id="rId14" Type="http://schemas.openxmlformats.org/officeDocument/2006/relationships/hyperlink" Target="https://podminky.urs.cz/item/CS_URS_2024_01/181951112" TargetMode="External" /><Relationship Id="rId15" Type="http://schemas.openxmlformats.org/officeDocument/2006/relationships/hyperlink" Target="https://podminky.urs.cz/item/CS_URS_2024_01/184813511" TargetMode="External" /><Relationship Id="rId16" Type="http://schemas.openxmlformats.org/officeDocument/2006/relationships/hyperlink" Target="https://podminky.urs.cz/item/CS_URS_2024_01/184813521" TargetMode="External" /><Relationship Id="rId17" Type="http://schemas.openxmlformats.org/officeDocument/2006/relationships/hyperlink" Target="https://podminky.urs.cz/item/CS_URS_2024_01/185802113" TargetMode="External" /><Relationship Id="rId18" Type="http://schemas.openxmlformats.org/officeDocument/2006/relationships/hyperlink" Target="https://podminky.urs.cz/item/CS_URS_2024_01/185802114" TargetMode="External" /><Relationship Id="rId19" Type="http://schemas.openxmlformats.org/officeDocument/2006/relationships/hyperlink" Target="https://podminky.urs.cz/item/CS_URS_2024_01/211971110" TargetMode="External" /><Relationship Id="rId20" Type="http://schemas.openxmlformats.org/officeDocument/2006/relationships/hyperlink" Target="https://podminky.urs.cz/item/CS_URS_2024_01/212752101" TargetMode="External" /><Relationship Id="rId21" Type="http://schemas.openxmlformats.org/officeDocument/2006/relationships/hyperlink" Target="https://podminky.urs.cz/item/CS_URS_2024_01/213111111" TargetMode="External" /><Relationship Id="rId22" Type="http://schemas.openxmlformats.org/officeDocument/2006/relationships/hyperlink" Target="https://podminky.urs.cz/item/CS_URS_2024_01/275313511" TargetMode="External" /><Relationship Id="rId23" Type="http://schemas.openxmlformats.org/officeDocument/2006/relationships/hyperlink" Target="https://podminky.urs.cz/item/CS_URS_2024_01/564861111" TargetMode="External" /><Relationship Id="rId24" Type="http://schemas.openxmlformats.org/officeDocument/2006/relationships/hyperlink" Target="https://podminky.urs.cz/item/CS_URS_2024_01/591111111-1" TargetMode="External" /><Relationship Id="rId25" Type="http://schemas.openxmlformats.org/officeDocument/2006/relationships/hyperlink" Target="https://podminky.urs.cz/item/CS_URS_2024_01/591411111-1" TargetMode="External" /><Relationship Id="rId26" Type="http://schemas.openxmlformats.org/officeDocument/2006/relationships/hyperlink" Target="https://podminky.urs.cz/item/CS_URS_2024_01/597661111" TargetMode="External" /><Relationship Id="rId27" Type="http://schemas.openxmlformats.org/officeDocument/2006/relationships/hyperlink" Target="https://podminky.urs.cz/item/CS_URS_2024_01/916111113" TargetMode="External" /><Relationship Id="rId28" Type="http://schemas.openxmlformats.org/officeDocument/2006/relationships/hyperlink" Target="https://podminky.urs.cz/item/CS_URS_2024_01/979071111" TargetMode="External" /><Relationship Id="rId29" Type="http://schemas.openxmlformats.org/officeDocument/2006/relationships/hyperlink" Target="https://podminky.urs.cz/item/CS_URS_2024_01/979071121" TargetMode="External" /><Relationship Id="rId30" Type="http://schemas.openxmlformats.org/officeDocument/2006/relationships/hyperlink" Target="https://podminky.urs.cz/item/CS_URS_2024_01/997221551" TargetMode="External" /><Relationship Id="rId31" Type="http://schemas.openxmlformats.org/officeDocument/2006/relationships/hyperlink" Target="https://podminky.urs.cz/item/CS_URS_2024_01/997221559" TargetMode="External" /><Relationship Id="rId32" Type="http://schemas.openxmlformats.org/officeDocument/2006/relationships/hyperlink" Target="https://podminky.urs.cz/item/CS_URS_2024_01/997221611" TargetMode="External" /><Relationship Id="rId33" Type="http://schemas.openxmlformats.org/officeDocument/2006/relationships/hyperlink" Target="https://podminky.urs.cz/item/CS_URS_2024_01/997221873" TargetMode="External" /><Relationship Id="rId34" Type="http://schemas.openxmlformats.org/officeDocument/2006/relationships/hyperlink" Target="https://podminky.urs.cz/item/CS_URS_2024_01/998223011" TargetMode="External" /><Relationship Id="rId35" Type="http://schemas.openxmlformats.org/officeDocument/2006/relationships/hyperlink" Target="https://podminky.urs.cz/item/CS_URS_2024_01/998223091" TargetMode="External" /><Relationship Id="rId36" Type="http://schemas.openxmlformats.org/officeDocument/2006/relationships/hyperlink" Target="https://podminky.urs.cz/item/CS_URS_2024_01/767661811" TargetMode="External" /><Relationship Id="rId37" Type="http://schemas.openxmlformats.org/officeDocument/2006/relationships/hyperlink" Target="https://podminky.urs.cz/item/CS_URS_2024_01/767662210" TargetMode="External" /><Relationship Id="rId38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101" TargetMode="External" /><Relationship Id="rId2" Type="http://schemas.openxmlformats.org/officeDocument/2006/relationships/hyperlink" Target="https://podminky.urs.cz/item/CS_URS_2024_01/111211211" TargetMode="External" /><Relationship Id="rId3" Type="http://schemas.openxmlformats.org/officeDocument/2006/relationships/hyperlink" Target="https://podminky.urs.cz/item/CS_URS_2024_01/111251101" TargetMode="External" /><Relationship Id="rId4" Type="http://schemas.openxmlformats.org/officeDocument/2006/relationships/hyperlink" Target="https://podminky.urs.cz/item/CS_URS_2024_01/112251101" TargetMode="External" /><Relationship Id="rId5" Type="http://schemas.openxmlformats.org/officeDocument/2006/relationships/hyperlink" Target="https://podminky.urs.cz/item/CS_URS_2024_01/113106123" TargetMode="External" /><Relationship Id="rId6" Type="http://schemas.openxmlformats.org/officeDocument/2006/relationships/hyperlink" Target="https://podminky.urs.cz/item/CS_URS_2024_01/113106134" TargetMode="External" /><Relationship Id="rId7" Type="http://schemas.openxmlformats.org/officeDocument/2006/relationships/hyperlink" Target="https://podminky.urs.cz/item/CS_URS_2024_01/113107311" TargetMode="External" /><Relationship Id="rId8" Type="http://schemas.openxmlformats.org/officeDocument/2006/relationships/hyperlink" Target="https://podminky.urs.cz/item/CS_URS_2024_01/113107322" TargetMode="External" /><Relationship Id="rId9" Type="http://schemas.openxmlformats.org/officeDocument/2006/relationships/hyperlink" Target="https://podminky.urs.cz/item/CS_URS_2024_01/113107330" TargetMode="External" /><Relationship Id="rId10" Type="http://schemas.openxmlformats.org/officeDocument/2006/relationships/hyperlink" Target="https://podminky.urs.cz/item/CS_URS_2024_01/113154224" TargetMode="External" /><Relationship Id="rId11" Type="http://schemas.openxmlformats.org/officeDocument/2006/relationships/hyperlink" Target="https://podminky.urs.cz/item/CS_URS_2024_01/113202111" TargetMode="External" /><Relationship Id="rId12" Type="http://schemas.openxmlformats.org/officeDocument/2006/relationships/hyperlink" Target="https://podminky.urs.cz/item/CS_URS_2024_01/122251101" TargetMode="External" /><Relationship Id="rId13" Type="http://schemas.openxmlformats.org/officeDocument/2006/relationships/hyperlink" Target="https://podminky.urs.cz/item/CS_URS_2024_01/122251103" TargetMode="External" /><Relationship Id="rId14" Type="http://schemas.openxmlformats.org/officeDocument/2006/relationships/hyperlink" Target="https://podminky.urs.cz/item/CS_URS_2024_01/131251100" TargetMode="External" /><Relationship Id="rId15" Type="http://schemas.openxmlformats.org/officeDocument/2006/relationships/hyperlink" Target="https://podminky.urs.cz/item/CS_URS_2024_01/132251101" TargetMode="External" /><Relationship Id="rId16" Type="http://schemas.openxmlformats.org/officeDocument/2006/relationships/hyperlink" Target="https://podminky.urs.cz/item/CS_URS_2024_01/162201405" TargetMode="External" /><Relationship Id="rId17" Type="http://schemas.openxmlformats.org/officeDocument/2006/relationships/hyperlink" Target="https://podminky.urs.cz/item/CS_URS_2024_01/162201421" TargetMode="External" /><Relationship Id="rId18" Type="http://schemas.openxmlformats.org/officeDocument/2006/relationships/hyperlink" Target="https://podminky.urs.cz/item/CS_URS_2024_01/162301501" TargetMode="External" /><Relationship Id="rId19" Type="http://schemas.openxmlformats.org/officeDocument/2006/relationships/hyperlink" Target="https://podminky.urs.cz/item/CS_URS_2024_01/162301971" TargetMode="External" /><Relationship Id="rId20" Type="http://schemas.openxmlformats.org/officeDocument/2006/relationships/hyperlink" Target="https://podminky.urs.cz/item/CS_URS_2024_01/162301981" TargetMode="External" /><Relationship Id="rId21" Type="http://schemas.openxmlformats.org/officeDocument/2006/relationships/hyperlink" Target="https://podminky.urs.cz/item/CS_URS_2024_01/162751117" TargetMode="External" /><Relationship Id="rId22" Type="http://schemas.openxmlformats.org/officeDocument/2006/relationships/hyperlink" Target="https://podminky.urs.cz/item/CS_URS_2024_01/162751119" TargetMode="External" /><Relationship Id="rId23" Type="http://schemas.openxmlformats.org/officeDocument/2006/relationships/hyperlink" Target="https://podminky.urs.cz/item/CS_URS_2024_01/171201231" TargetMode="External" /><Relationship Id="rId24" Type="http://schemas.openxmlformats.org/officeDocument/2006/relationships/hyperlink" Target="https://podminky.urs.cz/item/CS_URS_2024_01/181111121" TargetMode="External" /><Relationship Id="rId25" Type="http://schemas.openxmlformats.org/officeDocument/2006/relationships/hyperlink" Target="https://podminky.urs.cz/item/CS_URS_2024_01/181311103" TargetMode="External" /><Relationship Id="rId26" Type="http://schemas.openxmlformats.org/officeDocument/2006/relationships/hyperlink" Target="https://podminky.urs.cz/item/CS_URS_2024_01/181411131" TargetMode="External" /><Relationship Id="rId27" Type="http://schemas.openxmlformats.org/officeDocument/2006/relationships/hyperlink" Target="https://podminky.urs.cz/item/CS_URS_2024_01/181951112" TargetMode="External" /><Relationship Id="rId28" Type="http://schemas.openxmlformats.org/officeDocument/2006/relationships/hyperlink" Target="https://podminky.urs.cz/item/CS_URS_2024_01/184813511" TargetMode="External" /><Relationship Id="rId29" Type="http://schemas.openxmlformats.org/officeDocument/2006/relationships/hyperlink" Target="https://podminky.urs.cz/item/CS_URS_2024_01/184813521" TargetMode="External" /><Relationship Id="rId30" Type="http://schemas.openxmlformats.org/officeDocument/2006/relationships/hyperlink" Target="https://podminky.urs.cz/item/CS_URS_2024_01/184911421" TargetMode="External" /><Relationship Id="rId31" Type="http://schemas.openxmlformats.org/officeDocument/2006/relationships/hyperlink" Target="https://podminky.urs.cz/item/CS_URS_2024_01/185802113" TargetMode="External" /><Relationship Id="rId32" Type="http://schemas.openxmlformats.org/officeDocument/2006/relationships/hyperlink" Target="https://podminky.urs.cz/item/CS_URS_2024_01/211971110" TargetMode="External" /><Relationship Id="rId33" Type="http://schemas.openxmlformats.org/officeDocument/2006/relationships/hyperlink" Target="https://podminky.urs.cz/item/CS_URS_2024_01/212752101" TargetMode="External" /><Relationship Id="rId34" Type="http://schemas.openxmlformats.org/officeDocument/2006/relationships/hyperlink" Target="https://podminky.urs.cz/item/CS_URS_2024_01/213111111" TargetMode="External" /><Relationship Id="rId35" Type="http://schemas.openxmlformats.org/officeDocument/2006/relationships/hyperlink" Target="https://podminky.urs.cz/item/CS_URS_2024_01/275313611" TargetMode="External" /><Relationship Id="rId36" Type="http://schemas.openxmlformats.org/officeDocument/2006/relationships/hyperlink" Target="https://podminky.urs.cz/item/CS_URS_2024_01/275313811" TargetMode="External" /><Relationship Id="rId37" Type="http://schemas.openxmlformats.org/officeDocument/2006/relationships/hyperlink" Target="https://podminky.urs.cz/item/CS_URS_2024_01/275351121" TargetMode="External" /><Relationship Id="rId38" Type="http://schemas.openxmlformats.org/officeDocument/2006/relationships/hyperlink" Target="https://podminky.urs.cz/item/CS_URS_2024_01/275351122" TargetMode="External" /><Relationship Id="rId39" Type="http://schemas.openxmlformats.org/officeDocument/2006/relationships/hyperlink" Target="https://podminky.urs.cz/item/CS_URS_2024_01/564861013" TargetMode="External" /><Relationship Id="rId40" Type="http://schemas.openxmlformats.org/officeDocument/2006/relationships/hyperlink" Target="https://podminky.urs.cz/item/CS_URS_2024_01/564861111" TargetMode="External" /><Relationship Id="rId41" Type="http://schemas.openxmlformats.org/officeDocument/2006/relationships/hyperlink" Target="https://podminky.urs.cz/item/CS_URS_2024_01/573111113" TargetMode="External" /><Relationship Id="rId42" Type="http://schemas.openxmlformats.org/officeDocument/2006/relationships/hyperlink" Target="https://podminky.urs.cz/item/CS_URS_2024_01/573211112" TargetMode="External" /><Relationship Id="rId43" Type="http://schemas.openxmlformats.org/officeDocument/2006/relationships/hyperlink" Target="https://podminky.urs.cz/item/CS_URS_2024_01/577134111" TargetMode="External" /><Relationship Id="rId44" Type="http://schemas.openxmlformats.org/officeDocument/2006/relationships/hyperlink" Target="https://podminky.urs.cz/item/CS_URS_2024_01/577175112" TargetMode="External" /><Relationship Id="rId45" Type="http://schemas.openxmlformats.org/officeDocument/2006/relationships/hyperlink" Target="https://podminky.urs.cz/item/CS_URS_2024_01/591111111-1" TargetMode="External" /><Relationship Id="rId46" Type="http://schemas.openxmlformats.org/officeDocument/2006/relationships/hyperlink" Target="https://podminky.urs.cz/item/CS_URS_2024_01/591411111-1" TargetMode="External" /><Relationship Id="rId47" Type="http://schemas.openxmlformats.org/officeDocument/2006/relationships/hyperlink" Target="https://podminky.urs.cz/item/CS_URS_2024_01/596211110" TargetMode="External" /><Relationship Id="rId48" Type="http://schemas.openxmlformats.org/officeDocument/2006/relationships/hyperlink" Target="https://podminky.urs.cz/item/CS_URS_2024_01/596211111" TargetMode="External" /><Relationship Id="rId49" Type="http://schemas.openxmlformats.org/officeDocument/2006/relationships/hyperlink" Target="https://podminky.urs.cz/item/CS_URS_2024_01/596811311" TargetMode="External" /><Relationship Id="rId50" Type="http://schemas.openxmlformats.org/officeDocument/2006/relationships/hyperlink" Target="https://podminky.urs.cz/item/CS_URS_2024_01/597661111" TargetMode="External" /><Relationship Id="rId51" Type="http://schemas.openxmlformats.org/officeDocument/2006/relationships/hyperlink" Target="https://podminky.urs.cz/item/CS_URS_2024_01/912111111" TargetMode="External" /><Relationship Id="rId52" Type="http://schemas.openxmlformats.org/officeDocument/2006/relationships/hyperlink" Target="https://podminky.urs.cz/item/CS_URS_2024_01/914111111" TargetMode="External" /><Relationship Id="rId53" Type="http://schemas.openxmlformats.org/officeDocument/2006/relationships/hyperlink" Target="https://podminky.urs.cz/item/CS_URS_2024_01/914511111" TargetMode="External" /><Relationship Id="rId54" Type="http://schemas.openxmlformats.org/officeDocument/2006/relationships/hyperlink" Target="https://podminky.urs.cz/item/CS_URS_2024_01/916111113" TargetMode="External" /><Relationship Id="rId55" Type="http://schemas.openxmlformats.org/officeDocument/2006/relationships/hyperlink" Target="https://podminky.urs.cz/item/CS_URS_2024_01/916111121" TargetMode="External" /><Relationship Id="rId56" Type="http://schemas.openxmlformats.org/officeDocument/2006/relationships/hyperlink" Target="https://podminky.urs.cz/item/CS_URS_2024_01/916131212" TargetMode="External" /><Relationship Id="rId57" Type="http://schemas.openxmlformats.org/officeDocument/2006/relationships/hyperlink" Target="https://podminky.urs.cz/item/CS_URS_2024_01/916131213" TargetMode="External" /><Relationship Id="rId58" Type="http://schemas.openxmlformats.org/officeDocument/2006/relationships/hyperlink" Target="https://podminky.urs.cz/item/CS_URS_2024_01/919732211" TargetMode="External" /><Relationship Id="rId59" Type="http://schemas.openxmlformats.org/officeDocument/2006/relationships/hyperlink" Target="https://podminky.urs.cz/item/CS_URS_2024_01/919735112" TargetMode="External" /><Relationship Id="rId60" Type="http://schemas.openxmlformats.org/officeDocument/2006/relationships/hyperlink" Target="https://podminky.urs.cz/item/CS_URS_2024_01/919791013" TargetMode="External" /><Relationship Id="rId61" Type="http://schemas.openxmlformats.org/officeDocument/2006/relationships/hyperlink" Target="https://podminky.urs.cz/item/CS_URS_2024_01/966001211" TargetMode="External" /><Relationship Id="rId62" Type="http://schemas.openxmlformats.org/officeDocument/2006/relationships/hyperlink" Target="https://podminky.urs.cz/item/CS_URS_2024_01/966001311" TargetMode="External" /><Relationship Id="rId63" Type="http://schemas.openxmlformats.org/officeDocument/2006/relationships/hyperlink" Target="https://podminky.urs.cz/item/CS_URS_2024_01/966006132" TargetMode="External" /><Relationship Id="rId64" Type="http://schemas.openxmlformats.org/officeDocument/2006/relationships/hyperlink" Target="https://podminky.urs.cz/item/CS_URS_2024_01/966006211" TargetMode="External" /><Relationship Id="rId65" Type="http://schemas.openxmlformats.org/officeDocument/2006/relationships/hyperlink" Target="https://podminky.urs.cz/item/CS_URS_2024_01/979054451" TargetMode="External" /><Relationship Id="rId66" Type="http://schemas.openxmlformats.org/officeDocument/2006/relationships/hyperlink" Target="https://podminky.urs.cz/item/CS_URS_2024_01/979071111" TargetMode="External" /><Relationship Id="rId67" Type="http://schemas.openxmlformats.org/officeDocument/2006/relationships/hyperlink" Target="https://podminky.urs.cz/item/CS_URS_2024_01/979071121" TargetMode="External" /><Relationship Id="rId68" Type="http://schemas.openxmlformats.org/officeDocument/2006/relationships/hyperlink" Target="https://podminky.urs.cz/item/CS_URS_2024_01/997013871" TargetMode="External" /><Relationship Id="rId69" Type="http://schemas.openxmlformats.org/officeDocument/2006/relationships/hyperlink" Target="https://podminky.urs.cz/item/CS_URS_2024_01/997221551" TargetMode="External" /><Relationship Id="rId70" Type="http://schemas.openxmlformats.org/officeDocument/2006/relationships/hyperlink" Target="https://podminky.urs.cz/item/CS_URS_2024_01/997221559" TargetMode="External" /><Relationship Id="rId71" Type="http://schemas.openxmlformats.org/officeDocument/2006/relationships/hyperlink" Target="https://podminky.urs.cz/item/CS_URS_2024_01/997221611" TargetMode="External" /><Relationship Id="rId72" Type="http://schemas.openxmlformats.org/officeDocument/2006/relationships/hyperlink" Target="https://podminky.urs.cz/item/CS_URS_2024_01/997221861" TargetMode="External" /><Relationship Id="rId73" Type="http://schemas.openxmlformats.org/officeDocument/2006/relationships/hyperlink" Target="https://podminky.urs.cz/item/CS_URS_2024_01/997221873" TargetMode="External" /><Relationship Id="rId74" Type="http://schemas.openxmlformats.org/officeDocument/2006/relationships/hyperlink" Target="https://podminky.urs.cz/item/CS_URS_2024_01/997221875" TargetMode="External" /><Relationship Id="rId75" Type="http://schemas.openxmlformats.org/officeDocument/2006/relationships/hyperlink" Target="https://podminky.urs.cz/item/CS_URS_2024_01/998223011" TargetMode="External" /><Relationship Id="rId76" Type="http://schemas.openxmlformats.org/officeDocument/2006/relationships/hyperlink" Target="https://podminky.urs.cz/item/CS_URS_2024_01/998223091" TargetMode="External" /><Relationship Id="rId77" Type="http://schemas.openxmlformats.org/officeDocument/2006/relationships/hyperlink" Target="https://podminky.urs.cz/item/CS_URS_2024_01/762081150" TargetMode="External" /><Relationship Id="rId78" Type="http://schemas.openxmlformats.org/officeDocument/2006/relationships/hyperlink" Target="https://podminky.urs.cz/item/CS_URS_2024_01/762713111" TargetMode="External" /><Relationship Id="rId79" Type="http://schemas.openxmlformats.org/officeDocument/2006/relationships/hyperlink" Target="https://podminky.urs.cz/item/CS_URS_2024_01/762795000" TargetMode="External" /><Relationship Id="rId80" Type="http://schemas.openxmlformats.org/officeDocument/2006/relationships/hyperlink" Target="https://podminky.urs.cz/item/CS_URS_2024_01/998762101" TargetMode="External" /><Relationship Id="rId81" Type="http://schemas.openxmlformats.org/officeDocument/2006/relationships/hyperlink" Target="https://podminky.urs.cz/item/CS_URS_2024_01/783213021" TargetMode="External" /><Relationship Id="rId82" Type="http://schemas.openxmlformats.org/officeDocument/2006/relationships/hyperlink" Target="https://podminky.urs.cz/item/CS_URS_2024_01/783268111" TargetMode="External" /><Relationship Id="rId83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251102" TargetMode="External" /><Relationship Id="rId2" Type="http://schemas.openxmlformats.org/officeDocument/2006/relationships/hyperlink" Target="https://podminky.urs.cz/item/CS_URS_2024_01/113106290" TargetMode="External" /><Relationship Id="rId3" Type="http://schemas.openxmlformats.org/officeDocument/2006/relationships/hyperlink" Target="https://podminky.urs.cz/item/CS_URS_2024_01/115001105" TargetMode="External" /><Relationship Id="rId4" Type="http://schemas.openxmlformats.org/officeDocument/2006/relationships/hyperlink" Target="https://podminky.urs.cz/item/CS_URS_2024_01/115101203" TargetMode="External" /><Relationship Id="rId5" Type="http://schemas.openxmlformats.org/officeDocument/2006/relationships/hyperlink" Target="https://podminky.urs.cz/item/CS_URS_2024_01/115101303" TargetMode="External" /><Relationship Id="rId6" Type="http://schemas.openxmlformats.org/officeDocument/2006/relationships/hyperlink" Target="https://podminky.urs.cz/item/CS_URS_2024_01/121112003" TargetMode="External" /><Relationship Id="rId7" Type="http://schemas.openxmlformats.org/officeDocument/2006/relationships/hyperlink" Target="https://podminky.urs.cz/item/CS_URS_2024_01/121151213" TargetMode="External" /><Relationship Id="rId8" Type="http://schemas.openxmlformats.org/officeDocument/2006/relationships/hyperlink" Target="https://podminky.urs.cz/item/CS_URS_2024_01/121151223" TargetMode="External" /><Relationship Id="rId9" Type="http://schemas.openxmlformats.org/officeDocument/2006/relationships/hyperlink" Target="https://podminky.urs.cz/item/CS_URS_2024_01/122251104" TargetMode="External" /><Relationship Id="rId10" Type="http://schemas.openxmlformats.org/officeDocument/2006/relationships/hyperlink" Target="https://podminky.urs.cz/item/CS_URS_2024_01/122251105" TargetMode="External" /><Relationship Id="rId11" Type="http://schemas.openxmlformats.org/officeDocument/2006/relationships/hyperlink" Target="https://podminky.urs.cz/item/CS_URS_2024_01/132112221" TargetMode="External" /><Relationship Id="rId12" Type="http://schemas.openxmlformats.org/officeDocument/2006/relationships/hyperlink" Target="https://podminky.urs.cz/item/CS_URS_2024_01/132251251" TargetMode="External" /><Relationship Id="rId13" Type="http://schemas.openxmlformats.org/officeDocument/2006/relationships/hyperlink" Target="https://podminky.urs.cz/item/CS_URS_2024_01/155132111" TargetMode="External" /><Relationship Id="rId14" Type="http://schemas.openxmlformats.org/officeDocument/2006/relationships/hyperlink" Target="https://podminky.urs.cz/item/CS_URS_2024_01/162201422" TargetMode="External" /><Relationship Id="rId15" Type="http://schemas.openxmlformats.org/officeDocument/2006/relationships/hyperlink" Target="https://podminky.urs.cz/item/CS_URS_2024_01/162211311" TargetMode="External" /><Relationship Id="rId16" Type="http://schemas.openxmlformats.org/officeDocument/2006/relationships/hyperlink" Target="https://podminky.urs.cz/item/CS_URS_2024_01/162211319" TargetMode="External" /><Relationship Id="rId17" Type="http://schemas.openxmlformats.org/officeDocument/2006/relationships/hyperlink" Target="https://podminky.urs.cz/item/CS_URS_2024_01/162251102" TargetMode="External" /><Relationship Id="rId18" Type="http://schemas.openxmlformats.org/officeDocument/2006/relationships/hyperlink" Target="https://podminky.urs.cz/item/CS_URS_2024_01/162301972" TargetMode="External" /><Relationship Id="rId19" Type="http://schemas.openxmlformats.org/officeDocument/2006/relationships/hyperlink" Target="https://podminky.urs.cz/item/CS_URS_2024_01/162401302" TargetMode="External" /><Relationship Id="rId20" Type="http://schemas.openxmlformats.org/officeDocument/2006/relationships/hyperlink" Target="https://podminky.urs.cz/item/CS_URS_2024_01/162751117" TargetMode="External" /><Relationship Id="rId21" Type="http://schemas.openxmlformats.org/officeDocument/2006/relationships/hyperlink" Target="https://podminky.urs.cz/item/CS_URS_2024_01/162751119" TargetMode="External" /><Relationship Id="rId22" Type="http://schemas.openxmlformats.org/officeDocument/2006/relationships/hyperlink" Target="https://podminky.urs.cz/item/CS_URS_2024_01/171151103" TargetMode="External" /><Relationship Id="rId23" Type="http://schemas.openxmlformats.org/officeDocument/2006/relationships/hyperlink" Target="https://podminky.urs.cz/item/CS_URS_2024_01/171251201" TargetMode="External" /><Relationship Id="rId24" Type="http://schemas.openxmlformats.org/officeDocument/2006/relationships/hyperlink" Target="https://podminky.urs.cz/item/CS_URS_2024_01/174111101" TargetMode="External" /><Relationship Id="rId25" Type="http://schemas.openxmlformats.org/officeDocument/2006/relationships/hyperlink" Target="https://podminky.urs.cz/item/CS_URS_2024_01/174151101" TargetMode="External" /><Relationship Id="rId26" Type="http://schemas.openxmlformats.org/officeDocument/2006/relationships/hyperlink" Target="https://podminky.urs.cz/item/CS_URS_2024_01/175151101" TargetMode="External" /><Relationship Id="rId27" Type="http://schemas.openxmlformats.org/officeDocument/2006/relationships/hyperlink" Target="https://podminky.urs.cz/item/CS_URS_2024_01/181351103" TargetMode="External" /><Relationship Id="rId28" Type="http://schemas.openxmlformats.org/officeDocument/2006/relationships/hyperlink" Target="https://podminky.urs.cz/item/CS_URS_2024_01/181411121" TargetMode="External" /><Relationship Id="rId29" Type="http://schemas.openxmlformats.org/officeDocument/2006/relationships/hyperlink" Target="https://podminky.urs.cz/item/CS_URS_2024_01/181411122" TargetMode="External" /><Relationship Id="rId30" Type="http://schemas.openxmlformats.org/officeDocument/2006/relationships/hyperlink" Target="https://podminky.urs.cz/item/CS_URS_2024_01/181951112" TargetMode="External" /><Relationship Id="rId31" Type="http://schemas.openxmlformats.org/officeDocument/2006/relationships/hyperlink" Target="https://podminky.urs.cz/item/CS_URS_2024_01/182151111" TargetMode="External" /><Relationship Id="rId32" Type="http://schemas.openxmlformats.org/officeDocument/2006/relationships/hyperlink" Target="https://podminky.urs.cz/item/CS_URS_2024_01/182251101" TargetMode="External" /><Relationship Id="rId33" Type="http://schemas.openxmlformats.org/officeDocument/2006/relationships/hyperlink" Target="https://podminky.urs.cz/item/CS_URS_2024_01/182311123" TargetMode="External" /><Relationship Id="rId34" Type="http://schemas.openxmlformats.org/officeDocument/2006/relationships/hyperlink" Target="https://podminky.urs.cz/item/CS_URS_2024_01/182311125" TargetMode="External" /><Relationship Id="rId35" Type="http://schemas.openxmlformats.org/officeDocument/2006/relationships/hyperlink" Target="https://podminky.urs.cz/item/CS_URS_2024_01/321213112" TargetMode="External" /><Relationship Id="rId36" Type="http://schemas.openxmlformats.org/officeDocument/2006/relationships/hyperlink" Target="https://podminky.urs.cz/item/CS_URS_2024_01/451571111" TargetMode="External" /><Relationship Id="rId37" Type="http://schemas.openxmlformats.org/officeDocument/2006/relationships/hyperlink" Target="https://podminky.urs.cz/item/CS_URS_2024_01/451573111" TargetMode="External" /><Relationship Id="rId38" Type="http://schemas.openxmlformats.org/officeDocument/2006/relationships/hyperlink" Target="https://podminky.urs.cz/item/CS_URS_2024_01/457531112" TargetMode="External" /><Relationship Id="rId39" Type="http://schemas.openxmlformats.org/officeDocument/2006/relationships/hyperlink" Target="https://podminky.urs.cz/item/CS_URS_2024_01/457971121" TargetMode="External" /><Relationship Id="rId40" Type="http://schemas.openxmlformats.org/officeDocument/2006/relationships/hyperlink" Target="https://podminky.urs.cz/item/CS_URS_2024_01/463211141" TargetMode="External" /><Relationship Id="rId41" Type="http://schemas.openxmlformats.org/officeDocument/2006/relationships/hyperlink" Target="https://podminky.urs.cz/item/CS_URS_2024_01/464571124" TargetMode="External" /><Relationship Id="rId42" Type="http://schemas.openxmlformats.org/officeDocument/2006/relationships/hyperlink" Target="https://podminky.urs.cz/item/CS_URS_2024_01/584121111" TargetMode="External" /><Relationship Id="rId43" Type="http://schemas.openxmlformats.org/officeDocument/2006/relationships/hyperlink" Target="https://podminky.urs.cz/item/CS_URS_2024_01/998226011" TargetMode="External" /><Relationship Id="rId44" Type="http://schemas.openxmlformats.org/officeDocument/2006/relationships/hyperlink" Target="https://podminky.urs.cz/item/CS_URS_2024_01/871360310" TargetMode="External" /><Relationship Id="rId45" Type="http://schemas.openxmlformats.org/officeDocument/2006/relationships/hyperlink" Target="https://podminky.urs.cz/item/CS_URS_2024_01/894411311" TargetMode="External" /><Relationship Id="rId46" Type="http://schemas.openxmlformats.org/officeDocument/2006/relationships/hyperlink" Target="https://podminky.urs.cz/item/CS_URS_2024_01/919722711" TargetMode="External" /><Relationship Id="rId47" Type="http://schemas.openxmlformats.org/officeDocument/2006/relationships/hyperlink" Target="https://podminky.urs.cz/item/CS_URS_2024_01/977131119" TargetMode="External" /><Relationship Id="rId48" Type="http://schemas.openxmlformats.org/officeDocument/2006/relationships/hyperlink" Target="https://podminky.urs.cz/item/CS_URS_2024_01/998332011" TargetMode="External" /><Relationship Id="rId49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251101" TargetMode="External" /><Relationship Id="rId2" Type="http://schemas.openxmlformats.org/officeDocument/2006/relationships/hyperlink" Target="https://podminky.urs.cz/item/CS_URS_2024_01/162451106" TargetMode="External" /><Relationship Id="rId3" Type="http://schemas.openxmlformats.org/officeDocument/2006/relationships/hyperlink" Target="https://podminky.urs.cz/item/CS_URS_2024_01/167151101" TargetMode="External" /><Relationship Id="rId4" Type="http://schemas.openxmlformats.org/officeDocument/2006/relationships/hyperlink" Target="https://podminky.urs.cz/item/CS_URS_2024_01/181351003" TargetMode="External" /><Relationship Id="rId5" Type="http://schemas.openxmlformats.org/officeDocument/2006/relationships/hyperlink" Target="https://podminky.urs.cz/item/CS_URS_2024_01/181411131" TargetMode="External" /><Relationship Id="rId6" Type="http://schemas.openxmlformats.org/officeDocument/2006/relationships/hyperlink" Target="https://podminky.urs.cz/item/CS_URS_2024_01/183101221" TargetMode="External" /><Relationship Id="rId7" Type="http://schemas.openxmlformats.org/officeDocument/2006/relationships/hyperlink" Target="https://podminky.urs.cz/item/CS_URS_2024_01/183101322" TargetMode="External" /><Relationship Id="rId8" Type="http://schemas.openxmlformats.org/officeDocument/2006/relationships/hyperlink" Target="https://podminky.urs.cz/item/CS_URS_2024_01/183111213" TargetMode="External" /><Relationship Id="rId9" Type="http://schemas.openxmlformats.org/officeDocument/2006/relationships/hyperlink" Target="https://podminky.urs.cz/item/CS_URS_2024_01/183211322" TargetMode="External" /><Relationship Id="rId10" Type="http://schemas.openxmlformats.org/officeDocument/2006/relationships/hyperlink" Target="https://podminky.urs.cz/item/CS_URS_2024_01/184102116" TargetMode="External" /><Relationship Id="rId11" Type="http://schemas.openxmlformats.org/officeDocument/2006/relationships/hyperlink" Target="https://podminky.urs.cz/item/CS_URS_2024_01/184102119" TargetMode="External" /><Relationship Id="rId12" Type="http://schemas.openxmlformats.org/officeDocument/2006/relationships/hyperlink" Target="https://podminky.urs.cz/item/CS_URS_2024_01/184501121" TargetMode="External" /><Relationship Id="rId13" Type="http://schemas.openxmlformats.org/officeDocument/2006/relationships/hyperlink" Target="https://podminky.urs.cz/item/CS_URS_2024_01/184813511" TargetMode="External" /><Relationship Id="rId14" Type="http://schemas.openxmlformats.org/officeDocument/2006/relationships/hyperlink" Target="https://podminky.urs.cz/item/CS_URS_2024_01/184911311" TargetMode="External" /><Relationship Id="rId15" Type="http://schemas.openxmlformats.org/officeDocument/2006/relationships/hyperlink" Target="https://podminky.urs.cz/item/CS_URS_2024_01/184911421" TargetMode="External" /><Relationship Id="rId16" Type="http://schemas.openxmlformats.org/officeDocument/2006/relationships/hyperlink" Target="https://podminky.urs.cz/item/CS_URS_2024_01/185804312" TargetMode="External" /><Relationship Id="rId17" Type="http://schemas.openxmlformats.org/officeDocument/2006/relationships/hyperlink" Target="https://podminky.urs.cz/item/CS_URS_2024_01/185808521" TargetMode="External" /><Relationship Id="rId18" Type="http://schemas.openxmlformats.org/officeDocument/2006/relationships/hyperlink" Target="https://podminky.urs.cz/item/CS_URS_2024_01/998231311" TargetMode="External" /><Relationship Id="rId19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62451106" TargetMode="External" /><Relationship Id="rId2" Type="http://schemas.openxmlformats.org/officeDocument/2006/relationships/hyperlink" Target="https://podminky.urs.cz/item/CS_URS_2024_01/167151101" TargetMode="External" /><Relationship Id="rId3" Type="http://schemas.openxmlformats.org/officeDocument/2006/relationships/hyperlink" Target="https://podminky.urs.cz/item/CS_URS_2024_01/174151101" TargetMode="External" /><Relationship Id="rId4" Type="http://schemas.openxmlformats.org/officeDocument/2006/relationships/hyperlink" Target="https://podminky.urs.cz/item/CS_URS_2024_01/181111111" TargetMode="External" /><Relationship Id="rId5" Type="http://schemas.openxmlformats.org/officeDocument/2006/relationships/hyperlink" Target="https://podminky.urs.cz/item/CS_URS_2024_01/181351003" TargetMode="External" /><Relationship Id="rId6" Type="http://schemas.openxmlformats.org/officeDocument/2006/relationships/hyperlink" Target="https://podminky.urs.cz/item/CS_URS_2024_01/181411131" TargetMode="External" /><Relationship Id="rId7" Type="http://schemas.openxmlformats.org/officeDocument/2006/relationships/hyperlink" Target="https://podminky.urs.cz/item/CS_URS_2024_01/184813511" TargetMode="External" /><Relationship Id="rId8" Type="http://schemas.openxmlformats.org/officeDocument/2006/relationships/hyperlink" Target="https://podminky.urs.cz/item/CS_URS_2024_01/961044111" TargetMode="External" /><Relationship Id="rId9" Type="http://schemas.openxmlformats.org/officeDocument/2006/relationships/hyperlink" Target="https://podminky.urs.cz/item/CS_URS_2024_01/965042241" TargetMode="External" /><Relationship Id="rId10" Type="http://schemas.openxmlformats.org/officeDocument/2006/relationships/hyperlink" Target="https://podminky.urs.cz/item/CS_URS_2024_01/965049112" TargetMode="External" /><Relationship Id="rId11" Type="http://schemas.openxmlformats.org/officeDocument/2006/relationships/hyperlink" Target="https://podminky.urs.cz/item/CS_URS_2024_01/981013312" TargetMode="External" /><Relationship Id="rId12" Type="http://schemas.openxmlformats.org/officeDocument/2006/relationships/hyperlink" Target="https://podminky.urs.cz/item/CS_URS_2024_01/997013501" TargetMode="External" /><Relationship Id="rId13" Type="http://schemas.openxmlformats.org/officeDocument/2006/relationships/hyperlink" Target="https://podminky.urs.cz/item/CS_URS_2024_01/997013509" TargetMode="External" /><Relationship Id="rId14" Type="http://schemas.openxmlformats.org/officeDocument/2006/relationships/hyperlink" Target="https://podminky.urs.cz/item/CS_URS_2024_01/997013811" TargetMode="External" /><Relationship Id="rId15" Type="http://schemas.openxmlformats.org/officeDocument/2006/relationships/hyperlink" Target="https://podminky.urs.cz/item/CS_URS_2024_01/997013814" TargetMode="External" /><Relationship Id="rId16" Type="http://schemas.openxmlformats.org/officeDocument/2006/relationships/hyperlink" Target="https://podminky.urs.cz/item/CS_URS_2024_01/997013861" TargetMode="External" /><Relationship Id="rId17" Type="http://schemas.openxmlformats.org/officeDocument/2006/relationships/hyperlink" Target="https://podminky.urs.cz/item/CS_URS_2024_01/997013863" TargetMode="External" /><Relationship Id="rId18" Type="http://schemas.openxmlformats.org/officeDocument/2006/relationships/hyperlink" Target="https://podminky.urs.cz/item/CS_URS_2024_01/997013871" TargetMode="External" /><Relationship Id="rId19" Type="http://schemas.openxmlformats.org/officeDocument/2006/relationships/hyperlink" Target="https://podminky.urs.cz/item/CS_URS_2024_01/712340832" TargetMode="External" /><Relationship Id="rId20" Type="http://schemas.openxmlformats.org/officeDocument/2006/relationships/hyperlink" Target="https://podminky.urs.cz/item/CS_URS_2024_01/762341811" TargetMode="External" /><Relationship Id="rId21" Type="http://schemas.openxmlformats.org/officeDocument/2006/relationships/hyperlink" Target="https://podminky.urs.cz/item/CS_URS_2024_01/762631802" TargetMode="External" /><Relationship Id="rId22" Type="http://schemas.openxmlformats.org/officeDocument/2006/relationships/hyperlink" Target="https://podminky.urs.cz/item/CS_URS_2024_01/762822810" TargetMode="External" /><Relationship Id="rId23" Type="http://schemas.openxmlformats.org/officeDocument/2006/relationships/hyperlink" Target="https://podminky.urs.cz/item/CS_URS_2024_01/764002801" TargetMode="External" /><Relationship Id="rId24" Type="http://schemas.openxmlformats.org/officeDocument/2006/relationships/hyperlink" Target="https://podminky.urs.cz/item/CS_URS_2024_01/764002811" TargetMode="External" /><Relationship Id="rId25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251101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71201231" TargetMode="External" /><Relationship Id="rId5" Type="http://schemas.openxmlformats.org/officeDocument/2006/relationships/hyperlink" Target="https://podminky.urs.cz/item/CS_URS_2024_01/174151101" TargetMode="External" /><Relationship Id="rId6" Type="http://schemas.openxmlformats.org/officeDocument/2006/relationships/hyperlink" Target="https://podminky.urs.cz/item/CS_URS_2024_01/181111111" TargetMode="External" /><Relationship Id="rId7" Type="http://schemas.openxmlformats.org/officeDocument/2006/relationships/hyperlink" Target="https://podminky.urs.cz/item/CS_URS_2024_01/181351003" TargetMode="External" /><Relationship Id="rId8" Type="http://schemas.openxmlformats.org/officeDocument/2006/relationships/hyperlink" Target="https://podminky.urs.cz/item/CS_URS_2024_01/181411131" TargetMode="External" /><Relationship Id="rId9" Type="http://schemas.openxmlformats.org/officeDocument/2006/relationships/hyperlink" Target="https://podminky.urs.cz/item/CS_URS_2024_01/184813511" TargetMode="External" /><Relationship Id="rId10" Type="http://schemas.openxmlformats.org/officeDocument/2006/relationships/hyperlink" Target="https://podminky.urs.cz/item/CS_URS_2024_01/612325417" TargetMode="External" /><Relationship Id="rId11" Type="http://schemas.openxmlformats.org/officeDocument/2006/relationships/hyperlink" Target="https://podminky.urs.cz/item/CS_URS_2024_01/961044111" TargetMode="External" /><Relationship Id="rId12" Type="http://schemas.openxmlformats.org/officeDocument/2006/relationships/hyperlink" Target="https://podminky.urs.cz/item/CS_URS_2024_01/965042241" TargetMode="External" /><Relationship Id="rId13" Type="http://schemas.openxmlformats.org/officeDocument/2006/relationships/hyperlink" Target="https://podminky.urs.cz/item/CS_URS_2024_01/965049112" TargetMode="External" /><Relationship Id="rId14" Type="http://schemas.openxmlformats.org/officeDocument/2006/relationships/hyperlink" Target="https://podminky.urs.cz/item/CS_URS_2024_01/978013141" TargetMode="External" /><Relationship Id="rId15" Type="http://schemas.openxmlformats.org/officeDocument/2006/relationships/hyperlink" Target="https://podminky.urs.cz/item/CS_URS_2024_01/981013312" TargetMode="External" /><Relationship Id="rId16" Type="http://schemas.openxmlformats.org/officeDocument/2006/relationships/hyperlink" Target="https://podminky.urs.cz/item/CS_URS_2024_01/997013501" TargetMode="External" /><Relationship Id="rId17" Type="http://schemas.openxmlformats.org/officeDocument/2006/relationships/hyperlink" Target="https://podminky.urs.cz/item/CS_URS_2024_01/997013509" TargetMode="External" /><Relationship Id="rId18" Type="http://schemas.openxmlformats.org/officeDocument/2006/relationships/hyperlink" Target="https://podminky.urs.cz/item/CS_URS_2024_01/997013811" TargetMode="External" /><Relationship Id="rId19" Type="http://schemas.openxmlformats.org/officeDocument/2006/relationships/hyperlink" Target="https://podminky.urs.cz/item/CS_URS_2024_01/997013814" TargetMode="External" /><Relationship Id="rId20" Type="http://schemas.openxmlformats.org/officeDocument/2006/relationships/hyperlink" Target="https://podminky.urs.cz/item/CS_URS_2024_01/997013861" TargetMode="External" /><Relationship Id="rId21" Type="http://schemas.openxmlformats.org/officeDocument/2006/relationships/hyperlink" Target="https://podminky.urs.cz/item/CS_URS_2024_01/997013863" TargetMode="External" /><Relationship Id="rId22" Type="http://schemas.openxmlformats.org/officeDocument/2006/relationships/hyperlink" Target="https://podminky.urs.cz/item/CS_URS_2024_01/997013871" TargetMode="External" /><Relationship Id="rId23" Type="http://schemas.openxmlformats.org/officeDocument/2006/relationships/hyperlink" Target="https://podminky.urs.cz/item/CS_URS_2024_01/712340832" TargetMode="External" /><Relationship Id="rId24" Type="http://schemas.openxmlformats.org/officeDocument/2006/relationships/hyperlink" Target="https://podminky.urs.cz/item/CS_URS_2024_01/762341811" TargetMode="External" /><Relationship Id="rId25" Type="http://schemas.openxmlformats.org/officeDocument/2006/relationships/hyperlink" Target="https://podminky.urs.cz/item/CS_URS_2024_01/762631802" TargetMode="External" /><Relationship Id="rId26" Type="http://schemas.openxmlformats.org/officeDocument/2006/relationships/hyperlink" Target="https://podminky.urs.cz/item/CS_URS_2024_01/762822810" TargetMode="External" /><Relationship Id="rId27" Type="http://schemas.openxmlformats.org/officeDocument/2006/relationships/hyperlink" Target="https://podminky.urs.cz/item/CS_URS_2024_01/764002811" TargetMode="External" /><Relationship Id="rId28" Type="http://schemas.openxmlformats.org/officeDocument/2006/relationships/hyperlink" Target="https://podminky.urs.cz/item/CS_URS_2024_01/764002841" TargetMode="External" /><Relationship Id="rId29" Type="http://schemas.openxmlformats.org/officeDocument/2006/relationships/hyperlink" Target="https://podminky.urs.cz/item/CS_URS_2024_01/783827521" TargetMode="External" /><Relationship Id="rId30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1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71201221" TargetMode="External" /><Relationship Id="rId5" Type="http://schemas.openxmlformats.org/officeDocument/2006/relationships/hyperlink" Target="https://podminky.urs.cz/item/CS_URS_2024_01/182211121" TargetMode="External" /><Relationship Id="rId6" Type="http://schemas.openxmlformats.org/officeDocument/2006/relationships/hyperlink" Target="https://podminky.urs.cz/item/CS_URS_2024_01/272311611" TargetMode="External" /><Relationship Id="rId7" Type="http://schemas.openxmlformats.org/officeDocument/2006/relationships/hyperlink" Target="https://podminky.urs.cz/item/CS_URS_2024_01/311213911" TargetMode="External" /><Relationship Id="rId8" Type="http://schemas.openxmlformats.org/officeDocument/2006/relationships/hyperlink" Target="https://podminky.urs.cz/item/CS_URS_2024_01/430321414" TargetMode="External" /><Relationship Id="rId9" Type="http://schemas.openxmlformats.org/officeDocument/2006/relationships/hyperlink" Target="https://podminky.urs.cz/item/CS_URS_2024_01/430362021" TargetMode="External" /><Relationship Id="rId10" Type="http://schemas.openxmlformats.org/officeDocument/2006/relationships/hyperlink" Target="https://podminky.urs.cz/item/CS_URS_2024_01/431351121" TargetMode="External" /><Relationship Id="rId11" Type="http://schemas.openxmlformats.org/officeDocument/2006/relationships/hyperlink" Target="https://podminky.urs.cz/item/CS_URS_2024_01/431351122" TargetMode="External" /><Relationship Id="rId12" Type="http://schemas.openxmlformats.org/officeDocument/2006/relationships/hyperlink" Target="https://podminky.urs.cz/item/CS_URS_2024_01/434191423" TargetMode="External" /><Relationship Id="rId13" Type="http://schemas.openxmlformats.org/officeDocument/2006/relationships/hyperlink" Target="https://podminky.urs.cz/item/CS_URS_2024_01/634111116" TargetMode="External" /><Relationship Id="rId14" Type="http://schemas.openxmlformats.org/officeDocument/2006/relationships/hyperlink" Target="https://podminky.urs.cz/item/CS_URS_2024_01/963023611" TargetMode="External" /><Relationship Id="rId15" Type="http://schemas.openxmlformats.org/officeDocument/2006/relationships/hyperlink" Target="https://podminky.urs.cz/item/CS_URS_2024_01/985131111" TargetMode="External" /><Relationship Id="rId16" Type="http://schemas.openxmlformats.org/officeDocument/2006/relationships/hyperlink" Target="https://podminky.urs.cz/item/CS_URS_2024_01/985131311" TargetMode="External" /><Relationship Id="rId17" Type="http://schemas.openxmlformats.org/officeDocument/2006/relationships/hyperlink" Target="https://podminky.urs.cz/item/CS_URS_2024_01/985221012" TargetMode="External" /><Relationship Id="rId18" Type="http://schemas.openxmlformats.org/officeDocument/2006/relationships/hyperlink" Target="https://podminky.urs.cz/item/CS_URS_2024_01/985231112" TargetMode="External" /><Relationship Id="rId19" Type="http://schemas.openxmlformats.org/officeDocument/2006/relationships/hyperlink" Target="https://podminky.urs.cz/item/CS_URS_2024_01/985233121" TargetMode="External" /><Relationship Id="rId20" Type="http://schemas.openxmlformats.org/officeDocument/2006/relationships/hyperlink" Target="https://podminky.urs.cz/item/CS_URS_2024_01/997013211" TargetMode="External" /><Relationship Id="rId21" Type="http://schemas.openxmlformats.org/officeDocument/2006/relationships/hyperlink" Target="https://podminky.urs.cz/item/CS_URS_2024_01/998011008" TargetMode="External" /><Relationship Id="rId22" Type="http://schemas.openxmlformats.org/officeDocument/2006/relationships/hyperlink" Target="https://podminky.urs.cz/item/CS_URS_2024_01/772524811" TargetMode="External" /><Relationship Id="rId23" Type="http://schemas.openxmlformats.org/officeDocument/2006/relationships/hyperlink" Target="https://podminky.urs.cz/item/CS_URS_2024_01/772527140" TargetMode="External" /><Relationship Id="rId24" Type="http://schemas.openxmlformats.org/officeDocument/2006/relationships/hyperlink" Target="https://podminky.urs.cz/item/CS_URS_2024_01/772991441" TargetMode="External" /><Relationship Id="rId25" Type="http://schemas.openxmlformats.org/officeDocument/2006/relationships/hyperlink" Target="https://podminky.urs.cz/item/CS_URS_2024_01/998772121" TargetMode="External" /><Relationship Id="rId26" Type="http://schemas.openxmlformats.org/officeDocument/2006/relationships/hyperlink" Target="https://podminky.urs.cz/item/CS_URS_2024_01/783826655" TargetMode="External" /><Relationship Id="rId27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72103011" TargetMode="External" /><Relationship Id="rId2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4" TargetMode="External" /><Relationship Id="rId2" Type="http://schemas.openxmlformats.org/officeDocument/2006/relationships/hyperlink" Target="https://podminky.urs.cz/item/CS_URS_2024_01/132254104" TargetMode="External" /><Relationship Id="rId3" Type="http://schemas.openxmlformats.org/officeDocument/2006/relationships/hyperlink" Target="https://podminky.urs.cz/item/CS_URS_2024_01/133251101" TargetMode="External" /><Relationship Id="rId4" Type="http://schemas.openxmlformats.org/officeDocument/2006/relationships/hyperlink" Target="https://podminky.urs.cz/item/CS_URS_2024_01/139001101" TargetMode="External" /><Relationship Id="rId5" Type="http://schemas.openxmlformats.org/officeDocument/2006/relationships/hyperlink" Target="https://podminky.urs.cz/item/CS_URS_2024_01/151101101" TargetMode="External" /><Relationship Id="rId6" Type="http://schemas.openxmlformats.org/officeDocument/2006/relationships/hyperlink" Target="https://podminky.urs.cz/item/CS_URS_2024_01/151101111" TargetMode="External" /><Relationship Id="rId7" Type="http://schemas.openxmlformats.org/officeDocument/2006/relationships/hyperlink" Target="https://podminky.urs.cz/item/CS_URS_2024_01/162351103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2751119" TargetMode="External" /><Relationship Id="rId10" Type="http://schemas.openxmlformats.org/officeDocument/2006/relationships/hyperlink" Target="https://podminky.urs.cz/item/CS_URS_2024_01/167151101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4151101" TargetMode="External" /><Relationship Id="rId13" Type="http://schemas.openxmlformats.org/officeDocument/2006/relationships/hyperlink" Target="https://podminky.urs.cz/item/CS_URS_2024_01/175111101" TargetMode="External" /><Relationship Id="rId14" Type="http://schemas.openxmlformats.org/officeDocument/2006/relationships/hyperlink" Target="https://podminky.urs.cz/item/CS_URS_2024_01/451572111" TargetMode="External" /><Relationship Id="rId15" Type="http://schemas.openxmlformats.org/officeDocument/2006/relationships/hyperlink" Target="https://podminky.urs.cz/item/CS_URS_2024_01/452112112" TargetMode="External" /><Relationship Id="rId16" Type="http://schemas.openxmlformats.org/officeDocument/2006/relationships/hyperlink" Target="https://podminky.urs.cz/item/CS_URS_2024_01/452311131" TargetMode="External" /><Relationship Id="rId17" Type="http://schemas.openxmlformats.org/officeDocument/2006/relationships/hyperlink" Target="https://podminky.urs.cz/item/CS_URS_2024_01/564831011" TargetMode="External" /><Relationship Id="rId18" Type="http://schemas.openxmlformats.org/officeDocument/2006/relationships/hyperlink" Target="https://podminky.urs.cz/item/CS_URS_2024_01/871275811" TargetMode="External" /><Relationship Id="rId19" Type="http://schemas.openxmlformats.org/officeDocument/2006/relationships/hyperlink" Target="https://podminky.urs.cz/item/CS_URS_2024_01/871310310" TargetMode="External" /><Relationship Id="rId20" Type="http://schemas.openxmlformats.org/officeDocument/2006/relationships/hyperlink" Target="https://podminky.urs.cz/item/CS_URS_2024_01/871350310" TargetMode="External" /><Relationship Id="rId21" Type="http://schemas.openxmlformats.org/officeDocument/2006/relationships/hyperlink" Target="https://podminky.urs.cz/item/CS_URS_2024_01/877310310" TargetMode="External" /><Relationship Id="rId22" Type="http://schemas.openxmlformats.org/officeDocument/2006/relationships/hyperlink" Target="https://podminky.urs.cz/item/CS_URS_2024_01/877310330" TargetMode="External" /><Relationship Id="rId23" Type="http://schemas.openxmlformats.org/officeDocument/2006/relationships/hyperlink" Target="https://podminky.urs.cz/item/CS_URS_2024_01/877350310" TargetMode="External" /><Relationship Id="rId24" Type="http://schemas.openxmlformats.org/officeDocument/2006/relationships/hyperlink" Target="https://podminky.urs.cz/item/CS_URS_2024_01/877350320" TargetMode="External" /><Relationship Id="rId25" Type="http://schemas.openxmlformats.org/officeDocument/2006/relationships/hyperlink" Target="https://podminky.urs.cz/item/CS_URS_2024_01/877350330" TargetMode="External" /><Relationship Id="rId26" Type="http://schemas.openxmlformats.org/officeDocument/2006/relationships/hyperlink" Target="https://podminky.urs.cz/item/CS_URS_2024_01/892351111" TargetMode="External" /><Relationship Id="rId27" Type="http://schemas.openxmlformats.org/officeDocument/2006/relationships/hyperlink" Target="https://podminky.urs.cz/item/CS_URS_2024_01/892372111" TargetMode="External" /><Relationship Id="rId28" Type="http://schemas.openxmlformats.org/officeDocument/2006/relationships/hyperlink" Target="https://podminky.urs.cz/item/CS_URS_2024_01/894410103" TargetMode="External" /><Relationship Id="rId29" Type="http://schemas.openxmlformats.org/officeDocument/2006/relationships/hyperlink" Target="https://podminky.urs.cz/item/CS_URS_2024_01/894410302" TargetMode="External" /><Relationship Id="rId30" Type="http://schemas.openxmlformats.org/officeDocument/2006/relationships/hyperlink" Target="https://podminky.urs.cz/item/CS_URS_2024_01/894812116" TargetMode="External" /><Relationship Id="rId31" Type="http://schemas.openxmlformats.org/officeDocument/2006/relationships/hyperlink" Target="https://podminky.urs.cz/item/CS_URS_2024_01/894812117" TargetMode="External" /><Relationship Id="rId32" Type="http://schemas.openxmlformats.org/officeDocument/2006/relationships/hyperlink" Target="https://podminky.urs.cz/item/CS_URS_2024_01/894812132" TargetMode="External" /><Relationship Id="rId33" Type="http://schemas.openxmlformats.org/officeDocument/2006/relationships/hyperlink" Target="https://podminky.urs.cz/item/CS_URS_2024_01/894812141" TargetMode="External" /><Relationship Id="rId34" Type="http://schemas.openxmlformats.org/officeDocument/2006/relationships/hyperlink" Target="https://podminky.urs.cz/item/CS_URS_2024_01/894812149" TargetMode="External" /><Relationship Id="rId35" Type="http://schemas.openxmlformats.org/officeDocument/2006/relationships/hyperlink" Target="https://podminky.urs.cz/item/CS_URS_2024_01/894812163" TargetMode="External" /><Relationship Id="rId36" Type="http://schemas.openxmlformats.org/officeDocument/2006/relationships/hyperlink" Target="https://podminky.urs.cz/item/CS_URS_2024_01/894812206" TargetMode="External" /><Relationship Id="rId37" Type="http://schemas.openxmlformats.org/officeDocument/2006/relationships/hyperlink" Target="https://podminky.urs.cz/item/CS_URS_2024_01/894812207" TargetMode="External" /><Relationship Id="rId38" Type="http://schemas.openxmlformats.org/officeDocument/2006/relationships/hyperlink" Target="https://podminky.urs.cz/item/CS_URS_2024_01/894812232" TargetMode="External" /><Relationship Id="rId39" Type="http://schemas.openxmlformats.org/officeDocument/2006/relationships/hyperlink" Target="https://podminky.urs.cz/item/CS_URS_2024_01/894812241" TargetMode="External" /><Relationship Id="rId40" Type="http://schemas.openxmlformats.org/officeDocument/2006/relationships/hyperlink" Target="https://podminky.urs.cz/item/CS_URS_2024_01/894812249" TargetMode="External" /><Relationship Id="rId41" Type="http://schemas.openxmlformats.org/officeDocument/2006/relationships/hyperlink" Target="https://podminky.urs.cz/item/CS_URS_2024_01/894812261" TargetMode="External" /><Relationship Id="rId42" Type="http://schemas.openxmlformats.org/officeDocument/2006/relationships/hyperlink" Target="https://podminky.urs.cz/item/CS_URS_2024_01/894812312" TargetMode="External" /><Relationship Id="rId43" Type="http://schemas.openxmlformats.org/officeDocument/2006/relationships/hyperlink" Target="https://podminky.urs.cz/item/CS_URS_2024_01/894812317" TargetMode="External" /><Relationship Id="rId44" Type="http://schemas.openxmlformats.org/officeDocument/2006/relationships/hyperlink" Target="https://podminky.urs.cz/item/CS_URS_2024_01/894812332" TargetMode="External" /><Relationship Id="rId45" Type="http://schemas.openxmlformats.org/officeDocument/2006/relationships/hyperlink" Target="https://podminky.urs.cz/item/CS_URS_2024_01/894812339" TargetMode="External" /><Relationship Id="rId46" Type="http://schemas.openxmlformats.org/officeDocument/2006/relationships/hyperlink" Target="https://podminky.urs.cz/item/CS_URS_2024_01/894812352" TargetMode="External" /><Relationship Id="rId47" Type="http://schemas.openxmlformats.org/officeDocument/2006/relationships/hyperlink" Target="https://podminky.urs.cz/item/CS_URS_2024_01/894812376" TargetMode="External" /><Relationship Id="rId48" Type="http://schemas.openxmlformats.org/officeDocument/2006/relationships/hyperlink" Target="https://podminky.urs.cz/item/CS_URS_2024_01/895941302" TargetMode="External" /><Relationship Id="rId49" Type="http://schemas.openxmlformats.org/officeDocument/2006/relationships/hyperlink" Target="https://podminky.urs.cz/item/CS_URS_2024_01/895941314" TargetMode="External" /><Relationship Id="rId50" Type="http://schemas.openxmlformats.org/officeDocument/2006/relationships/hyperlink" Target="https://podminky.urs.cz/item/CS_URS_2024_01/895941322" TargetMode="External" /><Relationship Id="rId51" Type="http://schemas.openxmlformats.org/officeDocument/2006/relationships/hyperlink" Target="https://podminky.urs.cz/item/CS_URS_2024_01/895941331" TargetMode="External" /><Relationship Id="rId52" Type="http://schemas.openxmlformats.org/officeDocument/2006/relationships/hyperlink" Target="https://podminky.urs.cz/item/CS_URS_2024_01/899102112" TargetMode="External" /><Relationship Id="rId53" Type="http://schemas.openxmlformats.org/officeDocument/2006/relationships/hyperlink" Target="https://podminky.urs.cz/item/CS_URS_2024_01/899204112" TargetMode="External" /><Relationship Id="rId54" Type="http://schemas.openxmlformats.org/officeDocument/2006/relationships/hyperlink" Target="https://podminky.urs.cz/item/CS_URS_2024_01/998276101" TargetMode="External" /><Relationship Id="rId55" Type="http://schemas.openxmlformats.org/officeDocument/2006/relationships/hyperlink" Target="https://podminky.urs.cz/item/CS_URS_2024_01/721211611" TargetMode="External" /><Relationship Id="rId56" Type="http://schemas.openxmlformats.org/officeDocument/2006/relationships/hyperlink" Target="https://podminky.urs.cz/item/CS_URS_2024_01/721242105" TargetMode="External" /><Relationship Id="rId57" Type="http://schemas.openxmlformats.org/officeDocument/2006/relationships/hyperlink" Target="https://podminky.urs.cz/item/CS_URS_2024_01/998721101" TargetMode="External" /><Relationship Id="rId5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4104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39001101" TargetMode="External" /><Relationship Id="rId4" Type="http://schemas.openxmlformats.org/officeDocument/2006/relationships/hyperlink" Target="https://podminky.urs.cz/item/CS_URS_2024_01/151101101" TargetMode="External" /><Relationship Id="rId5" Type="http://schemas.openxmlformats.org/officeDocument/2006/relationships/hyperlink" Target="https://podminky.urs.cz/item/CS_URS_2024_01/151101111" TargetMode="External" /><Relationship Id="rId6" Type="http://schemas.openxmlformats.org/officeDocument/2006/relationships/hyperlink" Target="https://podminky.urs.cz/item/CS_URS_2024_01/162351103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62751119" TargetMode="External" /><Relationship Id="rId9" Type="http://schemas.openxmlformats.org/officeDocument/2006/relationships/hyperlink" Target="https://podminky.urs.cz/item/CS_URS_2024_01/167151101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74151101" TargetMode="External" /><Relationship Id="rId12" Type="http://schemas.openxmlformats.org/officeDocument/2006/relationships/hyperlink" Target="https://podminky.urs.cz/item/CS_URS_2024_01/175111101" TargetMode="External" /><Relationship Id="rId13" Type="http://schemas.openxmlformats.org/officeDocument/2006/relationships/hyperlink" Target="https://podminky.urs.cz/item/CS_URS_2024_01/451572111" TargetMode="External" /><Relationship Id="rId14" Type="http://schemas.openxmlformats.org/officeDocument/2006/relationships/hyperlink" Target="https://podminky.urs.cz/item/CS_URS_2024_01/452112112" TargetMode="External" /><Relationship Id="rId15" Type="http://schemas.openxmlformats.org/officeDocument/2006/relationships/hyperlink" Target="https://podminky.urs.cz/item/CS_URS_2024_01/452311131" TargetMode="External" /><Relationship Id="rId16" Type="http://schemas.openxmlformats.org/officeDocument/2006/relationships/hyperlink" Target="https://podminky.urs.cz/item/CS_URS_2024_01/564831011" TargetMode="External" /><Relationship Id="rId17" Type="http://schemas.openxmlformats.org/officeDocument/2006/relationships/hyperlink" Target="https://podminky.urs.cz/item/CS_URS_2024_01/871181211" TargetMode="External" /><Relationship Id="rId18" Type="http://schemas.openxmlformats.org/officeDocument/2006/relationships/hyperlink" Target="https://podminky.urs.cz/item/CS_URS_2024_01/871350410" TargetMode="External" /><Relationship Id="rId19" Type="http://schemas.openxmlformats.org/officeDocument/2006/relationships/hyperlink" Target="https://podminky.urs.cz/item/CS_URS_2024_01/877375121" TargetMode="External" /><Relationship Id="rId20" Type="http://schemas.openxmlformats.org/officeDocument/2006/relationships/hyperlink" Target="https://podminky.urs.cz/item/CS_URS_2024_01/892241111" TargetMode="External" /><Relationship Id="rId21" Type="http://schemas.openxmlformats.org/officeDocument/2006/relationships/hyperlink" Target="https://podminky.urs.cz/item/CS_URS_2024_01/892351111" TargetMode="External" /><Relationship Id="rId22" Type="http://schemas.openxmlformats.org/officeDocument/2006/relationships/hyperlink" Target="https://podminky.urs.cz/item/CS_URS_2024_01/892372111" TargetMode="External" /><Relationship Id="rId23" Type="http://schemas.openxmlformats.org/officeDocument/2006/relationships/hyperlink" Target="https://podminky.urs.cz/item/CS_URS_2024_01/894410102" TargetMode="External" /><Relationship Id="rId24" Type="http://schemas.openxmlformats.org/officeDocument/2006/relationships/hyperlink" Target="https://podminky.urs.cz/item/CS_URS_2024_01/894410211" TargetMode="External" /><Relationship Id="rId25" Type="http://schemas.openxmlformats.org/officeDocument/2006/relationships/hyperlink" Target="https://podminky.urs.cz/item/CS_URS_2024_01/894410232" TargetMode="External" /><Relationship Id="rId26" Type="http://schemas.openxmlformats.org/officeDocument/2006/relationships/hyperlink" Target="https://podminky.urs.cz/item/CS_URS_2024_01/899104112" TargetMode="External" /><Relationship Id="rId27" Type="http://schemas.openxmlformats.org/officeDocument/2006/relationships/hyperlink" Target="https://podminky.urs.cz/item/CS_URS_2024_01/899721111" TargetMode="External" /><Relationship Id="rId28" Type="http://schemas.openxmlformats.org/officeDocument/2006/relationships/hyperlink" Target="https://podminky.urs.cz/item/CS_URS_2024_01/899722113" TargetMode="External" /><Relationship Id="rId29" Type="http://schemas.openxmlformats.org/officeDocument/2006/relationships/hyperlink" Target="https://podminky.urs.cz/item/CS_URS_2024_01/998276101" TargetMode="External" /><Relationship Id="rId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2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39001101" TargetMode="External" /><Relationship Id="rId4" Type="http://schemas.openxmlformats.org/officeDocument/2006/relationships/hyperlink" Target="https://podminky.urs.cz/item/CS_URS_2024_01/162351103" TargetMode="External" /><Relationship Id="rId5" Type="http://schemas.openxmlformats.org/officeDocument/2006/relationships/hyperlink" Target="https://podminky.urs.cz/item/CS_URS_2024_01/162751117" TargetMode="External" /><Relationship Id="rId6" Type="http://schemas.openxmlformats.org/officeDocument/2006/relationships/hyperlink" Target="https://podminky.urs.cz/item/CS_URS_2024_01/162751119" TargetMode="External" /><Relationship Id="rId7" Type="http://schemas.openxmlformats.org/officeDocument/2006/relationships/hyperlink" Target="https://podminky.urs.cz/item/CS_URS_2024_01/167111101" TargetMode="External" /><Relationship Id="rId8" Type="http://schemas.openxmlformats.org/officeDocument/2006/relationships/hyperlink" Target="https://podminky.urs.cz/item/CS_URS_2024_01/167151101" TargetMode="External" /><Relationship Id="rId9" Type="http://schemas.openxmlformats.org/officeDocument/2006/relationships/hyperlink" Target="https://podminky.urs.cz/item/CS_URS_2024_01/171201231" TargetMode="External" /><Relationship Id="rId10" Type="http://schemas.openxmlformats.org/officeDocument/2006/relationships/hyperlink" Target="https://podminky.urs.cz/item/CS_URS_2024_01/174151101" TargetMode="External" /><Relationship Id="rId11" Type="http://schemas.openxmlformats.org/officeDocument/2006/relationships/hyperlink" Target="https://podminky.urs.cz/item/CS_URS_2024_01/175111101" TargetMode="External" /><Relationship Id="rId12" Type="http://schemas.openxmlformats.org/officeDocument/2006/relationships/hyperlink" Target="https://podminky.urs.cz/item/CS_URS_2024_01/451572111" TargetMode="External" /><Relationship Id="rId13" Type="http://schemas.openxmlformats.org/officeDocument/2006/relationships/hyperlink" Target="https://podminky.urs.cz/item/CS_URS_2024_01/452311131" TargetMode="External" /><Relationship Id="rId14" Type="http://schemas.openxmlformats.org/officeDocument/2006/relationships/hyperlink" Target="https://podminky.urs.cz/item/CS_URS_2024_01/564831011" TargetMode="External" /><Relationship Id="rId15" Type="http://schemas.openxmlformats.org/officeDocument/2006/relationships/hyperlink" Target="https://podminky.urs.cz/item/CS_URS_2024_01/871181211" TargetMode="External" /><Relationship Id="rId16" Type="http://schemas.openxmlformats.org/officeDocument/2006/relationships/hyperlink" Target="https://podminky.urs.cz/item/CS_URS_2024_01/871251151" TargetMode="External" /><Relationship Id="rId17" Type="http://schemas.openxmlformats.org/officeDocument/2006/relationships/hyperlink" Target="https://podminky.urs.cz/item/CS_URS_2024_01/877251101" TargetMode="External" /><Relationship Id="rId18" Type="http://schemas.openxmlformats.org/officeDocument/2006/relationships/hyperlink" Target="https://podminky.urs.cz/item/CS_URS_2024_01/877251110" TargetMode="External" /><Relationship Id="rId19" Type="http://schemas.openxmlformats.org/officeDocument/2006/relationships/hyperlink" Target="https://podminky.urs.cz/item/CS_URS_2024_01/877251122" TargetMode="External" /><Relationship Id="rId20" Type="http://schemas.openxmlformats.org/officeDocument/2006/relationships/hyperlink" Target="https://podminky.urs.cz/item/CS_URS_2024_01/879211111" TargetMode="External" /><Relationship Id="rId21" Type="http://schemas.openxmlformats.org/officeDocument/2006/relationships/hyperlink" Target="https://podminky.urs.cz/item/CS_URS_2024_01/891181321" TargetMode="External" /><Relationship Id="rId22" Type="http://schemas.openxmlformats.org/officeDocument/2006/relationships/hyperlink" Target="https://podminky.urs.cz/item/CS_URS_2024_01/891211112" TargetMode="External" /><Relationship Id="rId23" Type="http://schemas.openxmlformats.org/officeDocument/2006/relationships/hyperlink" Target="https://podminky.urs.cz/item/CS_URS_2024_01/892233122" TargetMode="External" /><Relationship Id="rId24" Type="http://schemas.openxmlformats.org/officeDocument/2006/relationships/hyperlink" Target="https://podminky.urs.cz/item/CS_URS_2024_01/892241111" TargetMode="External" /><Relationship Id="rId25" Type="http://schemas.openxmlformats.org/officeDocument/2006/relationships/hyperlink" Target="https://podminky.urs.cz/item/CS_URS_2024_01/892271111" TargetMode="External" /><Relationship Id="rId26" Type="http://schemas.openxmlformats.org/officeDocument/2006/relationships/hyperlink" Target="https://podminky.urs.cz/item/CS_URS_2024_01/892273122" TargetMode="External" /><Relationship Id="rId27" Type="http://schemas.openxmlformats.org/officeDocument/2006/relationships/hyperlink" Target="https://podminky.urs.cz/item/CS_URS_2024_01/893811163" TargetMode="External" /><Relationship Id="rId28" Type="http://schemas.openxmlformats.org/officeDocument/2006/relationships/hyperlink" Target="https://podminky.urs.cz/item/CS_URS_2024_01/899401112" TargetMode="External" /><Relationship Id="rId29" Type="http://schemas.openxmlformats.org/officeDocument/2006/relationships/hyperlink" Target="https://podminky.urs.cz/item/CS_URS_2024_01/899721111" TargetMode="External" /><Relationship Id="rId30" Type="http://schemas.openxmlformats.org/officeDocument/2006/relationships/hyperlink" Target="https://podminky.urs.cz/item/CS_URS_2024_01/899722113" TargetMode="External" /><Relationship Id="rId31" Type="http://schemas.openxmlformats.org/officeDocument/2006/relationships/hyperlink" Target="https://podminky.urs.cz/item/CS_URS_2024_01/998276101" TargetMode="External" /><Relationship Id="rId3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2" TargetMode="External" /><Relationship Id="rId2" Type="http://schemas.openxmlformats.org/officeDocument/2006/relationships/hyperlink" Target="https://podminky.urs.cz/item/CS_URS_2024_01/139001101" TargetMode="External" /><Relationship Id="rId3" Type="http://schemas.openxmlformats.org/officeDocument/2006/relationships/hyperlink" Target="https://podminky.urs.cz/item/CS_URS_2024_01/162351103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2751119" TargetMode="External" /><Relationship Id="rId6" Type="http://schemas.openxmlformats.org/officeDocument/2006/relationships/hyperlink" Target="https://podminky.urs.cz/item/CS_URS_2024_01/167151101" TargetMode="External" /><Relationship Id="rId7" Type="http://schemas.openxmlformats.org/officeDocument/2006/relationships/hyperlink" Target="https://podminky.urs.cz/item/CS_URS_2024_01/171201231" TargetMode="External" /><Relationship Id="rId8" Type="http://schemas.openxmlformats.org/officeDocument/2006/relationships/hyperlink" Target="https://podminky.urs.cz/item/CS_URS_2024_01/174151101" TargetMode="External" /><Relationship Id="rId9" Type="http://schemas.openxmlformats.org/officeDocument/2006/relationships/hyperlink" Target="https://podminky.urs.cz/item/CS_URS_2024_01/175111101" TargetMode="External" /><Relationship Id="rId10" Type="http://schemas.openxmlformats.org/officeDocument/2006/relationships/hyperlink" Target="https://podminky.urs.cz/item/CS_URS_2024_01/451572111" TargetMode="External" /><Relationship Id="rId11" Type="http://schemas.openxmlformats.org/officeDocument/2006/relationships/hyperlink" Target="https://podminky.urs.cz/item/CS_URS_2024_01/871161211" TargetMode="External" /><Relationship Id="rId12" Type="http://schemas.openxmlformats.org/officeDocument/2006/relationships/hyperlink" Target="https://podminky.urs.cz/item/CS_URS_2024_01/892241111" TargetMode="External" /><Relationship Id="rId13" Type="http://schemas.openxmlformats.org/officeDocument/2006/relationships/hyperlink" Target="https://podminky.urs.cz/item/CS_URS_2024_01/899721111" TargetMode="External" /><Relationship Id="rId14" Type="http://schemas.openxmlformats.org/officeDocument/2006/relationships/hyperlink" Target="https://podminky.urs.cz/item/CS_URS_2024_01/899722112" TargetMode="External" /><Relationship Id="rId15" Type="http://schemas.openxmlformats.org/officeDocument/2006/relationships/hyperlink" Target="https://podminky.urs.cz/item/CS_URS_2024_01/998276101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2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39001101" TargetMode="External" /><Relationship Id="rId4" Type="http://schemas.openxmlformats.org/officeDocument/2006/relationships/hyperlink" Target="https://podminky.urs.cz/item/CS_URS_2024_01/162351103" TargetMode="External" /><Relationship Id="rId5" Type="http://schemas.openxmlformats.org/officeDocument/2006/relationships/hyperlink" Target="https://podminky.urs.cz/item/CS_URS_2024_01/162551108" TargetMode="External" /><Relationship Id="rId6" Type="http://schemas.openxmlformats.org/officeDocument/2006/relationships/hyperlink" Target="https://podminky.urs.cz/item/CS_URS_2024_01/162751117" TargetMode="External" /><Relationship Id="rId7" Type="http://schemas.openxmlformats.org/officeDocument/2006/relationships/hyperlink" Target="https://podminky.urs.cz/item/CS_URS_2024_01/162751119" TargetMode="External" /><Relationship Id="rId8" Type="http://schemas.openxmlformats.org/officeDocument/2006/relationships/hyperlink" Target="https://podminky.urs.cz/item/CS_URS_2024_01/167151101" TargetMode="External" /><Relationship Id="rId9" Type="http://schemas.openxmlformats.org/officeDocument/2006/relationships/hyperlink" Target="https://podminky.urs.cz/item/CS_URS_2024_01/171201231" TargetMode="External" /><Relationship Id="rId10" Type="http://schemas.openxmlformats.org/officeDocument/2006/relationships/hyperlink" Target="https://podminky.urs.cz/item/CS_URS_2024_01/174151101" TargetMode="External" /><Relationship Id="rId11" Type="http://schemas.openxmlformats.org/officeDocument/2006/relationships/hyperlink" Target="https://podminky.urs.cz/item/CS_URS_2024_01/175111101" TargetMode="External" /><Relationship Id="rId12" Type="http://schemas.openxmlformats.org/officeDocument/2006/relationships/hyperlink" Target="https://podminky.urs.cz/item/CS_URS_2024_01/451572111" TargetMode="External" /><Relationship Id="rId13" Type="http://schemas.openxmlformats.org/officeDocument/2006/relationships/hyperlink" Target="https://podminky.urs.cz/item/CS_URS_2024_01/899721111" TargetMode="External" /><Relationship Id="rId14" Type="http://schemas.openxmlformats.org/officeDocument/2006/relationships/hyperlink" Target="https://podminky.urs.cz/item/CS_URS_2024_01/899722113" TargetMode="External" /><Relationship Id="rId15" Type="http://schemas.openxmlformats.org/officeDocument/2006/relationships/hyperlink" Target="https://podminky.urs.cz/item/CS_URS_2024_01/998276101" TargetMode="External" /><Relationship Id="rId16" Type="http://schemas.openxmlformats.org/officeDocument/2006/relationships/hyperlink" Target="https://podminky.urs.cz/item/CS_URS_2024_01/723231164" TargetMode="External" /><Relationship Id="rId17" Type="http://schemas.openxmlformats.org/officeDocument/2006/relationships/hyperlink" Target="https://podminky.urs.cz/item/CS_URS_2024_01/230200411" TargetMode="External" /><Relationship Id="rId18" Type="http://schemas.openxmlformats.org/officeDocument/2006/relationships/hyperlink" Target="https://podminky.urs.cz/item/CS_URS_2024_01/230205025" TargetMode="External" /><Relationship Id="rId19" Type="http://schemas.openxmlformats.org/officeDocument/2006/relationships/hyperlink" Target="https://podminky.urs.cz/item/CS_URS_2024_01/230230031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422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566901143" TargetMode="External" /><Relationship Id="rId7" Type="http://schemas.openxmlformats.org/officeDocument/2006/relationships/hyperlink" Target="https://podminky.urs.cz/item/CS_URS_2024_01/998225111" TargetMode="External" /><Relationship Id="rId8" Type="http://schemas.openxmlformats.org/officeDocument/2006/relationships/hyperlink" Target="https://podminky.urs.cz/item/CS_URS_2024_01/997013871" TargetMode="External" /><Relationship Id="rId9" Type="http://schemas.openxmlformats.org/officeDocument/2006/relationships/hyperlink" Target="https://podminky.urs.cz/item/CS_URS_2024_01/210100001" TargetMode="External" /><Relationship Id="rId10" Type="http://schemas.openxmlformats.org/officeDocument/2006/relationships/hyperlink" Target="https://podminky.urs.cz/item/CS_URS_2024_01/210100003" TargetMode="External" /><Relationship Id="rId11" Type="http://schemas.openxmlformats.org/officeDocument/2006/relationships/hyperlink" Target="https://podminky.urs.cz/item/CS_URS_2024_01/210100013" TargetMode="External" /><Relationship Id="rId12" Type="http://schemas.openxmlformats.org/officeDocument/2006/relationships/hyperlink" Target="https://podminky.urs.cz/item/CS_URS_2024_01/210202010" TargetMode="External" /><Relationship Id="rId13" Type="http://schemas.openxmlformats.org/officeDocument/2006/relationships/hyperlink" Target="https://podminky.urs.cz/item/CS_URS_2024_01/210204011" TargetMode="External" /><Relationship Id="rId14" Type="http://schemas.openxmlformats.org/officeDocument/2006/relationships/hyperlink" Target="https://podminky.urs.cz/item/CS_URS_2024_01/210204201" TargetMode="External" /><Relationship Id="rId15" Type="http://schemas.openxmlformats.org/officeDocument/2006/relationships/hyperlink" Target="https://podminky.urs.cz/item/CS_URS_2024_01/210220020" TargetMode="External" /><Relationship Id="rId16" Type="http://schemas.openxmlformats.org/officeDocument/2006/relationships/hyperlink" Target="https://podminky.urs.cz/item/CS_URS_2024_01/210220302" TargetMode="External" /><Relationship Id="rId17" Type="http://schemas.openxmlformats.org/officeDocument/2006/relationships/hyperlink" Target="https://podminky.urs.cz/item/CS_URS_2024_01/210812011" TargetMode="External" /><Relationship Id="rId18" Type="http://schemas.openxmlformats.org/officeDocument/2006/relationships/hyperlink" Target="https://podminky.urs.cz/item/CS_URS_2024_01/210812031" TargetMode="External" /><Relationship Id="rId19" Type="http://schemas.openxmlformats.org/officeDocument/2006/relationships/hyperlink" Target="https://podminky.urs.cz/item/CS_URS_2024_01/210812033" TargetMode="External" /><Relationship Id="rId20" Type="http://schemas.openxmlformats.org/officeDocument/2006/relationships/hyperlink" Target="https://podminky.urs.cz/item/CS_URS_2024_01/460010024" TargetMode="External" /><Relationship Id="rId21" Type="http://schemas.openxmlformats.org/officeDocument/2006/relationships/hyperlink" Target="https://podminky.urs.cz/item/CS_URS_2024_01/460021121" TargetMode="External" /><Relationship Id="rId22" Type="http://schemas.openxmlformats.org/officeDocument/2006/relationships/hyperlink" Target="https://podminky.urs.cz/item/CS_URS_2024_01/460171162" TargetMode="External" /><Relationship Id="rId23" Type="http://schemas.openxmlformats.org/officeDocument/2006/relationships/hyperlink" Target="https://podminky.urs.cz/item/CS_URS_2024_01/460171172" TargetMode="External" /><Relationship Id="rId24" Type="http://schemas.openxmlformats.org/officeDocument/2006/relationships/hyperlink" Target="https://podminky.urs.cz/item/CS_URS_2024_01/460171272" TargetMode="External" /><Relationship Id="rId25" Type="http://schemas.openxmlformats.org/officeDocument/2006/relationships/hyperlink" Target="https://podminky.urs.cz/item/CS_URS_2024_01/460341112" TargetMode="External" /><Relationship Id="rId26" Type="http://schemas.openxmlformats.org/officeDocument/2006/relationships/hyperlink" Target="https://podminky.urs.cz/item/CS_URS_2024_01/460341113" TargetMode="External" /><Relationship Id="rId27" Type="http://schemas.openxmlformats.org/officeDocument/2006/relationships/hyperlink" Target="https://podminky.urs.cz/item/CS_URS_2024_01/460341121" TargetMode="External" /><Relationship Id="rId28" Type="http://schemas.openxmlformats.org/officeDocument/2006/relationships/hyperlink" Target="https://podminky.urs.cz/item/CS_URS_2024_01/460361121" TargetMode="External" /><Relationship Id="rId29" Type="http://schemas.openxmlformats.org/officeDocument/2006/relationships/hyperlink" Target="https://podminky.urs.cz/item/CS_URS_2024_01/460451152" TargetMode="External" /><Relationship Id="rId30" Type="http://schemas.openxmlformats.org/officeDocument/2006/relationships/hyperlink" Target="https://podminky.urs.cz/item/CS_URS_2024_01/460451182" TargetMode="External" /><Relationship Id="rId31" Type="http://schemas.openxmlformats.org/officeDocument/2006/relationships/hyperlink" Target="https://podminky.urs.cz/item/CS_URS_2024_01/460451272" TargetMode="External" /><Relationship Id="rId32" Type="http://schemas.openxmlformats.org/officeDocument/2006/relationships/hyperlink" Target="https://podminky.urs.cz/item/CS_URS_2024_01/460571111" TargetMode="External" /><Relationship Id="rId33" Type="http://schemas.openxmlformats.org/officeDocument/2006/relationships/hyperlink" Target="https://podminky.urs.cz/item/CS_URS_2024_01/460581121" TargetMode="External" /><Relationship Id="rId34" Type="http://schemas.openxmlformats.org/officeDocument/2006/relationships/hyperlink" Target="https://podminky.urs.cz/item/CS_URS_2024_01/460641112" TargetMode="External" /><Relationship Id="rId35" Type="http://schemas.openxmlformats.org/officeDocument/2006/relationships/hyperlink" Target="https://podminky.urs.cz/item/CS_URS_2024_01/460661111" TargetMode="External" /><Relationship Id="rId36" Type="http://schemas.openxmlformats.org/officeDocument/2006/relationships/hyperlink" Target="https://podminky.urs.cz/item/CS_URS_2024_01/460671113" TargetMode="External" /><Relationship Id="rId37" Type="http://schemas.openxmlformats.org/officeDocument/2006/relationships/hyperlink" Target="https://podminky.urs.cz/item/CS_URS_2024_01/460791212" TargetMode="External" /><Relationship Id="rId38" Type="http://schemas.openxmlformats.org/officeDocument/2006/relationships/hyperlink" Target="https://podminky.urs.cz/item/CS_URS_2024_01/460791216" TargetMode="External" /><Relationship Id="rId3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3251101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71201231" TargetMode="External" /><Relationship Id="rId5" Type="http://schemas.openxmlformats.org/officeDocument/2006/relationships/hyperlink" Target="https://podminky.urs.cz/item/CS_URS_2024_01/210100001" TargetMode="External" /><Relationship Id="rId6" Type="http://schemas.openxmlformats.org/officeDocument/2006/relationships/hyperlink" Target="https://podminky.urs.cz/item/CS_URS_2024_01/210100003" TargetMode="External" /><Relationship Id="rId7" Type="http://schemas.openxmlformats.org/officeDocument/2006/relationships/hyperlink" Target="https://podminky.urs.cz/item/CS_URS_2024_01/210202010" TargetMode="External" /><Relationship Id="rId8" Type="http://schemas.openxmlformats.org/officeDocument/2006/relationships/hyperlink" Target="https://podminky.urs.cz/item/CS_URS_2024_01/210204011" TargetMode="External" /><Relationship Id="rId9" Type="http://schemas.openxmlformats.org/officeDocument/2006/relationships/hyperlink" Target="https://podminky.urs.cz/item/CS_URS_2024_01/210204201" TargetMode="External" /><Relationship Id="rId10" Type="http://schemas.openxmlformats.org/officeDocument/2006/relationships/hyperlink" Target="https://podminky.urs.cz/item/CS_URS_2024_01/210220020" TargetMode="External" /><Relationship Id="rId11" Type="http://schemas.openxmlformats.org/officeDocument/2006/relationships/hyperlink" Target="https://podminky.urs.cz/item/CS_URS_2024_01/210220302" TargetMode="External" /><Relationship Id="rId12" Type="http://schemas.openxmlformats.org/officeDocument/2006/relationships/hyperlink" Target="https://podminky.urs.cz/item/CS_URS_2024_01/210801311" TargetMode="External" /><Relationship Id="rId13" Type="http://schemas.openxmlformats.org/officeDocument/2006/relationships/hyperlink" Target="https://podminky.urs.cz/item/CS_URS_2024_01/210812011" TargetMode="External" /><Relationship Id="rId14" Type="http://schemas.openxmlformats.org/officeDocument/2006/relationships/hyperlink" Target="https://podminky.urs.cz/item/CS_URS_2024_01/210812033" TargetMode="External" /><Relationship Id="rId15" Type="http://schemas.openxmlformats.org/officeDocument/2006/relationships/hyperlink" Target="https://podminky.urs.cz/item/CS_URS_2024_01/460010024" TargetMode="External" /><Relationship Id="rId16" Type="http://schemas.openxmlformats.org/officeDocument/2006/relationships/hyperlink" Target="https://podminky.urs.cz/item/CS_URS_2024_01/460171162" TargetMode="External" /><Relationship Id="rId17" Type="http://schemas.openxmlformats.org/officeDocument/2006/relationships/hyperlink" Target="https://podminky.urs.cz/item/CS_URS_2024_01/460171272" TargetMode="External" /><Relationship Id="rId18" Type="http://schemas.openxmlformats.org/officeDocument/2006/relationships/hyperlink" Target="https://podminky.urs.cz/item/CS_URS_2024_01/460341112" TargetMode="External" /><Relationship Id="rId19" Type="http://schemas.openxmlformats.org/officeDocument/2006/relationships/hyperlink" Target="https://podminky.urs.cz/item/CS_URS_2024_01/460341113" TargetMode="External" /><Relationship Id="rId20" Type="http://schemas.openxmlformats.org/officeDocument/2006/relationships/hyperlink" Target="https://podminky.urs.cz/item/CS_URS_2024_01/460341121" TargetMode="External" /><Relationship Id="rId21" Type="http://schemas.openxmlformats.org/officeDocument/2006/relationships/hyperlink" Target="https://podminky.urs.cz/item/CS_URS_2024_01/460361121" TargetMode="External" /><Relationship Id="rId22" Type="http://schemas.openxmlformats.org/officeDocument/2006/relationships/hyperlink" Target="https://podminky.urs.cz/item/CS_URS_2024_01/460451152" TargetMode="External" /><Relationship Id="rId23" Type="http://schemas.openxmlformats.org/officeDocument/2006/relationships/hyperlink" Target="https://podminky.urs.cz/item/CS_URS_2024_01/460451272" TargetMode="External" /><Relationship Id="rId24" Type="http://schemas.openxmlformats.org/officeDocument/2006/relationships/hyperlink" Target="https://podminky.urs.cz/item/CS_URS_2024_01/460641112" TargetMode="External" /><Relationship Id="rId25" Type="http://schemas.openxmlformats.org/officeDocument/2006/relationships/hyperlink" Target="https://podminky.urs.cz/item/CS_URS_2024_01/460661111" TargetMode="External" /><Relationship Id="rId26" Type="http://schemas.openxmlformats.org/officeDocument/2006/relationships/hyperlink" Target="https://podminky.urs.cz/item/CS_URS_2024_01/460671113" TargetMode="External" /><Relationship Id="rId27" Type="http://schemas.openxmlformats.org/officeDocument/2006/relationships/hyperlink" Target="https://podminky.urs.cz/item/CS_URS_2024_01/460791112" TargetMode="External" /><Relationship Id="rId28" Type="http://schemas.openxmlformats.org/officeDocument/2006/relationships/hyperlink" Target="https://podminky.urs.cz/item/CS_URS_2024_01/460791212" TargetMode="External" /><Relationship Id="rId29" Type="http://schemas.openxmlformats.org/officeDocument/2006/relationships/hyperlink" Target="https://podminky.urs.cz/item/CS_URS_2024_01/460791213" TargetMode="External" /><Relationship Id="rId30" Type="http://schemas.openxmlformats.org/officeDocument/2006/relationships/hyperlink" Target="https://podminky.urs.cz/item/CS_URS_2024_01/460791216" TargetMode="External" /><Relationship Id="rId3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3251101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71201231" TargetMode="External" /><Relationship Id="rId5" Type="http://schemas.openxmlformats.org/officeDocument/2006/relationships/hyperlink" Target="https://podminky.urs.cz/item/CS_URS_2024_01/210100003" TargetMode="External" /><Relationship Id="rId6" Type="http://schemas.openxmlformats.org/officeDocument/2006/relationships/hyperlink" Target="https://podminky.urs.cz/item/CS_URS_2024_01/210220302" TargetMode="External" /><Relationship Id="rId7" Type="http://schemas.openxmlformats.org/officeDocument/2006/relationships/hyperlink" Target="https://podminky.urs.cz/item/CS_URS_2024_01/210812035" TargetMode="External" /><Relationship Id="rId8" Type="http://schemas.openxmlformats.org/officeDocument/2006/relationships/hyperlink" Target="https://podminky.urs.cz/item/CS_URS_2024_01/460010024" TargetMode="External" /><Relationship Id="rId9" Type="http://schemas.openxmlformats.org/officeDocument/2006/relationships/hyperlink" Target="https://podminky.urs.cz/item/CS_URS_2024_01/460021121" TargetMode="External" /><Relationship Id="rId10" Type="http://schemas.openxmlformats.org/officeDocument/2006/relationships/hyperlink" Target="https://podminky.urs.cz/item/CS_URS_2024_01/460171162" TargetMode="External" /><Relationship Id="rId11" Type="http://schemas.openxmlformats.org/officeDocument/2006/relationships/hyperlink" Target="https://podminky.urs.cz/item/CS_URS_2024_01/460341112" TargetMode="External" /><Relationship Id="rId12" Type="http://schemas.openxmlformats.org/officeDocument/2006/relationships/hyperlink" Target="https://podminky.urs.cz/item/CS_URS_2024_01/460341113" TargetMode="External" /><Relationship Id="rId13" Type="http://schemas.openxmlformats.org/officeDocument/2006/relationships/hyperlink" Target="https://podminky.urs.cz/item/CS_URS_2024_01/460341121" TargetMode="External" /><Relationship Id="rId14" Type="http://schemas.openxmlformats.org/officeDocument/2006/relationships/hyperlink" Target="https://podminky.urs.cz/item/CS_URS_2024_01/460361121" TargetMode="External" /><Relationship Id="rId15" Type="http://schemas.openxmlformats.org/officeDocument/2006/relationships/hyperlink" Target="https://podminky.urs.cz/item/CS_URS_2024_01/460451152" TargetMode="External" /><Relationship Id="rId16" Type="http://schemas.openxmlformats.org/officeDocument/2006/relationships/hyperlink" Target="https://podminky.urs.cz/item/CS_URS_2024_01/460571111" TargetMode="External" /><Relationship Id="rId17" Type="http://schemas.openxmlformats.org/officeDocument/2006/relationships/hyperlink" Target="https://podminky.urs.cz/item/CS_URS_2024_01/460581121" TargetMode="External" /><Relationship Id="rId18" Type="http://schemas.openxmlformats.org/officeDocument/2006/relationships/hyperlink" Target="https://podminky.urs.cz/item/CS_URS_2024_01/460661111" TargetMode="External" /><Relationship Id="rId19" Type="http://schemas.openxmlformats.org/officeDocument/2006/relationships/hyperlink" Target="https://podminky.urs.cz/item/CS_URS_2024_01/460791112" TargetMode="External" /><Relationship Id="rId20" Type="http://schemas.openxmlformats.org/officeDocument/2006/relationships/hyperlink" Target="https://podminky.urs.cz/item/CS_URS_2024_01/460791212" TargetMode="External" /><Relationship Id="rId21" Type="http://schemas.openxmlformats.org/officeDocument/2006/relationships/hyperlink" Target="https://podminky.urs.cz/item/CS_URS_2024_01/460791213" TargetMode="External" /><Relationship Id="rId2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2209A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Hazlov - obnovení a nové využití areálu zámku - etapa I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10. 12. 2024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Atelier Stöeckl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>Zdeněk Pospíšil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ROUND(AG95+AG101+AG107+SUM(AG110:AG115),2)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ROUND(AS95+AS101+AS107+SUM(AS110:AS115),2)</f>
        <v>0</v>
      </c>
      <c r="AT94" s="113">
        <f>ROUND(SUM(AV94:AW94),2)</f>
        <v>0</v>
      </c>
      <c r="AU94" s="114">
        <f>ROUND(AU95+AU101+AU107+SUM(AU110:AU115),5)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ROUND(AZ95+AZ101+AZ107+SUM(AZ110:AZ115),2)</f>
        <v>0</v>
      </c>
      <c r="BA94" s="113">
        <f>ROUND(BA95+BA101+BA107+SUM(BA110:BA115),2)</f>
        <v>0</v>
      </c>
      <c r="BB94" s="113">
        <f>ROUND(BB95+BB101+BB107+SUM(BB110:BB115),2)</f>
        <v>0</v>
      </c>
      <c r="BC94" s="113">
        <f>ROUND(BC95+BC101+BC107+SUM(BC110:BC115),2)</f>
        <v>0</v>
      </c>
      <c r="BD94" s="115">
        <f>ROUND(BD95+BD101+BD107+SUM(BD110:BD115),2)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ROUND(SUM(AG96:AG100),2)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ROUND(SUM(AS96:AS100),2)</f>
        <v>0</v>
      </c>
      <c r="AT95" s="127">
        <f>ROUND(SUM(AV95:AW95),2)</f>
        <v>0</v>
      </c>
      <c r="AU95" s="128">
        <f>ROUND(SUM(AU96:AU100),5)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ROUND(SUM(AZ96:AZ100),2)</f>
        <v>0</v>
      </c>
      <c r="BA95" s="127">
        <f>ROUND(SUM(BA96:BA100),2)</f>
        <v>0</v>
      </c>
      <c r="BB95" s="127">
        <f>ROUND(SUM(BB96:BB100),2)</f>
        <v>0</v>
      </c>
      <c r="BC95" s="127">
        <f>ROUND(SUM(BC96:BC100),2)</f>
        <v>0</v>
      </c>
      <c r="BD95" s="129">
        <f>ROUND(SUM(BD96:BD100),2)</f>
        <v>0</v>
      </c>
      <c r="BE95" s="7"/>
      <c r="BS95" s="130" t="s">
        <v>75</v>
      </c>
      <c r="BT95" s="130" t="s">
        <v>80</v>
      </c>
      <c r="BU95" s="130" t="s">
        <v>77</v>
      </c>
      <c r="BV95" s="130" t="s">
        <v>78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4" customFormat="1" ht="16.5" customHeight="1">
      <c r="A96" s="131" t="s">
        <v>85</v>
      </c>
      <c r="B96" s="69"/>
      <c r="C96" s="132"/>
      <c r="D96" s="132"/>
      <c r="E96" s="133" t="s">
        <v>86</v>
      </c>
      <c r="F96" s="133"/>
      <c r="G96" s="133"/>
      <c r="H96" s="133"/>
      <c r="I96" s="133"/>
      <c r="J96" s="132"/>
      <c r="K96" s="133" t="s">
        <v>87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'1.1 - dešťová kanalizace'!J32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88</v>
      </c>
      <c r="AR96" s="71"/>
      <c r="AS96" s="136">
        <v>0</v>
      </c>
      <c r="AT96" s="137">
        <f>ROUND(SUM(AV96:AW96),2)</f>
        <v>0</v>
      </c>
      <c r="AU96" s="138">
        <f>'1.1 - dešťová kanalizace'!P131</f>
        <v>0</v>
      </c>
      <c r="AV96" s="137">
        <f>'1.1 - dešťová kanalizace'!J35</f>
        <v>0</v>
      </c>
      <c r="AW96" s="137">
        <f>'1.1 - dešťová kanalizace'!J36</f>
        <v>0</v>
      </c>
      <c r="AX96" s="137">
        <f>'1.1 - dešťová kanalizace'!J37</f>
        <v>0</v>
      </c>
      <c r="AY96" s="137">
        <f>'1.1 - dešťová kanalizace'!J38</f>
        <v>0</v>
      </c>
      <c r="AZ96" s="137">
        <f>'1.1 - dešťová kanalizace'!F35</f>
        <v>0</v>
      </c>
      <c r="BA96" s="137">
        <f>'1.1 - dešťová kanalizace'!F36</f>
        <v>0</v>
      </c>
      <c r="BB96" s="137">
        <f>'1.1 - dešťová kanalizace'!F37</f>
        <v>0</v>
      </c>
      <c r="BC96" s="137">
        <f>'1.1 - dešťová kanalizace'!F38</f>
        <v>0</v>
      </c>
      <c r="BD96" s="139">
        <f>'1.1 - dešťová kanalizace'!F39</f>
        <v>0</v>
      </c>
      <c r="BE96" s="4"/>
      <c r="BT96" s="140" t="s">
        <v>84</v>
      </c>
      <c r="BV96" s="140" t="s">
        <v>78</v>
      </c>
      <c r="BW96" s="140" t="s">
        <v>89</v>
      </c>
      <c r="BX96" s="140" t="s">
        <v>83</v>
      </c>
      <c r="CL96" s="140" t="s">
        <v>1</v>
      </c>
    </row>
    <row r="97" s="4" customFormat="1" ht="16.5" customHeight="1">
      <c r="A97" s="131" t="s">
        <v>85</v>
      </c>
      <c r="B97" s="69"/>
      <c r="C97" s="132"/>
      <c r="D97" s="132"/>
      <c r="E97" s="133" t="s">
        <v>90</v>
      </c>
      <c r="F97" s="133"/>
      <c r="G97" s="133"/>
      <c r="H97" s="133"/>
      <c r="I97" s="133"/>
      <c r="J97" s="132"/>
      <c r="K97" s="133" t="s">
        <v>91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'1.2 - splašková kanalizace'!J32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88</v>
      </c>
      <c r="AR97" s="71"/>
      <c r="AS97" s="136">
        <v>0</v>
      </c>
      <c r="AT97" s="137">
        <f>ROUND(SUM(AV97:AW97),2)</f>
        <v>0</v>
      </c>
      <c r="AU97" s="138">
        <f>'1.2 - splašková kanalizace'!P128</f>
        <v>0</v>
      </c>
      <c r="AV97" s="137">
        <f>'1.2 - splašková kanalizace'!J35</f>
        <v>0</v>
      </c>
      <c r="AW97" s="137">
        <f>'1.2 - splašková kanalizace'!J36</f>
        <v>0</v>
      </c>
      <c r="AX97" s="137">
        <f>'1.2 - splašková kanalizace'!J37</f>
        <v>0</v>
      </c>
      <c r="AY97" s="137">
        <f>'1.2 - splašková kanalizace'!J38</f>
        <v>0</v>
      </c>
      <c r="AZ97" s="137">
        <f>'1.2 - splašková kanalizace'!F35</f>
        <v>0</v>
      </c>
      <c r="BA97" s="137">
        <f>'1.2 - splašková kanalizace'!F36</f>
        <v>0</v>
      </c>
      <c r="BB97" s="137">
        <f>'1.2 - splašková kanalizace'!F37</f>
        <v>0</v>
      </c>
      <c r="BC97" s="137">
        <f>'1.2 - splašková kanalizace'!F38</f>
        <v>0</v>
      </c>
      <c r="BD97" s="139">
        <f>'1.2 - splašková kanalizace'!F39</f>
        <v>0</v>
      </c>
      <c r="BE97" s="4"/>
      <c r="BT97" s="140" t="s">
        <v>84</v>
      </c>
      <c r="BV97" s="140" t="s">
        <v>78</v>
      </c>
      <c r="BW97" s="140" t="s">
        <v>92</v>
      </c>
      <c r="BX97" s="140" t="s">
        <v>83</v>
      </c>
      <c r="CL97" s="140" t="s">
        <v>1</v>
      </c>
    </row>
    <row r="98" s="4" customFormat="1" ht="16.5" customHeight="1">
      <c r="A98" s="131" t="s">
        <v>85</v>
      </c>
      <c r="B98" s="69"/>
      <c r="C98" s="132"/>
      <c r="D98" s="132"/>
      <c r="E98" s="133" t="s">
        <v>93</v>
      </c>
      <c r="F98" s="133"/>
      <c r="G98" s="133"/>
      <c r="H98" s="133"/>
      <c r="I98" s="133"/>
      <c r="J98" s="132"/>
      <c r="K98" s="133" t="s">
        <v>94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'1.3 - vodovod - přeložka 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88</v>
      </c>
      <c r="AR98" s="71"/>
      <c r="AS98" s="136">
        <v>0</v>
      </c>
      <c r="AT98" s="137">
        <f>ROUND(SUM(AV98:AW98),2)</f>
        <v>0</v>
      </c>
      <c r="AU98" s="138">
        <f>'1.3 - vodovod - přeložka ...'!P128</f>
        <v>0</v>
      </c>
      <c r="AV98" s="137">
        <f>'1.3 - vodovod - přeložka ...'!J35</f>
        <v>0</v>
      </c>
      <c r="AW98" s="137">
        <f>'1.3 - vodovod - přeložka ...'!J36</f>
        <v>0</v>
      </c>
      <c r="AX98" s="137">
        <f>'1.3 - vodovod - přeložka ...'!J37</f>
        <v>0</v>
      </c>
      <c r="AY98" s="137">
        <f>'1.3 - vodovod - přeložka ...'!J38</f>
        <v>0</v>
      </c>
      <c r="AZ98" s="137">
        <f>'1.3 - vodovod - přeložka ...'!F35</f>
        <v>0</v>
      </c>
      <c r="BA98" s="137">
        <f>'1.3 - vodovod - přeložka ...'!F36</f>
        <v>0</v>
      </c>
      <c r="BB98" s="137">
        <f>'1.3 - vodovod - přeložka ...'!F37</f>
        <v>0</v>
      </c>
      <c r="BC98" s="137">
        <f>'1.3 - vodovod - přeložka ...'!F38</f>
        <v>0</v>
      </c>
      <c r="BD98" s="139">
        <f>'1.3 - vodovod - přeložka ...'!F39</f>
        <v>0</v>
      </c>
      <c r="BE98" s="4"/>
      <c r="BT98" s="140" t="s">
        <v>84</v>
      </c>
      <c r="BV98" s="140" t="s">
        <v>78</v>
      </c>
      <c r="BW98" s="140" t="s">
        <v>95</v>
      </c>
      <c r="BX98" s="140" t="s">
        <v>83</v>
      </c>
      <c r="CL98" s="140" t="s">
        <v>1</v>
      </c>
    </row>
    <row r="99" s="4" customFormat="1" ht="16.5" customHeight="1">
      <c r="A99" s="131" t="s">
        <v>85</v>
      </c>
      <c r="B99" s="69"/>
      <c r="C99" s="132"/>
      <c r="D99" s="132"/>
      <c r="E99" s="133" t="s">
        <v>96</v>
      </c>
      <c r="F99" s="133"/>
      <c r="G99" s="133"/>
      <c r="H99" s="133"/>
      <c r="I99" s="133"/>
      <c r="J99" s="132"/>
      <c r="K99" s="133" t="s">
        <v>97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'1.4 - zahradní vodovod'!J32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88</v>
      </c>
      <c r="AR99" s="71"/>
      <c r="AS99" s="136">
        <v>0</v>
      </c>
      <c r="AT99" s="137">
        <f>ROUND(SUM(AV99:AW99),2)</f>
        <v>0</v>
      </c>
      <c r="AU99" s="138">
        <f>'1.4 - zahradní vodovod'!P125</f>
        <v>0</v>
      </c>
      <c r="AV99" s="137">
        <f>'1.4 - zahradní vodovod'!J35</f>
        <v>0</v>
      </c>
      <c r="AW99" s="137">
        <f>'1.4 - zahradní vodovod'!J36</f>
        <v>0</v>
      </c>
      <c r="AX99" s="137">
        <f>'1.4 - zahradní vodovod'!J37</f>
        <v>0</v>
      </c>
      <c r="AY99" s="137">
        <f>'1.4 - zahradní vodovod'!J38</f>
        <v>0</v>
      </c>
      <c r="AZ99" s="137">
        <f>'1.4 - zahradní vodovod'!F35</f>
        <v>0</v>
      </c>
      <c r="BA99" s="137">
        <f>'1.4 - zahradní vodovod'!F36</f>
        <v>0</v>
      </c>
      <c r="BB99" s="137">
        <f>'1.4 - zahradní vodovod'!F37</f>
        <v>0</v>
      </c>
      <c r="BC99" s="137">
        <f>'1.4 - zahradní vodovod'!F38</f>
        <v>0</v>
      </c>
      <c r="BD99" s="139">
        <f>'1.4 - zahradní vodovod'!F39</f>
        <v>0</v>
      </c>
      <c r="BE99" s="4"/>
      <c r="BT99" s="140" t="s">
        <v>84</v>
      </c>
      <c r="BV99" s="140" t="s">
        <v>78</v>
      </c>
      <c r="BW99" s="140" t="s">
        <v>98</v>
      </c>
      <c r="BX99" s="140" t="s">
        <v>83</v>
      </c>
      <c r="CL99" s="140" t="s">
        <v>1</v>
      </c>
    </row>
    <row r="100" s="4" customFormat="1" ht="16.5" customHeight="1">
      <c r="A100" s="131" t="s">
        <v>85</v>
      </c>
      <c r="B100" s="69"/>
      <c r="C100" s="132"/>
      <c r="D100" s="132"/>
      <c r="E100" s="133" t="s">
        <v>99</v>
      </c>
      <c r="F100" s="133"/>
      <c r="G100" s="133"/>
      <c r="H100" s="133"/>
      <c r="I100" s="133"/>
      <c r="J100" s="132"/>
      <c r="K100" s="133" t="s">
        <v>100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'1.5 - přípojka plynu'!J32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88</v>
      </c>
      <c r="AR100" s="71"/>
      <c r="AS100" s="136">
        <v>0</v>
      </c>
      <c r="AT100" s="137">
        <f>ROUND(SUM(AV100:AW100),2)</f>
        <v>0</v>
      </c>
      <c r="AU100" s="138">
        <f>'1.5 - přípojka plynu'!P129</f>
        <v>0</v>
      </c>
      <c r="AV100" s="137">
        <f>'1.5 - přípojka plynu'!J35</f>
        <v>0</v>
      </c>
      <c r="AW100" s="137">
        <f>'1.5 - přípojka plynu'!J36</f>
        <v>0</v>
      </c>
      <c r="AX100" s="137">
        <f>'1.5 - přípojka plynu'!J37</f>
        <v>0</v>
      </c>
      <c r="AY100" s="137">
        <f>'1.5 - přípojka plynu'!J38</f>
        <v>0</v>
      </c>
      <c r="AZ100" s="137">
        <f>'1.5 - přípojka plynu'!F35</f>
        <v>0</v>
      </c>
      <c r="BA100" s="137">
        <f>'1.5 - přípojka plynu'!F36</f>
        <v>0</v>
      </c>
      <c r="BB100" s="137">
        <f>'1.5 - přípojka plynu'!F37</f>
        <v>0</v>
      </c>
      <c r="BC100" s="137">
        <f>'1.5 - přípojka plynu'!F38</f>
        <v>0</v>
      </c>
      <c r="BD100" s="139">
        <f>'1.5 - přípojka plynu'!F39</f>
        <v>0</v>
      </c>
      <c r="BE100" s="4"/>
      <c r="BT100" s="140" t="s">
        <v>84</v>
      </c>
      <c r="BV100" s="140" t="s">
        <v>78</v>
      </c>
      <c r="BW100" s="140" t="s">
        <v>101</v>
      </c>
      <c r="BX100" s="140" t="s">
        <v>83</v>
      </c>
      <c r="CL100" s="140" t="s">
        <v>1</v>
      </c>
    </row>
    <row r="101" s="7" customFormat="1" ht="16.5" customHeight="1">
      <c r="A101" s="7"/>
      <c r="B101" s="118"/>
      <c r="C101" s="119"/>
      <c r="D101" s="120" t="s">
        <v>84</v>
      </c>
      <c r="E101" s="120"/>
      <c r="F101" s="120"/>
      <c r="G101" s="120"/>
      <c r="H101" s="120"/>
      <c r="I101" s="121"/>
      <c r="J101" s="120" t="s">
        <v>102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ROUND(SUM(AG102:AG106),2)</f>
        <v>0</v>
      </c>
      <c r="AH101" s="121"/>
      <c r="AI101" s="121"/>
      <c r="AJ101" s="121"/>
      <c r="AK101" s="121"/>
      <c r="AL101" s="121"/>
      <c r="AM101" s="121"/>
      <c r="AN101" s="123">
        <f>SUM(AG101,AT101)</f>
        <v>0</v>
      </c>
      <c r="AO101" s="121"/>
      <c r="AP101" s="121"/>
      <c r="AQ101" s="124" t="s">
        <v>82</v>
      </c>
      <c r="AR101" s="125"/>
      <c r="AS101" s="126">
        <f>ROUND(SUM(AS102:AS106),2)</f>
        <v>0</v>
      </c>
      <c r="AT101" s="127">
        <f>ROUND(SUM(AV101:AW101),2)</f>
        <v>0</v>
      </c>
      <c r="AU101" s="128">
        <f>ROUND(SUM(AU102:AU106),5)</f>
        <v>0</v>
      </c>
      <c r="AV101" s="127">
        <f>ROUND(AZ101*L29,2)</f>
        <v>0</v>
      </c>
      <c r="AW101" s="127">
        <f>ROUND(BA101*L30,2)</f>
        <v>0</v>
      </c>
      <c r="AX101" s="127">
        <f>ROUND(BB101*L29,2)</f>
        <v>0</v>
      </c>
      <c r="AY101" s="127">
        <f>ROUND(BC101*L30,2)</f>
        <v>0</v>
      </c>
      <c r="AZ101" s="127">
        <f>ROUND(SUM(AZ102:AZ106),2)</f>
        <v>0</v>
      </c>
      <c r="BA101" s="127">
        <f>ROUND(SUM(BA102:BA106),2)</f>
        <v>0</v>
      </c>
      <c r="BB101" s="127">
        <f>ROUND(SUM(BB102:BB106),2)</f>
        <v>0</v>
      </c>
      <c r="BC101" s="127">
        <f>ROUND(SUM(BC102:BC106),2)</f>
        <v>0</v>
      </c>
      <c r="BD101" s="129">
        <f>ROUND(SUM(BD102:BD106),2)</f>
        <v>0</v>
      </c>
      <c r="BE101" s="7"/>
      <c r="BS101" s="130" t="s">
        <v>75</v>
      </c>
      <c r="BT101" s="130" t="s">
        <v>80</v>
      </c>
      <c r="BU101" s="130" t="s">
        <v>77</v>
      </c>
      <c r="BV101" s="130" t="s">
        <v>78</v>
      </c>
      <c r="BW101" s="130" t="s">
        <v>103</v>
      </c>
      <c r="BX101" s="130" t="s">
        <v>5</v>
      </c>
      <c r="CL101" s="130" t="s">
        <v>1</v>
      </c>
      <c r="CM101" s="130" t="s">
        <v>84</v>
      </c>
    </row>
    <row r="102" s="4" customFormat="1" ht="16.5" customHeight="1">
      <c r="A102" s="131" t="s">
        <v>85</v>
      </c>
      <c r="B102" s="69"/>
      <c r="C102" s="132"/>
      <c r="D102" s="132"/>
      <c r="E102" s="133" t="s">
        <v>104</v>
      </c>
      <c r="F102" s="133"/>
      <c r="G102" s="133"/>
      <c r="H102" s="133"/>
      <c r="I102" s="133"/>
      <c r="J102" s="132"/>
      <c r="K102" s="133" t="s">
        <v>105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'2.1 - elektroinstalace - ...'!J32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88</v>
      </c>
      <c r="AR102" s="71"/>
      <c r="AS102" s="136">
        <v>0</v>
      </c>
      <c r="AT102" s="137">
        <f>ROUND(SUM(AV102:AW102),2)</f>
        <v>0</v>
      </c>
      <c r="AU102" s="138">
        <f>'2.1 - elektroinstalace - ...'!P127</f>
        <v>0</v>
      </c>
      <c r="AV102" s="137">
        <f>'2.1 - elektroinstalace - ...'!J35</f>
        <v>0</v>
      </c>
      <c r="AW102" s="137">
        <f>'2.1 - elektroinstalace - ...'!J36</f>
        <v>0</v>
      </c>
      <c r="AX102" s="137">
        <f>'2.1 - elektroinstalace - ...'!J37</f>
        <v>0</v>
      </c>
      <c r="AY102" s="137">
        <f>'2.1 - elektroinstalace - ...'!J38</f>
        <v>0</v>
      </c>
      <c r="AZ102" s="137">
        <f>'2.1 - elektroinstalace - ...'!F35</f>
        <v>0</v>
      </c>
      <c r="BA102" s="137">
        <f>'2.1 - elektroinstalace - ...'!F36</f>
        <v>0</v>
      </c>
      <c r="BB102" s="137">
        <f>'2.1 - elektroinstalace - ...'!F37</f>
        <v>0</v>
      </c>
      <c r="BC102" s="137">
        <f>'2.1 - elektroinstalace - ...'!F38</f>
        <v>0</v>
      </c>
      <c r="BD102" s="139">
        <f>'2.1 - elektroinstalace - ...'!F39</f>
        <v>0</v>
      </c>
      <c r="BE102" s="4"/>
      <c r="BT102" s="140" t="s">
        <v>84</v>
      </c>
      <c r="BV102" s="140" t="s">
        <v>78</v>
      </c>
      <c r="BW102" s="140" t="s">
        <v>106</v>
      </c>
      <c r="BX102" s="140" t="s">
        <v>103</v>
      </c>
      <c r="CL102" s="140" t="s">
        <v>1</v>
      </c>
    </row>
    <row r="103" s="4" customFormat="1" ht="16.5" customHeight="1">
      <c r="A103" s="131" t="s">
        <v>85</v>
      </c>
      <c r="B103" s="69"/>
      <c r="C103" s="132"/>
      <c r="D103" s="132"/>
      <c r="E103" s="133" t="s">
        <v>107</v>
      </c>
      <c r="F103" s="133"/>
      <c r="G103" s="133"/>
      <c r="H103" s="133"/>
      <c r="I103" s="133"/>
      <c r="J103" s="132"/>
      <c r="K103" s="133" t="s">
        <v>108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'2.2 - elektroinstalace - ...'!J32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88</v>
      </c>
      <c r="AR103" s="71"/>
      <c r="AS103" s="136">
        <v>0</v>
      </c>
      <c r="AT103" s="137">
        <f>ROUND(SUM(AV103:AW103),2)</f>
        <v>0</v>
      </c>
      <c r="AU103" s="138">
        <f>'2.2 - elektroinstalace - ...'!P125</f>
        <v>0</v>
      </c>
      <c r="AV103" s="137">
        <f>'2.2 - elektroinstalace - ...'!J35</f>
        <v>0</v>
      </c>
      <c r="AW103" s="137">
        <f>'2.2 - elektroinstalace - ...'!J36</f>
        <v>0</v>
      </c>
      <c r="AX103" s="137">
        <f>'2.2 - elektroinstalace - ...'!J37</f>
        <v>0</v>
      </c>
      <c r="AY103" s="137">
        <f>'2.2 - elektroinstalace - ...'!J38</f>
        <v>0</v>
      </c>
      <c r="AZ103" s="137">
        <f>'2.2 - elektroinstalace - ...'!F35</f>
        <v>0</v>
      </c>
      <c r="BA103" s="137">
        <f>'2.2 - elektroinstalace - ...'!F36</f>
        <v>0</v>
      </c>
      <c r="BB103" s="137">
        <f>'2.2 - elektroinstalace - ...'!F37</f>
        <v>0</v>
      </c>
      <c r="BC103" s="137">
        <f>'2.2 - elektroinstalace - ...'!F38</f>
        <v>0</v>
      </c>
      <c r="BD103" s="139">
        <f>'2.2 - elektroinstalace - ...'!F39</f>
        <v>0</v>
      </c>
      <c r="BE103" s="4"/>
      <c r="BT103" s="140" t="s">
        <v>84</v>
      </c>
      <c r="BV103" s="140" t="s">
        <v>78</v>
      </c>
      <c r="BW103" s="140" t="s">
        <v>109</v>
      </c>
      <c r="BX103" s="140" t="s">
        <v>103</v>
      </c>
      <c r="CL103" s="140" t="s">
        <v>1</v>
      </c>
    </row>
    <row r="104" s="4" customFormat="1" ht="16.5" customHeight="1">
      <c r="A104" s="131" t="s">
        <v>85</v>
      </c>
      <c r="B104" s="69"/>
      <c r="C104" s="132"/>
      <c r="D104" s="132"/>
      <c r="E104" s="133" t="s">
        <v>110</v>
      </c>
      <c r="F104" s="133"/>
      <c r="G104" s="133"/>
      <c r="H104" s="133"/>
      <c r="I104" s="133"/>
      <c r="J104" s="132"/>
      <c r="K104" s="133" t="s">
        <v>111</v>
      </c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4">
        <f>'2.3 - elektroinstalace - ...'!J32</f>
        <v>0</v>
      </c>
      <c r="AH104" s="132"/>
      <c r="AI104" s="132"/>
      <c r="AJ104" s="132"/>
      <c r="AK104" s="132"/>
      <c r="AL104" s="132"/>
      <c r="AM104" s="132"/>
      <c r="AN104" s="134">
        <f>SUM(AG104,AT104)</f>
        <v>0</v>
      </c>
      <c r="AO104" s="132"/>
      <c r="AP104" s="132"/>
      <c r="AQ104" s="135" t="s">
        <v>88</v>
      </c>
      <c r="AR104" s="71"/>
      <c r="AS104" s="136">
        <v>0</v>
      </c>
      <c r="AT104" s="137">
        <f>ROUND(SUM(AV104:AW104),2)</f>
        <v>0</v>
      </c>
      <c r="AU104" s="138">
        <f>'2.3 - elektroinstalace - ...'!P125</f>
        <v>0</v>
      </c>
      <c r="AV104" s="137">
        <f>'2.3 - elektroinstalace - ...'!J35</f>
        <v>0</v>
      </c>
      <c r="AW104" s="137">
        <f>'2.3 - elektroinstalace - ...'!J36</f>
        <v>0</v>
      </c>
      <c r="AX104" s="137">
        <f>'2.3 - elektroinstalace - ...'!J37</f>
        <v>0</v>
      </c>
      <c r="AY104" s="137">
        <f>'2.3 - elektroinstalace - ...'!J38</f>
        <v>0</v>
      </c>
      <c r="AZ104" s="137">
        <f>'2.3 - elektroinstalace - ...'!F35</f>
        <v>0</v>
      </c>
      <c r="BA104" s="137">
        <f>'2.3 - elektroinstalace - ...'!F36</f>
        <v>0</v>
      </c>
      <c r="BB104" s="137">
        <f>'2.3 - elektroinstalace - ...'!F37</f>
        <v>0</v>
      </c>
      <c r="BC104" s="137">
        <f>'2.3 - elektroinstalace - ...'!F38</f>
        <v>0</v>
      </c>
      <c r="BD104" s="139">
        <f>'2.3 - elektroinstalace - ...'!F39</f>
        <v>0</v>
      </c>
      <c r="BE104" s="4"/>
      <c r="BT104" s="140" t="s">
        <v>84</v>
      </c>
      <c r="BV104" s="140" t="s">
        <v>78</v>
      </c>
      <c r="BW104" s="140" t="s">
        <v>112</v>
      </c>
      <c r="BX104" s="140" t="s">
        <v>103</v>
      </c>
      <c r="CL104" s="140" t="s">
        <v>1</v>
      </c>
    </row>
    <row r="105" s="4" customFormat="1" ht="16.5" customHeight="1">
      <c r="A105" s="131" t="s">
        <v>85</v>
      </c>
      <c r="B105" s="69"/>
      <c r="C105" s="132"/>
      <c r="D105" s="132"/>
      <c r="E105" s="133" t="s">
        <v>113</v>
      </c>
      <c r="F105" s="133"/>
      <c r="G105" s="133"/>
      <c r="H105" s="133"/>
      <c r="I105" s="133"/>
      <c r="J105" s="132"/>
      <c r="K105" s="133" t="s">
        <v>114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'2.4 - elektroinstalace - ...'!J32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88</v>
      </c>
      <c r="AR105" s="71"/>
      <c r="AS105" s="136">
        <v>0</v>
      </c>
      <c r="AT105" s="137">
        <f>ROUND(SUM(AV105:AW105),2)</f>
        <v>0</v>
      </c>
      <c r="AU105" s="138">
        <f>'2.4 - elektroinstalace - ...'!P126</f>
        <v>0</v>
      </c>
      <c r="AV105" s="137">
        <f>'2.4 - elektroinstalace - ...'!J35</f>
        <v>0</v>
      </c>
      <c r="AW105" s="137">
        <f>'2.4 - elektroinstalace - ...'!J36</f>
        <v>0</v>
      </c>
      <c r="AX105" s="137">
        <f>'2.4 - elektroinstalace - ...'!J37</f>
        <v>0</v>
      </c>
      <c r="AY105" s="137">
        <f>'2.4 - elektroinstalace - ...'!J38</f>
        <v>0</v>
      </c>
      <c r="AZ105" s="137">
        <f>'2.4 - elektroinstalace - ...'!F35</f>
        <v>0</v>
      </c>
      <c r="BA105" s="137">
        <f>'2.4 - elektroinstalace - ...'!F36</f>
        <v>0</v>
      </c>
      <c r="BB105" s="137">
        <f>'2.4 - elektroinstalace - ...'!F37</f>
        <v>0</v>
      </c>
      <c r="BC105" s="137">
        <f>'2.4 - elektroinstalace - ...'!F38</f>
        <v>0</v>
      </c>
      <c r="BD105" s="139">
        <f>'2.4 - elektroinstalace - ...'!F39</f>
        <v>0</v>
      </c>
      <c r="BE105" s="4"/>
      <c r="BT105" s="140" t="s">
        <v>84</v>
      </c>
      <c r="BV105" s="140" t="s">
        <v>78</v>
      </c>
      <c r="BW105" s="140" t="s">
        <v>115</v>
      </c>
      <c r="BX105" s="140" t="s">
        <v>103</v>
      </c>
      <c r="CL105" s="140" t="s">
        <v>1</v>
      </c>
    </row>
    <row r="106" s="4" customFormat="1" ht="16.5" customHeight="1">
      <c r="A106" s="131" t="s">
        <v>85</v>
      </c>
      <c r="B106" s="69"/>
      <c r="C106" s="132"/>
      <c r="D106" s="132"/>
      <c r="E106" s="133" t="s">
        <v>116</v>
      </c>
      <c r="F106" s="133"/>
      <c r="G106" s="133"/>
      <c r="H106" s="133"/>
      <c r="I106" s="133"/>
      <c r="J106" s="132"/>
      <c r="K106" s="133" t="s">
        <v>117</v>
      </c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4">
        <f>'2.5 - elektroinstalace - ...'!J32</f>
        <v>0</v>
      </c>
      <c r="AH106" s="132"/>
      <c r="AI106" s="132"/>
      <c r="AJ106" s="132"/>
      <c r="AK106" s="132"/>
      <c r="AL106" s="132"/>
      <c r="AM106" s="132"/>
      <c r="AN106" s="134">
        <f>SUM(AG106,AT106)</f>
        <v>0</v>
      </c>
      <c r="AO106" s="132"/>
      <c r="AP106" s="132"/>
      <c r="AQ106" s="135" t="s">
        <v>88</v>
      </c>
      <c r="AR106" s="71"/>
      <c r="AS106" s="136">
        <v>0</v>
      </c>
      <c r="AT106" s="137">
        <f>ROUND(SUM(AV106:AW106),2)</f>
        <v>0</v>
      </c>
      <c r="AU106" s="138">
        <f>'2.5 - elektroinstalace - ...'!P124</f>
        <v>0</v>
      </c>
      <c r="AV106" s="137">
        <f>'2.5 - elektroinstalace - ...'!J35</f>
        <v>0</v>
      </c>
      <c r="AW106" s="137">
        <f>'2.5 - elektroinstalace - ...'!J36</f>
        <v>0</v>
      </c>
      <c r="AX106" s="137">
        <f>'2.5 - elektroinstalace - ...'!J37</f>
        <v>0</v>
      </c>
      <c r="AY106" s="137">
        <f>'2.5 - elektroinstalace - ...'!J38</f>
        <v>0</v>
      </c>
      <c r="AZ106" s="137">
        <f>'2.5 - elektroinstalace - ...'!F35</f>
        <v>0</v>
      </c>
      <c r="BA106" s="137">
        <f>'2.5 - elektroinstalace - ...'!F36</f>
        <v>0</v>
      </c>
      <c r="BB106" s="137">
        <f>'2.5 - elektroinstalace - ...'!F37</f>
        <v>0</v>
      </c>
      <c r="BC106" s="137">
        <f>'2.5 - elektroinstalace - ...'!F38</f>
        <v>0</v>
      </c>
      <c r="BD106" s="139">
        <f>'2.5 - elektroinstalace - ...'!F39</f>
        <v>0</v>
      </c>
      <c r="BE106" s="4"/>
      <c r="BT106" s="140" t="s">
        <v>84</v>
      </c>
      <c r="BV106" s="140" t="s">
        <v>78</v>
      </c>
      <c r="BW106" s="140" t="s">
        <v>118</v>
      </c>
      <c r="BX106" s="140" t="s">
        <v>103</v>
      </c>
      <c r="CL106" s="140" t="s">
        <v>1</v>
      </c>
    </row>
    <row r="107" s="7" customFormat="1" ht="16.5" customHeight="1">
      <c r="A107" s="7"/>
      <c r="B107" s="118"/>
      <c r="C107" s="119"/>
      <c r="D107" s="120" t="s">
        <v>119</v>
      </c>
      <c r="E107" s="120"/>
      <c r="F107" s="120"/>
      <c r="G107" s="120"/>
      <c r="H107" s="120"/>
      <c r="I107" s="121"/>
      <c r="J107" s="120" t="s">
        <v>120</v>
      </c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2">
        <f>ROUND(SUM(AG108:AG109),2)</f>
        <v>0</v>
      </c>
      <c r="AH107" s="121"/>
      <c r="AI107" s="121"/>
      <c r="AJ107" s="121"/>
      <c r="AK107" s="121"/>
      <c r="AL107" s="121"/>
      <c r="AM107" s="121"/>
      <c r="AN107" s="123">
        <f>SUM(AG107,AT107)</f>
        <v>0</v>
      </c>
      <c r="AO107" s="121"/>
      <c r="AP107" s="121"/>
      <c r="AQ107" s="124" t="s">
        <v>82</v>
      </c>
      <c r="AR107" s="125"/>
      <c r="AS107" s="126">
        <f>ROUND(SUM(AS108:AS109),2)</f>
        <v>0</v>
      </c>
      <c r="AT107" s="127">
        <f>ROUND(SUM(AV107:AW107),2)</f>
        <v>0</v>
      </c>
      <c r="AU107" s="128">
        <f>ROUND(SUM(AU108:AU109),5)</f>
        <v>0</v>
      </c>
      <c r="AV107" s="127">
        <f>ROUND(AZ107*L29,2)</f>
        <v>0</v>
      </c>
      <c r="AW107" s="127">
        <f>ROUND(BA107*L30,2)</f>
        <v>0</v>
      </c>
      <c r="AX107" s="127">
        <f>ROUND(BB107*L29,2)</f>
        <v>0</v>
      </c>
      <c r="AY107" s="127">
        <f>ROUND(BC107*L30,2)</f>
        <v>0</v>
      </c>
      <c r="AZ107" s="127">
        <f>ROUND(SUM(AZ108:AZ109),2)</f>
        <v>0</v>
      </c>
      <c r="BA107" s="127">
        <f>ROUND(SUM(BA108:BA109),2)</f>
        <v>0</v>
      </c>
      <c r="BB107" s="127">
        <f>ROUND(SUM(BB108:BB109),2)</f>
        <v>0</v>
      </c>
      <c r="BC107" s="127">
        <f>ROUND(SUM(BC108:BC109),2)</f>
        <v>0</v>
      </c>
      <c r="BD107" s="129">
        <f>ROUND(SUM(BD108:BD109),2)</f>
        <v>0</v>
      </c>
      <c r="BE107" s="7"/>
      <c r="BS107" s="130" t="s">
        <v>75</v>
      </c>
      <c r="BT107" s="130" t="s">
        <v>80</v>
      </c>
      <c r="BU107" s="130" t="s">
        <v>77</v>
      </c>
      <c r="BV107" s="130" t="s">
        <v>78</v>
      </c>
      <c r="BW107" s="130" t="s">
        <v>121</v>
      </c>
      <c r="BX107" s="130" t="s">
        <v>5</v>
      </c>
      <c r="CL107" s="130" t="s">
        <v>1</v>
      </c>
      <c r="CM107" s="130" t="s">
        <v>84</v>
      </c>
    </row>
    <row r="108" s="4" customFormat="1" ht="16.5" customHeight="1">
      <c r="A108" s="131" t="s">
        <v>85</v>
      </c>
      <c r="B108" s="69"/>
      <c r="C108" s="132"/>
      <c r="D108" s="132"/>
      <c r="E108" s="133" t="s">
        <v>122</v>
      </c>
      <c r="F108" s="133"/>
      <c r="G108" s="133"/>
      <c r="H108" s="133"/>
      <c r="I108" s="133"/>
      <c r="J108" s="132"/>
      <c r="K108" s="133" t="s">
        <v>123</v>
      </c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4">
        <f>'3.1 - fáze 1'!J32</f>
        <v>0</v>
      </c>
      <c r="AH108" s="132"/>
      <c r="AI108" s="132"/>
      <c r="AJ108" s="132"/>
      <c r="AK108" s="132"/>
      <c r="AL108" s="132"/>
      <c r="AM108" s="132"/>
      <c r="AN108" s="134">
        <f>SUM(AG108,AT108)</f>
        <v>0</v>
      </c>
      <c r="AO108" s="132"/>
      <c r="AP108" s="132"/>
      <c r="AQ108" s="135" t="s">
        <v>88</v>
      </c>
      <c r="AR108" s="71"/>
      <c r="AS108" s="136">
        <v>0</v>
      </c>
      <c r="AT108" s="137">
        <f>ROUND(SUM(AV108:AW108),2)</f>
        <v>0</v>
      </c>
      <c r="AU108" s="138">
        <f>'3.1 - fáze 1'!P129</f>
        <v>0</v>
      </c>
      <c r="AV108" s="137">
        <f>'3.1 - fáze 1'!J35</f>
        <v>0</v>
      </c>
      <c r="AW108" s="137">
        <f>'3.1 - fáze 1'!J36</f>
        <v>0</v>
      </c>
      <c r="AX108" s="137">
        <f>'3.1 - fáze 1'!J37</f>
        <v>0</v>
      </c>
      <c r="AY108" s="137">
        <f>'3.1 - fáze 1'!J38</f>
        <v>0</v>
      </c>
      <c r="AZ108" s="137">
        <f>'3.1 - fáze 1'!F35</f>
        <v>0</v>
      </c>
      <c r="BA108" s="137">
        <f>'3.1 - fáze 1'!F36</f>
        <v>0</v>
      </c>
      <c r="BB108" s="137">
        <f>'3.1 - fáze 1'!F37</f>
        <v>0</v>
      </c>
      <c r="BC108" s="137">
        <f>'3.1 - fáze 1'!F38</f>
        <v>0</v>
      </c>
      <c r="BD108" s="139">
        <f>'3.1 - fáze 1'!F39</f>
        <v>0</v>
      </c>
      <c r="BE108" s="4"/>
      <c r="BT108" s="140" t="s">
        <v>84</v>
      </c>
      <c r="BV108" s="140" t="s">
        <v>78</v>
      </c>
      <c r="BW108" s="140" t="s">
        <v>124</v>
      </c>
      <c r="BX108" s="140" t="s">
        <v>121</v>
      </c>
      <c r="CL108" s="140" t="s">
        <v>1</v>
      </c>
    </row>
    <row r="109" s="4" customFormat="1" ht="16.5" customHeight="1">
      <c r="A109" s="131" t="s">
        <v>85</v>
      </c>
      <c r="B109" s="69"/>
      <c r="C109" s="132"/>
      <c r="D109" s="132"/>
      <c r="E109" s="133" t="s">
        <v>125</v>
      </c>
      <c r="F109" s="133"/>
      <c r="G109" s="133"/>
      <c r="H109" s="133"/>
      <c r="I109" s="133"/>
      <c r="J109" s="132"/>
      <c r="K109" s="133" t="s">
        <v>126</v>
      </c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4">
        <f>'3.2 - fáze 2'!J32</f>
        <v>0</v>
      </c>
      <c r="AH109" s="132"/>
      <c r="AI109" s="132"/>
      <c r="AJ109" s="132"/>
      <c r="AK109" s="132"/>
      <c r="AL109" s="132"/>
      <c r="AM109" s="132"/>
      <c r="AN109" s="134">
        <f>SUM(AG109,AT109)</f>
        <v>0</v>
      </c>
      <c r="AO109" s="132"/>
      <c r="AP109" s="132"/>
      <c r="AQ109" s="135" t="s">
        <v>88</v>
      </c>
      <c r="AR109" s="71"/>
      <c r="AS109" s="136">
        <v>0</v>
      </c>
      <c r="AT109" s="137">
        <f>ROUND(SUM(AV109:AW109),2)</f>
        <v>0</v>
      </c>
      <c r="AU109" s="138">
        <f>'3.2 - fáze 2'!P130</f>
        <v>0</v>
      </c>
      <c r="AV109" s="137">
        <f>'3.2 - fáze 2'!J35</f>
        <v>0</v>
      </c>
      <c r="AW109" s="137">
        <f>'3.2 - fáze 2'!J36</f>
        <v>0</v>
      </c>
      <c r="AX109" s="137">
        <f>'3.2 - fáze 2'!J37</f>
        <v>0</v>
      </c>
      <c r="AY109" s="137">
        <f>'3.2 - fáze 2'!J38</f>
        <v>0</v>
      </c>
      <c r="AZ109" s="137">
        <f>'3.2 - fáze 2'!F35</f>
        <v>0</v>
      </c>
      <c r="BA109" s="137">
        <f>'3.2 - fáze 2'!F36</f>
        <v>0</v>
      </c>
      <c r="BB109" s="137">
        <f>'3.2 - fáze 2'!F37</f>
        <v>0</v>
      </c>
      <c r="BC109" s="137">
        <f>'3.2 - fáze 2'!F38</f>
        <v>0</v>
      </c>
      <c r="BD109" s="139">
        <f>'3.2 - fáze 2'!F39</f>
        <v>0</v>
      </c>
      <c r="BE109" s="4"/>
      <c r="BT109" s="140" t="s">
        <v>84</v>
      </c>
      <c r="BV109" s="140" t="s">
        <v>78</v>
      </c>
      <c r="BW109" s="140" t="s">
        <v>127</v>
      </c>
      <c r="BX109" s="140" t="s">
        <v>121</v>
      </c>
      <c r="CL109" s="140" t="s">
        <v>1</v>
      </c>
    </row>
    <row r="110" s="7" customFormat="1" ht="24.75" customHeight="1">
      <c r="A110" s="131" t="s">
        <v>85</v>
      </c>
      <c r="B110" s="118"/>
      <c r="C110" s="119"/>
      <c r="D110" s="120" t="s">
        <v>128</v>
      </c>
      <c r="E110" s="120"/>
      <c r="F110" s="120"/>
      <c r="G110" s="120"/>
      <c r="H110" s="120"/>
      <c r="I110" s="121"/>
      <c r="J110" s="120" t="s">
        <v>129</v>
      </c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3">
        <f>'4 - Obnova tůně, dešťové ...'!J30</f>
        <v>0</v>
      </c>
      <c r="AH110" s="121"/>
      <c r="AI110" s="121"/>
      <c r="AJ110" s="121"/>
      <c r="AK110" s="121"/>
      <c r="AL110" s="121"/>
      <c r="AM110" s="121"/>
      <c r="AN110" s="123">
        <f>SUM(AG110,AT110)</f>
        <v>0</v>
      </c>
      <c r="AO110" s="121"/>
      <c r="AP110" s="121"/>
      <c r="AQ110" s="124" t="s">
        <v>82</v>
      </c>
      <c r="AR110" s="125"/>
      <c r="AS110" s="126">
        <v>0</v>
      </c>
      <c r="AT110" s="127">
        <f>ROUND(SUM(AV110:AW110),2)</f>
        <v>0</v>
      </c>
      <c r="AU110" s="128">
        <f>'4 - Obnova tůně, dešťové ...'!P124</f>
        <v>0</v>
      </c>
      <c r="AV110" s="127">
        <f>'4 - Obnova tůně, dešťové ...'!J33</f>
        <v>0</v>
      </c>
      <c r="AW110" s="127">
        <f>'4 - Obnova tůně, dešťové ...'!J34</f>
        <v>0</v>
      </c>
      <c r="AX110" s="127">
        <f>'4 - Obnova tůně, dešťové ...'!J35</f>
        <v>0</v>
      </c>
      <c r="AY110" s="127">
        <f>'4 - Obnova tůně, dešťové ...'!J36</f>
        <v>0</v>
      </c>
      <c r="AZ110" s="127">
        <f>'4 - Obnova tůně, dešťové ...'!F33</f>
        <v>0</v>
      </c>
      <c r="BA110" s="127">
        <f>'4 - Obnova tůně, dešťové ...'!F34</f>
        <v>0</v>
      </c>
      <c r="BB110" s="127">
        <f>'4 - Obnova tůně, dešťové ...'!F35</f>
        <v>0</v>
      </c>
      <c r="BC110" s="127">
        <f>'4 - Obnova tůně, dešťové ...'!F36</f>
        <v>0</v>
      </c>
      <c r="BD110" s="129">
        <f>'4 - Obnova tůně, dešťové ...'!F37</f>
        <v>0</v>
      </c>
      <c r="BE110" s="7"/>
      <c r="BT110" s="130" t="s">
        <v>80</v>
      </c>
      <c r="BV110" s="130" t="s">
        <v>78</v>
      </c>
      <c r="BW110" s="130" t="s">
        <v>130</v>
      </c>
      <c r="BX110" s="130" t="s">
        <v>5</v>
      </c>
      <c r="CL110" s="130" t="s">
        <v>1</v>
      </c>
      <c r="CM110" s="130" t="s">
        <v>84</v>
      </c>
    </row>
    <row r="111" s="7" customFormat="1" ht="16.5" customHeight="1">
      <c r="A111" s="131" t="s">
        <v>85</v>
      </c>
      <c r="B111" s="118"/>
      <c r="C111" s="119"/>
      <c r="D111" s="120" t="s">
        <v>131</v>
      </c>
      <c r="E111" s="120"/>
      <c r="F111" s="120"/>
      <c r="G111" s="120"/>
      <c r="H111" s="120"/>
      <c r="I111" s="121"/>
      <c r="J111" s="120" t="s">
        <v>132</v>
      </c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0"/>
      <c r="AG111" s="123">
        <f>'5 - Zeleň - rostliny'!J30</f>
        <v>0</v>
      </c>
      <c r="AH111" s="121"/>
      <c r="AI111" s="121"/>
      <c r="AJ111" s="121"/>
      <c r="AK111" s="121"/>
      <c r="AL111" s="121"/>
      <c r="AM111" s="121"/>
      <c r="AN111" s="123">
        <f>SUM(AG111,AT111)</f>
        <v>0</v>
      </c>
      <c r="AO111" s="121"/>
      <c r="AP111" s="121"/>
      <c r="AQ111" s="124" t="s">
        <v>82</v>
      </c>
      <c r="AR111" s="125"/>
      <c r="AS111" s="126">
        <v>0</v>
      </c>
      <c r="AT111" s="127">
        <f>ROUND(SUM(AV111:AW111),2)</f>
        <v>0</v>
      </c>
      <c r="AU111" s="128">
        <f>'5 - Zeleň - rostliny'!P119</f>
        <v>0</v>
      </c>
      <c r="AV111" s="127">
        <f>'5 - Zeleň - rostliny'!J33</f>
        <v>0</v>
      </c>
      <c r="AW111" s="127">
        <f>'5 - Zeleň - rostliny'!J34</f>
        <v>0</v>
      </c>
      <c r="AX111" s="127">
        <f>'5 - Zeleň - rostliny'!J35</f>
        <v>0</v>
      </c>
      <c r="AY111" s="127">
        <f>'5 - Zeleň - rostliny'!J36</f>
        <v>0</v>
      </c>
      <c r="AZ111" s="127">
        <f>'5 - Zeleň - rostliny'!F33</f>
        <v>0</v>
      </c>
      <c r="BA111" s="127">
        <f>'5 - Zeleň - rostliny'!F34</f>
        <v>0</v>
      </c>
      <c r="BB111" s="127">
        <f>'5 - Zeleň - rostliny'!F35</f>
        <v>0</v>
      </c>
      <c r="BC111" s="127">
        <f>'5 - Zeleň - rostliny'!F36</f>
        <v>0</v>
      </c>
      <c r="BD111" s="129">
        <f>'5 - Zeleň - rostliny'!F37</f>
        <v>0</v>
      </c>
      <c r="BE111" s="7"/>
      <c r="BT111" s="130" t="s">
        <v>80</v>
      </c>
      <c r="BV111" s="130" t="s">
        <v>78</v>
      </c>
      <c r="BW111" s="130" t="s">
        <v>133</v>
      </c>
      <c r="BX111" s="130" t="s">
        <v>5</v>
      </c>
      <c r="CL111" s="130" t="s">
        <v>1</v>
      </c>
      <c r="CM111" s="130" t="s">
        <v>84</v>
      </c>
    </row>
    <row r="112" s="7" customFormat="1" ht="16.5" customHeight="1">
      <c r="A112" s="131" t="s">
        <v>85</v>
      </c>
      <c r="B112" s="118"/>
      <c r="C112" s="119"/>
      <c r="D112" s="120" t="s">
        <v>134</v>
      </c>
      <c r="E112" s="120"/>
      <c r="F112" s="120"/>
      <c r="G112" s="120"/>
      <c r="H112" s="120"/>
      <c r="I112" s="121"/>
      <c r="J112" s="120" t="s">
        <v>135</v>
      </c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23">
        <f>'6 - Demolice dvojgaráže č...'!J30</f>
        <v>0</v>
      </c>
      <c r="AH112" s="121"/>
      <c r="AI112" s="121"/>
      <c r="AJ112" s="121"/>
      <c r="AK112" s="121"/>
      <c r="AL112" s="121"/>
      <c r="AM112" s="121"/>
      <c r="AN112" s="123">
        <f>SUM(AG112,AT112)</f>
        <v>0</v>
      </c>
      <c r="AO112" s="121"/>
      <c r="AP112" s="121"/>
      <c r="AQ112" s="124" t="s">
        <v>82</v>
      </c>
      <c r="AR112" s="125"/>
      <c r="AS112" s="126">
        <v>0</v>
      </c>
      <c r="AT112" s="127">
        <f>ROUND(SUM(AV112:AW112),2)</f>
        <v>0</v>
      </c>
      <c r="AU112" s="128">
        <f>'6 - Demolice dvojgaráže č...'!P124</f>
        <v>0</v>
      </c>
      <c r="AV112" s="127">
        <f>'6 - Demolice dvojgaráže č...'!J33</f>
        <v>0</v>
      </c>
      <c r="AW112" s="127">
        <f>'6 - Demolice dvojgaráže č...'!J34</f>
        <v>0</v>
      </c>
      <c r="AX112" s="127">
        <f>'6 - Demolice dvojgaráže č...'!J35</f>
        <v>0</v>
      </c>
      <c r="AY112" s="127">
        <f>'6 - Demolice dvojgaráže č...'!J36</f>
        <v>0</v>
      </c>
      <c r="AZ112" s="127">
        <f>'6 - Demolice dvojgaráže č...'!F33</f>
        <v>0</v>
      </c>
      <c r="BA112" s="127">
        <f>'6 - Demolice dvojgaráže č...'!F34</f>
        <v>0</v>
      </c>
      <c r="BB112" s="127">
        <f>'6 - Demolice dvojgaráže č...'!F35</f>
        <v>0</v>
      </c>
      <c r="BC112" s="127">
        <f>'6 - Demolice dvojgaráže č...'!F36</f>
        <v>0</v>
      </c>
      <c r="BD112" s="129">
        <f>'6 - Demolice dvojgaráže č...'!F37</f>
        <v>0</v>
      </c>
      <c r="BE112" s="7"/>
      <c r="BT112" s="130" t="s">
        <v>80</v>
      </c>
      <c r="BV112" s="130" t="s">
        <v>78</v>
      </c>
      <c r="BW112" s="130" t="s">
        <v>136</v>
      </c>
      <c r="BX112" s="130" t="s">
        <v>5</v>
      </c>
      <c r="CL112" s="130" t="s">
        <v>1</v>
      </c>
      <c r="CM112" s="130" t="s">
        <v>84</v>
      </c>
    </row>
    <row r="113" s="7" customFormat="1" ht="16.5" customHeight="1">
      <c r="A113" s="131" t="s">
        <v>85</v>
      </c>
      <c r="B113" s="118"/>
      <c r="C113" s="119"/>
      <c r="D113" s="120" t="s">
        <v>137</v>
      </c>
      <c r="E113" s="120"/>
      <c r="F113" s="120"/>
      <c r="G113" s="120"/>
      <c r="H113" s="120"/>
      <c r="I113" s="121"/>
      <c r="J113" s="120" t="s">
        <v>138</v>
      </c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F113" s="120"/>
      <c r="AG113" s="123">
        <f>'7 - Demolice garáže na p....'!J30</f>
        <v>0</v>
      </c>
      <c r="AH113" s="121"/>
      <c r="AI113" s="121"/>
      <c r="AJ113" s="121"/>
      <c r="AK113" s="121"/>
      <c r="AL113" s="121"/>
      <c r="AM113" s="121"/>
      <c r="AN113" s="123">
        <f>SUM(AG113,AT113)</f>
        <v>0</v>
      </c>
      <c r="AO113" s="121"/>
      <c r="AP113" s="121"/>
      <c r="AQ113" s="124" t="s">
        <v>82</v>
      </c>
      <c r="AR113" s="125"/>
      <c r="AS113" s="126">
        <v>0</v>
      </c>
      <c r="AT113" s="127">
        <f>ROUND(SUM(AV113:AW113),2)</f>
        <v>0</v>
      </c>
      <c r="AU113" s="128">
        <f>'7 - Demolice garáže na p....'!P126</f>
        <v>0</v>
      </c>
      <c r="AV113" s="127">
        <f>'7 - Demolice garáže na p....'!J33</f>
        <v>0</v>
      </c>
      <c r="AW113" s="127">
        <f>'7 - Demolice garáže na p....'!J34</f>
        <v>0</v>
      </c>
      <c r="AX113" s="127">
        <f>'7 - Demolice garáže na p....'!J35</f>
        <v>0</v>
      </c>
      <c r="AY113" s="127">
        <f>'7 - Demolice garáže na p....'!J36</f>
        <v>0</v>
      </c>
      <c r="AZ113" s="127">
        <f>'7 - Demolice garáže na p....'!F33</f>
        <v>0</v>
      </c>
      <c r="BA113" s="127">
        <f>'7 - Demolice garáže na p....'!F34</f>
        <v>0</v>
      </c>
      <c r="BB113" s="127">
        <f>'7 - Demolice garáže na p....'!F35</f>
        <v>0</v>
      </c>
      <c r="BC113" s="127">
        <f>'7 - Demolice garáže na p....'!F36</f>
        <v>0</v>
      </c>
      <c r="BD113" s="129">
        <f>'7 - Demolice garáže na p....'!F37</f>
        <v>0</v>
      </c>
      <c r="BE113" s="7"/>
      <c r="BT113" s="130" t="s">
        <v>80</v>
      </c>
      <c r="BV113" s="130" t="s">
        <v>78</v>
      </c>
      <c r="BW113" s="130" t="s">
        <v>139</v>
      </c>
      <c r="BX113" s="130" t="s">
        <v>5</v>
      </c>
      <c r="CL113" s="130" t="s">
        <v>1</v>
      </c>
      <c r="CM113" s="130" t="s">
        <v>84</v>
      </c>
    </row>
    <row r="114" s="7" customFormat="1" ht="16.5" customHeight="1">
      <c r="A114" s="131" t="s">
        <v>85</v>
      </c>
      <c r="B114" s="118"/>
      <c r="C114" s="119"/>
      <c r="D114" s="120" t="s">
        <v>140</v>
      </c>
      <c r="E114" s="120"/>
      <c r="F114" s="120"/>
      <c r="G114" s="120"/>
      <c r="H114" s="120"/>
      <c r="I114" s="121"/>
      <c r="J114" s="120" t="s">
        <v>141</v>
      </c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3">
        <f>'8 - Vnější schodiště jižn...'!J30</f>
        <v>0</v>
      </c>
      <c r="AH114" s="121"/>
      <c r="AI114" s="121"/>
      <c r="AJ114" s="121"/>
      <c r="AK114" s="121"/>
      <c r="AL114" s="121"/>
      <c r="AM114" s="121"/>
      <c r="AN114" s="123">
        <f>SUM(AG114,AT114)</f>
        <v>0</v>
      </c>
      <c r="AO114" s="121"/>
      <c r="AP114" s="121"/>
      <c r="AQ114" s="124" t="s">
        <v>82</v>
      </c>
      <c r="AR114" s="125"/>
      <c r="AS114" s="126">
        <v>0</v>
      </c>
      <c r="AT114" s="127">
        <f>ROUND(SUM(AV114:AW114),2)</f>
        <v>0</v>
      </c>
      <c r="AU114" s="128">
        <f>'8 - Vnější schodiště jižn...'!P128</f>
        <v>0</v>
      </c>
      <c r="AV114" s="127">
        <f>'8 - Vnější schodiště jižn...'!J33</f>
        <v>0</v>
      </c>
      <c r="AW114" s="127">
        <f>'8 - Vnější schodiště jižn...'!J34</f>
        <v>0</v>
      </c>
      <c r="AX114" s="127">
        <f>'8 - Vnější schodiště jižn...'!J35</f>
        <v>0</v>
      </c>
      <c r="AY114" s="127">
        <f>'8 - Vnější schodiště jižn...'!J36</f>
        <v>0</v>
      </c>
      <c r="AZ114" s="127">
        <f>'8 - Vnější schodiště jižn...'!F33</f>
        <v>0</v>
      </c>
      <c r="BA114" s="127">
        <f>'8 - Vnější schodiště jižn...'!F34</f>
        <v>0</v>
      </c>
      <c r="BB114" s="127">
        <f>'8 - Vnější schodiště jižn...'!F35</f>
        <v>0</v>
      </c>
      <c r="BC114" s="127">
        <f>'8 - Vnější schodiště jižn...'!F36</f>
        <v>0</v>
      </c>
      <c r="BD114" s="129">
        <f>'8 - Vnější schodiště jižn...'!F37</f>
        <v>0</v>
      </c>
      <c r="BE114" s="7"/>
      <c r="BT114" s="130" t="s">
        <v>80</v>
      </c>
      <c r="BV114" s="130" t="s">
        <v>78</v>
      </c>
      <c r="BW114" s="130" t="s">
        <v>142</v>
      </c>
      <c r="BX114" s="130" t="s">
        <v>5</v>
      </c>
      <c r="CL114" s="130" t="s">
        <v>1</v>
      </c>
      <c r="CM114" s="130" t="s">
        <v>84</v>
      </c>
    </row>
    <row r="115" s="7" customFormat="1" ht="16.5" customHeight="1">
      <c r="A115" s="131" t="s">
        <v>85</v>
      </c>
      <c r="B115" s="118"/>
      <c r="C115" s="119"/>
      <c r="D115" s="120" t="s">
        <v>143</v>
      </c>
      <c r="E115" s="120"/>
      <c r="F115" s="120"/>
      <c r="G115" s="120"/>
      <c r="H115" s="120"/>
      <c r="I115" s="121"/>
      <c r="J115" s="120" t="s">
        <v>144</v>
      </c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3">
        <f>'9 - VRN'!J30</f>
        <v>0</v>
      </c>
      <c r="AH115" s="121"/>
      <c r="AI115" s="121"/>
      <c r="AJ115" s="121"/>
      <c r="AK115" s="121"/>
      <c r="AL115" s="121"/>
      <c r="AM115" s="121"/>
      <c r="AN115" s="123">
        <f>SUM(AG115,AT115)</f>
        <v>0</v>
      </c>
      <c r="AO115" s="121"/>
      <c r="AP115" s="121"/>
      <c r="AQ115" s="124" t="s">
        <v>82</v>
      </c>
      <c r="AR115" s="125"/>
      <c r="AS115" s="141">
        <v>0</v>
      </c>
      <c r="AT115" s="142">
        <f>ROUND(SUM(AV115:AW115),2)</f>
        <v>0</v>
      </c>
      <c r="AU115" s="143">
        <f>'9 - VRN'!P121</f>
        <v>0</v>
      </c>
      <c r="AV115" s="142">
        <f>'9 - VRN'!J33</f>
        <v>0</v>
      </c>
      <c r="AW115" s="142">
        <f>'9 - VRN'!J34</f>
        <v>0</v>
      </c>
      <c r="AX115" s="142">
        <f>'9 - VRN'!J35</f>
        <v>0</v>
      </c>
      <c r="AY115" s="142">
        <f>'9 - VRN'!J36</f>
        <v>0</v>
      </c>
      <c r="AZ115" s="142">
        <f>'9 - VRN'!F33</f>
        <v>0</v>
      </c>
      <c r="BA115" s="142">
        <f>'9 - VRN'!F34</f>
        <v>0</v>
      </c>
      <c r="BB115" s="142">
        <f>'9 - VRN'!F35</f>
        <v>0</v>
      </c>
      <c r="BC115" s="142">
        <f>'9 - VRN'!F36</f>
        <v>0</v>
      </c>
      <c r="BD115" s="144">
        <f>'9 - VRN'!F37</f>
        <v>0</v>
      </c>
      <c r="BE115" s="7"/>
      <c r="BT115" s="130" t="s">
        <v>80</v>
      </c>
      <c r="BV115" s="130" t="s">
        <v>78</v>
      </c>
      <c r="BW115" s="130" t="s">
        <v>145</v>
      </c>
      <c r="BX115" s="130" t="s">
        <v>5</v>
      </c>
      <c r="CL115" s="130" t="s">
        <v>1</v>
      </c>
      <c r="CM115" s="130" t="s">
        <v>84</v>
      </c>
    </row>
    <row r="116" s="2" customFormat="1" ht="30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43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</row>
    <row r="117" s="2" customFormat="1" ht="6.96" customHeight="1">
      <c r="A117" s="37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43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</row>
  </sheetData>
  <sheetProtection sheet="1" formatColumns="0" formatRows="0" objects="1" scenarios="1" spinCount="100000" saltValue="UtbG/dBvEOnH87FVf4hwRAuAvdoTPbVreRYnL8dx2q5DW3XDTWr3zefXRJ/58cTYVBajhDMo6vPbx7n2dzwKwA==" hashValue="Wyi7pnizln9Dgo5PPMoBjYrN3T4Hcd9dHKTW1joonWO1yBe/4a3NZ2J0XjXa5TmCmkbfVgA1d0fA2ewQC0FX/g==" algorithmName="SHA-512" password="CC35"/>
  <mergeCells count="122">
    <mergeCell ref="C92:G92"/>
    <mergeCell ref="D101:H101"/>
    <mergeCell ref="D95:H95"/>
    <mergeCell ref="E100:I100"/>
    <mergeCell ref="E96:I96"/>
    <mergeCell ref="E104:I104"/>
    <mergeCell ref="E97:I97"/>
    <mergeCell ref="E102:I102"/>
    <mergeCell ref="E98:I98"/>
    <mergeCell ref="E99:I99"/>
    <mergeCell ref="E103:I103"/>
    <mergeCell ref="I92:AF92"/>
    <mergeCell ref="J101:AF101"/>
    <mergeCell ref="J95:AF95"/>
    <mergeCell ref="K102:AF102"/>
    <mergeCell ref="K98:AF98"/>
    <mergeCell ref="K103:AF103"/>
    <mergeCell ref="K100:AF100"/>
    <mergeCell ref="K96:AF96"/>
    <mergeCell ref="K104:AF104"/>
    <mergeCell ref="K99:AF99"/>
    <mergeCell ref="K97:AF97"/>
    <mergeCell ref="L85:AO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E109:I109"/>
    <mergeCell ref="K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D115:H115"/>
    <mergeCell ref="J115:AF11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102:AP102"/>
    <mergeCell ref="AN95:AP95"/>
    <mergeCell ref="AN100:AP100"/>
    <mergeCell ref="AN96:AP96"/>
    <mergeCell ref="AN97:AP97"/>
    <mergeCell ref="AN101:AP101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N94:AP94"/>
  </mergeCells>
  <hyperlinks>
    <hyperlink ref="A96" location="'1.1 - dešťová kanalizace'!C2" display="/"/>
    <hyperlink ref="A97" location="'1.2 - splašková kanalizace'!C2" display="/"/>
    <hyperlink ref="A98" location="'1.3 - vodovod - přeložka ...'!C2" display="/"/>
    <hyperlink ref="A99" location="'1.4 - zahradní vodovod'!C2" display="/"/>
    <hyperlink ref="A100" location="'1.5 - přípojka plynu'!C2" display="/"/>
    <hyperlink ref="A102" location="'2.1 - elektroinstalace - ...'!C2" display="/"/>
    <hyperlink ref="A103" location="'2.2 - elektroinstalace - ...'!C2" display="/"/>
    <hyperlink ref="A104" location="'2.3 - elektroinstalace - ...'!C2" display="/"/>
    <hyperlink ref="A105" location="'2.4 - elektroinstalace - ...'!C2" display="/"/>
    <hyperlink ref="A106" location="'2.5 - elektroinstalace - ...'!C2" display="/"/>
    <hyperlink ref="A108" location="'3.1 - fáze 1'!C2" display="/"/>
    <hyperlink ref="A109" location="'3.2 - fáze 2'!C2" display="/"/>
    <hyperlink ref="A110" location="'4 - Obnova tůně, dešťové ...'!C2" display="/"/>
    <hyperlink ref="A111" location="'5 - Zeleň - rostliny'!C2" display="/"/>
    <hyperlink ref="A112" location="'6 - Demolice dvojgaráže č...'!C2" display="/"/>
    <hyperlink ref="A113" location="'7 - Demolice garáže na p....'!C2" display="/"/>
    <hyperlink ref="A114" location="'8 - Vnější schodiště jižn...'!C2" display="/"/>
    <hyperlink ref="A115" location="'9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1439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ROUND((SUM(BE126:BE331)),  2)</f>
        <v>0</v>
      </c>
      <c r="G35" s="37"/>
      <c r="H35" s="37"/>
      <c r="I35" s="163">
        <v>0.20999999999999999</v>
      </c>
      <c r="J35" s="162">
        <f>ROUND(((SUM(BE126:BE331))*I35),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ROUND((SUM(BF126:BF331)),  2)</f>
        <v>0</v>
      </c>
      <c r="G36" s="37"/>
      <c r="H36" s="37"/>
      <c r="I36" s="163">
        <v>0.14999999999999999</v>
      </c>
      <c r="J36" s="162">
        <f>ROUND(((SUM(BF126:BF331))*I36),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ROUND((SUM(BG126:BG331)),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ROUND((SUM(BH126:BH331)),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ROUND((SUM(BI126:BI331)),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2.4 - elektroinstalace - etapa IIIb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160</v>
      </c>
      <c r="E101" s="195"/>
      <c r="F101" s="195"/>
      <c r="G101" s="195"/>
      <c r="H101" s="195"/>
      <c r="I101" s="195"/>
      <c r="J101" s="196">
        <f>J147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919</v>
      </c>
      <c r="E102" s="190"/>
      <c r="F102" s="190"/>
      <c r="G102" s="190"/>
      <c r="H102" s="190"/>
      <c r="I102" s="190"/>
      <c r="J102" s="191">
        <f>J158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3"/>
      <c r="C103" s="132"/>
      <c r="D103" s="194" t="s">
        <v>999</v>
      </c>
      <c r="E103" s="195"/>
      <c r="F103" s="195"/>
      <c r="G103" s="195"/>
      <c r="H103" s="195"/>
      <c r="I103" s="195"/>
      <c r="J103" s="196">
        <f>J159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1000</v>
      </c>
      <c r="E104" s="195"/>
      <c r="F104" s="195"/>
      <c r="G104" s="195"/>
      <c r="H104" s="195"/>
      <c r="I104" s="195"/>
      <c r="J104" s="196">
        <f>J264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Hazlov - obnovení a nové využití areálu zámku - etapa I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147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996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2.4 - elektroinstalace - etapa IIIb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10. 12. 2024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 xml:space="preserve"> </v>
      </c>
      <c r="G122" s="39"/>
      <c r="H122" s="39"/>
      <c r="I122" s="31" t="s">
        <v>29</v>
      </c>
      <c r="J122" s="35" t="str">
        <f>E23</f>
        <v>Atelier Stöeckl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IF(E20="","",E20)</f>
        <v>Vyplň údaj</v>
      </c>
      <c r="G123" s="39"/>
      <c r="H123" s="39"/>
      <c r="I123" s="31" t="s">
        <v>31</v>
      </c>
      <c r="J123" s="35" t="str">
        <f>E26</f>
        <v>Zdeněk Pospíšil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61</v>
      </c>
      <c r="E125" s="201" t="s">
        <v>57</v>
      </c>
      <c r="F125" s="201" t="s">
        <v>58</v>
      </c>
      <c r="G125" s="201" t="s">
        <v>169</v>
      </c>
      <c r="H125" s="201" t="s">
        <v>170</v>
      </c>
      <c r="I125" s="201" t="s">
        <v>171</v>
      </c>
      <c r="J125" s="202" t="s">
        <v>153</v>
      </c>
      <c r="K125" s="203" t="s">
        <v>172</v>
      </c>
      <c r="L125" s="204"/>
      <c r="M125" s="99" t="s">
        <v>1</v>
      </c>
      <c r="N125" s="100" t="s">
        <v>40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P127+P158</f>
        <v>0</v>
      </c>
      <c r="Q126" s="103"/>
      <c r="R126" s="207">
        <f>R127+R158</f>
        <v>42.592445600000005</v>
      </c>
      <c r="S126" s="103"/>
      <c r="T126" s="208">
        <f>T127+T158</f>
        <v>22.424999999999997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155</v>
      </c>
      <c r="BK126" s="209">
        <f>BK127+BK158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P128+P147</f>
        <v>0</v>
      </c>
      <c r="Q127" s="218"/>
      <c r="R127" s="219">
        <f>R128+R147</f>
        <v>26.54064</v>
      </c>
      <c r="S127" s="218"/>
      <c r="T127" s="220">
        <f>T128+T147</f>
        <v>18.704999999999998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76</v>
      </c>
      <c r="AY127" s="221" t="s">
        <v>182</v>
      </c>
      <c r="BK127" s="223">
        <f>BK128+BK147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80</v>
      </c>
      <c r="F128" s="224" t="s">
        <v>183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SUM(P129:P146)</f>
        <v>0</v>
      </c>
      <c r="Q128" s="218"/>
      <c r="R128" s="219">
        <f>SUM(R129:R146)</f>
        <v>0</v>
      </c>
      <c r="S128" s="218"/>
      <c r="T128" s="220">
        <f>SUM(T129:T146)</f>
        <v>18.704999999999998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75</v>
      </c>
      <c r="AU128" s="222" t="s">
        <v>80</v>
      </c>
      <c r="AY128" s="221" t="s">
        <v>182</v>
      </c>
      <c r="BK128" s="223">
        <f>SUM(BK129:BK146)</f>
        <v>0</v>
      </c>
    </row>
    <row r="129" s="2" customFormat="1" ht="33" customHeight="1">
      <c r="A129" s="37"/>
      <c r="B129" s="38"/>
      <c r="C129" s="226" t="s">
        <v>80</v>
      </c>
      <c r="D129" s="226" t="s">
        <v>184</v>
      </c>
      <c r="E129" s="227" t="s">
        <v>1001</v>
      </c>
      <c r="F129" s="228" t="s">
        <v>1002</v>
      </c>
      <c r="G129" s="229" t="s">
        <v>211</v>
      </c>
      <c r="H129" s="230">
        <v>64.5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0.28999999999999998</v>
      </c>
      <c r="T129" s="237">
        <f>S129*H129</f>
        <v>18.704999999999998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128</v>
      </c>
      <c r="AT129" s="238" t="s">
        <v>184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128</v>
      </c>
      <c r="BM129" s="238" t="s">
        <v>1440</v>
      </c>
    </row>
    <row r="130" s="2" customFormat="1">
      <c r="A130" s="37"/>
      <c r="B130" s="38"/>
      <c r="C130" s="39"/>
      <c r="D130" s="240" t="s">
        <v>189</v>
      </c>
      <c r="E130" s="39"/>
      <c r="F130" s="241" t="s">
        <v>1004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189</v>
      </c>
      <c r="AU130" s="16" t="s">
        <v>84</v>
      </c>
    </row>
    <row r="131" s="13" customFormat="1">
      <c r="A131" s="13"/>
      <c r="B131" s="245"/>
      <c r="C131" s="246"/>
      <c r="D131" s="247" t="s">
        <v>191</v>
      </c>
      <c r="E131" s="248" t="s">
        <v>1</v>
      </c>
      <c r="F131" s="249" t="s">
        <v>1441</v>
      </c>
      <c r="G131" s="246"/>
      <c r="H131" s="250">
        <v>52.5</v>
      </c>
      <c r="I131" s="251"/>
      <c r="J131" s="246"/>
      <c r="K131" s="246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191</v>
      </c>
      <c r="AU131" s="256" t="s">
        <v>84</v>
      </c>
      <c r="AV131" s="13" t="s">
        <v>84</v>
      </c>
      <c r="AW131" s="13" t="s">
        <v>33</v>
      </c>
      <c r="AX131" s="13" t="s">
        <v>76</v>
      </c>
      <c r="AY131" s="256" t="s">
        <v>182</v>
      </c>
    </row>
    <row r="132" s="13" customFormat="1">
      <c r="A132" s="13"/>
      <c r="B132" s="245"/>
      <c r="C132" s="246"/>
      <c r="D132" s="247" t="s">
        <v>191</v>
      </c>
      <c r="E132" s="248" t="s">
        <v>1</v>
      </c>
      <c r="F132" s="249" t="s">
        <v>1442</v>
      </c>
      <c r="G132" s="246"/>
      <c r="H132" s="250">
        <v>12</v>
      </c>
      <c r="I132" s="251"/>
      <c r="J132" s="246"/>
      <c r="K132" s="246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191</v>
      </c>
      <c r="AU132" s="256" t="s">
        <v>84</v>
      </c>
      <c r="AV132" s="13" t="s">
        <v>84</v>
      </c>
      <c r="AW132" s="13" t="s">
        <v>33</v>
      </c>
      <c r="AX132" s="13" t="s">
        <v>76</v>
      </c>
      <c r="AY132" s="256" t="s">
        <v>182</v>
      </c>
    </row>
    <row r="133" s="2" customFormat="1" ht="24.15" customHeight="1">
      <c r="A133" s="37"/>
      <c r="B133" s="38"/>
      <c r="C133" s="226" t="s">
        <v>84</v>
      </c>
      <c r="D133" s="226" t="s">
        <v>184</v>
      </c>
      <c r="E133" s="227" t="s">
        <v>199</v>
      </c>
      <c r="F133" s="228" t="s">
        <v>200</v>
      </c>
      <c r="G133" s="229" t="s">
        <v>187</v>
      </c>
      <c r="H133" s="230">
        <v>6.9560000000000004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518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518</v>
      </c>
      <c r="BM133" s="238" t="s">
        <v>1443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202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8" t="s">
        <v>1</v>
      </c>
      <c r="F135" s="249" t="s">
        <v>1444</v>
      </c>
      <c r="G135" s="246"/>
      <c r="H135" s="250">
        <v>0.21600000000000003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33</v>
      </c>
      <c r="AX135" s="13" t="s">
        <v>76</v>
      </c>
      <c r="AY135" s="256" t="s">
        <v>182</v>
      </c>
    </row>
    <row r="136" s="13" customFormat="1">
      <c r="A136" s="13"/>
      <c r="B136" s="245"/>
      <c r="C136" s="246"/>
      <c r="D136" s="247" t="s">
        <v>191</v>
      </c>
      <c r="E136" s="248" t="s">
        <v>1</v>
      </c>
      <c r="F136" s="249" t="s">
        <v>1445</v>
      </c>
      <c r="G136" s="246"/>
      <c r="H136" s="250">
        <v>2.25</v>
      </c>
      <c r="I136" s="251"/>
      <c r="J136" s="246"/>
      <c r="K136" s="246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191</v>
      </c>
      <c r="AU136" s="256" t="s">
        <v>84</v>
      </c>
      <c r="AV136" s="13" t="s">
        <v>84</v>
      </c>
      <c r="AW136" s="13" t="s">
        <v>33</v>
      </c>
      <c r="AX136" s="13" t="s">
        <v>76</v>
      </c>
      <c r="AY136" s="256" t="s">
        <v>182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1446</v>
      </c>
      <c r="G137" s="246"/>
      <c r="H137" s="250">
        <v>1.3800000000000001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13" customFormat="1">
      <c r="A138" s="13"/>
      <c r="B138" s="245"/>
      <c r="C138" s="246"/>
      <c r="D138" s="247" t="s">
        <v>191</v>
      </c>
      <c r="E138" s="248" t="s">
        <v>1</v>
      </c>
      <c r="F138" s="249" t="s">
        <v>1447</v>
      </c>
      <c r="G138" s="246"/>
      <c r="H138" s="250">
        <v>3.1101767270541014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33</v>
      </c>
      <c r="AX138" s="13" t="s">
        <v>76</v>
      </c>
      <c r="AY138" s="256" t="s">
        <v>182</v>
      </c>
    </row>
    <row r="139" s="2" customFormat="1" ht="37.8" customHeight="1">
      <c r="A139" s="37"/>
      <c r="B139" s="38"/>
      <c r="C139" s="226" t="s">
        <v>119</v>
      </c>
      <c r="D139" s="226" t="s">
        <v>184</v>
      </c>
      <c r="E139" s="227" t="s">
        <v>223</v>
      </c>
      <c r="F139" s="228" t="s">
        <v>224</v>
      </c>
      <c r="G139" s="229" t="s">
        <v>187</v>
      </c>
      <c r="H139" s="230">
        <v>6.9560000000000004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128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128</v>
      </c>
      <c r="BM139" s="238" t="s">
        <v>1448</v>
      </c>
    </row>
    <row r="140" s="2" customFormat="1">
      <c r="A140" s="37"/>
      <c r="B140" s="38"/>
      <c r="C140" s="39"/>
      <c r="D140" s="240" t="s">
        <v>189</v>
      </c>
      <c r="E140" s="39"/>
      <c r="F140" s="241" t="s">
        <v>226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189</v>
      </c>
      <c r="AU140" s="16" t="s">
        <v>84</v>
      </c>
    </row>
    <row r="141" s="2" customFormat="1" ht="37.8" customHeight="1">
      <c r="A141" s="37"/>
      <c r="B141" s="38"/>
      <c r="C141" s="226" t="s">
        <v>128</v>
      </c>
      <c r="D141" s="226" t="s">
        <v>184</v>
      </c>
      <c r="E141" s="227" t="s">
        <v>229</v>
      </c>
      <c r="F141" s="228" t="s">
        <v>230</v>
      </c>
      <c r="G141" s="229" t="s">
        <v>187</v>
      </c>
      <c r="H141" s="230">
        <v>34.780000000000001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1449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232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6"/>
      <c r="F143" s="249" t="s">
        <v>1450</v>
      </c>
      <c r="G143" s="246"/>
      <c r="H143" s="250">
        <v>34.780000000000001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4</v>
      </c>
      <c r="AX143" s="13" t="s">
        <v>80</v>
      </c>
      <c r="AY143" s="256" t="s">
        <v>182</v>
      </c>
    </row>
    <row r="144" s="2" customFormat="1" ht="33" customHeight="1">
      <c r="A144" s="37"/>
      <c r="B144" s="38"/>
      <c r="C144" s="226" t="s">
        <v>131</v>
      </c>
      <c r="D144" s="226" t="s">
        <v>184</v>
      </c>
      <c r="E144" s="227" t="s">
        <v>241</v>
      </c>
      <c r="F144" s="228" t="s">
        <v>242</v>
      </c>
      <c r="G144" s="229" t="s">
        <v>243</v>
      </c>
      <c r="H144" s="230">
        <v>6.9560000000000004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1451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245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13" customFormat="1">
      <c r="A146" s="13"/>
      <c r="B146" s="245"/>
      <c r="C146" s="246"/>
      <c r="D146" s="247" t="s">
        <v>191</v>
      </c>
      <c r="E146" s="246"/>
      <c r="F146" s="249" t="s">
        <v>1452</v>
      </c>
      <c r="G146" s="246"/>
      <c r="H146" s="250">
        <v>6.9560000000000004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4</v>
      </c>
      <c r="AX146" s="13" t="s">
        <v>80</v>
      </c>
      <c r="AY146" s="256" t="s">
        <v>182</v>
      </c>
    </row>
    <row r="147" s="12" customFormat="1" ht="22.8" customHeight="1">
      <c r="A147" s="12"/>
      <c r="B147" s="210"/>
      <c r="C147" s="211"/>
      <c r="D147" s="212" t="s">
        <v>75</v>
      </c>
      <c r="E147" s="224" t="s">
        <v>131</v>
      </c>
      <c r="F147" s="224" t="s">
        <v>295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SUM(P148:P157)</f>
        <v>0</v>
      </c>
      <c r="Q147" s="218"/>
      <c r="R147" s="219">
        <f>SUM(R148:R157)</f>
        <v>26.54064</v>
      </c>
      <c r="S147" s="218"/>
      <c r="T147" s="220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80</v>
      </c>
      <c r="AT147" s="222" t="s">
        <v>75</v>
      </c>
      <c r="AU147" s="222" t="s">
        <v>80</v>
      </c>
      <c r="AY147" s="221" t="s">
        <v>182</v>
      </c>
      <c r="BK147" s="223">
        <f>SUM(BK148:BK157)</f>
        <v>0</v>
      </c>
    </row>
    <row r="148" s="2" customFormat="1" ht="24.15" customHeight="1">
      <c r="A148" s="37"/>
      <c r="B148" s="38"/>
      <c r="C148" s="226" t="s">
        <v>134</v>
      </c>
      <c r="D148" s="226" t="s">
        <v>184</v>
      </c>
      <c r="E148" s="227" t="s">
        <v>1453</v>
      </c>
      <c r="F148" s="228" t="s">
        <v>1454</v>
      </c>
      <c r="G148" s="229" t="s">
        <v>211</v>
      </c>
      <c r="H148" s="230">
        <v>12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0.46000000000000002</v>
      </c>
      <c r="R148" s="236">
        <f>Q148*H148</f>
        <v>5.5200000000000005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1455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1456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3" customFormat="1">
      <c r="A150" s="13"/>
      <c r="B150" s="245"/>
      <c r="C150" s="246"/>
      <c r="D150" s="247" t="s">
        <v>191</v>
      </c>
      <c r="E150" s="248" t="s">
        <v>1</v>
      </c>
      <c r="F150" s="249" t="s">
        <v>1442</v>
      </c>
      <c r="G150" s="246"/>
      <c r="H150" s="250">
        <v>12</v>
      </c>
      <c r="I150" s="251"/>
      <c r="J150" s="246"/>
      <c r="K150" s="246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191</v>
      </c>
      <c r="AU150" s="256" t="s">
        <v>84</v>
      </c>
      <c r="AV150" s="13" t="s">
        <v>84</v>
      </c>
      <c r="AW150" s="13" t="s">
        <v>33</v>
      </c>
      <c r="AX150" s="13" t="s">
        <v>76</v>
      </c>
      <c r="AY150" s="256" t="s">
        <v>182</v>
      </c>
    </row>
    <row r="151" s="2" customFormat="1" ht="37.8" customHeight="1">
      <c r="A151" s="37"/>
      <c r="B151" s="38"/>
      <c r="C151" s="226" t="s">
        <v>137</v>
      </c>
      <c r="D151" s="226" t="s">
        <v>184</v>
      </c>
      <c r="E151" s="227" t="s">
        <v>1013</v>
      </c>
      <c r="F151" s="228" t="s">
        <v>1014</v>
      </c>
      <c r="G151" s="229" t="s">
        <v>211</v>
      </c>
      <c r="H151" s="230">
        <v>52.5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0.38</v>
      </c>
      <c r="R151" s="236">
        <f>Q151*H151</f>
        <v>19.949999999999999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1457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1016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1441</v>
      </c>
      <c r="G153" s="246"/>
      <c r="H153" s="250">
        <v>52.5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24.15" customHeight="1">
      <c r="A154" s="37"/>
      <c r="B154" s="38"/>
      <c r="C154" s="226" t="s">
        <v>140</v>
      </c>
      <c r="D154" s="226" t="s">
        <v>184</v>
      </c>
      <c r="E154" s="227" t="s">
        <v>1458</v>
      </c>
      <c r="F154" s="228" t="s">
        <v>1459</v>
      </c>
      <c r="G154" s="229" t="s">
        <v>211</v>
      </c>
      <c r="H154" s="230">
        <v>12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0.089219999999999994</v>
      </c>
      <c r="R154" s="236">
        <f>Q154*H154</f>
        <v>1.07064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1460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1461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2" customFormat="1" ht="33" customHeight="1">
      <c r="A156" s="37"/>
      <c r="B156" s="38"/>
      <c r="C156" s="226" t="s">
        <v>143</v>
      </c>
      <c r="D156" s="226" t="s">
        <v>184</v>
      </c>
      <c r="E156" s="227" t="s">
        <v>1017</v>
      </c>
      <c r="F156" s="228" t="s">
        <v>1018</v>
      </c>
      <c r="G156" s="229" t="s">
        <v>243</v>
      </c>
      <c r="H156" s="230">
        <v>26.541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128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1462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1020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12" customFormat="1" ht="25.92" customHeight="1">
      <c r="A158" s="12"/>
      <c r="B158" s="210"/>
      <c r="C158" s="211"/>
      <c r="D158" s="212" t="s">
        <v>75</v>
      </c>
      <c r="E158" s="213" t="s">
        <v>261</v>
      </c>
      <c r="F158" s="213" t="s">
        <v>966</v>
      </c>
      <c r="G158" s="211"/>
      <c r="H158" s="211"/>
      <c r="I158" s="214"/>
      <c r="J158" s="215">
        <f>BK158</f>
        <v>0</v>
      </c>
      <c r="K158" s="211"/>
      <c r="L158" s="216"/>
      <c r="M158" s="217"/>
      <c r="N158" s="218"/>
      <c r="O158" s="218"/>
      <c r="P158" s="219">
        <f>P159+P264</f>
        <v>0</v>
      </c>
      <c r="Q158" s="218"/>
      <c r="R158" s="219">
        <f>R159+R264</f>
        <v>16.051805600000002</v>
      </c>
      <c r="S158" s="218"/>
      <c r="T158" s="220">
        <f>T159+T264</f>
        <v>3.7200000000000002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119</v>
      </c>
      <c r="AT158" s="222" t="s">
        <v>75</v>
      </c>
      <c r="AU158" s="222" t="s">
        <v>76</v>
      </c>
      <c r="AY158" s="221" t="s">
        <v>182</v>
      </c>
      <c r="BK158" s="223">
        <f>BK159+BK264</f>
        <v>0</v>
      </c>
    </row>
    <row r="159" s="12" customFormat="1" ht="22.8" customHeight="1">
      <c r="A159" s="12"/>
      <c r="B159" s="210"/>
      <c r="C159" s="211"/>
      <c r="D159" s="212" t="s">
        <v>75</v>
      </c>
      <c r="E159" s="224" t="s">
        <v>1027</v>
      </c>
      <c r="F159" s="224" t="s">
        <v>1028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SUM(P160:P263)</f>
        <v>0</v>
      </c>
      <c r="Q159" s="218"/>
      <c r="R159" s="219">
        <f>SUM(R160:R263)</f>
        <v>1.6784700000000001</v>
      </c>
      <c r="S159" s="218"/>
      <c r="T159" s="220">
        <f>SUM(T160:T263)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119</v>
      </c>
      <c r="AT159" s="222" t="s">
        <v>75</v>
      </c>
      <c r="AU159" s="222" t="s">
        <v>80</v>
      </c>
      <c r="AY159" s="221" t="s">
        <v>182</v>
      </c>
      <c r="BK159" s="223">
        <f>SUM(BK160:BK263)</f>
        <v>0</v>
      </c>
    </row>
    <row r="160" s="2" customFormat="1" ht="24.15" customHeight="1">
      <c r="A160" s="37"/>
      <c r="B160" s="38"/>
      <c r="C160" s="226" t="s">
        <v>234</v>
      </c>
      <c r="D160" s="226" t="s">
        <v>184</v>
      </c>
      <c r="E160" s="227" t="s">
        <v>1029</v>
      </c>
      <c r="F160" s="228" t="s">
        <v>1030</v>
      </c>
      <c r="G160" s="229" t="s">
        <v>269</v>
      </c>
      <c r="H160" s="230">
        <v>87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518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518</v>
      </c>
      <c r="BM160" s="238" t="s">
        <v>1463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1032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2" customFormat="1" ht="24.15" customHeight="1">
      <c r="A162" s="37"/>
      <c r="B162" s="38"/>
      <c r="C162" s="226" t="s">
        <v>240</v>
      </c>
      <c r="D162" s="226" t="s">
        <v>184</v>
      </c>
      <c r="E162" s="227" t="s">
        <v>1033</v>
      </c>
      <c r="F162" s="228" t="s">
        <v>1034</v>
      </c>
      <c r="G162" s="229" t="s">
        <v>269</v>
      </c>
      <c r="H162" s="230">
        <v>120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518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518</v>
      </c>
      <c r="BM162" s="238" t="s">
        <v>1464</v>
      </c>
    </row>
    <row r="163" s="2" customFormat="1">
      <c r="A163" s="37"/>
      <c r="B163" s="38"/>
      <c r="C163" s="39"/>
      <c r="D163" s="240" t="s">
        <v>189</v>
      </c>
      <c r="E163" s="39"/>
      <c r="F163" s="241" t="s">
        <v>1036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189</v>
      </c>
      <c r="AU163" s="16" t="s">
        <v>84</v>
      </c>
    </row>
    <row r="164" s="13" customFormat="1">
      <c r="A164" s="13"/>
      <c r="B164" s="245"/>
      <c r="C164" s="246"/>
      <c r="D164" s="247" t="s">
        <v>191</v>
      </c>
      <c r="E164" s="248" t="s">
        <v>1</v>
      </c>
      <c r="F164" s="249" t="s">
        <v>1465</v>
      </c>
      <c r="G164" s="246"/>
      <c r="H164" s="250">
        <v>120</v>
      </c>
      <c r="I164" s="251"/>
      <c r="J164" s="246"/>
      <c r="K164" s="246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191</v>
      </c>
      <c r="AU164" s="256" t="s">
        <v>84</v>
      </c>
      <c r="AV164" s="13" t="s">
        <v>84</v>
      </c>
      <c r="AW164" s="13" t="s">
        <v>33</v>
      </c>
      <c r="AX164" s="13" t="s">
        <v>76</v>
      </c>
      <c r="AY164" s="256" t="s">
        <v>182</v>
      </c>
    </row>
    <row r="165" s="2" customFormat="1" ht="24.15" customHeight="1">
      <c r="A165" s="37"/>
      <c r="B165" s="38"/>
      <c r="C165" s="226" t="s">
        <v>247</v>
      </c>
      <c r="D165" s="226" t="s">
        <v>184</v>
      </c>
      <c r="E165" s="227" t="s">
        <v>1038</v>
      </c>
      <c r="F165" s="228" t="s">
        <v>1039</v>
      </c>
      <c r="G165" s="229" t="s">
        <v>269</v>
      </c>
      <c r="H165" s="230">
        <v>44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518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518</v>
      </c>
      <c r="BM165" s="238" t="s">
        <v>1466</v>
      </c>
    </row>
    <row r="166" s="2" customFormat="1">
      <c r="A166" s="37"/>
      <c r="B166" s="38"/>
      <c r="C166" s="39"/>
      <c r="D166" s="240" t="s">
        <v>189</v>
      </c>
      <c r="E166" s="39"/>
      <c r="F166" s="241" t="s">
        <v>1041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189</v>
      </c>
      <c r="AU166" s="16" t="s">
        <v>84</v>
      </c>
    </row>
    <row r="167" s="2" customFormat="1" ht="16.5" customHeight="1">
      <c r="A167" s="37"/>
      <c r="B167" s="38"/>
      <c r="C167" s="226" t="s">
        <v>255</v>
      </c>
      <c r="D167" s="226" t="s">
        <v>184</v>
      </c>
      <c r="E167" s="227" t="s">
        <v>1349</v>
      </c>
      <c r="F167" s="228" t="s">
        <v>1350</v>
      </c>
      <c r="G167" s="229" t="s">
        <v>269</v>
      </c>
      <c r="H167" s="230">
        <v>6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518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518</v>
      </c>
      <c r="BM167" s="238" t="s">
        <v>1467</v>
      </c>
    </row>
    <row r="168" s="2" customFormat="1" ht="24.15" customHeight="1">
      <c r="A168" s="37"/>
      <c r="B168" s="38"/>
      <c r="C168" s="226" t="s">
        <v>260</v>
      </c>
      <c r="D168" s="226" t="s">
        <v>184</v>
      </c>
      <c r="E168" s="227" t="s">
        <v>1042</v>
      </c>
      <c r="F168" s="228" t="s">
        <v>1043</v>
      </c>
      <c r="G168" s="229" t="s">
        <v>269</v>
      </c>
      <c r="H168" s="230">
        <v>14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518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518</v>
      </c>
      <c r="BM168" s="238" t="s">
        <v>1468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1045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2" customFormat="1" ht="24.15" customHeight="1">
      <c r="A170" s="37"/>
      <c r="B170" s="38"/>
      <c r="C170" s="257" t="s">
        <v>8</v>
      </c>
      <c r="D170" s="257" t="s">
        <v>261</v>
      </c>
      <c r="E170" s="258" t="s">
        <v>1046</v>
      </c>
      <c r="F170" s="259" t="s">
        <v>1047</v>
      </c>
      <c r="G170" s="260" t="s">
        <v>269</v>
      </c>
      <c r="H170" s="261">
        <v>5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41</v>
      </c>
      <c r="O170" s="90"/>
      <c r="P170" s="236">
        <f>O170*H170</f>
        <v>0</v>
      </c>
      <c r="Q170" s="236">
        <v>0.00611</v>
      </c>
      <c r="R170" s="236">
        <f>Q170*H170</f>
        <v>0.030550000000000001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975</v>
      </c>
      <c r="AT170" s="238" t="s">
        <v>261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518</v>
      </c>
      <c r="BM170" s="238" t="s">
        <v>1469</v>
      </c>
    </row>
    <row r="171" s="2" customFormat="1" ht="24.15" customHeight="1">
      <c r="A171" s="37"/>
      <c r="B171" s="38"/>
      <c r="C171" s="257" t="s">
        <v>274</v>
      </c>
      <c r="D171" s="257" t="s">
        <v>261</v>
      </c>
      <c r="E171" s="258" t="s">
        <v>1470</v>
      </c>
      <c r="F171" s="259" t="s">
        <v>1471</v>
      </c>
      <c r="G171" s="260" t="s">
        <v>269</v>
      </c>
      <c r="H171" s="261">
        <v>4</v>
      </c>
      <c r="I171" s="262"/>
      <c r="J171" s="263">
        <f>ROUND(I171*H171,2)</f>
        <v>0</v>
      </c>
      <c r="K171" s="264"/>
      <c r="L171" s="265"/>
      <c r="M171" s="266" t="s">
        <v>1</v>
      </c>
      <c r="N171" s="267" t="s">
        <v>41</v>
      </c>
      <c r="O171" s="90"/>
      <c r="P171" s="236">
        <f>O171*H171</f>
        <v>0</v>
      </c>
      <c r="Q171" s="236">
        <v>0.00611</v>
      </c>
      <c r="R171" s="236">
        <f>Q171*H171</f>
        <v>0.02444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975</v>
      </c>
      <c r="AT171" s="238" t="s">
        <v>261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518</v>
      </c>
      <c r="BM171" s="238" t="s">
        <v>1472</v>
      </c>
    </row>
    <row r="172" s="2" customFormat="1" ht="16.5" customHeight="1">
      <c r="A172" s="37"/>
      <c r="B172" s="38"/>
      <c r="C172" s="257" t="s">
        <v>280</v>
      </c>
      <c r="D172" s="257" t="s">
        <v>261</v>
      </c>
      <c r="E172" s="258" t="s">
        <v>1473</v>
      </c>
      <c r="F172" s="259" t="s">
        <v>1474</v>
      </c>
      <c r="G172" s="260" t="s">
        <v>269</v>
      </c>
      <c r="H172" s="261">
        <v>3</v>
      </c>
      <c r="I172" s="262"/>
      <c r="J172" s="263">
        <f>ROUND(I172*H172,2)</f>
        <v>0</v>
      </c>
      <c r="K172" s="264"/>
      <c r="L172" s="265"/>
      <c r="M172" s="266" t="s">
        <v>1</v>
      </c>
      <c r="N172" s="267" t="s">
        <v>41</v>
      </c>
      <c r="O172" s="90"/>
      <c r="P172" s="236">
        <f>O172*H172</f>
        <v>0</v>
      </c>
      <c r="Q172" s="236">
        <v>0.00611</v>
      </c>
      <c r="R172" s="236">
        <f>Q172*H172</f>
        <v>0.018329999999999999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975</v>
      </c>
      <c r="AT172" s="238" t="s">
        <v>261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518</v>
      </c>
      <c r="BM172" s="238" t="s">
        <v>1475</v>
      </c>
    </row>
    <row r="173" s="2" customFormat="1" ht="21.75" customHeight="1">
      <c r="A173" s="37"/>
      <c r="B173" s="38"/>
      <c r="C173" s="257" t="s">
        <v>286</v>
      </c>
      <c r="D173" s="257" t="s">
        <v>261</v>
      </c>
      <c r="E173" s="258" t="s">
        <v>1476</v>
      </c>
      <c r="F173" s="259" t="s">
        <v>1477</v>
      </c>
      <c r="G173" s="260" t="s">
        <v>269</v>
      </c>
      <c r="H173" s="261">
        <v>1</v>
      </c>
      <c r="I173" s="262"/>
      <c r="J173" s="263">
        <f>ROUND(I173*H173,2)</f>
        <v>0</v>
      </c>
      <c r="K173" s="264"/>
      <c r="L173" s="265"/>
      <c r="M173" s="266" t="s">
        <v>1</v>
      </c>
      <c r="N173" s="267" t="s">
        <v>41</v>
      </c>
      <c r="O173" s="90"/>
      <c r="P173" s="236">
        <f>O173*H173</f>
        <v>0</v>
      </c>
      <c r="Q173" s="236">
        <v>0.00611</v>
      </c>
      <c r="R173" s="236">
        <f>Q173*H173</f>
        <v>0.00611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975</v>
      </c>
      <c r="AT173" s="238" t="s">
        <v>261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518</v>
      </c>
      <c r="BM173" s="238" t="s">
        <v>1478</v>
      </c>
    </row>
    <row r="174" s="2" customFormat="1" ht="21.75" customHeight="1">
      <c r="A174" s="37"/>
      <c r="B174" s="38"/>
      <c r="C174" s="257" t="s">
        <v>290</v>
      </c>
      <c r="D174" s="257" t="s">
        <v>261</v>
      </c>
      <c r="E174" s="258" t="s">
        <v>1479</v>
      </c>
      <c r="F174" s="259" t="s">
        <v>1480</v>
      </c>
      <c r="G174" s="260" t="s">
        <v>269</v>
      </c>
      <c r="H174" s="261">
        <v>1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0.00611</v>
      </c>
      <c r="R174" s="236">
        <f>Q174*H174</f>
        <v>0.00611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975</v>
      </c>
      <c r="AT174" s="238" t="s">
        <v>261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518</v>
      </c>
      <c r="BM174" s="238" t="s">
        <v>1481</v>
      </c>
    </row>
    <row r="175" s="2" customFormat="1" ht="24.15" customHeight="1">
      <c r="A175" s="37"/>
      <c r="B175" s="38"/>
      <c r="C175" s="226" t="s">
        <v>296</v>
      </c>
      <c r="D175" s="226" t="s">
        <v>184</v>
      </c>
      <c r="E175" s="227" t="s">
        <v>1049</v>
      </c>
      <c r="F175" s="228" t="s">
        <v>1050</v>
      </c>
      <c r="G175" s="229" t="s">
        <v>269</v>
      </c>
      <c r="H175" s="230">
        <v>14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518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518</v>
      </c>
      <c r="BM175" s="238" t="s">
        <v>1482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1052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2" customFormat="1" ht="24.15" customHeight="1">
      <c r="A177" s="37"/>
      <c r="B177" s="38"/>
      <c r="C177" s="257" t="s">
        <v>7</v>
      </c>
      <c r="D177" s="257" t="s">
        <v>261</v>
      </c>
      <c r="E177" s="258" t="s">
        <v>1053</v>
      </c>
      <c r="F177" s="259" t="s">
        <v>1054</v>
      </c>
      <c r="G177" s="260" t="s">
        <v>269</v>
      </c>
      <c r="H177" s="261">
        <v>9</v>
      </c>
      <c r="I177" s="262"/>
      <c r="J177" s="263">
        <f>ROUND(I177*H177,2)</f>
        <v>0</v>
      </c>
      <c r="K177" s="264"/>
      <c r="L177" s="265"/>
      <c r="M177" s="266" t="s">
        <v>1</v>
      </c>
      <c r="N177" s="267" t="s">
        <v>41</v>
      </c>
      <c r="O177" s="90"/>
      <c r="P177" s="236">
        <f>O177*H177</f>
        <v>0</v>
      </c>
      <c r="Q177" s="236">
        <v>0.050000000000000003</v>
      </c>
      <c r="R177" s="236">
        <f>Q177*H177</f>
        <v>0.45000000000000001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975</v>
      </c>
      <c r="AT177" s="238" t="s">
        <v>261</v>
      </c>
      <c r="AU177" s="238" t="s">
        <v>84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518</v>
      </c>
      <c r="BM177" s="238" t="s">
        <v>1483</v>
      </c>
    </row>
    <row r="178" s="2" customFormat="1" ht="16.5" customHeight="1">
      <c r="A178" s="37"/>
      <c r="B178" s="38"/>
      <c r="C178" s="257" t="s">
        <v>309</v>
      </c>
      <c r="D178" s="257" t="s">
        <v>261</v>
      </c>
      <c r="E178" s="258" t="s">
        <v>1484</v>
      </c>
      <c r="F178" s="259" t="s">
        <v>1485</v>
      </c>
      <c r="G178" s="260" t="s">
        <v>269</v>
      </c>
      <c r="H178" s="261">
        <v>5</v>
      </c>
      <c r="I178" s="262"/>
      <c r="J178" s="263">
        <f>ROUND(I178*H178,2)</f>
        <v>0</v>
      </c>
      <c r="K178" s="264"/>
      <c r="L178" s="265"/>
      <c r="M178" s="266" t="s">
        <v>1</v>
      </c>
      <c r="N178" s="267" t="s">
        <v>41</v>
      </c>
      <c r="O178" s="90"/>
      <c r="P178" s="236">
        <f>O178*H178</f>
        <v>0</v>
      </c>
      <c r="Q178" s="236">
        <v>0.050000000000000003</v>
      </c>
      <c r="R178" s="236">
        <f>Q178*H178</f>
        <v>0.25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975</v>
      </c>
      <c r="AT178" s="238" t="s">
        <v>261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518</v>
      </c>
      <c r="BM178" s="238" t="s">
        <v>1486</v>
      </c>
    </row>
    <row r="179" s="2" customFormat="1" ht="16.5" customHeight="1">
      <c r="A179" s="37"/>
      <c r="B179" s="38"/>
      <c r="C179" s="226" t="s">
        <v>314</v>
      </c>
      <c r="D179" s="226" t="s">
        <v>184</v>
      </c>
      <c r="E179" s="227" t="s">
        <v>1056</v>
      </c>
      <c r="F179" s="228" t="s">
        <v>1057</v>
      </c>
      <c r="G179" s="229" t="s">
        <v>305</v>
      </c>
      <c r="H179" s="230">
        <v>101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518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518</v>
      </c>
      <c r="BM179" s="238" t="s">
        <v>1487</v>
      </c>
    </row>
    <row r="180" s="2" customFormat="1" ht="16.5" customHeight="1">
      <c r="A180" s="37"/>
      <c r="B180" s="38"/>
      <c r="C180" s="226" t="s">
        <v>319</v>
      </c>
      <c r="D180" s="226" t="s">
        <v>184</v>
      </c>
      <c r="E180" s="227" t="s">
        <v>1059</v>
      </c>
      <c r="F180" s="228" t="s">
        <v>1060</v>
      </c>
      <c r="G180" s="229" t="s">
        <v>269</v>
      </c>
      <c r="H180" s="230">
        <v>27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518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518</v>
      </c>
      <c r="BM180" s="238" t="s">
        <v>1488</v>
      </c>
    </row>
    <row r="181" s="2" customFormat="1" ht="16.5" customHeight="1">
      <c r="A181" s="37"/>
      <c r="B181" s="38"/>
      <c r="C181" s="226" t="s">
        <v>325</v>
      </c>
      <c r="D181" s="226" t="s">
        <v>184</v>
      </c>
      <c r="E181" s="227" t="s">
        <v>1489</v>
      </c>
      <c r="F181" s="228" t="s">
        <v>1</v>
      </c>
      <c r="G181" s="229" t="s">
        <v>269</v>
      </c>
      <c r="H181" s="230">
        <v>1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518</v>
      </c>
      <c r="AT181" s="238" t="s">
        <v>184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518</v>
      </c>
      <c r="BM181" s="238" t="s">
        <v>1490</v>
      </c>
    </row>
    <row r="182" s="2" customFormat="1" ht="24.15" customHeight="1">
      <c r="A182" s="37"/>
      <c r="B182" s="38"/>
      <c r="C182" s="226" t="s">
        <v>330</v>
      </c>
      <c r="D182" s="226" t="s">
        <v>184</v>
      </c>
      <c r="E182" s="227" t="s">
        <v>1491</v>
      </c>
      <c r="F182" s="228" t="s">
        <v>1492</v>
      </c>
      <c r="G182" s="229" t="s">
        <v>269</v>
      </c>
      <c r="H182" s="230">
        <v>1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41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518</v>
      </c>
      <c r="AT182" s="238" t="s">
        <v>184</v>
      </c>
      <c r="AU182" s="238" t="s">
        <v>84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518</v>
      </c>
      <c r="BM182" s="238" t="s">
        <v>1493</v>
      </c>
    </row>
    <row r="183" s="2" customFormat="1">
      <c r="A183" s="37"/>
      <c r="B183" s="38"/>
      <c r="C183" s="39"/>
      <c r="D183" s="240" t="s">
        <v>189</v>
      </c>
      <c r="E183" s="39"/>
      <c r="F183" s="241" t="s">
        <v>1494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189</v>
      </c>
      <c r="AU183" s="16" t="s">
        <v>84</v>
      </c>
    </row>
    <row r="184" s="2" customFormat="1" ht="16.5" customHeight="1">
      <c r="A184" s="37"/>
      <c r="B184" s="38"/>
      <c r="C184" s="257" t="s">
        <v>335</v>
      </c>
      <c r="D184" s="257" t="s">
        <v>261</v>
      </c>
      <c r="E184" s="258" t="s">
        <v>1495</v>
      </c>
      <c r="F184" s="259" t="s">
        <v>1496</v>
      </c>
      <c r="G184" s="260" t="s">
        <v>269</v>
      </c>
      <c r="H184" s="261">
        <v>1</v>
      </c>
      <c r="I184" s="262"/>
      <c r="J184" s="263">
        <f>ROUND(I184*H184,2)</f>
        <v>0</v>
      </c>
      <c r="K184" s="264"/>
      <c r="L184" s="265"/>
      <c r="M184" s="266" t="s">
        <v>1</v>
      </c>
      <c r="N184" s="267" t="s">
        <v>41</v>
      </c>
      <c r="O184" s="90"/>
      <c r="P184" s="236">
        <f>O184*H184</f>
        <v>0</v>
      </c>
      <c r="Q184" s="236">
        <v>0.01</v>
      </c>
      <c r="R184" s="236">
        <f>Q184*H184</f>
        <v>0.01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975</v>
      </c>
      <c r="AT184" s="238" t="s">
        <v>261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518</v>
      </c>
      <c r="BM184" s="238" t="s">
        <v>1497</v>
      </c>
    </row>
    <row r="185" s="2" customFormat="1" ht="16.5" customHeight="1">
      <c r="A185" s="37"/>
      <c r="B185" s="38"/>
      <c r="C185" s="226" t="s">
        <v>339</v>
      </c>
      <c r="D185" s="226" t="s">
        <v>184</v>
      </c>
      <c r="E185" s="227" t="s">
        <v>1062</v>
      </c>
      <c r="F185" s="228" t="s">
        <v>1063</v>
      </c>
      <c r="G185" s="229" t="s">
        <v>269</v>
      </c>
      <c r="H185" s="230">
        <v>14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518</v>
      </c>
      <c r="AT185" s="238" t="s">
        <v>184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518</v>
      </c>
      <c r="BM185" s="238" t="s">
        <v>1498</v>
      </c>
    </row>
    <row r="186" s="2" customFormat="1">
      <c r="A186" s="37"/>
      <c r="B186" s="38"/>
      <c r="C186" s="39"/>
      <c r="D186" s="240" t="s">
        <v>189</v>
      </c>
      <c r="E186" s="39"/>
      <c r="F186" s="241" t="s">
        <v>1065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189</v>
      </c>
      <c r="AU186" s="16" t="s">
        <v>84</v>
      </c>
    </row>
    <row r="187" s="2" customFormat="1" ht="24.15" customHeight="1">
      <c r="A187" s="37"/>
      <c r="B187" s="38"/>
      <c r="C187" s="257" t="s">
        <v>345</v>
      </c>
      <c r="D187" s="257" t="s">
        <v>261</v>
      </c>
      <c r="E187" s="258" t="s">
        <v>1066</v>
      </c>
      <c r="F187" s="259" t="s">
        <v>1067</v>
      </c>
      <c r="G187" s="260" t="s">
        <v>269</v>
      </c>
      <c r="H187" s="261">
        <v>11</v>
      </c>
      <c r="I187" s="262"/>
      <c r="J187" s="263">
        <f>ROUND(I187*H187,2)</f>
        <v>0</v>
      </c>
      <c r="K187" s="264"/>
      <c r="L187" s="265"/>
      <c r="M187" s="266" t="s">
        <v>1</v>
      </c>
      <c r="N187" s="267" t="s">
        <v>41</v>
      </c>
      <c r="O187" s="90"/>
      <c r="P187" s="236">
        <f>O187*H187</f>
        <v>0</v>
      </c>
      <c r="Q187" s="236">
        <v>0.001</v>
      </c>
      <c r="R187" s="236">
        <f>Q187*H187</f>
        <v>0.010999999999999999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975</v>
      </c>
      <c r="AT187" s="238" t="s">
        <v>261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518</v>
      </c>
      <c r="BM187" s="238" t="s">
        <v>1499</v>
      </c>
    </row>
    <row r="188" s="2" customFormat="1" ht="24.15" customHeight="1">
      <c r="A188" s="37"/>
      <c r="B188" s="38"/>
      <c r="C188" s="257" t="s">
        <v>349</v>
      </c>
      <c r="D188" s="257" t="s">
        <v>261</v>
      </c>
      <c r="E188" s="258" t="s">
        <v>1500</v>
      </c>
      <c r="F188" s="259" t="s">
        <v>1501</v>
      </c>
      <c r="G188" s="260" t="s">
        <v>269</v>
      </c>
      <c r="H188" s="261">
        <v>3</v>
      </c>
      <c r="I188" s="262"/>
      <c r="J188" s="263">
        <f>ROUND(I188*H188,2)</f>
        <v>0</v>
      </c>
      <c r="K188" s="264"/>
      <c r="L188" s="265"/>
      <c r="M188" s="266" t="s">
        <v>1</v>
      </c>
      <c r="N188" s="267" t="s">
        <v>41</v>
      </c>
      <c r="O188" s="90"/>
      <c r="P188" s="236">
        <f>O188*H188</f>
        <v>0</v>
      </c>
      <c r="Q188" s="236">
        <v>0.001</v>
      </c>
      <c r="R188" s="236">
        <f>Q188*H188</f>
        <v>0.0030000000000000001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975</v>
      </c>
      <c r="AT188" s="238" t="s">
        <v>261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518</v>
      </c>
      <c r="BM188" s="238" t="s">
        <v>1502</v>
      </c>
    </row>
    <row r="189" s="2" customFormat="1" ht="37.8" customHeight="1">
      <c r="A189" s="37"/>
      <c r="B189" s="38"/>
      <c r="C189" s="226" t="s">
        <v>354</v>
      </c>
      <c r="D189" s="226" t="s">
        <v>184</v>
      </c>
      <c r="E189" s="227" t="s">
        <v>1069</v>
      </c>
      <c r="F189" s="228" t="s">
        <v>1070</v>
      </c>
      <c r="G189" s="229" t="s">
        <v>305</v>
      </c>
      <c r="H189" s="230">
        <v>380.952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518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518</v>
      </c>
      <c r="BM189" s="238" t="s">
        <v>1503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1072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1504</v>
      </c>
      <c r="G191" s="246"/>
      <c r="H191" s="250">
        <v>380.95238095238096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2" customFormat="1" ht="16.5" customHeight="1">
      <c r="A192" s="37"/>
      <c r="B192" s="38"/>
      <c r="C192" s="257" t="s">
        <v>358</v>
      </c>
      <c r="D192" s="257" t="s">
        <v>261</v>
      </c>
      <c r="E192" s="258" t="s">
        <v>1074</v>
      </c>
      <c r="F192" s="259" t="s">
        <v>1075</v>
      </c>
      <c r="G192" s="260" t="s">
        <v>1076</v>
      </c>
      <c r="H192" s="261">
        <v>400</v>
      </c>
      <c r="I192" s="262"/>
      <c r="J192" s="263">
        <f>ROUND(I192*H192,2)</f>
        <v>0</v>
      </c>
      <c r="K192" s="264"/>
      <c r="L192" s="265"/>
      <c r="M192" s="266" t="s">
        <v>1</v>
      </c>
      <c r="N192" s="267" t="s">
        <v>41</v>
      </c>
      <c r="O192" s="90"/>
      <c r="P192" s="236">
        <f>O192*H192</f>
        <v>0</v>
      </c>
      <c r="Q192" s="236">
        <v>0.001</v>
      </c>
      <c r="R192" s="236">
        <f>Q192*H192</f>
        <v>0.40000000000000002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975</v>
      </c>
      <c r="AT192" s="238" t="s">
        <v>261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518</v>
      </c>
      <c r="BM192" s="238" t="s">
        <v>1505</v>
      </c>
    </row>
    <row r="193" s="2" customFormat="1" ht="24.15" customHeight="1">
      <c r="A193" s="37"/>
      <c r="B193" s="38"/>
      <c r="C193" s="257" t="s">
        <v>363</v>
      </c>
      <c r="D193" s="257" t="s">
        <v>261</v>
      </c>
      <c r="E193" s="258" t="s">
        <v>1078</v>
      </c>
      <c r="F193" s="259" t="s">
        <v>1079</v>
      </c>
      <c r="G193" s="260" t="s">
        <v>269</v>
      </c>
      <c r="H193" s="261">
        <v>44</v>
      </c>
      <c r="I193" s="262"/>
      <c r="J193" s="263">
        <f>ROUND(I193*H193,2)</f>
        <v>0</v>
      </c>
      <c r="K193" s="264"/>
      <c r="L193" s="265"/>
      <c r="M193" s="266" t="s">
        <v>1</v>
      </c>
      <c r="N193" s="267" t="s">
        <v>41</v>
      </c>
      <c r="O193" s="90"/>
      <c r="P193" s="236">
        <f>O193*H193</f>
        <v>0</v>
      </c>
      <c r="Q193" s="236">
        <v>0.00025999999999999998</v>
      </c>
      <c r="R193" s="236">
        <f>Q193*H193</f>
        <v>0.011439999999999999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975</v>
      </c>
      <c r="AT193" s="238" t="s">
        <v>261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518</v>
      </c>
      <c r="BM193" s="238" t="s">
        <v>1506</v>
      </c>
    </row>
    <row r="194" s="2" customFormat="1" ht="21.75" customHeight="1">
      <c r="A194" s="37"/>
      <c r="B194" s="38"/>
      <c r="C194" s="226" t="s">
        <v>367</v>
      </c>
      <c r="D194" s="226" t="s">
        <v>184</v>
      </c>
      <c r="E194" s="227" t="s">
        <v>1081</v>
      </c>
      <c r="F194" s="228" t="s">
        <v>1082</v>
      </c>
      <c r="G194" s="229" t="s">
        <v>269</v>
      </c>
      <c r="H194" s="230">
        <v>14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518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518</v>
      </c>
      <c r="BM194" s="238" t="s">
        <v>1507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1084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2" customFormat="1" ht="16.5" customHeight="1">
      <c r="A196" s="37"/>
      <c r="B196" s="38"/>
      <c r="C196" s="257" t="s">
        <v>372</v>
      </c>
      <c r="D196" s="257" t="s">
        <v>261</v>
      </c>
      <c r="E196" s="258" t="s">
        <v>1085</v>
      </c>
      <c r="F196" s="259" t="s">
        <v>1086</v>
      </c>
      <c r="G196" s="260" t="s">
        <v>269</v>
      </c>
      <c r="H196" s="261">
        <v>14</v>
      </c>
      <c r="I196" s="262"/>
      <c r="J196" s="263">
        <f>ROUND(I196*H196,2)</f>
        <v>0</v>
      </c>
      <c r="K196" s="264"/>
      <c r="L196" s="265"/>
      <c r="M196" s="266" t="s">
        <v>1</v>
      </c>
      <c r="N196" s="267" t="s">
        <v>41</v>
      </c>
      <c r="O196" s="90"/>
      <c r="P196" s="236">
        <f>O196*H196</f>
        <v>0</v>
      </c>
      <c r="Q196" s="236">
        <v>0.00016000000000000001</v>
      </c>
      <c r="R196" s="236">
        <f>Q196*H196</f>
        <v>0.0022400000000000002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975</v>
      </c>
      <c r="AT196" s="238" t="s">
        <v>261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518</v>
      </c>
      <c r="BM196" s="238" t="s">
        <v>1508</v>
      </c>
    </row>
    <row r="197" s="2" customFormat="1" ht="37.8" customHeight="1">
      <c r="A197" s="37"/>
      <c r="B197" s="38"/>
      <c r="C197" s="226" t="s">
        <v>376</v>
      </c>
      <c r="D197" s="226" t="s">
        <v>184</v>
      </c>
      <c r="E197" s="227" t="s">
        <v>1277</v>
      </c>
      <c r="F197" s="228" t="s">
        <v>1278</v>
      </c>
      <c r="G197" s="229" t="s">
        <v>305</v>
      </c>
      <c r="H197" s="230">
        <v>28.696000000000002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41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518</v>
      </c>
      <c r="AT197" s="238" t="s">
        <v>184</v>
      </c>
      <c r="AU197" s="238" t="s">
        <v>84</v>
      </c>
      <c r="AY197" s="16" t="s">
        <v>182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518</v>
      </c>
      <c r="BM197" s="238" t="s">
        <v>1509</v>
      </c>
    </row>
    <row r="198" s="2" customFormat="1">
      <c r="A198" s="37"/>
      <c r="B198" s="38"/>
      <c r="C198" s="39"/>
      <c r="D198" s="240" t="s">
        <v>189</v>
      </c>
      <c r="E198" s="39"/>
      <c r="F198" s="241" t="s">
        <v>1280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189</v>
      </c>
      <c r="AU198" s="16" t="s">
        <v>84</v>
      </c>
    </row>
    <row r="199" s="13" customFormat="1">
      <c r="A199" s="13"/>
      <c r="B199" s="245"/>
      <c r="C199" s="246"/>
      <c r="D199" s="247" t="s">
        <v>191</v>
      </c>
      <c r="E199" s="248" t="s">
        <v>1</v>
      </c>
      <c r="F199" s="249" t="s">
        <v>1510</v>
      </c>
      <c r="G199" s="246"/>
      <c r="H199" s="250">
        <v>28.695652173913047</v>
      </c>
      <c r="I199" s="251"/>
      <c r="J199" s="246"/>
      <c r="K199" s="246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191</v>
      </c>
      <c r="AU199" s="256" t="s">
        <v>84</v>
      </c>
      <c r="AV199" s="13" t="s">
        <v>84</v>
      </c>
      <c r="AW199" s="13" t="s">
        <v>33</v>
      </c>
      <c r="AX199" s="13" t="s">
        <v>76</v>
      </c>
      <c r="AY199" s="256" t="s">
        <v>182</v>
      </c>
    </row>
    <row r="200" s="2" customFormat="1" ht="24.15" customHeight="1">
      <c r="A200" s="37"/>
      <c r="B200" s="38"/>
      <c r="C200" s="257" t="s">
        <v>382</v>
      </c>
      <c r="D200" s="257" t="s">
        <v>261</v>
      </c>
      <c r="E200" s="258" t="s">
        <v>1282</v>
      </c>
      <c r="F200" s="259" t="s">
        <v>1283</v>
      </c>
      <c r="G200" s="260" t="s">
        <v>305</v>
      </c>
      <c r="H200" s="261">
        <v>33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41</v>
      </c>
      <c r="O200" s="90"/>
      <c r="P200" s="236">
        <f>O200*H200</f>
        <v>0</v>
      </c>
      <c r="Q200" s="236">
        <v>2.0000000000000002E-05</v>
      </c>
      <c r="R200" s="236">
        <f>Q200*H200</f>
        <v>0.0006600000000000001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983</v>
      </c>
      <c r="AT200" s="238" t="s">
        <v>261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983</v>
      </c>
      <c r="BM200" s="238" t="s">
        <v>1511</v>
      </c>
    </row>
    <row r="201" s="2" customFormat="1">
      <c r="A201" s="37"/>
      <c r="B201" s="38"/>
      <c r="C201" s="39"/>
      <c r="D201" s="247" t="s">
        <v>271</v>
      </c>
      <c r="E201" s="39"/>
      <c r="F201" s="268" t="s">
        <v>1285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271</v>
      </c>
      <c r="AU201" s="16" t="s">
        <v>84</v>
      </c>
    </row>
    <row r="202" s="2" customFormat="1" ht="37.8" customHeight="1">
      <c r="A202" s="37"/>
      <c r="B202" s="38"/>
      <c r="C202" s="226" t="s">
        <v>387</v>
      </c>
      <c r="D202" s="226" t="s">
        <v>184</v>
      </c>
      <c r="E202" s="227" t="s">
        <v>1088</v>
      </c>
      <c r="F202" s="228" t="s">
        <v>1089</v>
      </c>
      <c r="G202" s="229" t="s">
        <v>305</v>
      </c>
      <c r="H202" s="230">
        <v>125.217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518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518</v>
      </c>
      <c r="BM202" s="238" t="s">
        <v>1512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1091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1513</v>
      </c>
      <c r="G204" s="246"/>
      <c r="H204" s="250">
        <v>125.21739130434784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24.15" customHeight="1">
      <c r="A205" s="37"/>
      <c r="B205" s="38"/>
      <c r="C205" s="257" t="s">
        <v>392</v>
      </c>
      <c r="D205" s="257" t="s">
        <v>261</v>
      </c>
      <c r="E205" s="258" t="s">
        <v>1093</v>
      </c>
      <c r="F205" s="259" t="s">
        <v>1094</v>
      </c>
      <c r="G205" s="260" t="s">
        <v>305</v>
      </c>
      <c r="H205" s="261">
        <v>99</v>
      </c>
      <c r="I205" s="262"/>
      <c r="J205" s="263">
        <f>ROUND(I205*H205,2)</f>
        <v>0</v>
      </c>
      <c r="K205" s="264"/>
      <c r="L205" s="265"/>
      <c r="M205" s="266" t="s">
        <v>1</v>
      </c>
      <c r="N205" s="267" t="s">
        <v>41</v>
      </c>
      <c r="O205" s="90"/>
      <c r="P205" s="236">
        <f>O205*H205</f>
        <v>0</v>
      </c>
      <c r="Q205" s="236">
        <v>0.00012</v>
      </c>
      <c r="R205" s="236">
        <f>Q205*H205</f>
        <v>0.01188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983</v>
      </c>
      <c r="AT205" s="238" t="s">
        <v>261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983</v>
      </c>
      <c r="BM205" s="238" t="s">
        <v>1514</v>
      </c>
    </row>
    <row r="206" s="2" customFormat="1">
      <c r="A206" s="37"/>
      <c r="B206" s="38"/>
      <c r="C206" s="39"/>
      <c r="D206" s="247" t="s">
        <v>271</v>
      </c>
      <c r="E206" s="39"/>
      <c r="F206" s="268" t="s">
        <v>1096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271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6"/>
      <c r="F207" s="249" t="s">
        <v>1515</v>
      </c>
      <c r="G207" s="246"/>
      <c r="H207" s="250">
        <v>99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4</v>
      </c>
      <c r="AX207" s="13" t="s">
        <v>80</v>
      </c>
      <c r="AY207" s="256" t="s">
        <v>182</v>
      </c>
    </row>
    <row r="208" s="2" customFormat="1" ht="24.15" customHeight="1">
      <c r="A208" s="37"/>
      <c r="B208" s="38"/>
      <c r="C208" s="257" t="s">
        <v>397</v>
      </c>
      <c r="D208" s="257" t="s">
        <v>261</v>
      </c>
      <c r="E208" s="258" t="s">
        <v>1516</v>
      </c>
      <c r="F208" s="259" t="s">
        <v>1517</v>
      </c>
      <c r="G208" s="260" t="s">
        <v>305</v>
      </c>
      <c r="H208" s="261">
        <v>45</v>
      </c>
      <c r="I208" s="262"/>
      <c r="J208" s="263">
        <f>ROUND(I208*H208,2)</f>
        <v>0</v>
      </c>
      <c r="K208" s="264"/>
      <c r="L208" s="265"/>
      <c r="M208" s="266" t="s">
        <v>1</v>
      </c>
      <c r="N208" s="267" t="s">
        <v>41</v>
      </c>
      <c r="O208" s="90"/>
      <c r="P208" s="236">
        <f>O208*H208</f>
        <v>0</v>
      </c>
      <c r="Q208" s="236">
        <v>0.00017000000000000001</v>
      </c>
      <c r="R208" s="236">
        <f>Q208*H208</f>
        <v>0.0076500000000000005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983</v>
      </c>
      <c r="AT208" s="238" t="s">
        <v>261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983</v>
      </c>
      <c r="BM208" s="238" t="s">
        <v>1518</v>
      </c>
    </row>
    <row r="209" s="2" customFormat="1">
      <c r="A209" s="37"/>
      <c r="B209" s="38"/>
      <c r="C209" s="39"/>
      <c r="D209" s="247" t="s">
        <v>271</v>
      </c>
      <c r="E209" s="39"/>
      <c r="F209" s="268" t="s">
        <v>1519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271</v>
      </c>
      <c r="AU209" s="16" t="s">
        <v>84</v>
      </c>
    </row>
    <row r="210" s="13" customFormat="1">
      <c r="A210" s="13"/>
      <c r="B210" s="245"/>
      <c r="C210" s="246"/>
      <c r="D210" s="247" t="s">
        <v>191</v>
      </c>
      <c r="E210" s="246"/>
      <c r="F210" s="249" t="s">
        <v>1520</v>
      </c>
      <c r="G210" s="246"/>
      <c r="H210" s="250">
        <v>45</v>
      </c>
      <c r="I210" s="251"/>
      <c r="J210" s="246"/>
      <c r="K210" s="246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191</v>
      </c>
      <c r="AU210" s="256" t="s">
        <v>84</v>
      </c>
      <c r="AV210" s="13" t="s">
        <v>84</v>
      </c>
      <c r="AW210" s="13" t="s">
        <v>4</v>
      </c>
      <c r="AX210" s="13" t="s">
        <v>80</v>
      </c>
      <c r="AY210" s="256" t="s">
        <v>182</v>
      </c>
    </row>
    <row r="211" s="2" customFormat="1" ht="37.8" customHeight="1">
      <c r="A211" s="37"/>
      <c r="B211" s="38"/>
      <c r="C211" s="226" t="s">
        <v>401</v>
      </c>
      <c r="D211" s="226" t="s">
        <v>184</v>
      </c>
      <c r="E211" s="227" t="s">
        <v>1108</v>
      </c>
      <c r="F211" s="228" t="s">
        <v>1109</v>
      </c>
      <c r="G211" s="229" t="s">
        <v>305</v>
      </c>
      <c r="H211" s="230">
        <v>382.60899999999998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518</v>
      </c>
      <c r="AT211" s="238" t="s">
        <v>184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518</v>
      </c>
      <c r="BM211" s="238" t="s">
        <v>1521</v>
      </c>
    </row>
    <row r="212" s="2" customFormat="1">
      <c r="A212" s="37"/>
      <c r="B212" s="38"/>
      <c r="C212" s="39"/>
      <c r="D212" s="240" t="s">
        <v>189</v>
      </c>
      <c r="E212" s="39"/>
      <c r="F212" s="241" t="s">
        <v>1111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189</v>
      </c>
      <c r="AU212" s="16" t="s">
        <v>84</v>
      </c>
    </row>
    <row r="213" s="13" customFormat="1">
      <c r="A213" s="13"/>
      <c r="B213" s="245"/>
      <c r="C213" s="246"/>
      <c r="D213" s="247" t="s">
        <v>191</v>
      </c>
      <c r="E213" s="248" t="s">
        <v>1</v>
      </c>
      <c r="F213" s="249" t="s">
        <v>1522</v>
      </c>
      <c r="G213" s="246"/>
      <c r="H213" s="250">
        <v>382.60869565217394</v>
      </c>
      <c r="I213" s="251"/>
      <c r="J213" s="246"/>
      <c r="K213" s="246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191</v>
      </c>
      <c r="AU213" s="256" t="s">
        <v>84</v>
      </c>
      <c r="AV213" s="13" t="s">
        <v>84</v>
      </c>
      <c r="AW213" s="13" t="s">
        <v>33</v>
      </c>
      <c r="AX213" s="13" t="s">
        <v>76</v>
      </c>
      <c r="AY213" s="256" t="s">
        <v>182</v>
      </c>
    </row>
    <row r="214" s="2" customFormat="1" ht="24.15" customHeight="1">
      <c r="A214" s="37"/>
      <c r="B214" s="38"/>
      <c r="C214" s="257" t="s">
        <v>406</v>
      </c>
      <c r="D214" s="257" t="s">
        <v>261</v>
      </c>
      <c r="E214" s="258" t="s">
        <v>1113</v>
      </c>
      <c r="F214" s="259" t="s">
        <v>1114</v>
      </c>
      <c r="G214" s="260" t="s">
        <v>305</v>
      </c>
      <c r="H214" s="261">
        <v>440</v>
      </c>
      <c r="I214" s="262"/>
      <c r="J214" s="263">
        <f>ROUND(I214*H214,2)</f>
        <v>0</v>
      </c>
      <c r="K214" s="264"/>
      <c r="L214" s="265"/>
      <c r="M214" s="266" t="s">
        <v>1</v>
      </c>
      <c r="N214" s="267" t="s">
        <v>41</v>
      </c>
      <c r="O214" s="90"/>
      <c r="P214" s="236">
        <f>O214*H214</f>
        <v>0</v>
      </c>
      <c r="Q214" s="236">
        <v>0.00064000000000000005</v>
      </c>
      <c r="R214" s="236">
        <f>Q214*H214</f>
        <v>0.28160000000000002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983</v>
      </c>
      <c r="AT214" s="238" t="s">
        <v>261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983</v>
      </c>
      <c r="BM214" s="238" t="s">
        <v>1523</v>
      </c>
    </row>
    <row r="215" s="2" customFormat="1">
      <c r="A215" s="37"/>
      <c r="B215" s="38"/>
      <c r="C215" s="39"/>
      <c r="D215" s="247" t="s">
        <v>271</v>
      </c>
      <c r="E215" s="39"/>
      <c r="F215" s="268" t="s">
        <v>1116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271</v>
      </c>
      <c r="AU215" s="16" t="s">
        <v>84</v>
      </c>
    </row>
    <row r="216" s="13" customFormat="1">
      <c r="A216" s="13"/>
      <c r="B216" s="245"/>
      <c r="C216" s="246"/>
      <c r="D216" s="247" t="s">
        <v>191</v>
      </c>
      <c r="E216" s="246"/>
      <c r="F216" s="249" t="s">
        <v>1524</v>
      </c>
      <c r="G216" s="246"/>
      <c r="H216" s="250">
        <v>440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4</v>
      </c>
      <c r="AX216" s="13" t="s">
        <v>80</v>
      </c>
      <c r="AY216" s="256" t="s">
        <v>182</v>
      </c>
    </row>
    <row r="217" s="2" customFormat="1" ht="37.8" customHeight="1">
      <c r="A217" s="37"/>
      <c r="B217" s="38"/>
      <c r="C217" s="226" t="s">
        <v>412</v>
      </c>
      <c r="D217" s="226" t="s">
        <v>184</v>
      </c>
      <c r="E217" s="227" t="s">
        <v>1525</v>
      </c>
      <c r="F217" s="228" t="s">
        <v>1526</v>
      </c>
      <c r="G217" s="229" t="s">
        <v>305</v>
      </c>
      <c r="H217" s="230">
        <v>103.47799999999999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518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518</v>
      </c>
      <c r="BM217" s="238" t="s">
        <v>1527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1528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13" customFormat="1">
      <c r="A219" s="13"/>
      <c r="B219" s="245"/>
      <c r="C219" s="246"/>
      <c r="D219" s="247" t="s">
        <v>191</v>
      </c>
      <c r="E219" s="248" t="s">
        <v>1</v>
      </c>
      <c r="F219" s="249" t="s">
        <v>1529</v>
      </c>
      <c r="G219" s="246"/>
      <c r="H219" s="250">
        <v>103.47826086956522</v>
      </c>
      <c r="I219" s="251"/>
      <c r="J219" s="246"/>
      <c r="K219" s="246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191</v>
      </c>
      <c r="AU219" s="256" t="s">
        <v>84</v>
      </c>
      <c r="AV219" s="13" t="s">
        <v>84</v>
      </c>
      <c r="AW219" s="13" t="s">
        <v>33</v>
      </c>
      <c r="AX219" s="13" t="s">
        <v>76</v>
      </c>
      <c r="AY219" s="256" t="s">
        <v>182</v>
      </c>
    </row>
    <row r="220" s="2" customFormat="1" ht="24.15" customHeight="1">
      <c r="A220" s="37"/>
      <c r="B220" s="38"/>
      <c r="C220" s="257" t="s">
        <v>417</v>
      </c>
      <c r="D220" s="257" t="s">
        <v>261</v>
      </c>
      <c r="E220" s="258" t="s">
        <v>1530</v>
      </c>
      <c r="F220" s="259" t="s">
        <v>1531</v>
      </c>
      <c r="G220" s="260" t="s">
        <v>305</v>
      </c>
      <c r="H220" s="261">
        <v>119</v>
      </c>
      <c r="I220" s="262"/>
      <c r="J220" s="263">
        <f>ROUND(I220*H220,2)</f>
        <v>0</v>
      </c>
      <c r="K220" s="264"/>
      <c r="L220" s="265"/>
      <c r="M220" s="266" t="s">
        <v>1</v>
      </c>
      <c r="N220" s="267" t="s">
        <v>41</v>
      </c>
      <c r="O220" s="90"/>
      <c r="P220" s="236">
        <f>O220*H220</f>
        <v>0</v>
      </c>
      <c r="Q220" s="236">
        <v>0.00025000000000000001</v>
      </c>
      <c r="R220" s="236">
        <f>Q220*H220</f>
        <v>0.029750000000000002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983</v>
      </c>
      <c r="AT220" s="238" t="s">
        <v>261</v>
      </c>
      <c r="AU220" s="238" t="s">
        <v>84</v>
      </c>
      <c r="AY220" s="16" t="s">
        <v>182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80</v>
      </c>
      <c r="BK220" s="239">
        <f>ROUND(I220*H220,2)</f>
        <v>0</v>
      </c>
      <c r="BL220" s="16" t="s">
        <v>983</v>
      </c>
      <c r="BM220" s="238" t="s">
        <v>1532</v>
      </c>
    </row>
    <row r="221" s="2" customFormat="1">
      <c r="A221" s="37"/>
      <c r="B221" s="38"/>
      <c r="C221" s="39"/>
      <c r="D221" s="247" t="s">
        <v>271</v>
      </c>
      <c r="E221" s="39"/>
      <c r="F221" s="268" t="s">
        <v>1533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271</v>
      </c>
      <c r="AU221" s="16" t="s">
        <v>84</v>
      </c>
    </row>
    <row r="222" s="13" customFormat="1">
      <c r="A222" s="13"/>
      <c r="B222" s="245"/>
      <c r="C222" s="246"/>
      <c r="D222" s="247" t="s">
        <v>191</v>
      </c>
      <c r="E222" s="246"/>
      <c r="F222" s="249" t="s">
        <v>1534</v>
      </c>
      <c r="G222" s="246"/>
      <c r="H222" s="250">
        <v>119</v>
      </c>
      <c r="I222" s="251"/>
      <c r="J222" s="246"/>
      <c r="K222" s="246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191</v>
      </c>
      <c r="AU222" s="256" t="s">
        <v>84</v>
      </c>
      <c r="AV222" s="13" t="s">
        <v>84</v>
      </c>
      <c r="AW222" s="13" t="s">
        <v>4</v>
      </c>
      <c r="AX222" s="13" t="s">
        <v>80</v>
      </c>
      <c r="AY222" s="256" t="s">
        <v>182</v>
      </c>
    </row>
    <row r="223" s="2" customFormat="1" ht="37.8" customHeight="1">
      <c r="A223" s="37"/>
      <c r="B223" s="38"/>
      <c r="C223" s="226" t="s">
        <v>422</v>
      </c>
      <c r="D223" s="226" t="s">
        <v>184</v>
      </c>
      <c r="E223" s="227" t="s">
        <v>1535</v>
      </c>
      <c r="F223" s="228" t="s">
        <v>1536</v>
      </c>
      <c r="G223" s="229" t="s">
        <v>305</v>
      </c>
      <c r="H223" s="230">
        <v>105.217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518</v>
      </c>
      <c r="AT223" s="238" t="s">
        <v>184</v>
      </c>
      <c r="AU223" s="238" t="s">
        <v>84</v>
      </c>
      <c r="AY223" s="16" t="s">
        <v>182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80</v>
      </c>
      <c r="BK223" s="239">
        <f>ROUND(I223*H223,2)</f>
        <v>0</v>
      </c>
      <c r="BL223" s="16" t="s">
        <v>518</v>
      </c>
      <c r="BM223" s="238" t="s">
        <v>1537</v>
      </c>
    </row>
    <row r="224" s="2" customFormat="1">
      <c r="A224" s="37"/>
      <c r="B224" s="38"/>
      <c r="C224" s="39"/>
      <c r="D224" s="240" t="s">
        <v>189</v>
      </c>
      <c r="E224" s="39"/>
      <c r="F224" s="241" t="s">
        <v>1538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189</v>
      </c>
      <c r="AU224" s="16" t="s">
        <v>84</v>
      </c>
    </row>
    <row r="225" s="13" customFormat="1">
      <c r="A225" s="13"/>
      <c r="B225" s="245"/>
      <c r="C225" s="246"/>
      <c r="D225" s="247" t="s">
        <v>191</v>
      </c>
      <c r="E225" s="248" t="s">
        <v>1</v>
      </c>
      <c r="F225" s="249" t="s">
        <v>1289</v>
      </c>
      <c r="G225" s="246"/>
      <c r="H225" s="250">
        <v>105.21739130434783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191</v>
      </c>
      <c r="AU225" s="256" t="s">
        <v>84</v>
      </c>
      <c r="AV225" s="13" t="s">
        <v>84</v>
      </c>
      <c r="AW225" s="13" t="s">
        <v>33</v>
      </c>
      <c r="AX225" s="13" t="s">
        <v>76</v>
      </c>
      <c r="AY225" s="256" t="s">
        <v>182</v>
      </c>
    </row>
    <row r="226" s="2" customFormat="1" ht="24.15" customHeight="1">
      <c r="A226" s="37"/>
      <c r="B226" s="38"/>
      <c r="C226" s="257" t="s">
        <v>427</v>
      </c>
      <c r="D226" s="257" t="s">
        <v>261</v>
      </c>
      <c r="E226" s="258" t="s">
        <v>1539</v>
      </c>
      <c r="F226" s="259" t="s">
        <v>1540</v>
      </c>
      <c r="G226" s="260" t="s">
        <v>305</v>
      </c>
      <c r="H226" s="261">
        <v>121</v>
      </c>
      <c r="I226" s="262"/>
      <c r="J226" s="263">
        <f>ROUND(I226*H226,2)</f>
        <v>0</v>
      </c>
      <c r="K226" s="264"/>
      <c r="L226" s="265"/>
      <c r="M226" s="266" t="s">
        <v>1</v>
      </c>
      <c r="N226" s="267" t="s">
        <v>41</v>
      </c>
      <c r="O226" s="90"/>
      <c r="P226" s="236">
        <f>O226*H226</f>
        <v>0</v>
      </c>
      <c r="Q226" s="236">
        <v>0.00034000000000000002</v>
      </c>
      <c r="R226" s="236">
        <f>Q226*H226</f>
        <v>0.041140000000000003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983</v>
      </c>
      <c r="AT226" s="238" t="s">
        <v>261</v>
      </c>
      <c r="AU226" s="238" t="s">
        <v>84</v>
      </c>
      <c r="AY226" s="16" t="s">
        <v>182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80</v>
      </c>
      <c r="BK226" s="239">
        <f>ROUND(I226*H226,2)</f>
        <v>0</v>
      </c>
      <c r="BL226" s="16" t="s">
        <v>983</v>
      </c>
      <c r="BM226" s="238" t="s">
        <v>1541</v>
      </c>
    </row>
    <row r="227" s="2" customFormat="1">
      <c r="A227" s="37"/>
      <c r="B227" s="38"/>
      <c r="C227" s="39"/>
      <c r="D227" s="247" t="s">
        <v>271</v>
      </c>
      <c r="E227" s="39"/>
      <c r="F227" s="268" t="s">
        <v>1542</v>
      </c>
      <c r="G227" s="39"/>
      <c r="H227" s="39"/>
      <c r="I227" s="242"/>
      <c r="J227" s="39"/>
      <c r="K227" s="39"/>
      <c r="L227" s="43"/>
      <c r="M227" s="243"/>
      <c r="N227" s="24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271</v>
      </c>
      <c r="AU227" s="16" t="s">
        <v>84</v>
      </c>
    </row>
    <row r="228" s="13" customFormat="1">
      <c r="A228" s="13"/>
      <c r="B228" s="245"/>
      <c r="C228" s="246"/>
      <c r="D228" s="247" t="s">
        <v>191</v>
      </c>
      <c r="E228" s="246"/>
      <c r="F228" s="249" t="s">
        <v>1291</v>
      </c>
      <c r="G228" s="246"/>
      <c r="H228" s="250">
        <v>121</v>
      </c>
      <c r="I228" s="251"/>
      <c r="J228" s="246"/>
      <c r="K228" s="246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191</v>
      </c>
      <c r="AU228" s="256" t="s">
        <v>84</v>
      </c>
      <c r="AV228" s="13" t="s">
        <v>84</v>
      </c>
      <c r="AW228" s="13" t="s">
        <v>4</v>
      </c>
      <c r="AX228" s="13" t="s">
        <v>80</v>
      </c>
      <c r="AY228" s="256" t="s">
        <v>182</v>
      </c>
    </row>
    <row r="229" s="2" customFormat="1" ht="37.8" customHeight="1">
      <c r="A229" s="37"/>
      <c r="B229" s="38"/>
      <c r="C229" s="226" t="s">
        <v>432</v>
      </c>
      <c r="D229" s="226" t="s">
        <v>184</v>
      </c>
      <c r="E229" s="227" t="s">
        <v>1543</v>
      </c>
      <c r="F229" s="228" t="s">
        <v>1544</v>
      </c>
      <c r="G229" s="229" t="s">
        <v>305</v>
      </c>
      <c r="H229" s="230">
        <v>102.609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518</v>
      </c>
      <c r="AT229" s="238" t="s">
        <v>184</v>
      </c>
      <c r="AU229" s="238" t="s">
        <v>84</v>
      </c>
      <c r="AY229" s="16" t="s">
        <v>182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80</v>
      </c>
      <c r="BK229" s="239">
        <f>ROUND(I229*H229,2)</f>
        <v>0</v>
      </c>
      <c r="BL229" s="16" t="s">
        <v>518</v>
      </c>
      <c r="BM229" s="238" t="s">
        <v>1545</v>
      </c>
    </row>
    <row r="230" s="2" customFormat="1">
      <c r="A230" s="37"/>
      <c r="B230" s="38"/>
      <c r="C230" s="39"/>
      <c r="D230" s="240" t="s">
        <v>189</v>
      </c>
      <c r="E230" s="39"/>
      <c r="F230" s="241" t="s">
        <v>1546</v>
      </c>
      <c r="G230" s="39"/>
      <c r="H230" s="39"/>
      <c r="I230" s="242"/>
      <c r="J230" s="39"/>
      <c r="K230" s="39"/>
      <c r="L230" s="43"/>
      <c r="M230" s="243"/>
      <c r="N230" s="24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189</v>
      </c>
      <c r="AU230" s="16" t="s">
        <v>84</v>
      </c>
    </row>
    <row r="231" s="13" customFormat="1">
      <c r="A231" s="13"/>
      <c r="B231" s="245"/>
      <c r="C231" s="246"/>
      <c r="D231" s="247" t="s">
        <v>191</v>
      </c>
      <c r="E231" s="248" t="s">
        <v>1</v>
      </c>
      <c r="F231" s="249" t="s">
        <v>1547</v>
      </c>
      <c r="G231" s="246"/>
      <c r="H231" s="250">
        <v>102.60869565217392</v>
      </c>
      <c r="I231" s="251"/>
      <c r="J231" s="246"/>
      <c r="K231" s="246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191</v>
      </c>
      <c r="AU231" s="256" t="s">
        <v>84</v>
      </c>
      <c r="AV231" s="13" t="s">
        <v>84</v>
      </c>
      <c r="AW231" s="13" t="s">
        <v>33</v>
      </c>
      <c r="AX231" s="13" t="s">
        <v>76</v>
      </c>
      <c r="AY231" s="256" t="s">
        <v>182</v>
      </c>
    </row>
    <row r="232" s="2" customFormat="1" ht="24.15" customHeight="1">
      <c r="A232" s="37"/>
      <c r="B232" s="38"/>
      <c r="C232" s="257" t="s">
        <v>438</v>
      </c>
      <c r="D232" s="257" t="s">
        <v>261</v>
      </c>
      <c r="E232" s="258" t="s">
        <v>1548</v>
      </c>
      <c r="F232" s="259" t="s">
        <v>1549</v>
      </c>
      <c r="G232" s="260" t="s">
        <v>305</v>
      </c>
      <c r="H232" s="261">
        <v>118</v>
      </c>
      <c r="I232" s="262"/>
      <c r="J232" s="263">
        <f>ROUND(I232*H232,2)</f>
        <v>0</v>
      </c>
      <c r="K232" s="264"/>
      <c r="L232" s="265"/>
      <c r="M232" s="266" t="s">
        <v>1</v>
      </c>
      <c r="N232" s="267" t="s">
        <v>41</v>
      </c>
      <c r="O232" s="90"/>
      <c r="P232" s="236">
        <f>O232*H232</f>
        <v>0</v>
      </c>
      <c r="Q232" s="236">
        <v>0.00031</v>
      </c>
      <c r="R232" s="236">
        <f>Q232*H232</f>
        <v>0.036580000000000001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983</v>
      </c>
      <c r="AT232" s="238" t="s">
        <v>261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983</v>
      </c>
      <c r="BM232" s="238" t="s">
        <v>1550</v>
      </c>
    </row>
    <row r="233" s="2" customFormat="1">
      <c r="A233" s="37"/>
      <c r="B233" s="38"/>
      <c r="C233" s="39"/>
      <c r="D233" s="247" t="s">
        <v>271</v>
      </c>
      <c r="E233" s="39"/>
      <c r="F233" s="268" t="s">
        <v>1551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271</v>
      </c>
      <c r="AU233" s="16" t="s">
        <v>84</v>
      </c>
    </row>
    <row r="234" s="13" customFormat="1">
      <c r="A234" s="13"/>
      <c r="B234" s="245"/>
      <c r="C234" s="246"/>
      <c r="D234" s="247" t="s">
        <v>191</v>
      </c>
      <c r="E234" s="246"/>
      <c r="F234" s="249" t="s">
        <v>1552</v>
      </c>
      <c r="G234" s="246"/>
      <c r="H234" s="250">
        <v>118</v>
      </c>
      <c r="I234" s="251"/>
      <c r="J234" s="246"/>
      <c r="K234" s="246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191</v>
      </c>
      <c r="AU234" s="256" t="s">
        <v>84</v>
      </c>
      <c r="AV234" s="13" t="s">
        <v>84</v>
      </c>
      <c r="AW234" s="13" t="s">
        <v>4</v>
      </c>
      <c r="AX234" s="13" t="s">
        <v>80</v>
      </c>
      <c r="AY234" s="256" t="s">
        <v>182</v>
      </c>
    </row>
    <row r="235" s="2" customFormat="1" ht="37.8" customHeight="1">
      <c r="A235" s="37"/>
      <c r="B235" s="38"/>
      <c r="C235" s="226" t="s">
        <v>444</v>
      </c>
      <c r="D235" s="226" t="s">
        <v>184</v>
      </c>
      <c r="E235" s="227" t="s">
        <v>1553</v>
      </c>
      <c r="F235" s="228" t="s">
        <v>1554</v>
      </c>
      <c r="G235" s="229" t="s">
        <v>305</v>
      </c>
      <c r="H235" s="230">
        <v>63.478000000000002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518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518</v>
      </c>
      <c r="BM235" s="238" t="s">
        <v>1555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1556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13" customFormat="1">
      <c r="A237" s="13"/>
      <c r="B237" s="245"/>
      <c r="C237" s="246"/>
      <c r="D237" s="247" t="s">
        <v>191</v>
      </c>
      <c r="E237" s="248" t="s">
        <v>1</v>
      </c>
      <c r="F237" s="249" t="s">
        <v>1557</v>
      </c>
      <c r="G237" s="246"/>
      <c r="H237" s="250">
        <v>63.478260869565226</v>
      </c>
      <c r="I237" s="251"/>
      <c r="J237" s="246"/>
      <c r="K237" s="246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191</v>
      </c>
      <c r="AU237" s="256" t="s">
        <v>84</v>
      </c>
      <c r="AV237" s="13" t="s">
        <v>84</v>
      </c>
      <c r="AW237" s="13" t="s">
        <v>33</v>
      </c>
      <c r="AX237" s="13" t="s">
        <v>76</v>
      </c>
      <c r="AY237" s="256" t="s">
        <v>182</v>
      </c>
    </row>
    <row r="238" s="2" customFormat="1" ht="24.15" customHeight="1">
      <c r="A238" s="37"/>
      <c r="B238" s="38"/>
      <c r="C238" s="257" t="s">
        <v>449</v>
      </c>
      <c r="D238" s="257" t="s">
        <v>261</v>
      </c>
      <c r="E238" s="258" t="s">
        <v>1558</v>
      </c>
      <c r="F238" s="259" t="s">
        <v>1559</v>
      </c>
      <c r="G238" s="260" t="s">
        <v>305</v>
      </c>
      <c r="H238" s="261">
        <v>73</v>
      </c>
      <c r="I238" s="262"/>
      <c r="J238" s="263">
        <f>ROUND(I238*H238,2)</f>
        <v>0</v>
      </c>
      <c r="K238" s="264"/>
      <c r="L238" s="265"/>
      <c r="M238" s="266" t="s">
        <v>1</v>
      </c>
      <c r="N238" s="267" t="s">
        <v>41</v>
      </c>
      <c r="O238" s="90"/>
      <c r="P238" s="236">
        <f>O238*H238</f>
        <v>0</v>
      </c>
      <c r="Q238" s="236">
        <v>0.00063000000000000003</v>
      </c>
      <c r="R238" s="236">
        <f>Q238*H238</f>
        <v>0.045990000000000003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983</v>
      </c>
      <c r="AT238" s="238" t="s">
        <v>261</v>
      </c>
      <c r="AU238" s="238" t="s">
        <v>84</v>
      </c>
      <c r="AY238" s="16" t="s">
        <v>182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80</v>
      </c>
      <c r="BK238" s="239">
        <f>ROUND(I238*H238,2)</f>
        <v>0</v>
      </c>
      <c r="BL238" s="16" t="s">
        <v>983</v>
      </c>
      <c r="BM238" s="238" t="s">
        <v>1560</v>
      </c>
    </row>
    <row r="239" s="2" customFormat="1">
      <c r="A239" s="37"/>
      <c r="B239" s="38"/>
      <c r="C239" s="39"/>
      <c r="D239" s="247" t="s">
        <v>271</v>
      </c>
      <c r="E239" s="39"/>
      <c r="F239" s="268" t="s">
        <v>1561</v>
      </c>
      <c r="G239" s="39"/>
      <c r="H239" s="39"/>
      <c r="I239" s="242"/>
      <c r="J239" s="39"/>
      <c r="K239" s="39"/>
      <c r="L239" s="43"/>
      <c r="M239" s="243"/>
      <c r="N239" s="24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271</v>
      </c>
      <c r="AU239" s="16" t="s">
        <v>84</v>
      </c>
    </row>
    <row r="240" s="13" customFormat="1">
      <c r="A240" s="13"/>
      <c r="B240" s="245"/>
      <c r="C240" s="246"/>
      <c r="D240" s="247" t="s">
        <v>191</v>
      </c>
      <c r="E240" s="246"/>
      <c r="F240" s="249" t="s">
        <v>1562</v>
      </c>
      <c r="G240" s="246"/>
      <c r="H240" s="250">
        <v>73</v>
      </c>
      <c r="I240" s="251"/>
      <c r="J240" s="246"/>
      <c r="K240" s="246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191</v>
      </c>
      <c r="AU240" s="256" t="s">
        <v>84</v>
      </c>
      <c r="AV240" s="13" t="s">
        <v>84</v>
      </c>
      <c r="AW240" s="13" t="s">
        <v>4</v>
      </c>
      <c r="AX240" s="13" t="s">
        <v>80</v>
      </c>
      <c r="AY240" s="256" t="s">
        <v>182</v>
      </c>
    </row>
    <row r="241" s="2" customFormat="1" ht="16.5" customHeight="1">
      <c r="A241" s="37"/>
      <c r="B241" s="38"/>
      <c r="C241" s="257" t="s">
        <v>454</v>
      </c>
      <c r="D241" s="257" t="s">
        <v>261</v>
      </c>
      <c r="E241" s="258" t="s">
        <v>1118</v>
      </c>
      <c r="F241" s="259" t="s">
        <v>1119</v>
      </c>
      <c r="G241" s="260" t="s">
        <v>608</v>
      </c>
      <c r="H241" s="261">
        <v>1</v>
      </c>
      <c r="I241" s="262"/>
      <c r="J241" s="263">
        <f>ROUND(I241*H241,2)</f>
        <v>0</v>
      </c>
      <c r="K241" s="264"/>
      <c r="L241" s="265"/>
      <c r="M241" s="266" t="s">
        <v>1</v>
      </c>
      <c r="N241" s="267" t="s">
        <v>41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983</v>
      </c>
      <c r="AT241" s="238" t="s">
        <v>261</v>
      </c>
      <c r="AU241" s="238" t="s">
        <v>84</v>
      </c>
      <c r="AY241" s="16" t="s">
        <v>182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80</v>
      </c>
      <c r="BK241" s="239">
        <f>ROUND(I241*H241,2)</f>
        <v>0</v>
      </c>
      <c r="BL241" s="16" t="s">
        <v>983</v>
      </c>
      <c r="BM241" s="238" t="s">
        <v>1563</v>
      </c>
    </row>
    <row r="242" s="2" customFormat="1" ht="21.75" customHeight="1">
      <c r="A242" s="37"/>
      <c r="B242" s="38"/>
      <c r="C242" s="226" t="s">
        <v>459</v>
      </c>
      <c r="D242" s="226" t="s">
        <v>184</v>
      </c>
      <c r="E242" s="227" t="s">
        <v>1121</v>
      </c>
      <c r="F242" s="228" t="s">
        <v>1122</v>
      </c>
      <c r="G242" s="229" t="s">
        <v>305</v>
      </c>
      <c r="H242" s="230">
        <v>263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518</v>
      </c>
      <c r="AT242" s="238" t="s">
        <v>184</v>
      </c>
      <c r="AU242" s="238" t="s">
        <v>84</v>
      </c>
      <c r="AY242" s="16" t="s">
        <v>182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80</v>
      </c>
      <c r="BK242" s="239">
        <f>ROUND(I242*H242,2)</f>
        <v>0</v>
      </c>
      <c r="BL242" s="16" t="s">
        <v>518</v>
      </c>
      <c r="BM242" s="238" t="s">
        <v>1564</v>
      </c>
    </row>
    <row r="243" s="2" customFormat="1" ht="16.5" customHeight="1">
      <c r="A243" s="37"/>
      <c r="B243" s="38"/>
      <c r="C243" s="226" t="s">
        <v>464</v>
      </c>
      <c r="D243" s="226" t="s">
        <v>184</v>
      </c>
      <c r="E243" s="227" t="s">
        <v>1124</v>
      </c>
      <c r="F243" s="228" t="s">
        <v>1125</v>
      </c>
      <c r="G243" s="229" t="s">
        <v>608</v>
      </c>
      <c r="H243" s="230">
        <v>1</v>
      </c>
      <c r="I243" s="231"/>
      <c r="J243" s="232">
        <f>ROUND(I243*H243,2)</f>
        <v>0</v>
      </c>
      <c r="K243" s="233"/>
      <c r="L243" s="43"/>
      <c r="M243" s="234" t="s">
        <v>1</v>
      </c>
      <c r="N243" s="235" t="s">
        <v>41</v>
      </c>
      <c r="O243" s="90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518</v>
      </c>
      <c r="AT243" s="238" t="s">
        <v>184</v>
      </c>
      <c r="AU243" s="238" t="s">
        <v>84</v>
      </c>
      <c r="AY243" s="16" t="s">
        <v>182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80</v>
      </c>
      <c r="BK243" s="239">
        <f>ROUND(I243*H243,2)</f>
        <v>0</v>
      </c>
      <c r="BL243" s="16" t="s">
        <v>518</v>
      </c>
      <c r="BM243" s="238" t="s">
        <v>1565</v>
      </c>
    </row>
    <row r="244" s="2" customFormat="1" ht="16.5" customHeight="1">
      <c r="A244" s="37"/>
      <c r="B244" s="38"/>
      <c r="C244" s="226" t="s">
        <v>470</v>
      </c>
      <c r="D244" s="226" t="s">
        <v>184</v>
      </c>
      <c r="E244" s="227" t="s">
        <v>1127</v>
      </c>
      <c r="F244" s="228" t="s">
        <v>1128</v>
      </c>
      <c r="G244" s="229" t="s">
        <v>1129</v>
      </c>
      <c r="H244" s="230">
        <v>1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41</v>
      </c>
      <c r="O244" s="90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518</v>
      </c>
      <c r="AT244" s="238" t="s">
        <v>184</v>
      </c>
      <c r="AU244" s="238" t="s">
        <v>84</v>
      </c>
      <c r="AY244" s="16" t="s">
        <v>182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80</v>
      </c>
      <c r="BK244" s="239">
        <f>ROUND(I244*H244,2)</f>
        <v>0</v>
      </c>
      <c r="BL244" s="16" t="s">
        <v>518</v>
      </c>
      <c r="BM244" s="238" t="s">
        <v>1566</v>
      </c>
    </row>
    <row r="245" s="2" customFormat="1" ht="16.5" customHeight="1">
      <c r="A245" s="37"/>
      <c r="B245" s="38"/>
      <c r="C245" s="226" t="s">
        <v>476</v>
      </c>
      <c r="D245" s="226" t="s">
        <v>184</v>
      </c>
      <c r="E245" s="227" t="s">
        <v>1131</v>
      </c>
      <c r="F245" s="228" t="s">
        <v>1132</v>
      </c>
      <c r="G245" s="229" t="s">
        <v>608</v>
      </c>
      <c r="H245" s="230">
        <v>1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41</v>
      </c>
      <c r="O245" s="90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518</v>
      </c>
      <c r="AT245" s="238" t="s">
        <v>184</v>
      </c>
      <c r="AU245" s="238" t="s">
        <v>84</v>
      </c>
      <c r="AY245" s="16" t="s">
        <v>182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80</v>
      </c>
      <c r="BK245" s="239">
        <f>ROUND(I245*H245,2)</f>
        <v>0</v>
      </c>
      <c r="BL245" s="16" t="s">
        <v>518</v>
      </c>
      <c r="BM245" s="238" t="s">
        <v>1567</v>
      </c>
    </row>
    <row r="246" s="2" customFormat="1" ht="24.15" customHeight="1">
      <c r="A246" s="37"/>
      <c r="B246" s="38"/>
      <c r="C246" s="226" t="s">
        <v>481</v>
      </c>
      <c r="D246" s="226" t="s">
        <v>184</v>
      </c>
      <c r="E246" s="227" t="s">
        <v>1568</v>
      </c>
      <c r="F246" s="228" t="s">
        <v>1569</v>
      </c>
      <c r="G246" s="229" t="s">
        <v>269</v>
      </c>
      <c r="H246" s="230">
        <v>1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518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518</v>
      </c>
      <c r="BM246" s="238" t="s">
        <v>1570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1571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2" customFormat="1" ht="24.15" customHeight="1">
      <c r="A248" s="37"/>
      <c r="B248" s="38"/>
      <c r="C248" s="226" t="s">
        <v>485</v>
      </c>
      <c r="D248" s="226" t="s">
        <v>184</v>
      </c>
      <c r="E248" s="227" t="s">
        <v>1572</v>
      </c>
      <c r="F248" s="228" t="s">
        <v>1573</v>
      </c>
      <c r="G248" s="229" t="s">
        <v>269</v>
      </c>
      <c r="H248" s="230">
        <v>19</v>
      </c>
      <c r="I248" s="231"/>
      <c r="J248" s="232">
        <f>ROUND(I248*H248,2)</f>
        <v>0</v>
      </c>
      <c r="K248" s="233"/>
      <c r="L248" s="43"/>
      <c r="M248" s="234" t="s">
        <v>1</v>
      </c>
      <c r="N248" s="235" t="s">
        <v>41</v>
      </c>
      <c r="O248" s="90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518</v>
      </c>
      <c r="AT248" s="238" t="s">
        <v>184</v>
      </c>
      <c r="AU248" s="238" t="s">
        <v>84</v>
      </c>
      <c r="AY248" s="16" t="s">
        <v>182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80</v>
      </c>
      <c r="BK248" s="239">
        <f>ROUND(I248*H248,2)</f>
        <v>0</v>
      </c>
      <c r="BL248" s="16" t="s">
        <v>518</v>
      </c>
      <c r="BM248" s="238" t="s">
        <v>1574</v>
      </c>
    </row>
    <row r="249" s="2" customFormat="1">
      <c r="A249" s="37"/>
      <c r="B249" s="38"/>
      <c r="C249" s="39"/>
      <c r="D249" s="240" t="s">
        <v>189</v>
      </c>
      <c r="E249" s="39"/>
      <c r="F249" s="241" t="s">
        <v>1575</v>
      </c>
      <c r="G249" s="39"/>
      <c r="H249" s="39"/>
      <c r="I249" s="242"/>
      <c r="J249" s="39"/>
      <c r="K249" s="39"/>
      <c r="L249" s="43"/>
      <c r="M249" s="243"/>
      <c r="N249" s="24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189</v>
      </c>
      <c r="AU249" s="16" t="s">
        <v>84</v>
      </c>
    </row>
    <row r="250" s="2" customFormat="1" ht="24.15" customHeight="1">
      <c r="A250" s="37"/>
      <c r="B250" s="38"/>
      <c r="C250" s="226" t="s">
        <v>489</v>
      </c>
      <c r="D250" s="226" t="s">
        <v>184</v>
      </c>
      <c r="E250" s="227" t="s">
        <v>1576</v>
      </c>
      <c r="F250" s="228" t="s">
        <v>1577</v>
      </c>
      <c r="G250" s="229" t="s">
        <v>269</v>
      </c>
      <c r="H250" s="230">
        <v>6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518</v>
      </c>
      <c r="AT250" s="238" t="s">
        <v>184</v>
      </c>
      <c r="AU250" s="238" t="s">
        <v>84</v>
      </c>
      <c r="AY250" s="16" t="s">
        <v>182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80</v>
      </c>
      <c r="BK250" s="239">
        <f>ROUND(I250*H250,2)</f>
        <v>0</v>
      </c>
      <c r="BL250" s="16" t="s">
        <v>518</v>
      </c>
      <c r="BM250" s="238" t="s">
        <v>1578</v>
      </c>
    </row>
    <row r="251" s="2" customFormat="1">
      <c r="A251" s="37"/>
      <c r="B251" s="38"/>
      <c r="C251" s="39"/>
      <c r="D251" s="240" t="s">
        <v>189</v>
      </c>
      <c r="E251" s="39"/>
      <c r="F251" s="241" t="s">
        <v>1579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189</v>
      </c>
      <c r="AU251" s="16" t="s">
        <v>84</v>
      </c>
    </row>
    <row r="252" s="13" customFormat="1">
      <c r="A252" s="13"/>
      <c r="B252" s="245"/>
      <c r="C252" s="246"/>
      <c r="D252" s="247" t="s">
        <v>191</v>
      </c>
      <c r="E252" s="248" t="s">
        <v>1</v>
      </c>
      <c r="F252" s="249" t="s">
        <v>1580</v>
      </c>
      <c r="G252" s="246"/>
      <c r="H252" s="250">
        <v>6</v>
      </c>
      <c r="I252" s="251"/>
      <c r="J252" s="246"/>
      <c r="K252" s="246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191</v>
      </c>
      <c r="AU252" s="256" t="s">
        <v>84</v>
      </c>
      <c r="AV252" s="13" t="s">
        <v>84</v>
      </c>
      <c r="AW252" s="13" t="s">
        <v>33</v>
      </c>
      <c r="AX252" s="13" t="s">
        <v>76</v>
      </c>
      <c r="AY252" s="256" t="s">
        <v>182</v>
      </c>
    </row>
    <row r="253" s="2" customFormat="1" ht="21.75" customHeight="1">
      <c r="A253" s="37"/>
      <c r="B253" s="38"/>
      <c r="C253" s="226" t="s">
        <v>494</v>
      </c>
      <c r="D253" s="226" t="s">
        <v>184</v>
      </c>
      <c r="E253" s="227" t="s">
        <v>1581</v>
      </c>
      <c r="F253" s="228" t="s">
        <v>1582</v>
      </c>
      <c r="G253" s="229" t="s">
        <v>269</v>
      </c>
      <c r="H253" s="230">
        <v>12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41</v>
      </c>
      <c r="O253" s="90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518</v>
      </c>
      <c r="AT253" s="238" t="s">
        <v>184</v>
      </c>
      <c r="AU253" s="238" t="s">
        <v>84</v>
      </c>
      <c r="AY253" s="16" t="s">
        <v>182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518</v>
      </c>
      <c r="BM253" s="238" t="s">
        <v>1583</v>
      </c>
    </row>
    <row r="254" s="2" customFormat="1">
      <c r="A254" s="37"/>
      <c r="B254" s="38"/>
      <c r="C254" s="39"/>
      <c r="D254" s="240" t="s">
        <v>189</v>
      </c>
      <c r="E254" s="39"/>
      <c r="F254" s="241" t="s">
        <v>1584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189</v>
      </c>
      <c r="AU254" s="16" t="s">
        <v>84</v>
      </c>
    </row>
    <row r="255" s="2" customFormat="1" ht="24.15" customHeight="1">
      <c r="A255" s="37"/>
      <c r="B255" s="38"/>
      <c r="C255" s="226" t="s">
        <v>499</v>
      </c>
      <c r="D255" s="226" t="s">
        <v>184</v>
      </c>
      <c r="E255" s="227" t="s">
        <v>1585</v>
      </c>
      <c r="F255" s="228" t="s">
        <v>1586</v>
      </c>
      <c r="G255" s="229" t="s">
        <v>269</v>
      </c>
      <c r="H255" s="230">
        <v>5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41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518</v>
      </c>
      <c r="AT255" s="238" t="s">
        <v>184</v>
      </c>
      <c r="AU255" s="238" t="s">
        <v>84</v>
      </c>
      <c r="AY255" s="16" t="s">
        <v>182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80</v>
      </c>
      <c r="BK255" s="239">
        <f>ROUND(I255*H255,2)</f>
        <v>0</v>
      </c>
      <c r="BL255" s="16" t="s">
        <v>518</v>
      </c>
      <c r="BM255" s="238" t="s">
        <v>1587</v>
      </c>
    </row>
    <row r="256" s="2" customFormat="1">
      <c r="A256" s="37"/>
      <c r="B256" s="38"/>
      <c r="C256" s="39"/>
      <c r="D256" s="240" t="s">
        <v>189</v>
      </c>
      <c r="E256" s="39"/>
      <c r="F256" s="241" t="s">
        <v>1588</v>
      </c>
      <c r="G256" s="39"/>
      <c r="H256" s="39"/>
      <c r="I256" s="242"/>
      <c r="J256" s="39"/>
      <c r="K256" s="39"/>
      <c r="L256" s="43"/>
      <c r="M256" s="243"/>
      <c r="N256" s="24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189</v>
      </c>
      <c r="AU256" s="16" t="s">
        <v>84</v>
      </c>
    </row>
    <row r="257" s="13" customFormat="1">
      <c r="A257" s="13"/>
      <c r="B257" s="245"/>
      <c r="C257" s="246"/>
      <c r="D257" s="247" t="s">
        <v>191</v>
      </c>
      <c r="E257" s="248" t="s">
        <v>1</v>
      </c>
      <c r="F257" s="249" t="s">
        <v>1589</v>
      </c>
      <c r="G257" s="246"/>
      <c r="H257" s="250">
        <v>5</v>
      </c>
      <c r="I257" s="251"/>
      <c r="J257" s="246"/>
      <c r="K257" s="246"/>
      <c r="L257" s="252"/>
      <c r="M257" s="253"/>
      <c r="N257" s="254"/>
      <c r="O257" s="254"/>
      <c r="P257" s="254"/>
      <c r="Q257" s="254"/>
      <c r="R257" s="254"/>
      <c r="S257" s="254"/>
      <c r="T257" s="25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6" t="s">
        <v>191</v>
      </c>
      <c r="AU257" s="256" t="s">
        <v>84</v>
      </c>
      <c r="AV257" s="13" t="s">
        <v>84</v>
      </c>
      <c r="AW257" s="13" t="s">
        <v>33</v>
      </c>
      <c r="AX257" s="13" t="s">
        <v>76</v>
      </c>
      <c r="AY257" s="256" t="s">
        <v>182</v>
      </c>
    </row>
    <row r="258" s="2" customFormat="1" ht="24.15" customHeight="1">
      <c r="A258" s="37"/>
      <c r="B258" s="38"/>
      <c r="C258" s="226" t="s">
        <v>504</v>
      </c>
      <c r="D258" s="226" t="s">
        <v>184</v>
      </c>
      <c r="E258" s="227" t="s">
        <v>1590</v>
      </c>
      <c r="F258" s="228" t="s">
        <v>1591</v>
      </c>
      <c r="G258" s="229" t="s">
        <v>269</v>
      </c>
      <c r="H258" s="230">
        <v>4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41</v>
      </c>
      <c r="O258" s="90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518</v>
      </c>
      <c r="AT258" s="238" t="s">
        <v>184</v>
      </c>
      <c r="AU258" s="238" t="s">
        <v>84</v>
      </c>
      <c r="AY258" s="16" t="s">
        <v>182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80</v>
      </c>
      <c r="BK258" s="239">
        <f>ROUND(I258*H258,2)</f>
        <v>0</v>
      </c>
      <c r="BL258" s="16" t="s">
        <v>518</v>
      </c>
      <c r="BM258" s="238" t="s">
        <v>1592</v>
      </c>
    </row>
    <row r="259" s="2" customFormat="1">
      <c r="A259" s="37"/>
      <c r="B259" s="38"/>
      <c r="C259" s="39"/>
      <c r="D259" s="240" t="s">
        <v>189</v>
      </c>
      <c r="E259" s="39"/>
      <c r="F259" s="241" t="s">
        <v>1593</v>
      </c>
      <c r="G259" s="39"/>
      <c r="H259" s="39"/>
      <c r="I259" s="242"/>
      <c r="J259" s="39"/>
      <c r="K259" s="39"/>
      <c r="L259" s="43"/>
      <c r="M259" s="243"/>
      <c r="N259" s="24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189</v>
      </c>
      <c r="AU259" s="16" t="s">
        <v>84</v>
      </c>
    </row>
    <row r="260" s="2" customFormat="1" ht="16.5" customHeight="1">
      <c r="A260" s="37"/>
      <c r="B260" s="38"/>
      <c r="C260" s="226" t="s">
        <v>509</v>
      </c>
      <c r="D260" s="226" t="s">
        <v>184</v>
      </c>
      <c r="E260" s="227" t="s">
        <v>1594</v>
      </c>
      <c r="F260" s="228" t="s">
        <v>1595</v>
      </c>
      <c r="G260" s="229" t="s">
        <v>305</v>
      </c>
      <c r="H260" s="230">
        <v>4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41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518</v>
      </c>
      <c r="AT260" s="238" t="s">
        <v>184</v>
      </c>
      <c r="AU260" s="238" t="s">
        <v>84</v>
      </c>
      <c r="AY260" s="16" t="s">
        <v>182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80</v>
      </c>
      <c r="BK260" s="239">
        <f>ROUND(I260*H260,2)</f>
        <v>0</v>
      </c>
      <c r="BL260" s="16" t="s">
        <v>518</v>
      </c>
      <c r="BM260" s="238" t="s">
        <v>1596</v>
      </c>
    </row>
    <row r="261" s="2" customFormat="1" ht="16.5" customHeight="1">
      <c r="A261" s="37"/>
      <c r="B261" s="38"/>
      <c r="C261" s="226" t="s">
        <v>513</v>
      </c>
      <c r="D261" s="226" t="s">
        <v>184</v>
      </c>
      <c r="E261" s="227" t="s">
        <v>1597</v>
      </c>
      <c r="F261" s="228" t="s">
        <v>1598</v>
      </c>
      <c r="G261" s="229" t="s">
        <v>305</v>
      </c>
      <c r="H261" s="230">
        <v>6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518</v>
      </c>
      <c r="AT261" s="238" t="s">
        <v>184</v>
      </c>
      <c r="AU261" s="238" t="s">
        <v>84</v>
      </c>
      <c r="AY261" s="16" t="s">
        <v>182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518</v>
      </c>
      <c r="BM261" s="238" t="s">
        <v>1599</v>
      </c>
    </row>
    <row r="262" s="2" customFormat="1" ht="21.75" customHeight="1">
      <c r="A262" s="37"/>
      <c r="B262" s="38"/>
      <c r="C262" s="226" t="s">
        <v>518</v>
      </c>
      <c r="D262" s="226" t="s">
        <v>184</v>
      </c>
      <c r="E262" s="227" t="s">
        <v>1600</v>
      </c>
      <c r="F262" s="228" t="s">
        <v>1601</v>
      </c>
      <c r="G262" s="229" t="s">
        <v>269</v>
      </c>
      <c r="H262" s="230">
        <v>3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41</v>
      </c>
      <c r="O262" s="90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518</v>
      </c>
      <c r="AT262" s="238" t="s">
        <v>184</v>
      </c>
      <c r="AU262" s="238" t="s">
        <v>84</v>
      </c>
      <c r="AY262" s="16" t="s">
        <v>182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80</v>
      </c>
      <c r="BK262" s="239">
        <f>ROUND(I262*H262,2)</f>
        <v>0</v>
      </c>
      <c r="BL262" s="16" t="s">
        <v>518</v>
      </c>
      <c r="BM262" s="238" t="s">
        <v>1602</v>
      </c>
    </row>
    <row r="263" s="2" customFormat="1" ht="16.5" customHeight="1">
      <c r="A263" s="37"/>
      <c r="B263" s="38"/>
      <c r="C263" s="226" t="s">
        <v>522</v>
      </c>
      <c r="D263" s="226" t="s">
        <v>184</v>
      </c>
      <c r="E263" s="227" t="s">
        <v>1603</v>
      </c>
      <c r="F263" s="228" t="s">
        <v>1604</v>
      </c>
      <c r="G263" s="229" t="s">
        <v>269</v>
      </c>
      <c r="H263" s="230">
        <v>4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41</v>
      </c>
      <c r="O263" s="90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518</v>
      </c>
      <c r="AT263" s="238" t="s">
        <v>184</v>
      </c>
      <c r="AU263" s="238" t="s">
        <v>84</v>
      </c>
      <c r="AY263" s="16" t="s">
        <v>182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80</v>
      </c>
      <c r="BK263" s="239">
        <f>ROUND(I263*H263,2)</f>
        <v>0</v>
      </c>
      <c r="BL263" s="16" t="s">
        <v>518</v>
      </c>
      <c r="BM263" s="238" t="s">
        <v>1605</v>
      </c>
    </row>
    <row r="264" s="12" customFormat="1" ht="22.8" customHeight="1">
      <c r="A264" s="12"/>
      <c r="B264" s="210"/>
      <c r="C264" s="211"/>
      <c r="D264" s="212" t="s">
        <v>75</v>
      </c>
      <c r="E264" s="224" t="s">
        <v>1134</v>
      </c>
      <c r="F264" s="224" t="s">
        <v>1135</v>
      </c>
      <c r="G264" s="211"/>
      <c r="H264" s="211"/>
      <c r="I264" s="214"/>
      <c r="J264" s="225">
        <f>BK264</f>
        <v>0</v>
      </c>
      <c r="K264" s="211"/>
      <c r="L264" s="216"/>
      <c r="M264" s="217"/>
      <c r="N264" s="218"/>
      <c r="O264" s="218"/>
      <c r="P264" s="219">
        <f>SUM(P265:P331)</f>
        <v>0</v>
      </c>
      <c r="Q264" s="218"/>
      <c r="R264" s="219">
        <f>SUM(R265:R331)</f>
        <v>14.373335600000001</v>
      </c>
      <c r="S264" s="218"/>
      <c r="T264" s="220">
        <f>SUM(T265:T331)</f>
        <v>3.7200000000000002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1" t="s">
        <v>119</v>
      </c>
      <c r="AT264" s="222" t="s">
        <v>75</v>
      </c>
      <c r="AU264" s="222" t="s">
        <v>80</v>
      </c>
      <c r="AY264" s="221" t="s">
        <v>182</v>
      </c>
      <c r="BK264" s="223">
        <f>SUM(BK265:BK331)</f>
        <v>0</v>
      </c>
    </row>
    <row r="265" s="2" customFormat="1" ht="24.15" customHeight="1">
      <c r="A265" s="37"/>
      <c r="B265" s="38"/>
      <c r="C265" s="226" t="s">
        <v>527</v>
      </c>
      <c r="D265" s="226" t="s">
        <v>184</v>
      </c>
      <c r="E265" s="227" t="s">
        <v>1136</v>
      </c>
      <c r="F265" s="228" t="s">
        <v>1137</v>
      </c>
      <c r="G265" s="229" t="s">
        <v>1138</v>
      </c>
      <c r="H265" s="230">
        <v>0.35199999999999998</v>
      </c>
      <c r="I265" s="231"/>
      <c r="J265" s="232">
        <f>ROUND(I265*H265,2)</f>
        <v>0</v>
      </c>
      <c r="K265" s="233"/>
      <c r="L265" s="43"/>
      <c r="M265" s="234" t="s">
        <v>1</v>
      </c>
      <c r="N265" s="235" t="s">
        <v>41</v>
      </c>
      <c r="O265" s="90"/>
      <c r="P265" s="236">
        <f>O265*H265</f>
        <v>0</v>
      </c>
      <c r="Q265" s="236">
        <v>0.0088000000000000005</v>
      </c>
      <c r="R265" s="236">
        <f>Q265*H265</f>
        <v>0.0030975999999999998</v>
      </c>
      <c r="S265" s="236">
        <v>0</v>
      </c>
      <c r="T265" s="23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8" t="s">
        <v>518</v>
      </c>
      <c r="AT265" s="238" t="s">
        <v>184</v>
      </c>
      <c r="AU265" s="238" t="s">
        <v>84</v>
      </c>
      <c r="AY265" s="16" t="s">
        <v>182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6" t="s">
        <v>80</v>
      </c>
      <c r="BK265" s="239">
        <f>ROUND(I265*H265,2)</f>
        <v>0</v>
      </c>
      <c r="BL265" s="16" t="s">
        <v>518</v>
      </c>
      <c r="BM265" s="238" t="s">
        <v>1606</v>
      </c>
    </row>
    <row r="266" s="2" customFormat="1">
      <c r="A266" s="37"/>
      <c r="B266" s="38"/>
      <c r="C266" s="39"/>
      <c r="D266" s="240" t="s">
        <v>189</v>
      </c>
      <c r="E266" s="39"/>
      <c r="F266" s="241" t="s">
        <v>1140</v>
      </c>
      <c r="G266" s="39"/>
      <c r="H266" s="39"/>
      <c r="I266" s="242"/>
      <c r="J266" s="39"/>
      <c r="K266" s="39"/>
      <c r="L266" s="43"/>
      <c r="M266" s="243"/>
      <c r="N266" s="24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189</v>
      </c>
      <c r="AU266" s="16" t="s">
        <v>84</v>
      </c>
    </row>
    <row r="267" s="2" customFormat="1">
      <c r="A267" s="37"/>
      <c r="B267" s="38"/>
      <c r="C267" s="39"/>
      <c r="D267" s="247" t="s">
        <v>1141</v>
      </c>
      <c r="E267" s="39"/>
      <c r="F267" s="268" t="s">
        <v>1142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1141</v>
      </c>
      <c r="AU267" s="16" t="s">
        <v>84</v>
      </c>
    </row>
    <row r="268" s="2" customFormat="1" ht="16.5" customHeight="1">
      <c r="A268" s="37"/>
      <c r="B268" s="38"/>
      <c r="C268" s="226" t="s">
        <v>531</v>
      </c>
      <c r="D268" s="226" t="s">
        <v>184</v>
      </c>
      <c r="E268" s="227" t="s">
        <v>1143</v>
      </c>
      <c r="F268" s="228" t="s">
        <v>1144</v>
      </c>
      <c r="G268" s="229" t="s">
        <v>269</v>
      </c>
      <c r="H268" s="230">
        <v>13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0.0088000000000000005</v>
      </c>
      <c r="R268" s="236">
        <f>Q268*H268</f>
        <v>0.1144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518</v>
      </c>
      <c r="AT268" s="238" t="s">
        <v>184</v>
      </c>
      <c r="AU268" s="238" t="s">
        <v>84</v>
      </c>
      <c r="AY268" s="16" t="s">
        <v>182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80</v>
      </c>
      <c r="BK268" s="239">
        <f>ROUND(I268*H268,2)</f>
        <v>0</v>
      </c>
      <c r="BL268" s="16" t="s">
        <v>518</v>
      </c>
      <c r="BM268" s="238" t="s">
        <v>1607</v>
      </c>
    </row>
    <row r="269" s="2" customFormat="1">
      <c r="A269" s="37"/>
      <c r="B269" s="38"/>
      <c r="C269" s="39"/>
      <c r="D269" s="247" t="s">
        <v>1141</v>
      </c>
      <c r="E269" s="39"/>
      <c r="F269" s="268" t="s">
        <v>1142</v>
      </c>
      <c r="G269" s="39"/>
      <c r="H269" s="39"/>
      <c r="I269" s="242"/>
      <c r="J269" s="39"/>
      <c r="K269" s="39"/>
      <c r="L269" s="43"/>
      <c r="M269" s="243"/>
      <c r="N269" s="24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1141</v>
      </c>
      <c r="AU269" s="16" t="s">
        <v>84</v>
      </c>
    </row>
    <row r="270" s="2" customFormat="1" ht="24.15" customHeight="1">
      <c r="A270" s="37"/>
      <c r="B270" s="38"/>
      <c r="C270" s="226" t="s">
        <v>536</v>
      </c>
      <c r="D270" s="226" t="s">
        <v>184</v>
      </c>
      <c r="E270" s="227" t="s">
        <v>1608</v>
      </c>
      <c r="F270" s="228" t="s">
        <v>1609</v>
      </c>
      <c r="G270" s="229" t="s">
        <v>305</v>
      </c>
      <c r="H270" s="230">
        <v>137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518</v>
      </c>
      <c r="AT270" s="238" t="s">
        <v>184</v>
      </c>
      <c r="AU270" s="238" t="s">
        <v>84</v>
      </c>
      <c r="AY270" s="16" t="s">
        <v>182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80</v>
      </c>
      <c r="BK270" s="239">
        <f>ROUND(I270*H270,2)</f>
        <v>0</v>
      </c>
      <c r="BL270" s="16" t="s">
        <v>518</v>
      </c>
      <c r="BM270" s="238" t="s">
        <v>1610</v>
      </c>
    </row>
    <row r="271" s="2" customFormat="1">
      <c r="A271" s="37"/>
      <c r="B271" s="38"/>
      <c r="C271" s="39"/>
      <c r="D271" s="240" t="s">
        <v>189</v>
      </c>
      <c r="E271" s="39"/>
      <c r="F271" s="241" t="s">
        <v>1611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189</v>
      </c>
      <c r="AU271" s="16" t="s">
        <v>84</v>
      </c>
    </row>
    <row r="272" s="13" customFormat="1">
      <c r="A272" s="13"/>
      <c r="B272" s="245"/>
      <c r="C272" s="246"/>
      <c r="D272" s="247" t="s">
        <v>191</v>
      </c>
      <c r="E272" s="248" t="s">
        <v>1</v>
      </c>
      <c r="F272" s="249" t="s">
        <v>1612</v>
      </c>
      <c r="G272" s="246"/>
      <c r="H272" s="250">
        <v>137</v>
      </c>
      <c r="I272" s="251"/>
      <c r="J272" s="246"/>
      <c r="K272" s="246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191</v>
      </c>
      <c r="AU272" s="256" t="s">
        <v>84</v>
      </c>
      <c r="AV272" s="13" t="s">
        <v>84</v>
      </c>
      <c r="AW272" s="13" t="s">
        <v>33</v>
      </c>
      <c r="AX272" s="13" t="s">
        <v>76</v>
      </c>
      <c r="AY272" s="256" t="s">
        <v>182</v>
      </c>
    </row>
    <row r="273" s="2" customFormat="1" ht="24.15" customHeight="1">
      <c r="A273" s="37"/>
      <c r="B273" s="38"/>
      <c r="C273" s="226" t="s">
        <v>540</v>
      </c>
      <c r="D273" s="226" t="s">
        <v>184</v>
      </c>
      <c r="E273" s="227" t="s">
        <v>1151</v>
      </c>
      <c r="F273" s="228" t="s">
        <v>1152</v>
      </c>
      <c r="G273" s="229" t="s">
        <v>305</v>
      </c>
      <c r="H273" s="230">
        <v>119</v>
      </c>
      <c r="I273" s="231"/>
      <c r="J273" s="232">
        <f>ROUND(I273*H273,2)</f>
        <v>0</v>
      </c>
      <c r="K273" s="233"/>
      <c r="L273" s="43"/>
      <c r="M273" s="234" t="s">
        <v>1</v>
      </c>
      <c r="N273" s="235" t="s">
        <v>41</v>
      </c>
      <c r="O273" s="90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518</v>
      </c>
      <c r="AT273" s="238" t="s">
        <v>184</v>
      </c>
      <c r="AU273" s="238" t="s">
        <v>84</v>
      </c>
      <c r="AY273" s="16" t="s">
        <v>182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80</v>
      </c>
      <c r="BK273" s="239">
        <f>ROUND(I273*H273,2)</f>
        <v>0</v>
      </c>
      <c r="BL273" s="16" t="s">
        <v>518</v>
      </c>
      <c r="BM273" s="238" t="s">
        <v>1613</v>
      </c>
    </row>
    <row r="274" s="2" customFormat="1">
      <c r="A274" s="37"/>
      <c r="B274" s="38"/>
      <c r="C274" s="39"/>
      <c r="D274" s="240" t="s">
        <v>189</v>
      </c>
      <c r="E274" s="39"/>
      <c r="F274" s="241" t="s">
        <v>1154</v>
      </c>
      <c r="G274" s="39"/>
      <c r="H274" s="39"/>
      <c r="I274" s="242"/>
      <c r="J274" s="39"/>
      <c r="K274" s="39"/>
      <c r="L274" s="43"/>
      <c r="M274" s="243"/>
      <c r="N274" s="24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189</v>
      </c>
      <c r="AU274" s="16" t="s">
        <v>84</v>
      </c>
    </row>
    <row r="275" s="2" customFormat="1" ht="24.15" customHeight="1">
      <c r="A275" s="37"/>
      <c r="B275" s="38"/>
      <c r="C275" s="226" t="s">
        <v>544</v>
      </c>
      <c r="D275" s="226" t="s">
        <v>184</v>
      </c>
      <c r="E275" s="227" t="s">
        <v>1160</v>
      </c>
      <c r="F275" s="228" t="s">
        <v>1161</v>
      </c>
      <c r="G275" s="229" t="s">
        <v>305</v>
      </c>
      <c r="H275" s="230">
        <v>105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41</v>
      </c>
      <c r="O275" s="90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518</v>
      </c>
      <c r="AT275" s="238" t="s">
        <v>184</v>
      </c>
      <c r="AU275" s="238" t="s">
        <v>84</v>
      </c>
      <c r="AY275" s="16" t="s">
        <v>182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80</v>
      </c>
      <c r="BK275" s="239">
        <f>ROUND(I275*H275,2)</f>
        <v>0</v>
      </c>
      <c r="BL275" s="16" t="s">
        <v>518</v>
      </c>
      <c r="BM275" s="238" t="s">
        <v>1614</v>
      </c>
    </row>
    <row r="276" s="2" customFormat="1">
      <c r="A276" s="37"/>
      <c r="B276" s="38"/>
      <c r="C276" s="39"/>
      <c r="D276" s="240" t="s">
        <v>189</v>
      </c>
      <c r="E276" s="39"/>
      <c r="F276" s="241" t="s">
        <v>1163</v>
      </c>
      <c r="G276" s="39"/>
      <c r="H276" s="39"/>
      <c r="I276" s="242"/>
      <c r="J276" s="39"/>
      <c r="K276" s="39"/>
      <c r="L276" s="43"/>
      <c r="M276" s="243"/>
      <c r="N276" s="24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189</v>
      </c>
      <c r="AU276" s="16" t="s">
        <v>84</v>
      </c>
    </row>
    <row r="277" s="2" customFormat="1" ht="37.8" customHeight="1">
      <c r="A277" s="37"/>
      <c r="B277" s="38"/>
      <c r="C277" s="226" t="s">
        <v>548</v>
      </c>
      <c r="D277" s="226" t="s">
        <v>184</v>
      </c>
      <c r="E277" s="227" t="s">
        <v>1164</v>
      </c>
      <c r="F277" s="228" t="s">
        <v>1165</v>
      </c>
      <c r="G277" s="229" t="s">
        <v>187</v>
      </c>
      <c r="H277" s="230">
        <v>43.049999999999997</v>
      </c>
      <c r="I277" s="231"/>
      <c r="J277" s="232">
        <f>ROUND(I277*H277,2)</f>
        <v>0</v>
      </c>
      <c r="K277" s="233"/>
      <c r="L277" s="43"/>
      <c r="M277" s="234" t="s">
        <v>1</v>
      </c>
      <c r="N277" s="235" t="s">
        <v>41</v>
      </c>
      <c r="O277" s="90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8" t="s">
        <v>518</v>
      </c>
      <c r="AT277" s="238" t="s">
        <v>184</v>
      </c>
      <c r="AU277" s="238" t="s">
        <v>84</v>
      </c>
      <c r="AY277" s="16" t="s">
        <v>182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6" t="s">
        <v>80</v>
      </c>
      <c r="BK277" s="239">
        <f>ROUND(I277*H277,2)</f>
        <v>0</v>
      </c>
      <c r="BL277" s="16" t="s">
        <v>518</v>
      </c>
      <c r="BM277" s="238" t="s">
        <v>1615</v>
      </c>
    </row>
    <row r="278" s="2" customFormat="1">
      <c r="A278" s="37"/>
      <c r="B278" s="38"/>
      <c r="C278" s="39"/>
      <c r="D278" s="240" t="s">
        <v>189</v>
      </c>
      <c r="E278" s="39"/>
      <c r="F278" s="241" t="s">
        <v>1167</v>
      </c>
      <c r="G278" s="39"/>
      <c r="H278" s="39"/>
      <c r="I278" s="242"/>
      <c r="J278" s="39"/>
      <c r="K278" s="39"/>
      <c r="L278" s="43"/>
      <c r="M278" s="243"/>
      <c r="N278" s="24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189</v>
      </c>
      <c r="AU278" s="16" t="s">
        <v>84</v>
      </c>
    </row>
    <row r="279" s="2" customFormat="1" ht="37.8" customHeight="1">
      <c r="A279" s="37"/>
      <c r="B279" s="38"/>
      <c r="C279" s="226" t="s">
        <v>553</v>
      </c>
      <c r="D279" s="226" t="s">
        <v>184</v>
      </c>
      <c r="E279" s="227" t="s">
        <v>1168</v>
      </c>
      <c r="F279" s="228" t="s">
        <v>1169</v>
      </c>
      <c r="G279" s="229" t="s">
        <v>187</v>
      </c>
      <c r="H279" s="230">
        <v>43.049999999999997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41</v>
      </c>
      <c r="O279" s="90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518</v>
      </c>
      <c r="AT279" s="238" t="s">
        <v>184</v>
      </c>
      <c r="AU279" s="238" t="s">
        <v>84</v>
      </c>
      <c r="AY279" s="16" t="s">
        <v>182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80</v>
      </c>
      <c r="BK279" s="239">
        <f>ROUND(I279*H279,2)</f>
        <v>0</v>
      </c>
      <c r="BL279" s="16" t="s">
        <v>518</v>
      </c>
      <c r="BM279" s="238" t="s">
        <v>1616</v>
      </c>
    </row>
    <row r="280" s="2" customFormat="1">
      <c r="A280" s="37"/>
      <c r="B280" s="38"/>
      <c r="C280" s="39"/>
      <c r="D280" s="240" t="s">
        <v>189</v>
      </c>
      <c r="E280" s="39"/>
      <c r="F280" s="241" t="s">
        <v>1171</v>
      </c>
      <c r="G280" s="39"/>
      <c r="H280" s="39"/>
      <c r="I280" s="242"/>
      <c r="J280" s="39"/>
      <c r="K280" s="39"/>
      <c r="L280" s="43"/>
      <c r="M280" s="243"/>
      <c r="N280" s="24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189</v>
      </c>
      <c r="AU280" s="16" t="s">
        <v>84</v>
      </c>
    </row>
    <row r="281" s="2" customFormat="1" ht="37.8" customHeight="1">
      <c r="A281" s="37"/>
      <c r="B281" s="38"/>
      <c r="C281" s="226" t="s">
        <v>557</v>
      </c>
      <c r="D281" s="226" t="s">
        <v>184</v>
      </c>
      <c r="E281" s="227" t="s">
        <v>1172</v>
      </c>
      <c r="F281" s="228" t="s">
        <v>1173</v>
      </c>
      <c r="G281" s="229" t="s">
        <v>187</v>
      </c>
      <c r="H281" s="230">
        <v>602.70000000000005</v>
      </c>
      <c r="I281" s="231"/>
      <c r="J281" s="232">
        <f>ROUND(I281*H281,2)</f>
        <v>0</v>
      </c>
      <c r="K281" s="233"/>
      <c r="L281" s="43"/>
      <c r="M281" s="234" t="s">
        <v>1</v>
      </c>
      <c r="N281" s="235" t="s">
        <v>41</v>
      </c>
      <c r="O281" s="90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8" t="s">
        <v>518</v>
      </c>
      <c r="AT281" s="238" t="s">
        <v>184</v>
      </c>
      <c r="AU281" s="238" t="s">
        <v>84</v>
      </c>
      <c r="AY281" s="16" t="s">
        <v>182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6" t="s">
        <v>80</v>
      </c>
      <c r="BK281" s="239">
        <f>ROUND(I281*H281,2)</f>
        <v>0</v>
      </c>
      <c r="BL281" s="16" t="s">
        <v>518</v>
      </c>
      <c r="BM281" s="238" t="s">
        <v>1617</v>
      </c>
    </row>
    <row r="282" s="2" customFormat="1">
      <c r="A282" s="37"/>
      <c r="B282" s="38"/>
      <c r="C282" s="39"/>
      <c r="D282" s="240" t="s">
        <v>189</v>
      </c>
      <c r="E282" s="39"/>
      <c r="F282" s="241" t="s">
        <v>1175</v>
      </c>
      <c r="G282" s="39"/>
      <c r="H282" s="39"/>
      <c r="I282" s="242"/>
      <c r="J282" s="39"/>
      <c r="K282" s="39"/>
      <c r="L282" s="43"/>
      <c r="M282" s="243"/>
      <c r="N282" s="24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189</v>
      </c>
      <c r="AU282" s="16" t="s">
        <v>84</v>
      </c>
    </row>
    <row r="283" s="13" customFormat="1">
      <c r="A283" s="13"/>
      <c r="B283" s="245"/>
      <c r="C283" s="246"/>
      <c r="D283" s="247" t="s">
        <v>191</v>
      </c>
      <c r="E283" s="246"/>
      <c r="F283" s="249" t="s">
        <v>1618</v>
      </c>
      <c r="G283" s="246"/>
      <c r="H283" s="250">
        <v>602.70000000000005</v>
      </c>
      <c r="I283" s="251"/>
      <c r="J283" s="246"/>
      <c r="K283" s="246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191</v>
      </c>
      <c r="AU283" s="256" t="s">
        <v>84</v>
      </c>
      <c r="AV283" s="13" t="s">
        <v>84</v>
      </c>
      <c r="AW283" s="13" t="s">
        <v>4</v>
      </c>
      <c r="AX283" s="13" t="s">
        <v>80</v>
      </c>
      <c r="AY283" s="256" t="s">
        <v>182</v>
      </c>
    </row>
    <row r="284" s="2" customFormat="1" ht="24.15" customHeight="1">
      <c r="A284" s="37"/>
      <c r="B284" s="38"/>
      <c r="C284" s="226" t="s">
        <v>563</v>
      </c>
      <c r="D284" s="226" t="s">
        <v>184</v>
      </c>
      <c r="E284" s="227" t="s">
        <v>1177</v>
      </c>
      <c r="F284" s="228" t="s">
        <v>1178</v>
      </c>
      <c r="G284" s="229" t="s">
        <v>243</v>
      </c>
      <c r="H284" s="230">
        <v>81.795000000000002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518</v>
      </c>
      <c r="AT284" s="238" t="s">
        <v>184</v>
      </c>
      <c r="AU284" s="238" t="s">
        <v>84</v>
      </c>
      <c r="AY284" s="16" t="s">
        <v>182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80</v>
      </c>
      <c r="BK284" s="239">
        <f>ROUND(I284*H284,2)</f>
        <v>0</v>
      </c>
      <c r="BL284" s="16" t="s">
        <v>518</v>
      </c>
      <c r="BM284" s="238" t="s">
        <v>1619</v>
      </c>
    </row>
    <row r="285" s="2" customFormat="1">
      <c r="A285" s="37"/>
      <c r="B285" s="38"/>
      <c r="C285" s="39"/>
      <c r="D285" s="240" t="s">
        <v>189</v>
      </c>
      <c r="E285" s="39"/>
      <c r="F285" s="241" t="s">
        <v>1180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189</v>
      </c>
      <c r="AU285" s="16" t="s">
        <v>84</v>
      </c>
    </row>
    <row r="286" s="13" customFormat="1">
      <c r="A286" s="13"/>
      <c r="B286" s="245"/>
      <c r="C286" s="246"/>
      <c r="D286" s="247" t="s">
        <v>191</v>
      </c>
      <c r="E286" s="246"/>
      <c r="F286" s="249" t="s">
        <v>1620</v>
      </c>
      <c r="G286" s="246"/>
      <c r="H286" s="250">
        <v>81.795000000000002</v>
      </c>
      <c r="I286" s="251"/>
      <c r="J286" s="246"/>
      <c r="K286" s="246"/>
      <c r="L286" s="252"/>
      <c r="M286" s="253"/>
      <c r="N286" s="254"/>
      <c r="O286" s="254"/>
      <c r="P286" s="254"/>
      <c r="Q286" s="254"/>
      <c r="R286" s="254"/>
      <c r="S286" s="254"/>
      <c r="T286" s="25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6" t="s">
        <v>191</v>
      </c>
      <c r="AU286" s="256" t="s">
        <v>84</v>
      </c>
      <c r="AV286" s="13" t="s">
        <v>84</v>
      </c>
      <c r="AW286" s="13" t="s">
        <v>4</v>
      </c>
      <c r="AX286" s="13" t="s">
        <v>80</v>
      </c>
      <c r="AY286" s="256" t="s">
        <v>182</v>
      </c>
    </row>
    <row r="287" s="2" customFormat="1" ht="33" customHeight="1">
      <c r="A287" s="37"/>
      <c r="B287" s="38"/>
      <c r="C287" s="226" t="s">
        <v>567</v>
      </c>
      <c r="D287" s="226" t="s">
        <v>184</v>
      </c>
      <c r="E287" s="227" t="s">
        <v>1621</v>
      </c>
      <c r="F287" s="228" t="s">
        <v>1622</v>
      </c>
      <c r="G287" s="229" t="s">
        <v>187</v>
      </c>
      <c r="H287" s="230">
        <v>0.80000000000000004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41</v>
      </c>
      <c r="O287" s="90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518</v>
      </c>
      <c r="AT287" s="238" t="s">
        <v>184</v>
      </c>
      <c r="AU287" s="238" t="s">
        <v>84</v>
      </c>
      <c r="AY287" s="16" t="s">
        <v>182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80</v>
      </c>
      <c r="BK287" s="239">
        <f>ROUND(I287*H287,2)</f>
        <v>0</v>
      </c>
      <c r="BL287" s="16" t="s">
        <v>518</v>
      </c>
      <c r="BM287" s="238" t="s">
        <v>1623</v>
      </c>
    </row>
    <row r="288" s="2" customFormat="1">
      <c r="A288" s="37"/>
      <c r="B288" s="38"/>
      <c r="C288" s="39"/>
      <c r="D288" s="240" t="s">
        <v>189</v>
      </c>
      <c r="E288" s="39"/>
      <c r="F288" s="241" t="s">
        <v>1624</v>
      </c>
      <c r="G288" s="39"/>
      <c r="H288" s="39"/>
      <c r="I288" s="242"/>
      <c r="J288" s="39"/>
      <c r="K288" s="39"/>
      <c r="L288" s="43"/>
      <c r="M288" s="243"/>
      <c r="N288" s="24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189</v>
      </c>
      <c r="AU288" s="16" t="s">
        <v>84</v>
      </c>
    </row>
    <row r="289" s="13" customFormat="1">
      <c r="A289" s="13"/>
      <c r="B289" s="245"/>
      <c r="C289" s="246"/>
      <c r="D289" s="247" t="s">
        <v>191</v>
      </c>
      <c r="E289" s="248" t="s">
        <v>1</v>
      </c>
      <c r="F289" s="249" t="s">
        <v>1625</v>
      </c>
      <c r="G289" s="246"/>
      <c r="H289" s="250">
        <v>0.80000000000000004</v>
      </c>
      <c r="I289" s="251"/>
      <c r="J289" s="246"/>
      <c r="K289" s="246"/>
      <c r="L289" s="252"/>
      <c r="M289" s="253"/>
      <c r="N289" s="254"/>
      <c r="O289" s="254"/>
      <c r="P289" s="254"/>
      <c r="Q289" s="254"/>
      <c r="R289" s="254"/>
      <c r="S289" s="254"/>
      <c r="T289" s="25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6" t="s">
        <v>191</v>
      </c>
      <c r="AU289" s="256" t="s">
        <v>84</v>
      </c>
      <c r="AV289" s="13" t="s">
        <v>84</v>
      </c>
      <c r="AW289" s="13" t="s">
        <v>33</v>
      </c>
      <c r="AX289" s="13" t="s">
        <v>76</v>
      </c>
      <c r="AY289" s="256" t="s">
        <v>182</v>
      </c>
    </row>
    <row r="290" s="2" customFormat="1" ht="24.15" customHeight="1">
      <c r="A290" s="37"/>
      <c r="B290" s="38"/>
      <c r="C290" s="226" t="s">
        <v>571</v>
      </c>
      <c r="D290" s="226" t="s">
        <v>184</v>
      </c>
      <c r="E290" s="227" t="s">
        <v>1626</v>
      </c>
      <c r="F290" s="228" t="s">
        <v>1627</v>
      </c>
      <c r="G290" s="229" t="s">
        <v>305</v>
      </c>
      <c r="H290" s="230">
        <v>135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41</v>
      </c>
      <c r="O290" s="90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518</v>
      </c>
      <c r="AT290" s="238" t="s">
        <v>184</v>
      </c>
      <c r="AU290" s="238" t="s">
        <v>84</v>
      </c>
      <c r="AY290" s="16" t="s">
        <v>182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80</v>
      </c>
      <c r="BK290" s="239">
        <f>ROUND(I290*H290,2)</f>
        <v>0</v>
      </c>
      <c r="BL290" s="16" t="s">
        <v>518</v>
      </c>
      <c r="BM290" s="238" t="s">
        <v>1628</v>
      </c>
    </row>
    <row r="291" s="2" customFormat="1">
      <c r="A291" s="37"/>
      <c r="B291" s="38"/>
      <c r="C291" s="39"/>
      <c r="D291" s="240" t="s">
        <v>189</v>
      </c>
      <c r="E291" s="39"/>
      <c r="F291" s="241" t="s">
        <v>1629</v>
      </c>
      <c r="G291" s="39"/>
      <c r="H291" s="39"/>
      <c r="I291" s="242"/>
      <c r="J291" s="39"/>
      <c r="K291" s="39"/>
      <c r="L291" s="43"/>
      <c r="M291" s="243"/>
      <c r="N291" s="24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189</v>
      </c>
      <c r="AU291" s="16" t="s">
        <v>84</v>
      </c>
    </row>
    <row r="292" s="2" customFormat="1" ht="24.15" customHeight="1">
      <c r="A292" s="37"/>
      <c r="B292" s="38"/>
      <c r="C292" s="226" t="s">
        <v>577</v>
      </c>
      <c r="D292" s="226" t="s">
        <v>184</v>
      </c>
      <c r="E292" s="227" t="s">
        <v>1182</v>
      </c>
      <c r="F292" s="228" t="s">
        <v>1183</v>
      </c>
      <c r="G292" s="229" t="s">
        <v>305</v>
      </c>
      <c r="H292" s="230">
        <v>119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41</v>
      </c>
      <c r="O292" s="90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518</v>
      </c>
      <c r="AT292" s="238" t="s">
        <v>184</v>
      </c>
      <c r="AU292" s="238" t="s">
        <v>84</v>
      </c>
      <c r="AY292" s="16" t="s">
        <v>182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80</v>
      </c>
      <c r="BK292" s="239">
        <f>ROUND(I292*H292,2)</f>
        <v>0</v>
      </c>
      <c r="BL292" s="16" t="s">
        <v>518</v>
      </c>
      <c r="BM292" s="238" t="s">
        <v>1630</v>
      </c>
    </row>
    <row r="293" s="2" customFormat="1">
      <c r="A293" s="37"/>
      <c r="B293" s="38"/>
      <c r="C293" s="39"/>
      <c r="D293" s="240" t="s">
        <v>189</v>
      </c>
      <c r="E293" s="39"/>
      <c r="F293" s="241" t="s">
        <v>1185</v>
      </c>
      <c r="G293" s="39"/>
      <c r="H293" s="39"/>
      <c r="I293" s="242"/>
      <c r="J293" s="39"/>
      <c r="K293" s="39"/>
      <c r="L293" s="43"/>
      <c r="M293" s="243"/>
      <c r="N293" s="24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189</v>
      </c>
      <c r="AU293" s="16" t="s">
        <v>84</v>
      </c>
    </row>
    <row r="294" s="2" customFormat="1" ht="24.15" customHeight="1">
      <c r="A294" s="37"/>
      <c r="B294" s="38"/>
      <c r="C294" s="226" t="s">
        <v>587</v>
      </c>
      <c r="D294" s="226" t="s">
        <v>184</v>
      </c>
      <c r="E294" s="227" t="s">
        <v>1190</v>
      </c>
      <c r="F294" s="228" t="s">
        <v>1191</v>
      </c>
      <c r="G294" s="229" t="s">
        <v>305</v>
      </c>
      <c r="H294" s="230">
        <v>105</v>
      </c>
      <c r="I294" s="231"/>
      <c r="J294" s="232">
        <f>ROUND(I294*H294,2)</f>
        <v>0</v>
      </c>
      <c r="K294" s="233"/>
      <c r="L294" s="43"/>
      <c r="M294" s="234" t="s">
        <v>1</v>
      </c>
      <c r="N294" s="235" t="s">
        <v>41</v>
      </c>
      <c r="O294" s="90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518</v>
      </c>
      <c r="AT294" s="238" t="s">
        <v>184</v>
      </c>
      <c r="AU294" s="238" t="s">
        <v>84</v>
      </c>
      <c r="AY294" s="16" t="s">
        <v>182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80</v>
      </c>
      <c r="BK294" s="239">
        <f>ROUND(I294*H294,2)</f>
        <v>0</v>
      </c>
      <c r="BL294" s="16" t="s">
        <v>518</v>
      </c>
      <c r="BM294" s="238" t="s">
        <v>1631</v>
      </c>
    </row>
    <row r="295" s="2" customFormat="1">
      <c r="A295" s="37"/>
      <c r="B295" s="38"/>
      <c r="C295" s="39"/>
      <c r="D295" s="240" t="s">
        <v>189</v>
      </c>
      <c r="E295" s="39"/>
      <c r="F295" s="241" t="s">
        <v>1193</v>
      </c>
      <c r="G295" s="39"/>
      <c r="H295" s="39"/>
      <c r="I295" s="242"/>
      <c r="J295" s="39"/>
      <c r="K295" s="39"/>
      <c r="L295" s="43"/>
      <c r="M295" s="243"/>
      <c r="N295" s="244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189</v>
      </c>
      <c r="AU295" s="16" t="s">
        <v>84</v>
      </c>
    </row>
    <row r="296" s="2" customFormat="1" ht="24.15" customHeight="1">
      <c r="A296" s="37"/>
      <c r="B296" s="38"/>
      <c r="C296" s="226" t="s">
        <v>592</v>
      </c>
      <c r="D296" s="226" t="s">
        <v>184</v>
      </c>
      <c r="E296" s="227" t="s">
        <v>1202</v>
      </c>
      <c r="F296" s="228" t="s">
        <v>1203</v>
      </c>
      <c r="G296" s="229" t="s">
        <v>187</v>
      </c>
      <c r="H296" s="230">
        <v>3.9809999999999999</v>
      </c>
      <c r="I296" s="231"/>
      <c r="J296" s="232">
        <f>ROUND(I296*H296,2)</f>
        <v>0</v>
      </c>
      <c r="K296" s="233"/>
      <c r="L296" s="43"/>
      <c r="M296" s="234" t="s">
        <v>1</v>
      </c>
      <c r="N296" s="235" t="s">
        <v>41</v>
      </c>
      <c r="O296" s="90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518</v>
      </c>
      <c r="AT296" s="238" t="s">
        <v>184</v>
      </c>
      <c r="AU296" s="238" t="s">
        <v>84</v>
      </c>
      <c r="AY296" s="16" t="s">
        <v>182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80</v>
      </c>
      <c r="BK296" s="239">
        <f>ROUND(I296*H296,2)</f>
        <v>0</v>
      </c>
      <c r="BL296" s="16" t="s">
        <v>518</v>
      </c>
      <c r="BM296" s="238" t="s">
        <v>1632</v>
      </c>
    </row>
    <row r="297" s="2" customFormat="1">
      <c r="A297" s="37"/>
      <c r="B297" s="38"/>
      <c r="C297" s="39"/>
      <c r="D297" s="240" t="s">
        <v>189</v>
      </c>
      <c r="E297" s="39"/>
      <c r="F297" s="241" t="s">
        <v>1205</v>
      </c>
      <c r="G297" s="39"/>
      <c r="H297" s="39"/>
      <c r="I297" s="242"/>
      <c r="J297" s="39"/>
      <c r="K297" s="39"/>
      <c r="L297" s="43"/>
      <c r="M297" s="243"/>
      <c r="N297" s="24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189</v>
      </c>
      <c r="AU297" s="16" t="s">
        <v>84</v>
      </c>
    </row>
    <row r="298" s="13" customFormat="1">
      <c r="A298" s="13"/>
      <c r="B298" s="245"/>
      <c r="C298" s="246"/>
      <c r="D298" s="247" t="s">
        <v>191</v>
      </c>
      <c r="E298" s="248" t="s">
        <v>1</v>
      </c>
      <c r="F298" s="249" t="s">
        <v>1633</v>
      </c>
      <c r="G298" s="246"/>
      <c r="H298" s="250">
        <v>0.22356000000000001</v>
      </c>
      <c r="I298" s="251"/>
      <c r="J298" s="246"/>
      <c r="K298" s="246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191</v>
      </c>
      <c r="AU298" s="256" t="s">
        <v>84</v>
      </c>
      <c r="AV298" s="13" t="s">
        <v>84</v>
      </c>
      <c r="AW298" s="13" t="s">
        <v>33</v>
      </c>
      <c r="AX298" s="13" t="s">
        <v>76</v>
      </c>
      <c r="AY298" s="256" t="s">
        <v>182</v>
      </c>
    </row>
    <row r="299" s="13" customFormat="1">
      <c r="A299" s="13"/>
      <c r="B299" s="245"/>
      <c r="C299" s="246"/>
      <c r="D299" s="247" t="s">
        <v>191</v>
      </c>
      <c r="E299" s="248" t="s">
        <v>1</v>
      </c>
      <c r="F299" s="249" t="s">
        <v>1634</v>
      </c>
      <c r="G299" s="246"/>
      <c r="H299" s="250">
        <v>2.3287499999999999</v>
      </c>
      <c r="I299" s="251"/>
      <c r="J299" s="246"/>
      <c r="K299" s="246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191</v>
      </c>
      <c r="AU299" s="256" t="s">
        <v>84</v>
      </c>
      <c r="AV299" s="13" t="s">
        <v>84</v>
      </c>
      <c r="AW299" s="13" t="s">
        <v>33</v>
      </c>
      <c r="AX299" s="13" t="s">
        <v>76</v>
      </c>
      <c r="AY299" s="256" t="s">
        <v>182</v>
      </c>
    </row>
    <row r="300" s="13" customFormat="1">
      <c r="A300" s="13"/>
      <c r="B300" s="245"/>
      <c r="C300" s="246"/>
      <c r="D300" s="247" t="s">
        <v>191</v>
      </c>
      <c r="E300" s="248" t="s">
        <v>1</v>
      </c>
      <c r="F300" s="249" t="s">
        <v>1635</v>
      </c>
      <c r="G300" s="246"/>
      <c r="H300" s="250">
        <v>1.4282999999999999</v>
      </c>
      <c r="I300" s="251"/>
      <c r="J300" s="246"/>
      <c r="K300" s="246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191</v>
      </c>
      <c r="AU300" s="256" t="s">
        <v>84</v>
      </c>
      <c r="AV300" s="13" t="s">
        <v>84</v>
      </c>
      <c r="AW300" s="13" t="s">
        <v>33</v>
      </c>
      <c r="AX300" s="13" t="s">
        <v>76</v>
      </c>
      <c r="AY300" s="256" t="s">
        <v>182</v>
      </c>
    </row>
    <row r="301" s="2" customFormat="1" ht="16.5" customHeight="1">
      <c r="A301" s="37"/>
      <c r="B301" s="38"/>
      <c r="C301" s="226" t="s">
        <v>597</v>
      </c>
      <c r="D301" s="226" t="s">
        <v>184</v>
      </c>
      <c r="E301" s="227" t="s">
        <v>1207</v>
      </c>
      <c r="F301" s="228" t="s">
        <v>1208</v>
      </c>
      <c r="G301" s="229" t="s">
        <v>305</v>
      </c>
      <c r="H301" s="230">
        <v>105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518</v>
      </c>
      <c r="AT301" s="238" t="s">
        <v>184</v>
      </c>
      <c r="AU301" s="238" t="s">
        <v>84</v>
      </c>
      <c r="AY301" s="16" t="s">
        <v>182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80</v>
      </c>
      <c r="BK301" s="239">
        <f>ROUND(I301*H301,2)</f>
        <v>0</v>
      </c>
      <c r="BL301" s="16" t="s">
        <v>518</v>
      </c>
      <c r="BM301" s="238" t="s">
        <v>1636</v>
      </c>
    </row>
    <row r="302" s="2" customFormat="1" ht="16.5" customHeight="1">
      <c r="A302" s="37"/>
      <c r="B302" s="38"/>
      <c r="C302" s="257" t="s">
        <v>605</v>
      </c>
      <c r="D302" s="257" t="s">
        <v>261</v>
      </c>
      <c r="E302" s="258" t="s">
        <v>1210</v>
      </c>
      <c r="F302" s="259" t="s">
        <v>1211</v>
      </c>
      <c r="G302" s="260" t="s">
        <v>187</v>
      </c>
      <c r="H302" s="261">
        <v>6.2999999999999998</v>
      </c>
      <c r="I302" s="262"/>
      <c r="J302" s="263">
        <f>ROUND(I302*H302,2)</f>
        <v>0</v>
      </c>
      <c r="K302" s="264"/>
      <c r="L302" s="265"/>
      <c r="M302" s="266" t="s">
        <v>1</v>
      </c>
      <c r="N302" s="267" t="s">
        <v>41</v>
      </c>
      <c r="O302" s="90"/>
      <c r="P302" s="236">
        <f>O302*H302</f>
        <v>0</v>
      </c>
      <c r="Q302" s="236">
        <v>2.234</v>
      </c>
      <c r="R302" s="236">
        <f>Q302*H302</f>
        <v>14.074199999999999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975</v>
      </c>
      <c r="AT302" s="238" t="s">
        <v>261</v>
      </c>
      <c r="AU302" s="238" t="s">
        <v>84</v>
      </c>
      <c r="AY302" s="16" t="s">
        <v>182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80</v>
      </c>
      <c r="BK302" s="239">
        <f>ROUND(I302*H302,2)</f>
        <v>0</v>
      </c>
      <c r="BL302" s="16" t="s">
        <v>518</v>
      </c>
      <c r="BM302" s="238" t="s">
        <v>1637</v>
      </c>
    </row>
    <row r="303" s="2" customFormat="1" ht="24.15" customHeight="1">
      <c r="A303" s="37"/>
      <c r="B303" s="38"/>
      <c r="C303" s="226" t="s">
        <v>1638</v>
      </c>
      <c r="D303" s="226" t="s">
        <v>184</v>
      </c>
      <c r="E303" s="227" t="s">
        <v>1213</v>
      </c>
      <c r="F303" s="228" t="s">
        <v>1214</v>
      </c>
      <c r="G303" s="229" t="s">
        <v>305</v>
      </c>
      <c r="H303" s="230">
        <v>254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518</v>
      </c>
      <c r="AT303" s="238" t="s">
        <v>184</v>
      </c>
      <c r="AU303" s="238" t="s">
        <v>84</v>
      </c>
      <c r="AY303" s="16" t="s">
        <v>182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80</v>
      </c>
      <c r="BK303" s="239">
        <f>ROUND(I303*H303,2)</f>
        <v>0</v>
      </c>
      <c r="BL303" s="16" t="s">
        <v>518</v>
      </c>
      <c r="BM303" s="238" t="s">
        <v>1639</v>
      </c>
    </row>
    <row r="304" s="2" customFormat="1">
      <c r="A304" s="37"/>
      <c r="B304" s="38"/>
      <c r="C304" s="39"/>
      <c r="D304" s="240" t="s">
        <v>189</v>
      </c>
      <c r="E304" s="39"/>
      <c r="F304" s="241" t="s">
        <v>1216</v>
      </c>
      <c r="G304" s="39"/>
      <c r="H304" s="39"/>
      <c r="I304" s="242"/>
      <c r="J304" s="39"/>
      <c r="K304" s="39"/>
      <c r="L304" s="43"/>
      <c r="M304" s="243"/>
      <c r="N304" s="24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189</v>
      </c>
      <c r="AU304" s="16" t="s">
        <v>84</v>
      </c>
    </row>
    <row r="305" s="2" customFormat="1" ht="21.75" customHeight="1">
      <c r="A305" s="37"/>
      <c r="B305" s="38"/>
      <c r="C305" s="226" t="s">
        <v>1640</v>
      </c>
      <c r="D305" s="226" t="s">
        <v>184</v>
      </c>
      <c r="E305" s="227" t="s">
        <v>1217</v>
      </c>
      <c r="F305" s="228" t="s">
        <v>1218</v>
      </c>
      <c r="G305" s="229" t="s">
        <v>305</v>
      </c>
      <c r="H305" s="230">
        <v>260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9.1799999999999995E-05</v>
      </c>
      <c r="R305" s="236">
        <f>Q305*H305</f>
        <v>0.023868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518</v>
      </c>
      <c r="AT305" s="238" t="s">
        <v>184</v>
      </c>
      <c r="AU305" s="238" t="s">
        <v>84</v>
      </c>
      <c r="AY305" s="16" t="s">
        <v>182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80</v>
      </c>
      <c r="BK305" s="239">
        <f>ROUND(I305*H305,2)</f>
        <v>0</v>
      </c>
      <c r="BL305" s="16" t="s">
        <v>518</v>
      </c>
      <c r="BM305" s="238" t="s">
        <v>1641</v>
      </c>
    </row>
    <row r="306" s="2" customFormat="1">
      <c r="A306" s="37"/>
      <c r="B306" s="38"/>
      <c r="C306" s="39"/>
      <c r="D306" s="240" t="s">
        <v>189</v>
      </c>
      <c r="E306" s="39"/>
      <c r="F306" s="241" t="s">
        <v>1220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189</v>
      </c>
      <c r="AU306" s="16" t="s">
        <v>84</v>
      </c>
    </row>
    <row r="307" s="2" customFormat="1" ht="16.5" customHeight="1">
      <c r="A307" s="37"/>
      <c r="B307" s="38"/>
      <c r="C307" s="226" t="s">
        <v>1642</v>
      </c>
      <c r="D307" s="226" t="s">
        <v>184</v>
      </c>
      <c r="E307" s="227" t="s">
        <v>1410</v>
      </c>
      <c r="F307" s="228" t="s">
        <v>1411</v>
      </c>
      <c r="G307" s="229" t="s">
        <v>305</v>
      </c>
      <c r="H307" s="230">
        <v>141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41</v>
      </c>
      <c r="O307" s="90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518</v>
      </c>
      <c r="AT307" s="238" t="s">
        <v>184</v>
      </c>
      <c r="AU307" s="238" t="s">
        <v>84</v>
      </c>
      <c r="AY307" s="16" t="s">
        <v>182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80</v>
      </c>
      <c r="BK307" s="239">
        <f>ROUND(I307*H307,2)</f>
        <v>0</v>
      </c>
      <c r="BL307" s="16" t="s">
        <v>518</v>
      </c>
      <c r="BM307" s="238" t="s">
        <v>1643</v>
      </c>
    </row>
    <row r="308" s="2" customFormat="1" ht="16.5" customHeight="1">
      <c r="A308" s="37"/>
      <c r="B308" s="38"/>
      <c r="C308" s="257" t="s">
        <v>1644</v>
      </c>
      <c r="D308" s="257" t="s">
        <v>261</v>
      </c>
      <c r="E308" s="258" t="s">
        <v>1645</v>
      </c>
      <c r="F308" s="259" t="s">
        <v>1646</v>
      </c>
      <c r="G308" s="260" t="s">
        <v>305</v>
      </c>
      <c r="H308" s="261">
        <v>135</v>
      </c>
      <c r="I308" s="262"/>
      <c r="J308" s="263">
        <f>ROUND(I308*H308,2)</f>
        <v>0</v>
      </c>
      <c r="K308" s="264"/>
      <c r="L308" s="265"/>
      <c r="M308" s="266" t="s">
        <v>1</v>
      </c>
      <c r="N308" s="267" t="s">
        <v>41</v>
      </c>
      <c r="O308" s="90"/>
      <c r="P308" s="236">
        <f>O308*H308</f>
        <v>0</v>
      </c>
      <c r="Q308" s="236">
        <v>0.00038000000000000002</v>
      </c>
      <c r="R308" s="236">
        <f>Q308*H308</f>
        <v>0.051300000000000005</v>
      </c>
      <c r="S308" s="236">
        <v>0</v>
      </c>
      <c r="T308" s="23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975</v>
      </c>
      <c r="AT308" s="238" t="s">
        <v>261</v>
      </c>
      <c r="AU308" s="238" t="s">
        <v>84</v>
      </c>
      <c r="AY308" s="16" t="s">
        <v>182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80</v>
      </c>
      <c r="BK308" s="239">
        <f>ROUND(I308*H308,2)</f>
        <v>0</v>
      </c>
      <c r="BL308" s="16" t="s">
        <v>518</v>
      </c>
      <c r="BM308" s="238" t="s">
        <v>1647</v>
      </c>
    </row>
    <row r="309" s="2" customFormat="1" ht="16.5" customHeight="1">
      <c r="A309" s="37"/>
      <c r="B309" s="38"/>
      <c r="C309" s="257" t="s">
        <v>1648</v>
      </c>
      <c r="D309" s="257" t="s">
        <v>261</v>
      </c>
      <c r="E309" s="258" t="s">
        <v>1413</v>
      </c>
      <c r="F309" s="259" t="s">
        <v>1414</v>
      </c>
      <c r="G309" s="260" t="s">
        <v>305</v>
      </c>
      <c r="H309" s="261">
        <v>6</v>
      </c>
      <c r="I309" s="262"/>
      <c r="J309" s="263">
        <f>ROUND(I309*H309,2)</f>
        <v>0</v>
      </c>
      <c r="K309" s="264"/>
      <c r="L309" s="265"/>
      <c r="M309" s="266" t="s">
        <v>1</v>
      </c>
      <c r="N309" s="267" t="s">
        <v>41</v>
      </c>
      <c r="O309" s="90"/>
      <c r="P309" s="236">
        <f>O309*H309</f>
        <v>0</v>
      </c>
      <c r="Q309" s="236">
        <v>0.00051999999999999995</v>
      </c>
      <c r="R309" s="236">
        <f>Q309*H309</f>
        <v>0.0031199999999999995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975</v>
      </c>
      <c r="AT309" s="238" t="s">
        <v>261</v>
      </c>
      <c r="AU309" s="238" t="s">
        <v>84</v>
      </c>
      <c r="AY309" s="16" t="s">
        <v>182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80</v>
      </c>
      <c r="BK309" s="239">
        <f>ROUND(I309*H309,2)</f>
        <v>0</v>
      </c>
      <c r="BL309" s="16" t="s">
        <v>518</v>
      </c>
      <c r="BM309" s="238" t="s">
        <v>1649</v>
      </c>
    </row>
    <row r="310" s="2" customFormat="1" ht="24.15" customHeight="1">
      <c r="A310" s="37"/>
      <c r="B310" s="38"/>
      <c r="C310" s="226" t="s">
        <v>1650</v>
      </c>
      <c r="D310" s="226" t="s">
        <v>184</v>
      </c>
      <c r="E310" s="227" t="s">
        <v>1313</v>
      </c>
      <c r="F310" s="228" t="s">
        <v>1314</v>
      </c>
      <c r="G310" s="229" t="s">
        <v>305</v>
      </c>
      <c r="H310" s="230">
        <v>38.094999999999999</v>
      </c>
      <c r="I310" s="231"/>
      <c r="J310" s="232">
        <f>ROUND(I310*H310,2)</f>
        <v>0</v>
      </c>
      <c r="K310" s="233"/>
      <c r="L310" s="43"/>
      <c r="M310" s="234" t="s">
        <v>1</v>
      </c>
      <c r="N310" s="235" t="s">
        <v>41</v>
      </c>
      <c r="O310" s="90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518</v>
      </c>
      <c r="AT310" s="238" t="s">
        <v>184</v>
      </c>
      <c r="AU310" s="238" t="s">
        <v>84</v>
      </c>
      <c r="AY310" s="16" t="s">
        <v>182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80</v>
      </c>
      <c r="BK310" s="239">
        <f>ROUND(I310*H310,2)</f>
        <v>0</v>
      </c>
      <c r="BL310" s="16" t="s">
        <v>518</v>
      </c>
      <c r="BM310" s="238" t="s">
        <v>1651</v>
      </c>
    </row>
    <row r="311" s="2" customFormat="1">
      <c r="A311" s="37"/>
      <c r="B311" s="38"/>
      <c r="C311" s="39"/>
      <c r="D311" s="240" t="s">
        <v>189</v>
      </c>
      <c r="E311" s="39"/>
      <c r="F311" s="241" t="s">
        <v>1316</v>
      </c>
      <c r="G311" s="39"/>
      <c r="H311" s="39"/>
      <c r="I311" s="242"/>
      <c r="J311" s="39"/>
      <c r="K311" s="39"/>
      <c r="L311" s="43"/>
      <c r="M311" s="243"/>
      <c r="N311" s="24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189</v>
      </c>
      <c r="AU311" s="16" t="s">
        <v>84</v>
      </c>
    </row>
    <row r="312" s="13" customFormat="1">
      <c r="A312" s="13"/>
      <c r="B312" s="245"/>
      <c r="C312" s="246"/>
      <c r="D312" s="247" t="s">
        <v>191</v>
      </c>
      <c r="E312" s="248" t="s">
        <v>1</v>
      </c>
      <c r="F312" s="249" t="s">
        <v>1652</v>
      </c>
      <c r="G312" s="246"/>
      <c r="H312" s="250">
        <v>38.095238095238095</v>
      </c>
      <c r="I312" s="251"/>
      <c r="J312" s="246"/>
      <c r="K312" s="246"/>
      <c r="L312" s="252"/>
      <c r="M312" s="253"/>
      <c r="N312" s="254"/>
      <c r="O312" s="254"/>
      <c r="P312" s="254"/>
      <c r="Q312" s="254"/>
      <c r="R312" s="254"/>
      <c r="S312" s="254"/>
      <c r="T312" s="25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6" t="s">
        <v>191</v>
      </c>
      <c r="AU312" s="256" t="s">
        <v>84</v>
      </c>
      <c r="AV312" s="13" t="s">
        <v>84</v>
      </c>
      <c r="AW312" s="13" t="s">
        <v>33</v>
      </c>
      <c r="AX312" s="13" t="s">
        <v>76</v>
      </c>
      <c r="AY312" s="256" t="s">
        <v>182</v>
      </c>
    </row>
    <row r="313" s="2" customFormat="1" ht="24.15" customHeight="1">
      <c r="A313" s="37"/>
      <c r="B313" s="38"/>
      <c r="C313" s="257" t="s">
        <v>1653</v>
      </c>
      <c r="D313" s="257" t="s">
        <v>261</v>
      </c>
      <c r="E313" s="258" t="s">
        <v>1318</v>
      </c>
      <c r="F313" s="259" t="s">
        <v>1319</v>
      </c>
      <c r="G313" s="260" t="s">
        <v>305</v>
      </c>
      <c r="H313" s="261">
        <v>40</v>
      </c>
      <c r="I313" s="262"/>
      <c r="J313" s="263">
        <f>ROUND(I313*H313,2)</f>
        <v>0</v>
      </c>
      <c r="K313" s="264"/>
      <c r="L313" s="265"/>
      <c r="M313" s="266" t="s">
        <v>1</v>
      </c>
      <c r="N313" s="267" t="s">
        <v>41</v>
      </c>
      <c r="O313" s="90"/>
      <c r="P313" s="236">
        <f>O313*H313</f>
        <v>0</v>
      </c>
      <c r="Q313" s="236">
        <v>0.00025999999999999998</v>
      </c>
      <c r="R313" s="236">
        <f>Q313*H313</f>
        <v>0.0104</v>
      </c>
      <c r="S313" s="236">
        <v>0</v>
      </c>
      <c r="T313" s="23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8" t="s">
        <v>983</v>
      </c>
      <c r="AT313" s="238" t="s">
        <v>261</v>
      </c>
      <c r="AU313" s="238" t="s">
        <v>84</v>
      </c>
      <c r="AY313" s="16" t="s">
        <v>182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6" t="s">
        <v>80</v>
      </c>
      <c r="BK313" s="239">
        <f>ROUND(I313*H313,2)</f>
        <v>0</v>
      </c>
      <c r="BL313" s="16" t="s">
        <v>983</v>
      </c>
      <c r="BM313" s="238" t="s">
        <v>1654</v>
      </c>
    </row>
    <row r="314" s="2" customFormat="1" ht="16.5" customHeight="1">
      <c r="A314" s="37"/>
      <c r="B314" s="38"/>
      <c r="C314" s="257" t="s">
        <v>1655</v>
      </c>
      <c r="D314" s="257" t="s">
        <v>261</v>
      </c>
      <c r="E314" s="258" t="s">
        <v>1321</v>
      </c>
      <c r="F314" s="259" t="s">
        <v>1322</v>
      </c>
      <c r="G314" s="260" t="s">
        <v>269</v>
      </c>
      <c r="H314" s="261">
        <v>2</v>
      </c>
      <c r="I314" s="262"/>
      <c r="J314" s="263">
        <f>ROUND(I314*H314,2)</f>
        <v>0</v>
      </c>
      <c r="K314" s="264"/>
      <c r="L314" s="265"/>
      <c r="M314" s="266" t="s">
        <v>1</v>
      </c>
      <c r="N314" s="267" t="s">
        <v>41</v>
      </c>
      <c r="O314" s="90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983</v>
      </c>
      <c r="AT314" s="238" t="s">
        <v>261</v>
      </c>
      <c r="AU314" s="238" t="s">
        <v>84</v>
      </c>
      <c r="AY314" s="16" t="s">
        <v>182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80</v>
      </c>
      <c r="BK314" s="239">
        <f>ROUND(I314*H314,2)</f>
        <v>0</v>
      </c>
      <c r="BL314" s="16" t="s">
        <v>983</v>
      </c>
      <c r="BM314" s="238" t="s">
        <v>1656</v>
      </c>
    </row>
    <row r="315" s="2" customFormat="1" ht="16.5" customHeight="1">
      <c r="A315" s="37"/>
      <c r="B315" s="38"/>
      <c r="C315" s="257" t="s">
        <v>1657</v>
      </c>
      <c r="D315" s="257" t="s">
        <v>261</v>
      </c>
      <c r="E315" s="258" t="s">
        <v>1324</v>
      </c>
      <c r="F315" s="259" t="s">
        <v>1325</v>
      </c>
      <c r="G315" s="260" t="s">
        <v>269</v>
      </c>
      <c r="H315" s="261">
        <v>2</v>
      </c>
      <c r="I315" s="262"/>
      <c r="J315" s="263">
        <f>ROUND(I315*H315,2)</f>
        <v>0</v>
      </c>
      <c r="K315" s="264"/>
      <c r="L315" s="265"/>
      <c r="M315" s="266" t="s">
        <v>1</v>
      </c>
      <c r="N315" s="267" t="s">
        <v>41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983</v>
      </c>
      <c r="AT315" s="238" t="s">
        <v>261</v>
      </c>
      <c r="AU315" s="238" t="s">
        <v>84</v>
      </c>
      <c r="AY315" s="16" t="s">
        <v>182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80</v>
      </c>
      <c r="BK315" s="239">
        <f>ROUND(I315*H315,2)</f>
        <v>0</v>
      </c>
      <c r="BL315" s="16" t="s">
        <v>983</v>
      </c>
      <c r="BM315" s="238" t="s">
        <v>1658</v>
      </c>
    </row>
    <row r="316" s="2" customFormat="1" ht="16.5" customHeight="1">
      <c r="A316" s="37"/>
      <c r="B316" s="38"/>
      <c r="C316" s="257" t="s">
        <v>1659</v>
      </c>
      <c r="D316" s="257" t="s">
        <v>261</v>
      </c>
      <c r="E316" s="258" t="s">
        <v>1660</v>
      </c>
      <c r="F316" s="259" t="s">
        <v>1661</v>
      </c>
      <c r="G316" s="260" t="s">
        <v>269</v>
      </c>
      <c r="H316" s="261">
        <v>2</v>
      </c>
      <c r="I316" s="262"/>
      <c r="J316" s="263">
        <f>ROUND(I316*H316,2)</f>
        <v>0</v>
      </c>
      <c r="K316" s="264"/>
      <c r="L316" s="265"/>
      <c r="M316" s="266" t="s">
        <v>1</v>
      </c>
      <c r="N316" s="267" t="s">
        <v>41</v>
      </c>
      <c r="O316" s="90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983</v>
      </c>
      <c r="AT316" s="238" t="s">
        <v>261</v>
      </c>
      <c r="AU316" s="238" t="s">
        <v>84</v>
      </c>
      <c r="AY316" s="16" t="s">
        <v>182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80</v>
      </c>
      <c r="BK316" s="239">
        <f>ROUND(I316*H316,2)</f>
        <v>0</v>
      </c>
      <c r="BL316" s="16" t="s">
        <v>983</v>
      </c>
      <c r="BM316" s="238" t="s">
        <v>1662</v>
      </c>
    </row>
    <row r="317" s="2" customFormat="1" ht="24.15" customHeight="1">
      <c r="A317" s="37"/>
      <c r="B317" s="38"/>
      <c r="C317" s="226" t="s">
        <v>1663</v>
      </c>
      <c r="D317" s="226" t="s">
        <v>184</v>
      </c>
      <c r="E317" s="227" t="s">
        <v>1221</v>
      </c>
      <c r="F317" s="228" t="s">
        <v>1222</v>
      </c>
      <c r="G317" s="229" t="s">
        <v>305</v>
      </c>
      <c r="H317" s="230">
        <v>290.476</v>
      </c>
      <c r="I317" s="231"/>
      <c r="J317" s="232">
        <f>ROUND(I317*H317,2)</f>
        <v>0</v>
      </c>
      <c r="K317" s="233"/>
      <c r="L317" s="43"/>
      <c r="M317" s="234" t="s">
        <v>1</v>
      </c>
      <c r="N317" s="235" t="s">
        <v>41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518</v>
      </c>
      <c r="AT317" s="238" t="s">
        <v>184</v>
      </c>
      <c r="AU317" s="238" t="s">
        <v>84</v>
      </c>
      <c r="AY317" s="16" t="s">
        <v>182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80</v>
      </c>
      <c r="BK317" s="239">
        <f>ROUND(I317*H317,2)</f>
        <v>0</v>
      </c>
      <c r="BL317" s="16" t="s">
        <v>518</v>
      </c>
      <c r="BM317" s="238" t="s">
        <v>1664</v>
      </c>
    </row>
    <row r="318" s="2" customFormat="1">
      <c r="A318" s="37"/>
      <c r="B318" s="38"/>
      <c r="C318" s="39"/>
      <c r="D318" s="240" t="s">
        <v>189</v>
      </c>
      <c r="E318" s="39"/>
      <c r="F318" s="241" t="s">
        <v>1224</v>
      </c>
      <c r="G318" s="39"/>
      <c r="H318" s="39"/>
      <c r="I318" s="242"/>
      <c r="J318" s="39"/>
      <c r="K318" s="39"/>
      <c r="L318" s="43"/>
      <c r="M318" s="243"/>
      <c r="N318" s="24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189</v>
      </c>
      <c r="AU318" s="16" t="s">
        <v>84</v>
      </c>
    </row>
    <row r="319" s="13" customFormat="1">
      <c r="A319" s="13"/>
      <c r="B319" s="245"/>
      <c r="C319" s="246"/>
      <c r="D319" s="247" t="s">
        <v>191</v>
      </c>
      <c r="E319" s="248" t="s">
        <v>1</v>
      </c>
      <c r="F319" s="249" t="s">
        <v>1665</v>
      </c>
      <c r="G319" s="246"/>
      <c r="H319" s="250">
        <v>290.47619047619048</v>
      </c>
      <c r="I319" s="251"/>
      <c r="J319" s="246"/>
      <c r="K319" s="246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191</v>
      </c>
      <c r="AU319" s="256" t="s">
        <v>84</v>
      </c>
      <c r="AV319" s="13" t="s">
        <v>84</v>
      </c>
      <c r="AW319" s="13" t="s">
        <v>33</v>
      </c>
      <c r="AX319" s="13" t="s">
        <v>76</v>
      </c>
      <c r="AY319" s="256" t="s">
        <v>182</v>
      </c>
    </row>
    <row r="320" s="2" customFormat="1" ht="16.5" customHeight="1">
      <c r="A320" s="37"/>
      <c r="B320" s="38"/>
      <c r="C320" s="257" t="s">
        <v>1666</v>
      </c>
      <c r="D320" s="257" t="s">
        <v>261</v>
      </c>
      <c r="E320" s="258" t="s">
        <v>1226</v>
      </c>
      <c r="F320" s="259" t="s">
        <v>1227</v>
      </c>
      <c r="G320" s="260" t="s">
        <v>305</v>
      </c>
      <c r="H320" s="261">
        <v>42</v>
      </c>
      <c r="I320" s="262"/>
      <c r="J320" s="263">
        <f>ROUND(I320*H320,2)</f>
        <v>0</v>
      </c>
      <c r="K320" s="264"/>
      <c r="L320" s="265"/>
      <c r="M320" s="266" t="s">
        <v>1</v>
      </c>
      <c r="N320" s="267" t="s">
        <v>41</v>
      </c>
      <c r="O320" s="90"/>
      <c r="P320" s="236">
        <f>O320*H320</f>
        <v>0</v>
      </c>
      <c r="Q320" s="236">
        <v>0.00012</v>
      </c>
      <c r="R320" s="236">
        <f>Q320*H320</f>
        <v>0.0050400000000000002</v>
      </c>
      <c r="S320" s="236">
        <v>0</v>
      </c>
      <c r="T320" s="23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8" t="s">
        <v>975</v>
      </c>
      <c r="AT320" s="238" t="s">
        <v>261</v>
      </c>
      <c r="AU320" s="238" t="s">
        <v>84</v>
      </c>
      <c r="AY320" s="16" t="s">
        <v>182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6" t="s">
        <v>80</v>
      </c>
      <c r="BK320" s="239">
        <f>ROUND(I320*H320,2)</f>
        <v>0</v>
      </c>
      <c r="BL320" s="16" t="s">
        <v>518</v>
      </c>
      <c r="BM320" s="238" t="s">
        <v>1667</v>
      </c>
    </row>
    <row r="321" s="2" customFormat="1" ht="16.5" customHeight="1">
      <c r="A321" s="37"/>
      <c r="B321" s="38"/>
      <c r="C321" s="257" t="s">
        <v>1668</v>
      </c>
      <c r="D321" s="257" t="s">
        <v>261</v>
      </c>
      <c r="E321" s="258" t="s">
        <v>1230</v>
      </c>
      <c r="F321" s="259" t="s">
        <v>1231</v>
      </c>
      <c r="G321" s="260" t="s">
        <v>305</v>
      </c>
      <c r="H321" s="261">
        <v>263</v>
      </c>
      <c r="I321" s="262"/>
      <c r="J321" s="263">
        <f>ROUND(I321*H321,2)</f>
        <v>0</v>
      </c>
      <c r="K321" s="264"/>
      <c r="L321" s="265"/>
      <c r="M321" s="266" t="s">
        <v>1</v>
      </c>
      <c r="N321" s="267" t="s">
        <v>41</v>
      </c>
      <c r="O321" s="90"/>
      <c r="P321" s="236">
        <f>O321*H321</f>
        <v>0</v>
      </c>
      <c r="Q321" s="236">
        <v>0.00017000000000000001</v>
      </c>
      <c r="R321" s="236">
        <f>Q321*H321</f>
        <v>0.04471</v>
      </c>
      <c r="S321" s="236">
        <v>0</v>
      </c>
      <c r="T321" s="23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8" t="s">
        <v>975</v>
      </c>
      <c r="AT321" s="238" t="s">
        <v>261</v>
      </c>
      <c r="AU321" s="238" t="s">
        <v>84</v>
      </c>
      <c r="AY321" s="16" t="s">
        <v>182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6" t="s">
        <v>80</v>
      </c>
      <c r="BK321" s="239">
        <f>ROUND(I321*H321,2)</f>
        <v>0</v>
      </c>
      <c r="BL321" s="16" t="s">
        <v>518</v>
      </c>
      <c r="BM321" s="238" t="s">
        <v>1669</v>
      </c>
    </row>
    <row r="322" s="2" customFormat="1" ht="24.15" customHeight="1">
      <c r="A322" s="37"/>
      <c r="B322" s="38"/>
      <c r="C322" s="226" t="s">
        <v>1670</v>
      </c>
      <c r="D322" s="226" t="s">
        <v>184</v>
      </c>
      <c r="E322" s="227" t="s">
        <v>1234</v>
      </c>
      <c r="F322" s="228" t="s">
        <v>1235</v>
      </c>
      <c r="G322" s="229" t="s">
        <v>305</v>
      </c>
      <c r="H322" s="230">
        <v>12</v>
      </c>
      <c r="I322" s="231"/>
      <c r="J322" s="232">
        <f>ROUND(I322*H322,2)</f>
        <v>0</v>
      </c>
      <c r="K322" s="233"/>
      <c r="L322" s="43"/>
      <c r="M322" s="234" t="s">
        <v>1</v>
      </c>
      <c r="N322" s="235" t="s">
        <v>41</v>
      </c>
      <c r="O322" s="90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8" t="s">
        <v>518</v>
      </c>
      <c r="AT322" s="238" t="s">
        <v>184</v>
      </c>
      <c r="AU322" s="238" t="s">
        <v>84</v>
      </c>
      <c r="AY322" s="16" t="s">
        <v>182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6" t="s">
        <v>80</v>
      </c>
      <c r="BK322" s="239">
        <f>ROUND(I322*H322,2)</f>
        <v>0</v>
      </c>
      <c r="BL322" s="16" t="s">
        <v>518</v>
      </c>
      <c r="BM322" s="238" t="s">
        <v>1671</v>
      </c>
    </row>
    <row r="323" s="2" customFormat="1">
      <c r="A323" s="37"/>
      <c r="B323" s="38"/>
      <c r="C323" s="39"/>
      <c r="D323" s="240" t="s">
        <v>189</v>
      </c>
      <c r="E323" s="39"/>
      <c r="F323" s="241" t="s">
        <v>1237</v>
      </c>
      <c r="G323" s="39"/>
      <c r="H323" s="39"/>
      <c r="I323" s="242"/>
      <c r="J323" s="39"/>
      <c r="K323" s="39"/>
      <c r="L323" s="43"/>
      <c r="M323" s="243"/>
      <c r="N323" s="24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189</v>
      </c>
      <c r="AU323" s="16" t="s">
        <v>84</v>
      </c>
    </row>
    <row r="324" s="2" customFormat="1" ht="24.15" customHeight="1">
      <c r="A324" s="37"/>
      <c r="B324" s="38"/>
      <c r="C324" s="257" t="s">
        <v>1672</v>
      </c>
      <c r="D324" s="257" t="s">
        <v>261</v>
      </c>
      <c r="E324" s="258" t="s">
        <v>1238</v>
      </c>
      <c r="F324" s="259" t="s">
        <v>1239</v>
      </c>
      <c r="G324" s="260" t="s">
        <v>305</v>
      </c>
      <c r="H324" s="261">
        <v>12</v>
      </c>
      <c r="I324" s="262"/>
      <c r="J324" s="263">
        <f>ROUND(I324*H324,2)</f>
        <v>0</v>
      </c>
      <c r="K324" s="264"/>
      <c r="L324" s="265"/>
      <c r="M324" s="266" t="s">
        <v>1</v>
      </c>
      <c r="N324" s="267" t="s">
        <v>41</v>
      </c>
      <c r="O324" s="90"/>
      <c r="P324" s="236">
        <f>O324*H324</f>
        <v>0</v>
      </c>
      <c r="Q324" s="236">
        <v>0.0035999999999999999</v>
      </c>
      <c r="R324" s="236">
        <f>Q324*H324</f>
        <v>0.043200000000000002</v>
      </c>
      <c r="S324" s="236">
        <v>0</v>
      </c>
      <c r="T324" s="23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8" t="s">
        <v>975</v>
      </c>
      <c r="AT324" s="238" t="s">
        <v>261</v>
      </c>
      <c r="AU324" s="238" t="s">
        <v>84</v>
      </c>
      <c r="AY324" s="16" t="s">
        <v>182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6" t="s">
        <v>80</v>
      </c>
      <c r="BK324" s="239">
        <f>ROUND(I324*H324,2)</f>
        <v>0</v>
      </c>
      <c r="BL324" s="16" t="s">
        <v>518</v>
      </c>
      <c r="BM324" s="238" t="s">
        <v>1673</v>
      </c>
    </row>
    <row r="325" s="2" customFormat="1" ht="16.5" customHeight="1">
      <c r="A325" s="37"/>
      <c r="B325" s="38"/>
      <c r="C325" s="226" t="s">
        <v>1674</v>
      </c>
      <c r="D325" s="226" t="s">
        <v>184</v>
      </c>
      <c r="E325" s="227" t="s">
        <v>1675</v>
      </c>
      <c r="F325" s="228" t="s">
        <v>1242</v>
      </c>
      <c r="G325" s="229" t="s">
        <v>305</v>
      </c>
      <c r="H325" s="230">
        <v>4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518</v>
      </c>
      <c r="AT325" s="238" t="s">
        <v>184</v>
      </c>
      <c r="AU325" s="238" t="s">
        <v>84</v>
      </c>
      <c r="AY325" s="16" t="s">
        <v>182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80</v>
      </c>
      <c r="BK325" s="239">
        <f>ROUND(I325*H325,2)</f>
        <v>0</v>
      </c>
      <c r="BL325" s="16" t="s">
        <v>518</v>
      </c>
      <c r="BM325" s="238" t="s">
        <v>1676</v>
      </c>
    </row>
    <row r="326" s="2" customFormat="1" ht="16.5" customHeight="1">
      <c r="A326" s="37"/>
      <c r="B326" s="38"/>
      <c r="C326" s="226" t="s">
        <v>1677</v>
      </c>
      <c r="D326" s="226" t="s">
        <v>184</v>
      </c>
      <c r="E326" s="227" t="s">
        <v>1678</v>
      </c>
      <c r="F326" s="228" t="s">
        <v>1245</v>
      </c>
      <c r="G326" s="229" t="s">
        <v>305</v>
      </c>
      <c r="H326" s="230">
        <v>1</v>
      </c>
      <c r="I326" s="231"/>
      <c r="J326" s="232">
        <f>ROUND(I326*H326,2)</f>
        <v>0</v>
      </c>
      <c r="K326" s="233"/>
      <c r="L326" s="43"/>
      <c r="M326" s="234" t="s">
        <v>1</v>
      </c>
      <c r="N326" s="235" t="s">
        <v>41</v>
      </c>
      <c r="O326" s="90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518</v>
      </c>
      <c r="AT326" s="238" t="s">
        <v>184</v>
      </c>
      <c r="AU326" s="238" t="s">
        <v>84</v>
      </c>
      <c r="AY326" s="16" t="s">
        <v>182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80</v>
      </c>
      <c r="BK326" s="239">
        <f>ROUND(I326*H326,2)</f>
        <v>0</v>
      </c>
      <c r="BL326" s="16" t="s">
        <v>518</v>
      </c>
      <c r="BM326" s="238" t="s">
        <v>1679</v>
      </c>
    </row>
    <row r="327" s="2" customFormat="1" ht="33" customHeight="1">
      <c r="A327" s="37"/>
      <c r="B327" s="38"/>
      <c r="C327" s="226" t="s">
        <v>1680</v>
      </c>
      <c r="D327" s="226" t="s">
        <v>184</v>
      </c>
      <c r="E327" s="227" t="s">
        <v>1681</v>
      </c>
      <c r="F327" s="228" t="s">
        <v>1682</v>
      </c>
      <c r="G327" s="229" t="s">
        <v>211</v>
      </c>
      <c r="H327" s="230">
        <v>12</v>
      </c>
      <c r="I327" s="231"/>
      <c r="J327" s="232">
        <f>ROUND(I327*H327,2)</f>
        <v>0</v>
      </c>
      <c r="K327" s="233"/>
      <c r="L327" s="43"/>
      <c r="M327" s="234" t="s">
        <v>1</v>
      </c>
      <c r="N327" s="235" t="s">
        <v>41</v>
      </c>
      <c r="O327" s="90"/>
      <c r="P327" s="236">
        <f>O327*H327</f>
        <v>0</v>
      </c>
      <c r="Q327" s="236">
        <v>0</v>
      </c>
      <c r="R327" s="236">
        <f>Q327*H327</f>
        <v>0</v>
      </c>
      <c r="S327" s="236">
        <v>0.255</v>
      </c>
      <c r="T327" s="237">
        <f>S327*H327</f>
        <v>3.0600000000000001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8" t="s">
        <v>518</v>
      </c>
      <c r="AT327" s="238" t="s">
        <v>184</v>
      </c>
      <c r="AU327" s="238" t="s">
        <v>84</v>
      </c>
      <c r="AY327" s="16" t="s">
        <v>182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6" t="s">
        <v>80</v>
      </c>
      <c r="BK327" s="239">
        <f>ROUND(I327*H327,2)</f>
        <v>0</v>
      </c>
      <c r="BL327" s="16" t="s">
        <v>518</v>
      </c>
      <c r="BM327" s="238" t="s">
        <v>1683</v>
      </c>
    </row>
    <row r="328" s="2" customFormat="1">
      <c r="A328" s="37"/>
      <c r="B328" s="38"/>
      <c r="C328" s="39"/>
      <c r="D328" s="240" t="s">
        <v>189</v>
      </c>
      <c r="E328" s="39"/>
      <c r="F328" s="241" t="s">
        <v>1684</v>
      </c>
      <c r="G328" s="39"/>
      <c r="H328" s="39"/>
      <c r="I328" s="242"/>
      <c r="J328" s="39"/>
      <c r="K328" s="39"/>
      <c r="L328" s="43"/>
      <c r="M328" s="243"/>
      <c r="N328" s="244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189</v>
      </c>
      <c r="AU328" s="16" t="s">
        <v>84</v>
      </c>
    </row>
    <row r="329" s="2" customFormat="1" ht="16.5" customHeight="1">
      <c r="A329" s="37"/>
      <c r="B329" s="38"/>
      <c r="C329" s="226" t="s">
        <v>1685</v>
      </c>
      <c r="D329" s="226" t="s">
        <v>184</v>
      </c>
      <c r="E329" s="227" t="s">
        <v>1686</v>
      </c>
      <c r="F329" s="228" t="s">
        <v>1687</v>
      </c>
      <c r="G329" s="229" t="s">
        <v>187</v>
      </c>
      <c r="H329" s="230">
        <v>0.29999999999999999</v>
      </c>
      <c r="I329" s="231"/>
      <c r="J329" s="232">
        <f>ROUND(I329*H329,2)</f>
        <v>0</v>
      </c>
      <c r="K329" s="233"/>
      <c r="L329" s="43"/>
      <c r="M329" s="234" t="s">
        <v>1</v>
      </c>
      <c r="N329" s="235" t="s">
        <v>41</v>
      </c>
      <c r="O329" s="90"/>
      <c r="P329" s="236">
        <f>O329*H329</f>
        <v>0</v>
      </c>
      <c r="Q329" s="236">
        <v>0</v>
      </c>
      <c r="R329" s="236">
        <f>Q329*H329</f>
        <v>0</v>
      </c>
      <c r="S329" s="236">
        <v>2.2000000000000002</v>
      </c>
      <c r="T329" s="237">
        <f>S329*H329</f>
        <v>0.66000000000000003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518</v>
      </c>
      <c r="AT329" s="238" t="s">
        <v>184</v>
      </c>
      <c r="AU329" s="238" t="s">
        <v>84</v>
      </c>
      <c r="AY329" s="16" t="s">
        <v>182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80</v>
      </c>
      <c r="BK329" s="239">
        <f>ROUND(I329*H329,2)</f>
        <v>0</v>
      </c>
      <c r="BL329" s="16" t="s">
        <v>518</v>
      </c>
      <c r="BM329" s="238" t="s">
        <v>1688</v>
      </c>
    </row>
    <row r="330" s="2" customFormat="1">
      <c r="A330" s="37"/>
      <c r="B330" s="38"/>
      <c r="C330" s="39"/>
      <c r="D330" s="240" t="s">
        <v>189</v>
      </c>
      <c r="E330" s="39"/>
      <c r="F330" s="241" t="s">
        <v>1689</v>
      </c>
      <c r="G330" s="39"/>
      <c r="H330" s="39"/>
      <c r="I330" s="242"/>
      <c r="J330" s="39"/>
      <c r="K330" s="39"/>
      <c r="L330" s="43"/>
      <c r="M330" s="243"/>
      <c r="N330" s="244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189</v>
      </c>
      <c r="AU330" s="16" t="s">
        <v>84</v>
      </c>
    </row>
    <row r="331" s="13" customFormat="1">
      <c r="A331" s="13"/>
      <c r="B331" s="245"/>
      <c r="C331" s="246"/>
      <c r="D331" s="247" t="s">
        <v>191</v>
      </c>
      <c r="E331" s="248" t="s">
        <v>1</v>
      </c>
      <c r="F331" s="249" t="s">
        <v>1690</v>
      </c>
      <c r="G331" s="246"/>
      <c r="H331" s="250">
        <v>0.29999999999999999</v>
      </c>
      <c r="I331" s="251"/>
      <c r="J331" s="246"/>
      <c r="K331" s="246"/>
      <c r="L331" s="252"/>
      <c r="M331" s="279"/>
      <c r="N331" s="280"/>
      <c r="O331" s="280"/>
      <c r="P331" s="280"/>
      <c r="Q331" s="280"/>
      <c r="R331" s="280"/>
      <c r="S331" s="280"/>
      <c r="T331" s="28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6" t="s">
        <v>191</v>
      </c>
      <c r="AU331" s="256" t="s">
        <v>84</v>
      </c>
      <c r="AV331" s="13" t="s">
        <v>84</v>
      </c>
      <c r="AW331" s="13" t="s">
        <v>33</v>
      </c>
      <c r="AX331" s="13" t="s">
        <v>76</v>
      </c>
      <c r="AY331" s="256" t="s">
        <v>182</v>
      </c>
    </row>
    <row r="332" s="2" customFormat="1" ht="6.96" customHeight="1">
      <c r="A332" s="37"/>
      <c r="B332" s="65"/>
      <c r="C332" s="66"/>
      <c r="D332" s="66"/>
      <c r="E332" s="66"/>
      <c r="F332" s="66"/>
      <c r="G332" s="66"/>
      <c r="H332" s="66"/>
      <c r="I332" s="66"/>
      <c r="J332" s="66"/>
      <c r="K332" s="66"/>
      <c r="L332" s="43"/>
      <c r="M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</row>
  </sheetData>
  <sheetProtection sheet="1" autoFilter="0" formatColumns="0" formatRows="0" objects="1" scenarios="1" spinCount="100000" saltValue="Nps08jKxk+MlcWqHrUGCZh7viB4CG+2hm9EFUpiTfVkKrnDw3vgrpn1eii5R0wtS12eHvJYbCuxULCKAuZfpIQ==" hashValue="q3bHkbTAUzbAJSvXcCqC3LLhbJSuPYCujAmZK8I8stA579XsEyOFzaAo7wgAS7EEXIVvPIXLcaDj9Gaizdlk8A==" algorithmName="SHA-512" password="CC35"/>
  <autoFilter ref="C125:K3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hyperlinks>
    <hyperlink ref="F130" r:id="rId1" display="https://podminky.urs.cz/item/CS_URS_2024_01/113107422"/>
    <hyperlink ref="F134" r:id="rId2" display="https://podminky.urs.cz/item/CS_URS_2024_01/133251101"/>
    <hyperlink ref="F140" r:id="rId3" display="https://podminky.urs.cz/item/CS_URS_2024_01/162751117"/>
    <hyperlink ref="F142" r:id="rId4" display="https://podminky.urs.cz/item/CS_URS_2024_01/162751119"/>
    <hyperlink ref="F145" r:id="rId5" display="https://podminky.urs.cz/item/CS_URS_2024_01/171201231"/>
    <hyperlink ref="F149" r:id="rId6" display="https://podminky.urs.cz/item/CS_URS_2024_01/566901133"/>
    <hyperlink ref="F152" r:id="rId7" display="https://podminky.urs.cz/item/CS_URS_2024_01/566901143"/>
    <hyperlink ref="F155" r:id="rId8" display="https://podminky.urs.cz/item/CS_URS_2024_01/596211110"/>
    <hyperlink ref="F157" r:id="rId9" display="https://podminky.urs.cz/item/CS_URS_2024_01/998225111"/>
    <hyperlink ref="F161" r:id="rId10" display="https://podminky.urs.cz/item/CS_URS_2024_01/210100001"/>
    <hyperlink ref="F163" r:id="rId11" display="https://podminky.urs.cz/item/CS_URS_2024_01/210100003"/>
    <hyperlink ref="F166" r:id="rId12" display="https://podminky.urs.cz/item/CS_URS_2024_01/210100013"/>
    <hyperlink ref="F169" r:id="rId13" display="https://podminky.urs.cz/item/CS_URS_2024_01/210202010"/>
    <hyperlink ref="F176" r:id="rId14" display="https://podminky.urs.cz/item/CS_URS_2024_01/210204011"/>
    <hyperlink ref="F183" r:id="rId15" display="https://podminky.urs.cz/item/CS_URS_2024_01/210204103"/>
    <hyperlink ref="F186" r:id="rId16" display="https://podminky.urs.cz/item/CS_URS_2024_01/210204201"/>
    <hyperlink ref="F190" r:id="rId17" display="https://podminky.urs.cz/item/CS_URS_2024_01/210220020"/>
    <hyperlink ref="F195" r:id="rId18" display="https://podminky.urs.cz/item/CS_URS_2024_01/210220302"/>
    <hyperlink ref="F198" r:id="rId19" display="https://podminky.urs.cz/item/CS_URS_2024_01/210801311"/>
    <hyperlink ref="F203" r:id="rId20" display="https://podminky.urs.cz/item/CS_URS_2024_01/210812011"/>
    <hyperlink ref="F212" r:id="rId21" display="https://podminky.urs.cz/item/CS_URS_2024_01/210812033"/>
    <hyperlink ref="F218" r:id="rId22" display="https://podminky.urs.cz/item/CS_URS_2024_01/210812061"/>
    <hyperlink ref="F224" r:id="rId23" display="https://podminky.urs.cz/item/CS_URS_2024_01/210812063"/>
    <hyperlink ref="F230" r:id="rId24" display="https://podminky.urs.cz/item/CS_URS_2024_01/210812081"/>
    <hyperlink ref="F236" r:id="rId25" display="https://podminky.urs.cz/item/CS_URS_2024_01/210812111"/>
    <hyperlink ref="F247" r:id="rId26" display="https://podminky.urs.cz/item/CS_URS_2024_01/218040011"/>
    <hyperlink ref="F249" r:id="rId27" display="https://podminky.urs.cz/item/CS_URS_2024_01/218100001"/>
    <hyperlink ref="F251" r:id="rId28" display="https://podminky.urs.cz/item/CS_URS_2024_01/218100003"/>
    <hyperlink ref="F254" r:id="rId29" display="https://podminky.urs.cz/item/CS_URS_2024_01/218100099"/>
    <hyperlink ref="F256" r:id="rId30" display="https://podminky.urs.cz/item/CS_URS_2024_01/218202013"/>
    <hyperlink ref="F259" r:id="rId31" display="https://podminky.urs.cz/item/CS_URS_2024_01/218204103"/>
    <hyperlink ref="F266" r:id="rId32" display="https://podminky.urs.cz/item/CS_URS_2024_01/460010024"/>
    <hyperlink ref="F271" r:id="rId33" display="https://podminky.urs.cz/item/CS_URS_2024_01/460171132"/>
    <hyperlink ref="F274" r:id="rId34" display="https://podminky.urs.cz/item/CS_URS_2024_01/460171162"/>
    <hyperlink ref="F276" r:id="rId35" display="https://podminky.urs.cz/item/CS_URS_2024_01/460171272"/>
    <hyperlink ref="F278" r:id="rId36" display="https://podminky.urs.cz/item/CS_URS_2024_01/460341112"/>
    <hyperlink ref="F280" r:id="rId37" display="https://podminky.urs.cz/item/CS_URS_2024_01/460341113"/>
    <hyperlink ref="F282" r:id="rId38" display="https://podminky.urs.cz/item/CS_URS_2024_01/460341121"/>
    <hyperlink ref="F285" r:id="rId39" display="https://podminky.urs.cz/item/CS_URS_2024_01/460361121"/>
    <hyperlink ref="F288" r:id="rId40" display="https://podminky.urs.cz/item/CS_URS_2024_01/460411222"/>
    <hyperlink ref="F291" r:id="rId41" display="https://podminky.urs.cz/item/CS_URS_2024_01/460451122"/>
    <hyperlink ref="F293" r:id="rId42" display="https://podminky.urs.cz/item/CS_URS_2024_01/460451152"/>
    <hyperlink ref="F295" r:id="rId43" display="https://podminky.urs.cz/item/CS_URS_2024_01/460451272"/>
    <hyperlink ref="F297" r:id="rId44" display="https://podminky.urs.cz/item/CS_URS_2024_01/460641112"/>
    <hyperlink ref="F304" r:id="rId45" display="https://podminky.urs.cz/item/CS_URS_2024_01/460661111"/>
    <hyperlink ref="F306" r:id="rId46" display="https://podminky.urs.cz/item/CS_URS_2024_01/460671113"/>
    <hyperlink ref="F311" r:id="rId47" display="https://podminky.urs.cz/item/CS_URS_2024_01/460791112"/>
    <hyperlink ref="F318" r:id="rId48" display="https://podminky.urs.cz/item/CS_URS_2024_01/460791212"/>
    <hyperlink ref="F323" r:id="rId49" display="https://podminky.urs.cz/item/CS_URS_2024_01/460791216"/>
    <hyperlink ref="F328" r:id="rId50" display="https://podminky.urs.cz/item/CS_URS_2024_01/468021212"/>
    <hyperlink ref="F330" r:id="rId51" display="https://podminky.urs.cz/item/CS_URS_2024_01/46805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1691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ROUND((SUM(BE124:BE153)),  2)</f>
        <v>0</v>
      </c>
      <c r="G35" s="37"/>
      <c r="H35" s="37"/>
      <c r="I35" s="163">
        <v>0.20999999999999999</v>
      </c>
      <c r="J35" s="162">
        <f>ROUND(((SUM(BE124:BE153))*I35),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ROUND((SUM(BF124:BF153)),  2)</f>
        <v>0</v>
      </c>
      <c r="G36" s="37"/>
      <c r="H36" s="37"/>
      <c r="I36" s="163">
        <v>0.14999999999999999</v>
      </c>
      <c r="J36" s="162">
        <f>ROUND(((SUM(BF124:BF153))*I36),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ROUND((SUM(BG124:BG153)),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ROUND((SUM(BH124:BH153)),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ROUND((SUM(BI124:BI153)),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2.5 - elektroinstalace - chtánička pro rezervu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163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1692</v>
      </c>
      <c r="E100" s="195"/>
      <c r="F100" s="195"/>
      <c r="G100" s="195"/>
      <c r="H100" s="195"/>
      <c r="I100" s="195"/>
      <c r="J100" s="196">
        <f>J126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919</v>
      </c>
      <c r="E101" s="190"/>
      <c r="F101" s="190"/>
      <c r="G101" s="190"/>
      <c r="H101" s="190"/>
      <c r="I101" s="190"/>
      <c r="J101" s="191">
        <f>J131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1000</v>
      </c>
      <c r="E102" s="195"/>
      <c r="F102" s="195"/>
      <c r="G102" s="195"/>
      <c r="H102" s="195"/>
      <c r="I102" s="195"/>
      <c r="J102" s="196">
        <f>J132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167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Hazlov - obnovení a nové využití areálu zámku - etapa I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147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996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149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2.5 - elektroinstalace - chtánička pro rezervu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 xml:space="preserve"> </v>
      </c>
      <c r="G118" s="39"/>
      <c r="H118" s="39"/>
      <c r="I118" s="31" t="s">
        <v>22</v>
      </c>
      <c r="J118" s="78" t="str">
        <f>IF(J14="","",J14)</f>
        <v>10. 12. 2024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 xml:space="preserve"> </v>
      </c>
      <c r="G120" s="39"/>
      <c r="H120" s="39"/>
      <c r="I120" s="31" t="s">
        <v>29</v>
      </c>
      <c r="J120" s="35" t="str">
        <f>E23</f>
        <v>Atelier Stöeckl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IF(E20="","",E20)</f>
        <v>Vyplň údaj</v>
      </c>
      <c r="G121" s="39"/>
      <c r="H121" s="39"/>
      <c r="I121" s="31" t="s">
        <v>31</v>
      </c>
      <c r="J121" s="35" t="str">
        <f>E26</f>
        <v>Zdeněk Pospíšil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168</v>
      </c>
      <c r="D123" s="201" t="s">
        <v>61</v>
      </c>
      <c r="E123" s="201" t="s">
        <v>57</v>
      </c>
      <c r="F123" s="201" t="s">
        <v>58</v>
      </c>
      <c r="G123" s="201" t="s">
        <v>169</v>
      </c>
      <c r="H123" s="201" t="s">
        <v>170</v>
      </c>
      <c r="I123" s="201" t="s">
        <v>171</v>
      </c>
      <c r="J123" s="202" t="s">
        <v>153</v>
      </c>
      <c r="K123" s="203" t="s">
        <v>172</v>
      </c>
      <c r="L123" s="204"/>
      <c r="M123" s="99" t="s">
        <v>1</v>
      </c>
      <c r="N123" s="100" t="s">
        <v>40</v>
      </c>
      <c r="O123" s="100" t="s">
        <v>173</v>
      </c>
      <c r="P123" s="100" t="s">
        <v>174</v>
      </c>
      <c r="Q123" s="100" t="s">
        <v>175</v>
      </c>
      <c r="R123" s="100" t="s">
        <v>176</v>
      </c>
      <c r="S123" s="100" t="s">
        <v>177</v>
      </c>
      <c r="T123" s="101" t="s">
        <v>178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179</v>
      </c>
      <c r="D124" s="39"/>
      <c r="E124" s="39"/>
      <c r="F124" s="39"/>
      <c r="G124" s="39"/>
      <c r="H124" s="39"/>
      <c r="I124" s="39"/>
      <c r="J124" s="205">
        <f>BK124</f>
        <v>0</v>
      </c>
      <c r="K124" s="39"/>
      <c r="L124" s="43"/>
      <c r="M124" s="102"/>
      <c r="N124" s="206"/>
      <c r="O124" s="103"/>
      <c r="P124" s="207">
        <f>P125+P131</f>
        <v>0</v>
      </c>
      <c r="Q124" s="103"/>
      <c r="R124" s="207">
        <f>R125+R131</f>
        <v>0.059868000000000005</v>
      </c>
      <c r="S124" s="103"/>
      <c r="T124" s="208">
        <f>T125+T131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155</v>
      </c>
      <c r="BK124" s="209">
        <f>BK125+BK131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583</v>
      </c>
      <c r="F125" s="213" t="s">
        <v>584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0.0013800000000000002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84</v>
      </c>
      <c r="AT125" s="222" t="s">
        <v>75</v>
      </c>
      <c r="AU125" s="222" t="s">
        <v>76</v>
      </c>
      <c r="AY125" s="221" t="s">
        <v>182</v>
      </c>
      <c r="BK125" s="223">
        <f>BK126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1693</v>
      </c>
      <c r="F126" s="224" t="s">
        <v>1694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SUM(P127:P130)</f>
        <v>0</v>
      </c>
      <c r="Q126" s="218"/>
      <c r="R126" s="219">
        <f>SUM(R127:R130)</f>
        <v>0.0013800000000000002</v>
      </c>
      <c r="S126" s="218"/>
      <c r="T126" s="220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84</v>
      </c>
      <c r="AT126" s="222" t="s">
        <v>75</v>
      </c>
      <c r="AU126" s="222" t="s">
        <v>80</v>
      </c>
      <c r="AY126" s="221" t="s">
        <v>182</v>
      </c>
      <c r="BK126" s="223">
        <f>SUM(BK127:BK130)</f>
        <v>0</v>
      </c>
    </row>
    <row r="127" s="2" customFormat="1" ht="33" customHeight="1">
      <c r="A127" s="37"/>
      <c r="B127" s="38"/>
      <c r="C127" s="226" t="s">
        <v>80</v>
      </c>
      <c r="D127" s="226" t="s">
        <v>184</v>
      </c>
      <c r="E127" s="227" t="s">
        <v>1695</v>
      </c>
      <c r="F127" s="228" t="s">
        <v>1696</v>
      </c>
      <c r="G127" s="229" t="s">
        <v>305</v>
      </c>
      <c r="H127" s="230">
        <v>60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41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274</v>
      </c>
      <c r="AT127" s="238" t="s">
        <v>184</v>
      </c>
      <c r="AU127" s="238" t="s">
        <v>84</v>
      </c>
      <c r="AY127" s="16" t="s">
        <v>182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80</v>
      </c>
      <c r="BK127" s="239">
        <f>ROUND(I127*H127,2)</f>
        <v>0</v>
      </c>
      <c r="BL127" s="16" t="s">
        <v>274</v>
      </c>
      <c r="BM127" s="238" t="s">
        <v>1697</v>
      </c>
    </row>
    <row r="128" s="2" customFormat="1">
      <c r="A128" s="37"/>
      <c r="B128" s="38"/>
      <c r="C128" s="39"/>
      <c r="D128" s="240" t="s">
        <v>189</v>
      </c>
      <c r="E128" s="39"/>
      <c r="F128" s="241" t="s">
        <v>1698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189</v>
      </c>
      <c r="AU128" s="16" t="s">
        <v>84</v>
      </c>
    </row>
    <row r="129" s="2" customFormat="1" ht="24.15" customHeight="1">
      <c r="A129" s="37"/>
      <c r="B129" s="38"/>
      <c r="C129" s="257" t="s">
        <v>84</v>
      </c>
      <c r="D129" s="257" t="s">
        <v>261</v>
      </c>
      <c r="E129" s="258" t="s">
        <v>1699</v>
      </c>
      <c r="F129" s="259" t="s">
        <v>1700</v>
      </c>
      <c r="G129" s="260" t="s">
        <v>305</v>
      </c>
      <c r="H129" s="261">
        <v>69</v>
      </c>
      <c r="I129" s="262"/>
      <c r="J129" s="263">
        <f>ROUND(I129*H129,2)</f>
        <v>0</v>
      </c>
      <c r="K129" s="264"/>
      <c r="L129" s="265"/>
      <c r="M129" s="266" t="s">
        <v>1</v>
      </c>
      <c r="N129" s="267" t="s">
        <v>41</v>
      </c>
      <c r="O129" s="90"/>
      <c r="P129" s="236">
        <f>O129*H129</f>
        <v>0</v>
      </c>
      <c r="Q129" s="236">
        <v>2.0000000000000002E-05</v>
      </c>
      <c r="R129" s="236">
        <f>Q129*H129</f>
        <v>0.0013800000000000002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358</v>
      </c>
      <c r="AT129" s="238" t="s">
        <v>261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274</v>
      </c>
      <c r="BM129" s="238" t="s">
        <v>1701</v>
      </c>
    </row>
    <row r="130" s="13" customFormat="1">
      <c r="A130" s="13"/>
      <c r="B130" s="245"/>
      <c r="C130" s="246"/>
      <c r="D130" s="247" t="s">
        <v>191</v>
      </c>
      <c r="E130" s="246"/>
      <c r="F130" s="249" t="s">
        <v>1107</v>
      </c>
      <c r="G130" s="246"/>
      <c r="H130" s="250">
        <v>69</v>
      </c>
      <c r="I130" s="251"/>
      <c r="J130" s="246"/>
      <c r="K130" s="246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191</v>
      </c>
      <c r="AU130" s="256" t="s">
        <v>84</v>
      </c>
      <c r="AV130" s="13" t="s">
        <v>84</v>
      </c>
      <c r="AW130" s="13" t="s">
        <v>4</v>
      </c>
      <c r="AX130" s="13" t="s">
        <v>80</v>
      </c>
      <c r="AY130" s="256" t="s">
        <v>182</v>
      </c>
    </row>
    <row r="131" s="12" customFormat="1" ht="25.92" customHeight="1">
      <c r="A131" s="12"/>
      <c r="B131" s="210"/>
      <c r="C131" s="211"/>
      <c r="D131" s="212" t="s">
        <v>75</v>
      </c>
      <c r="E131" s="213" t="s">
        <v>261</v>
      </c>
      <c r="F131" s="213" t="s">
        <v>966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</f>
        <v>0</v>
      </c>
      <c r="Q131" s="218"/>
      <c r="R131" s="219">
        <f>R132</f>
        <v>0.058488000000000005</v>
      </c>
      <c r="S131" s="218"/>
      <c r="T131" s="220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119</v>
      </c>
      <c r="AT131" s="222" t="s">
        <v>75</v>
      </c>
      <c r="AU131" s="222" t="s">
        <v>76</v>
      </c>
      <c r="AY131" s="221" t="s">
        <v>182</v>
      </c>
      <c r="BK131" s="223">
        <f>BK132</f>
        <v>0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1134</v>
      </c>
      <c r="F132" s="224" t="s">
        <v>1135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SUM(P133:P153)</f>
        <v>0</v>
      </c>
      <c r="Q132" s="218"/>
      <c r="R132" s="219">
        <f>SUM(R133:R153)</f>
        <v>0.058488000000000005</v>
      </c>
      <c r="S132" s="218"/>
      <c r="T132" s="220">
        <f>SUM(T133:T153)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119</v>
      </c>
      <c r="AT132" s="222" t="s">
        <v>75</v>
      </c>
      <c r="AU132" s="222" t="s">
        <v>80</v>
      </c>
      <c r="AY132" s="221" t="s">
        <v>182</v>
      </c>
      <c r="BK132" s="223">
        <f>SUM(BK133:BK153)</f>
        <v>0</v>
      </c>
    </row>
    <row r="133" s="2" customFormat="1" ht="24.15" customHeight="1">
      <c r="A133" s="37"/>
      <c r="B133" s="38"/>
      <c r="C133" s="226" t="s">
        <v>119</v>
      </c>
      <c r="D133" s="226" t="s">
        <v>184</v>
      </c>
      <c r="E133" s="227" t="s">
        <v>1136</v>
      </c>
      <c r="F133" s="228" t="s">
        <v>1137</v>
      </c>
      <c r="G133" s="229" t="s">
        <v>1138</v>
      </c>
      <c r="H133" s="230">
        <v>0.059999999999999998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0.0088000000000000005</v>
      </c>
      <c r="R133" s="236">
        <f>Q133*H133</f>
        <v>0.00052800000000000004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518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518</v>
      </c>
      <c r="BM133" s="238" t="s">
        <v>1702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1140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2" customFormat="1" ht="24.15" customHeight="1">
      <c r="A135" s="37"/>
      <c r="B135" s="38"/>
      <c r="C135" s="226" t="s">
        <v>128</v>
      </c>
      <c r="D135" s="226" t="s">
        <v>184</v>
      </c>
      <c r="E135" s="227" t="s">
        <v>1703</v>
      </c>
      <c r="F135" s="228" t="s">
        <v>1704</v>
      </c>
      <c r="G135" s="229" t="s">
        <v>305</v>
      </c>
      <c r="H135" s="230">
        <v>60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518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518</v>
      </c>
      <c r="BM135" s="238" t="s">
        <v>1705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1706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2" customFormat="1" ht="37.8" customHeight="1">
      <c r="A137" s="37"/>
      <c r="B137" s="38"/>
      <c r="C137" s="226" t="s">
        <v>131</v>
      </c>
      <c r="D137" s="226" t="s">
        <v>184</v>
      </c>
      <c r="E137" s="227" t="s">
        <v>1168</v>
      </c>
      <c r="F137" s="228" t="s">
        <v>1169</v>
      </c>
      <c r="G137" s="229" t="s">
        <v>187</v>
      </c>
      <c r="H137" s="230">
        <v>9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518</v>
      </c>
      <c r="AT137" s="238" t="s">
        <v>184</v>
      </c>
      <c r="AU137" s="238" t="s">
        <v>84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518</v>
      </c>
      <c r="BM137" s="238" t="s">
        <v>1707</v>
      </c>
    </row>
    <row r="138" s="2" customFormat="1">
      <c r="A138" s="37"/>
      <c r="B138" s="38"/>
      <c r="C138" s="39"/>
      <c r="D138" s="240" t="s">
        <v>189</v>
      </c>
      <c r="E138" s="39"/>
      <c r="F138" s="241" t="s">
        <v>1171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189</v>
      </c>
      <c r="AU138" s="16" t="s">
        <v>84</v>
      </c>
    </row>
    <row r="139" s="13" customFormat="1">
      <c r="A139" s="13"/>
      <c r="B139" s="245"/>
      <c r="C139" s="246"/>
      <c r="D139" s="247" t="s">
        <v>191</v>
      </c>
      <c r="E139" s="248" t="s">
        <v>1</v>
      </c>
      <c r="F139" s="249" t="s">
        <v>1708</v>
      </c>
      <c r="G139" s="246"/>
      <c r="H139" s="250">
        <v>9.0000000000000018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33</v>
      </c>
      <c r="AX139" s="13" t="s">
        <v>76</v>
      </c>
      <c r="AY139" s="256" t="s">
        <v>182</v>
      </c>
    </row>
    <row r="140" s="2" customFormat="1" ht="37.8" customHeight="1">
      <c r="A140" s="37"/>
      <c r="B140" s="38"/>
      <c r="C140" s="226" t="s">
        <v>134</v>
      </c>
      <c r="D140" s="226" t="s">
        <v>184</v>
      </c>
      <c r="E140" s="227" t="s">
        <v>1172</v>
      </c>
      <c r="F140" s="228" t="s">
        <v>1173</v>
      </c>
      <c r="G140" s="229" t="s">
        <v>187</v>
      </c>
      <c r="H140" s="230">
        <v>126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518</v>
      </c>
      <c r="AT140" s="238" t="s">
        <v>184</v>
      </c>
      <c r="AU140" s="238" t="s">
        <v>84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518</v>
      </c>
      <c r="BM140" s="238" t="s">
        <v>1709</v>
      </c>
    </row>
    <row r="141" s="2" customFormat="1">
      <c r="A141" s="37"/>
      <c r="B141" s="38"/>
      <c r="C141" s="39"/>
      <c r="D141" s="240" t="s">
        <v>189</v>
      </c>
      <c r="E141" s="39"/>
      <c r="F141" s="241" t="s">
        <v>1175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189</v>
      </c>
      <c r="AU141" s="16" t="s">
        <v>84</v>
      </c>
    </row>
    <row r="142" s="13" customFormat="1">
      <c r="A142" s="13"/>
      <c r="B142" s="245"/>
      <c r="C142" s="246"/>
      <c r="D142" s="247" t="s">
        <v>191</v>
      </c>
      <c r="E142" s="246"/>
      <c r="F142" s="249" t="s">
        <v>1710</v>
      </c>
      <c r="G142" s="246"/>
      <c r="H142" s="250">
        <v>126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191</v>
      </c>
      <c r="AU142" s="256" t="s">
        <v>84</v>
      </c>
      <c r="AV142" s="13" t="s">
        <v>84</v>
      </c>
      <c r="AW142" s="13" t="s">
        <v>4</v>
      </c>
      <c r="AX142" s="13" t="s">
        <v>80</v>
      </c>
      <c r="AY142" s="256" t="s">
        <v>182</v>
      </c>
    </row>
    <row r="143" s="2" customFormat="1" ht="24.15" customHeight="1">
      <c r="A143" s="37"/>
      <c r="B143" s="38"/>
      <c r="C143" s="226" t="s">
        <v>137</v>
      </c>
      <c r="D143" s="226" t="s">
        <v>184</v>
      </c>
      <c r="E143" s="227" t="s">
        <v>1177</v>
      </c>
      <c r="F143" s="228" t="s">
        <v>1178</v>
      </c>
      <c r="G143" s="229" t="s">
        <v>243</v>
      </c>
      <c r="H143" s="230">
        <v>17.100000000000001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518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518</v>
      </c>
      <c r="BM143" s="238" t="s">
        <v>1711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1180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13" customFormat="1">
      <c r="A145" s="13"/>
      <c r="B145" s="245"/>
      <c r="C145" s="246"/>
      <c r="D145" s="247" t="s">
        <v>191</v>
      </c>
      <c r="E145" s="246"/>
      <c r="F145" s="249" t="s">
        <v>1712</v>
      </c>
      <c r="G145" s="246"/>
      <c r="H145" s="250">
        <v>17.100000000000001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4</v>
      </c>
      <c r="AX145" s="13" t="s">
        <v>80</v>
      </c>
      <c r="AY145" s="256" t="s">
        <v>182</v>
      </c>
    </row>
    <row r="146" s="2" customFormat="1" ht="24.15" customHeight="1">
      <c r="A146" s="37"/>
      <c r="B146" s="38"/>
      <c r="C146" s="226" t="s">
        <v>140</v>
      </c>
      <c r="D146" s="226" t="s">
        <v>184</v>
      </c>
      <c r="E146" s="227" t="s">
        <v>1713</v>
      </c>
      <c r="F146" s="228" t="s">
        <v>1714</v>
      </c>
      <c r="G146" s="229" t="s">
        <v>305</v>
      </c>
      <c r="H146" s="230">
        <v>60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518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518</v>
      </c>
      <c r="BM146" s="238" t="s">
        <v>1715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1716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2" customFormat="1" ht="24.15" customHeight="1">
      <c r="A148" s="37"/>
      <c r="B148" s="38"/>
      <c r="C148" s="226" t="s">
        <v>143</v>
      </c>
      <c r="D148" s="226" t="s">
        <v>184</v>
      </c>
      <c r="E148" s="227" t="s">
        <v>1717</v>
      </c>
      <c r="F148" s="228" t="s">
        <v>1718</v>
      </c>
      <c r="G148" s="229" t="s">
        <v>305</v>
      </c>
      <c r="H148" s="230">
        <v>60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518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518</v>
      </c>
      <c r="BM148" s="238" t="s">
        <v>1719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1720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2" customFormat="1" ht="24.15" customHeight="1">
      <c r="A150" s="37"/>
      <c r="B150" s="38"/>
      <c r="C150" s="226" t="s">
        <v>234</v>
      </c>
      <c r="D150" s="226" t="s">
        <v>184</v>
      </c>
      <c r="E150" s="227" t="s">
        <v>1234</v>
      </c>
      <c r="F150" s="228" t="s">
        <v>1235</v>
      </c>
      <c r="G150" s="229" t="s">
        <v>305</v>
      </c>
      <c r="H150" s="230">
        <v>60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518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518</v>
      </c>
      <c r="BM150" s="238" t="s">
        <v>1721</v>
      </c>
    </row>
    <row r="151" s="2" customFormat="1">
      <c r="A151" s="37"/>
      <c r="B151" s="38"/>
      <c r="C151" s="39"/>
      <c r="D151" s="240" t="s">
        <v>189</v>
      </c>
      <c r="E151" s="39"/>
      <c r="F151" s="241" t="s">
        <v>1237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189</v>
      </c>
      <c r="AU151" s="16" t="s">
        <v>84</v>
      </c>
    </row>
    <row r="152" s="2" customFormat="1" ht="24.15" customHeight="1">
      <c r="A152" s="37"/>
      <c r="B152" s="38"/>
      <c r="C152" s="257" t="s">
        <v>240</v>
      </c>
      <c r="D152" s="257" t="s">
        <v>261</v>
      </c>
      <c r="E152" s="258" t="s">
        <v>1722</v>
      </c>
      <c r="F152" s="259" t="s">
        <v>1723</v>
      </c>
      <c r="G152" s="260" t="s">
        <v>305</v>
      </c>
      <c r="H152" s="261">
        <v>63</v>
      </c>
      <c r="I152" s="262"/>
      <c r="J152" s="263">
        <f>ROUND(I152*H152,2)</f>
        <v>0</v>
      </c>
      <c r="K152" s="264"/>
      <c r="L152" s="265"/>
      <c r="M152" s="266" t="s">
        <v>1</v>
      </c>
      <c r="N152" s="267" t="s">
        <v>41</v>
      </c>
      <c r="O152" s="90"/>
      <c r="P152" s="236">
        <f>O152*H152</f>
        <v>0</v>
      </c>
      <c r="Q152" s="236">
        <v>0.00092000000000000003</v>
      </c>
      <c r="R152" s="236">
        <f>Q152*H152</f>
        <v>0.057960000000000005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983</v>
      </c>
      <c r="AT152" s="238" t="s">
        <v>261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983</v>
      </c>
      <c r="BM152" s="238" t="s">
        <v>1724</v>
      </c>
    </row>
    <row r="153" s="13" customFormat="1">
      <c r="A153" s="13"/>
      <c r="B153" s="245"/>
      <c r="C153" s="246"/>
      <c r="D153" s="247" t="s">
        <v>191</v>
      </c>
      <c r="E153" s="246"/>
      <c r="F153" s="249" t="s">
        <v>1725</v>
      </c>
      <c r="G153" s="246"/>
      <c r="H153" s="250">
        <v>63</v>
      </c>
      <c r="I153" s="251"/>
      <c r="J153" s="246"/>
      <c r="K153" s="246"/>
      <c r="L153" s="252"/>
      <c r="M153" s="279"/>
      <c r="N153" s="280"/>
      <c r="O153" s="280"/>
      <c r="P153" s="280"/>
      <c r="Q153" s="280"/>
      <c r="R153" s="280"/>
      <c r="S153" s="280"/>
      <c r="T153" s="28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4</v>
      </c>
      <c r="AX153" s="13" t="s">
        <v>80</v>
      </c>
      <c r="AY153" s="256" t="s">
        <v>182</v>
      </c>
    </row>
    <row r="154" s="2" customFormat="1" ht="6.96" customHeight="1">
      <c r="A154" s="37"/>
      <c r="B154" s="65"/>
      <c r="C154" s="66"/>
      <c r="D154" s="66"/>
      <c r="E154" s="66"/>
      <c r="F154" s="66"/>
      <c r="G154" s="66"/>
      <c r="H154" s="66"/>
      <c r="I154" s="66"/>
      <c r="J154" s="66"/>
      <c r="K154" s="66"/>
      <c r="L154" s="43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sheetProtection sheet="1" autoFilter="0" formatColumns="0" formatRows="0" objects="1" scenarios="1" spinCount="100000" saltValue="cLOiuQSkAsNFz0edvTmVcYcH+JxEpUsVl1cOjZ33PucRcyfJ63YSsR/lrZ43H+jjM3Rux3jn+mtxZNBksLZ5EA==" hashValue="BTLCYbN/RHWamyPjEf6KwUpO4wABPtPc+ywKzFaNkiWQmIno/OuFFmTZ43W/pc0tsObCUNy24dDTCNy1H804oQ==" algorithmName="SHA-512" password="CC35"/>
  <autoFilter ref="C123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8" r:id="rId1" display="https://podminky.urs.cz/item/CS_URS_2024_01/741120101"/>
    <hyperlink ref="F134" r:id="rId2" display="https://podminky.urs.cz/item/CS_URS_2024_01/460010024"/>
    <hyperlink ref="F136" r:id="rId3" display="https://podminky.urs.cz/item/CS_URS_2024_01/460171232"/>
    <hyperlink ref="F138" r:id="rId4" display="https://podminky.urs.cz/item/CS_URS_2024_01/460341113"/>
    <hyperlink ref="F141" r:id="rId5" display="https://podminky.urs.cz/item/CS_URS_2024_01/460341121"/>
    <hyperlink ref="F144" r:id="rId6" display="https://podminky.urs.cz/item/CS_URS_2024_01/460361121"/>
    <hyperlink ref="F147" r:id="rId7" display="https://podminky.urs.cz/item/CS_URS_2024_01/460451232"/>
    <hyperlink ref="F149" r:id="rId8" display="https://podminky.urs.cz/item/CS_URS_2024_01/460661512"/>
    <hyperlink ref="F151" r:id="rId9" display="https://podminky.urs.cz/item/CS_URS_2024_01/46079121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1726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1727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ROUND(J129,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ROUND((SUM(BE129:BE276)),  2)</f>
        <v>0</v>
      </c>
      <c r="G35" s="37"/>
      <c r="H35" s="37"/>
      <c r="I35" s="163">
        <v>0.20999999999999999</v>
      </c>
      <c r="J35" s="162">
        <f>ROUND(((SUM(BE129:BE276))*I35),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ROUND((SUM(BF129:BF276)),  2)</f>
        <v>0</v>
      </c>
      <c r="G36" s="37"/>
      <c r="H36" s="37"/>
      <c r="I36" s="163">
        <v>0.14999999999999999</v>
      </c>
      <c r="J36" s="162">
        <f>ROUND(((SUM(BF129:BF276))*I36),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ROUND((SUM(BG129:BG276)),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ROUND((SUM(BH129:BH276)),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ROUND((SUM(BI129:BI276)),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1726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3.1 - fáze 1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1728</v>
      </c>
      <c r="E101" s="195"/>
      <c r="F101" s="195"/>
      <c r="G101" s="195"/>
      <c r="H101" s="195"/>
      <c r="I101" s="195"/>
      <c r="J101" s="196">
        <f>J193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J210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1729</v>
      </c>
      <c r="E103" s="195"/>
      <c r="F103" s="195"/>
      <c r="G103" s="195"/>
      <c r="H103" s="195"/>
      <c r="I103" s="195"/>
      <c r="J103" s="196">
        <f>J241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998</v>
      </c>
      <c r="E104" s="195"/>
      <c r="F104" s="195"/>
      <c r="G104" s="195"/>
      <c r="H104" s="195"/>
      <c r="I104" s="195"/>
      <c r="J104" s="196">
        <f>J253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J263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163</v>
      </c>
      <c r="E106" s="190"/>
      <c r="F106" s="190"/>
      <c r="G106" s="190"/>
      <c r="H106" s="190"/>
      <c r="I106" s="190"/>
      <c r="J106" s="191">
        <f>J270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1730</v>
      </c>
      <c r="E107" s="195"/>
      <c r="F107" s="195"/>
      <c r="G107" s="195"/>
      <c r="H107" s="195"/>
      <c r="I107" s="195"/>
      <c r="J107" s="196">
        <f>J271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167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Hazlov - obnovení a nové využití areálu zámku - etapa I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147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1726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149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3.1 - fáze 1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F14</f>
        <v xml:space="preserve"> </v>
      </c>
      <c r="G123" s="39"/>
      <c r="H123" s="39"/>
      <c r="I123" s="31" t="s">
        <v>22</v>
      </c>
      <c r="J123" s="78" t="str">
        <f>IF(J14="","",J14)</f>
        <v>10. 12. 2024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E17</f>
        <v xml:space="preserve"> </v>
      </c>
      <c r="G125" s="39"/>
      <c r="H125" s="39"/>
      <c r="I125" s="31" t="s">
        <v>29</v>
      </c>
      <c r="J125" s="35" t="str">
        <f>E23</f>
        <v>Atelier Stöeckl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9"/>
      <c r="E126" s="39"/>
      <c r="F126" s="26" t="str">
        <f>IF(E20="","",E20)</f>
        <v>Vyplň údaj</v>
      </c>
      <c r="G126" s="39"/>
      <c r="H126" s="39"/>
      <c r="I126" s="31" t="s">
        <v>31</v>
      </c>
      <c r="J126" s="35" t="str">
        <f>E26</f>
        <v>Zdeněk Pospíšil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168</v>
      </c>
      <c r="D128" s="201" t="s">
        <v>61</v>
      </c>
      <c r="E128" s="201" t="s">
        <v>57</v>
      </c>
      <c r="F128" s="201" t="s">
        <v>58</v>
      </c>
      <c r="G128" s="201" t="s">
        <v>169</v>
      </c>
      <c r="H128" s="201" t="s">
        <v>170</v>
      </c>
      <c r="I128" s="201" t="s">
        <v>171</v>
      </c>
      <c r="J128" s="202" t="s">
        <v>153</v>
      </c>
      <c r="K128" s="203" t="s">
        <v>172</v>
      </c>
      <c r="L128" s="204"/>
      <c r="M128" s="99" t="s">
        <v>1</v>
      </c>
      <c r="N128" s="100" t="s">
        <v>40</v>
      </c>
      <c r="O128" s="100" t="s">
        <v>173</v>
      </c>
      <c r="P128" s="100" t="s">
        <v>174</v>
      </c>
      <c r="Q128" s="100" t="s">
        <v>175</v>
      </c>
      <c r="R128" s="100" t="s">
        <v>176</v>
      </c>
      <c r="S128" s="100" t="s">
        <v>177</v>
      </c>
      <c r="T128" s="101" t="s">
        <v>178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179</v>
      </c>
      <c r="D129" s="39"/>
      <c r="E129" s="39"/>
      <c r="F129" s="39"/>
      <c r="G129" s="39"/>
      <c r="H129" s="39"/>
      <c r="I129" s="39"/>
      <c r="J129" s="205">
        <f>BK129</f>
        <v>0</v>
      </c>
      <c r="K129" s="39"/>
      <c r="L129" s="43"/>
      <c r="M129" s="102"/>
      <c r="N129" s="206"/>
      <c r="O129" s="103"/>
      <c r="P129" s="207">
        <f>P130+P270</f>
        <v>0</v>
      </c>
      <c r="Q129" s="103"/>
      <c r="R129" s="207">
        <f>R130+R270</f>
        <v>315.54078275601597</v>
      </c>
      <c r="S129" s="103"/>
      <c r="T129" s="208">
        <f>T130+T270</f>
        <v>25.372250000000001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155</v>
      </c>
      <c r="BK129" s="209">
        <f>BK130+BK270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180</v>
      </c>
      <c r="F130" s="213" t="s">
        <v>181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P131+P193+P210+P241+P253+P263</f>
        <v>0</v>
      </c>
      <c r="Q130" s="218"/>
      <c r="R130" s="219">
        <f>R131+R193+R210+R241+R253+R263</f>
        <v>315.539466756016</v>
      </c>
      <c r="S130" s="218"/>
      <c r="T130" s="220">
        <f>T131+T193+T210+T241+T253+T263</f>
        <v>25.09225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76</v>
      </c>
      <c r="AY130" s="221" t="s">
        <v>182</v>
      </c>
      <c r="BK130" s="223">
        <f>BK131+BK193+BK210+BK241+BK253+BK263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80</v>
      </c>
      <c r="F131" s="224" t="s">
        <v>183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SUM(P132:P192)</f>
        <v>0</v>
      </c>
      <c r="Q131" s="218"/>
      <c r="R131" s="219">
        <f>SUM(R132:R192)</f>
        <v>0.050096399999999999</v>
      </c>
      <c r="S131" s="218"/>
      <c r="T131" s="220">
        <f>SUM(T132:T192)</f>
        <v>25.09225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75</v>
      </c>
      <c r="AU131" s="222" t="s">
        <v>80</v>
      </c>
      <c r="AY131" s="221" t="s">
        <v>182</v>
      </c>
      <c r="BK131" s="223">
        <f>SUM(BK132:BK192)</f>
        <v>0</v>
      </c>
    </row>
    <row r="132" s="2" customFormat="1" ht="24.15" customHeight="1">
      <c r="A132" s="37"/>
      <c r="B132" s="38"/>
      <c r="C132" s="226" t="s">
        <v>80</v>
      </c>
      <c r="D132" s="226" t="s">
        <v>184</v>
      </c>
      <c r="E132" s="227" t="s">
        <v>1731</v>
      </c>
      <c r="F132" s="228" t="s">
        <v>1732</v>
      </c>
      <c r="G132" s="229" t="s">
        <v>211</v>
      </c>
      <c r="H132" s="230">
        <v>86.525000000000006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0.28999999999999998</v>
      </c>
      <c r="T132" s="237">
        <f>S132*H132</f>
        <v>25.09225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1733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1734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1735</v>
      </c>
      <c r="G134" s="246"/>
      <c r="H134" s="250">
        <v>60.125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13" customFormat="1">
      <c r="A135" s="13"/>
      <c r="B135" s="245"/>
      <c r="C135" s="246"/>
      <c r="D135" s="247" t="s">
        <v>191</v>
      </c>
      <c r="E135" s="248" t="s">
        <v>1</v>
      </c>
      <c r="F135" s="249" t="s">
        <v>1736</v>
      </c>
      <c r="G135" s="246"/>
      <c r="H135" s="250">
        <v>26.399999999999999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33</v>
      </c>
      <c r="AX135" s="13" t="s">
        <v>76</v>
      </c>
      <c r="AY135" s="256" t="s">
        <v>182</v>
      </c>
    </row>
    <row r="136" s="2" customFormat="1" ht="24.15" customHeight="1">
      <c r="A136" s="37"/>
      <c r="B136" s="38"/>
      <c r="C136" s="226" t="s">
        <v>84</v>
      </c>
      <c r="D136" s="226" t="s">
        <v>184</v>
      </c>
      <c r="E136" s="227" t="s">
        <v>1737</v>
      </c>
      <c r="F136" s="228" t="s">
        <v>1738</v>
      </c>
      <c r="G136" s="229" t="s">
        <v>211</v>
      </c>
      <c r="H136" s="230">
        <v>260.19999999999999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1739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1740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13" customFormat="1">
      <c r="A138" s="13"/>
      <c r="B138" s="245"/>
      <c r="C138" s="246"/>
      <c r="D138" s="247" t="s">
        <v>191</v>
      </c>
      <c r="E138" s="248" t="s">
        <v>1</v>
      </c>
      <c r="F138" s="249" t="s">
        <v>1741</v>
      </c>
      <c r="G138" s="246"/>
      <c r="H138" s="250">
        <v>160.59999999999999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33</v>
      </c>
      <c r="AX138" s="13" t="s">
        <v>76</v>
      </c>
      <c r="AY138" s="256" t="s">
        <v>182</v>
      </c>
    </row>
    <row r="139" s="13" customFormat="1">
      <c r="A139" s="13"/>
      <c r="B139" s="245"/>
      <c r="C139" s="246"/>
      <c r="D139" s="247" t="s">
        <v>191</v>
      </c>
      <c r="E139" s="248" t="s">
        <v>1</v>
      </c>
      <c r="F139" s="249" t="s">
        <v>1742</v>
      </c>
      <c r="G139" s="246"/>
      <c r="H139" s="250">
        <v>9.5999999999999996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33</v>
      </c>
      <c r="AX139" s="13" t="s">
        <v>76</v>
      </c>
      <c r="AY139" s="256" t="s">
        <v>182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1743</v>
      </c>
      <c r="G140" s="246"/>
      <c r="H140" s="250">
        <v>8.9000000000000004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13" customFormat="1">
      <c r="A141" s="13"/>
      <c r="B141" s="245"/>
      <c r="C141" s="246"/>
      <c r="D141" s="247" t="s">
        <v>191</v>
      </c>
      <c r="E141" s="248" t="s">
        <v>1</v>
      </c>
      <c r="F141" s="249" t="s">
        <v>1744</v>
      </c>
      <c r="G141" s="246"/>
      <c r="H141" s="250">
        <v>81.099999999999994</v>
      </c>
      <c r="I141" s="251"/>
      <c r="J141" s="246"/>
      <c r="K141" s="246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191</v>
      </c>
      <c r="AU141" s="256" t="s">
        <v>84</v>
      </c>
      <c r="AV141" s="13" t="s">
        <v>84</v>
      </c>
      <c r="AW141" s="13" t="s">
        <v>33</v>
      </c>
      <c r="AX141" s="13" t="s">
        <v>76</v>
      </c>
      <c r="AY141" s="256" t="s">
        <v>182</v>
      </c>
    </row>
    <row r="142" s="2" customFormat="1" ht="33" customHeight="1">
      <c r="A142" s="37"/>
      <c r="B142" s="38"/>
      <c r="C142" s="226" t="s">
        <v>119</v>
      </c>
      <c r="D142" s="226" t="s">
        <v>184</v>
      </c>
      <c r="E142" s="227" t="s">
        <v>1745</v>
      </c>
      <c r="F142" s="228" t="s">
        <v>1746</v>
      </c>
      <c r="G142" s="229" t="s">
        <v>187</v>
      </c>
      <c r="H142" s="230">
        <v>267.113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128</v>
      </c>
      <c r="AT142" s="238" t="s">
        <v>184</v>
      </c>
      <c r="AU142" s="238" t="s">
        <v>84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128</v>
      </c>
      <c r="BM142" s="238" t="s">
        <v>1747</v>
      </c>
    </row>
    <row r="143" s="2" customFormat="1">
      <c r="A143" s="37"/>
      <c r="B143" s="38"/>
      <c r="C143" s="39"/>
      <c r="D143" s="240" t="s">
        <v>189</v>
      </c>
      <c r="E143" s="39"/>
      <c r="F143" s="241" t="s">
        <v>1748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189</v>
      </c>
      <c r="AU143" s="16" t="s">
        <v>84</v>
      </c>
    </row>
    <row r="144" s="13" customFormat="1">
      <c r="A144" s="13"/>
      <c r="B144" s="245"/>
      <c r="C144" s="246"/>
      <c r="D144" s="247" t="s">
        <v>191</v>
      </c>
      <c r="E144" s="248" t="s">
        <v>1</v>
      </c>
      <c r="F144" s="249" t="s">
        <v>1749</v>
      </c>
      <c r="G144" s="246"/>
      <c r="H144" s="250">
        <v>158.47499999999999</v>
      </c>
      <c r="I144" s="251"/>
      <c r="J144" s="246"/>
      <c r="K144" s="246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191</v>
      </c>
      <c r="AU144" s="256" t="s">
        <v>84</v>
      </c>
      <c r="AV144" s="13" t="s">
        <v>84</v>
      </c>
      <c r="AW144" s="13" t="s">
        <v>33</v>
      </c>
      <c r="AX144" s="13" t="s">
        <v>76</v>
      </c>
      <c r="AY144" s="256" t="s">
        <v>182</v>
      </c>
    </row>
    <row r="145" s="13" customFormat="1">
      <c r="A145" s="13"/>
      <c r="B145" s="245"/>
      <c r="C145" s="246"/>
      <c r="D145" s="247" t="s">
        <v>191</v>
      </c>
      <c r="E145" s="248" t="s">
        <v>1</v>
      </c>
      <c r="F145" s="249" t="s">
        <v>1750</v>
      </c>
      <c r="G145" s="246"/>
      <c r="H145" s="250">
        <v>17.483999999999998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33</v>
      </c>
      <c r="AX145" s="13" t="s">
        <v>76</v>
      </c>
      <c r="AY145" s="256" t="s">
        <v>182</v>
      </c>
    </row>
    <row r="146" s="13" customFormat="1">
      <c r="A146" s="13"/>
      <c r="B146" s="245"/>
      <c r="C146" s="246"/>
      <c r="D146" s="247" t="s">
        <v>191</v>
      </c>
      <c r="E146" s="248" t="s">
        <v>1</v>
      </c>
      <c r="F146" s="249" t="s">
        <v>1751</v>
      </c>
      <c r="G146" s="246"/>
      <c r="H146" s="250">
        <v>70.664000000000001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33</v>
      </c>
      <c r="AX146" s="13" t="s">
        <v>76</v>
      </c>
      <c r="AY146" s="256" t="s">
        <v>182</v>
      </c>
    </row>
    <row r="147" s="13" customFormat="1">
      <c r="A147" s="13"/>
      <c r="B147" s="245"/>
      <c r="C147" s="246"/>
      <c r="D147" s="247" t="s">
        <v>191</v>
      </c>
      <c r="E147" s="248" t="s">
        <v>1</v>
      </c>
      <c r="F147" s="249" t="s">
        <v>1752</v>
      </c>
      <c r="G147" s="246"/>
      <c r="H147" s="250">
        <v>8.9760000000000009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33</v>
      </c>
      <c r="AX147" s="13" t="s">
        <v>76</v>
      </c>
      <c r="AY147" s="256" t="s">
        <v>182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1753</v>
      </c>
      <c r="G148" s="246"/>
      <c r="H148" s="250">
        <v>4.2240000000000002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13" customFormat="1">
      <c r="A149" s="13"/>
      <c r="B149" s="245"/>
      <c r="C149" s="246"/>
      <c r="D149" s="247" t="s">
        <v>191</v>
      </c>
      <c r="E149" s="248" t="s">
        <v>1</v>
      </c>
      <c r="F149" s="249" t="s">
        <v>1754</v>
      </c>
      <c r="G149" s="246"/>
      <c r="H149" s="250">
        <v>7.2899999999999991</v>
      </c>
      <c r="I149" s="251"/>
      <c r="J149" s="246"/>
      <c r="K149" s="246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191</v>
      </c>
      <c r="AU149" s="256" t="s">
        <v>84</v>
      </c>
      <c r="AV149" s="13" t="s">
        <v>84</v>
      </c>
      <c r="AW149" s="13" t="s">
        <v>33</v>
      </c>
      <c r="AX149" s="13" t="s">
        <v>76</v>
      </c>
      <c r="AY149" s="256" t="s">
        <v>182</v>
      </c>
    </row>
    <row r="150" s="2" customFormat="1" ht="24.15" customHeight="1">
      <c r="A150" s="37"/>
      <c r="B150" s="38"/>
      <c r="C150" s="226" t="s">
        <v>128</v>
      </c>
      <c r="D150" s="226" t="s">
        <v>184</v>
      </c>
      <c r="E150" s="227" t="s">
        <v>1755</v>
      </c>
      <c r="F150" s="228" t="s">
        <v>1756</v>
      </c>
      <c r="G150" s="229" t="s">
        <v>187</v>
      </c>
      <c r="H150" s="230">
        <v>2.25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128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128</v>
      </c>
      <c r="BM150" s="238" t="s">
        <v>1757</v>
      </c>
    </row>
    <row r="151" s="2" customFormat="1">
      <c r="A151" s="37"/>
      <c r="B151" s="38"/>
      <c r="C151" s="39"/>
      <c r="D151" s="240" t="s">
        <v>189</v>
      </c>
      <c r="E151" s="39"/>
      <c r="F151" s="241" t="s">
        <v>1758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189</v>
      </c>
      <c r="AU151" s="16" t="s">
        <v>84</v>
      </c>
    </row>
    <row r="152" s="13" customFormat="1">
      <c r="A152" s="13"/>
      <c r="B152" s="245"/>
      <c r="C152" s="246"/>
      <c r="D152" s="247" t="s">
        <v>191</v>
      </c>
      <c r="E152" s="248" t="s">
        <v>1</v>
      </c>
      <c r="F152" s="249" t="s">
        <v>1759</v>
      </c>
      <c r="G152" s="246"/>
      <c r="H152" s="250">
        <v>2.25</v>
      </c>
      <c r="I152" s="251"/>
      <c r="J152" s="246"/>
      <c r="K152" s="246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191</v>
      </c>
      <c r="AU152" s="256" t="s">
        <v>84</v>
      </c>
      <c r="AV152" s="13" t="s">
        <v>84</v>
      </c>
      <c r="AW152" s="13" t="s">
        <v>33</v>
      </c>
      <c r="AX152" s="13" t="s">
        <v>76</v>
      </c>
      <c r="AY152" s="256" t="s">
        <v>182</v>
      </c>
    </row>
    <row r="153" s="2" customFormat="1" ht="33" customHeight="1">
      <c r="A153" s="37"/>
      <c r="B153" s="38"/>
      <c r="C153" s="226" t="s">
        <v>131</v>
      </c>
      <c r="D153" s="226" t="s">
        <v>184</v>
      </c>
      <c r="E153" s="227" t="s">
        <v>1760</v>
      </c>
      <c r="F153" s="228" t="s">
        <v>1761</v>
      </c>
      <c r="G153" s="229" t="s">
        <v>187</v>
      </c>
      <c r="H153" s="230">
        <v>2.04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128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128</v>
      </c>
      <c r="BM153" s="238" t="s">
        <v>1762</v>
      </c>
    </row>
    <row r="154" s="2" customFormat="1">
      <c r="A154" s="37"/>
      <c r="B154" s="38"/>
      <c r="C154" s="39"/>
      <c r="D154" s="240" t="s">
        <v>189</v>
      </c>
      <c r="E154" s="39"/>
      <c r="F154" s="241" t="s">
        <v>1763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189</v>
      </c>
      <c r="AU154" s="16" t="s">
        <v>84</v>
      </c>
    </row>
    <row r="155" s="13" customFormat="1">
      <c r="A155" s="13"/>
      <c r="B155" s="245"/>
      <c r="C155" s="246"/>
      <c r="D155" s="247" t="s">
        <v>191</v>
      </c>
      <c r="E155" s="248" t="s">
        <v>1</v>
      </c>
      <c r="F155" s="249" t="s">
        <v>1764</v>
      </c>
      <c r="G155" s="246"/>
      <c r="H155" s="250">
        <v>2.04</v>
      </c>
      <c r="I155" s="251"/>
      <c r="J155" s="246"/>
      <c r="K155" s="246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191</v>
      </c>
      <c r="AU155" s="256" t="s">
        <v>84</v>
      </c>
      <c r="AV155" s="13" t="s">
        <v>84</v>
      </c>
      <c r="AW155" s="13" t="s">
        <v>33</v>
      </c>
      <c r="AX155" s="13" t="s">
        <v>76</v>
      </c>
      <c r="AY155" s="256" t="s">
        <v>182</v>
      </c>
    </row>
    <row r="156" s="2" customFormat="1" ht="37.8" customHeight="1">
      <c r="A156" s="37"/>
      <c r="B156" s="38"/>
      <c r="C156" s="226" t="s">
        <v>134</v>
      </c>
      <c r="D156" s="226" t="s">
        <v>184</v>
      </c>
      <c r="E156" s="227" t="s">
        <v>1765</v>
      </c>
      <c r="F156" s="228" t="s">
        <v>1766</v>
      </c>
      <c r="G156" s="229" t="s">
        <v>187</v>
      </c>
      <c r="H156" s="230">
        <v>39.329999999999998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128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1767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1768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13" customFormat="1">
      <c r="A158" s="13"/>
      <c r="B158" s="245"/>
      <c r="C158" s="246"/>
      <c r="D158" s="247" t="s">
        <v>191</v>
      </c>
      <c r="E158" s="248" t="s">
        <v>1</v>
      </c>
      <c r="F158" s="249" t="s">
        <v>1769</v>
      </c>
      <c r="G158" s="246"/>
      <c r="H158" s="250">
        <v>39.329999999999998</v>
      </c>
      <c r="I158" s="251"/>
      <c r="J158" s="246"/>
      <c r="K158" s="246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191</v>
      </c>
      <c r="AU158" s="256" t="s">
        <v>84</v>
      </c>
      <c r="AV158" s="13" t="s">
        <v>84</v>
      </c>
      <c r="AW158" s="13" t="s">
        <v>33</v>
      </c>
      <c r="AX158" s="13" t="s">
        <v>76</v>
      </c>
      <c r="AY158" s="256" t="s">
        <v>182</v>
      </c>
    </row>
    <row r="159" s="2" customFormat="1" ht="37.8" customHeight="1">
      <c r="A159" s="37"/>
      <c r="B159" s="38"/>
      <c r="C159" s="226" t="s">
        <v>137</v>
      </c>
      <c r="D159" s="226" t="s">
        <v>184</v>
      </c>
      <c r="E159" s="227" t="s">
        <v>223</v>
      </c>
      <c r="F159" s="228" t="s">
        <v>224</v>
      </c>
      <c r="G159" s="229" t="s">
        <v>187</v>
      </c>
      <c r="H159" s="230">
        <v>271.40300000000002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128</v>
      </c>
      <c r="AT159" s="238" t="s">
        <v>184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128</v>
      </c>
      <c r="BM159" s="238" t="s">
        <v>1770</v>
      </c>
    </row>
    <row r="160" s="2" customFormat="1">
      <c r="A160" s="37"/>
      <c r="B160" s="38"/>
      <c r="C160" s="39"/>
      <c r="D160" s="240" t="s">
        <v>189</v>
      </c>
      <c r="E160" s="39"/>
      <c r="F160" s="241" t="s">
        <v>226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189</v>
      </c>
      <c r="AU160" s="16" t="s">
        <v>84</v>
      </c>
    </row>
    <row r="161" s="13" customFormat="1">
      <c r="A161" s="13"/>
      <c r="B161" s="245"/>
      <c r="C161" s="246"/>
      <c r="D161" s="247" t="s">
        <v>191</v>
      </c>
      <c r="E161" s="248" t="s">
        <v>1</v>
      </c>
      <c r="F161" s="249" t="s">
        <v>1771</v>
      </c>
      <c r="G161" s="246"/>
      <c r="H161" s="250">
        <v>271.40300000000002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191</v>
      </c>
      <c r="AU161" s="256" t="s">
        <v>84</v>
      </c>
      <c r="AV161" s="13" t="s">
        <v>84</v>
      </c>
      <c r="AW161" s="13" t="s">
        <v>33</v>
      </c>
      <c r="AX161" s="13" t="s">
        <v>76</v>
      </c>
      <c r="AY161" s="256" t="s">
        <v>182</v>
      </c>
    </row>
    <row r="162" s="2" customFormat="1" ht="37.8" customHeight="1">
      <c r="A162" s="37"/>
      <c r="B162" s="38"/>
      <c r="C162" s="226" t="s">
        <v>140</v>
      </c>
      <c r="D162" s="226" t="s">
        <v>184</v>
      </c>
      <c r="E162" s="227" t="s">
        <v>229</v>
      </c>
      <c r="F162" s="228" t="s">
        <v>230</v>
      </c>
      <c r="G162" s="229" t="s">
        <v>187</v>
      </c>
      <c r="H162" s="230">
        <v>1357.0150000000001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128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128</v>
      </c>
      <c r="BM162" s="238" t="s">
        <v>1772</v>
      </c>
    </row>
    <row r="163" s="2" customFormat="1">
      <c r="A163" s="37"/>
      <c r="B163" s="38"/>
      <c r="C163" s="39"/>
      <c r="D163" s="240" t="s">
        <v>189</v>
      </c>
      <c r="E163" s="39"/>
      <c r="F163" s="241" t="s">
        <v>232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189</v>
      </c>
      <c r="AU163" s="16" t="s">
        <v>84</v>
      </c>
    </row>
    <row r="164" s="13" customFormat="1">
      <c r="A164" s="13"/>
      <c r="B164" s="245"/>
      <c r="C164" s="246"/>
      <c r="D164" s="247" t="s">
        <v>191</v>
      </c>
      <c r="E164" s="246"/>
      <c r="F164" s="249" t="s">
        <v>1773</v>
      </c>
      <c r="G164" s="246"/>
      <c r="H164" s="250">
        <v>1357.0150000000001</v>
      </c>
      <c r="I164" s="251"/>
      <c r="J164" s="246"/>
      <c r="K164" s="246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191</v>
      </c>
      <c r="AU164" s="256" t="s">
        <v>84</v>
      </c>
      <c r="AV164" s="13" t="s">
        <v>84</v>
      </c>
      <c r="AW164" s="13" t="s">
        <v>4</v>
      </c>
      <c r="AX164" s="13" t="s">
        <v>80</v>
      </c>
      <c r="AY164" s="256" t="s">
        <v>182</v>
      </c>
    </row>
    <row r="165" s="2" customFormat="1" ht="24.15" customHeight="1">
      <c r="A165" s="37"/>
      <c r="B165" s="38"/>
      <c r="C165" s="226" t="s">
        <v>143</v>
      </c>
      <c r="D165" s="226" t="s">
        <v>184</v>
      </c>
      <c r="E165" s="227" t="s">
        <v>235</v>
      </c>
      <c r="F165" s="228" t="s">
        <v>236</v>
      </c>
      <c r="G165" s="229" t="s">
        <v>187</v>
      </c>
      <c r="H165" s="230">
        <v>39.329999999999998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128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128</v>
      </c>
      <c r="BM165" s="238" t="s">
        <v>1774</v>
      </c>
    </row>
    <row r="166" s="2" customFormat="1">
      <c r="A166" s="37"/>
      <c r="B166" s="38"/>
      <c r="C166" s="39"/>
      <c r="D166" s="240" t="s">
        <v>189</v>
      </c>
      <c r="E166" s="39"/>
      <c r="F166" s="241" t="s">
        <v>238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189</v>
      </c>
      <c r="AU166" s="16" t="s">
        <v>84</v>
      </c>
    </row>
    <row r="167" s="13" customFormat="1">
      <c r="A167" s="13"/>
      <c r="B167" s="245"/>
      <c r="C167" s="246"/>
      <c r="D167" s="247" t="s">
        <v>191</v>
      </c>
      <c r="E167" s="248" t="s">
        <v>1</v>
      </c>
      <c r="F167" s="249" t="s">
        <v>1775</v>
      </c>
      <c r="G167" s="246"/>
      <c r="H167" s="250">
        <v>39.329999999999998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33</v>
      </c>
      <c r="AX167" s="13" t="s">
        <v>76</v>
      </c>
      <c r="AY167" s="256" t="s">
        <v>182</v>
      </c>
    </row>
    <row r="168" s="2" customFormat="1" ht="33" customHeight="1">
      <c r="A168" s="37"/>
      <c r="B168" s="38"/>
      <c r="C168" s="226" t="s">
        <v>234</v>
      </c>
      <c r="D168" s="226" t="s">
        <v>184</v>
      </c>
      <c r="E168" s="227" t="s">
        <v>241</v>
      </c>
      <c r="F168" s="228" t="s">
        <v>242</v>
      </c>
      <c r="G168" s="229" t="s">
        <v>243</v>
      </c>
      <c r="H168" s="230">
        <v>515.66600000000005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1776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245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13" customFormat="1">
      <c r="A170" s="13"/>
      <c r="B170" s="245"/>
      <c r="C170" s="246"/>
      <c r="D170" s="247" t="s">
        <v>191</v>
      </c>
      <c r="E170" s="246"/>
      <c r="F170" s="249" t="s">
        <v>1777</v>
      </c>
      <c r="G170" s="246"/>
      <c r="H170" s="250">
        <v>515.66600000000005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191</v>
      </c>
      <c r="AU170" s="256" t="s">
        <v>84</v>
      </c>
      <c r="AV170" s="13" t="s">
        <v>84</v>
      </c>
      <c r="AW170" s="13" t="s">
        <v>4</v>
      </c>
      <c r="AX170" s="13" t="s">
        <v>80</v>
      </c>
      <c r="AY170" s="256" t="s">
        <v>182</v>
      </c>
    </row>
    <row r="171" s="2" customFormat="1" ht="37.8" customHeight="1">
      <c r="A171" s="37"/>
      <c r="B171" s="38"/>
      <c r="C171" s="226" t="s">
        <v>240</v>
      </c>
      <c r="D171" s="226" t="s">
        <v>184</v>
      </c>
      <c r="E171" s="227" t="s">
        <v>1778</v>
      </c>
      <c r="F171" s="228" t="s">
        <v>1779</v>
      </c>
      <c r="G171" s="229" t="s">
        <v>211</v>
      </c>
      <c r="H171" s="230">
        <v>154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128</v>
      </c>
      <c r="AT171" s="238" t="s">
        <v>184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1780</v>
      </c>
    </row>
    <row r="172" s="2" customFormat="1">
      <c r="A172" s="37"/>
      <c r="B172" s="38"/>
      <c r="C172" s="39"/>
      <c r="D172" s="240" t="s">
        <v>189</v>
      </c>
      <c r="E172" s="39"/>
      <c r="F172" s="241" t="s">
        <v>1781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189</v>
      </c>
      <c r="AU172" s="16" t="s">
        <v>84</v>
      </c>
    </row>
    <row r="173" s="13" customFormat="1">
      <c r="A173" s="13"/>
      <c r="B173" s="245"/>
      <c r="C173" s="246"/>
      <c r="D173" s="247" t="s">
        <v>191</v>
      </c>
      <c r="E173" s="248" t="s">
        <v>1</v>
      </c>
      <c r="F173" s="249" t="s">
        <v>1782</v>
      </c>
      <c r="G173" s="246"/>
      <c r="H173" s="250">
        <v>154</v>
      </c>
      <c r="I173" s="251"/>
      <c r="J173" s="246"/>
      <c r="K173" s="246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191</v>
      </c>
      <c r="AU173" s="256" t="s">
        <v>84</v>
      </c>
      <c r="AV173" s="13" t="s">
        <v>84</v>
      </c>
      <c r="AW173" s="13" t="s">
        <v>33</v>
      </c>
      <c r="AX173" s="13" t="s">
        <v>76</v>
      </c>
      <c r="AY173" s="256" t="s">
        <v>182</v>
      </c>
    </row>
    <row r="174" s="2" customFormat="1" ht="24.15" customHeight="1">
      <c r="A174" s="37"/>
      <c r="B174" s="38"/>
      <c r="C174" s="226" t="s">
        <v>247</v>
      </c>
      <c r="D174" s="226" t="s">
        <v>184</v>
      </c>
      <c r="E174" s="227" t="s">
        <v>1783</v>
      </c>
      <c r="F174" s="228" t="s">
        <v>1784</v>
      </c>
      <c r="G174" s="229" t="s">
        <v>211</v>
      </c>
      <c r="H174" s="230">
        <v>154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41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128</v>
      </c>
      <c r="AT174" s="238" t="s">
        <v>184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1785</v>
      </c>
    </row>
    <row r="175" s="2" customFormat="1">
      <c r="A175" s="37"/>
      <c r="B175" s="38"/>
      <c r="C175" s="39"/>
      <c r="D175" s="240" t="s">
        <v>189</v>
      </c>
      <c r="E175" s="39"/>
      <c r="F175" s="241" t="s">
        <v>1786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189</v>
      </c>
      <c r="AU175" s="16" t="s">
        <v>84</v>
      </c>
    </row>
    <row r="176" s="2" customFormat="1" ht="24.15" customHeight="1">
      <c r="A176" s="37"/>
      <c r="B176" s="38"/>
      <c r="C176" s="226" t="s">
        <v>255</v>
      </c>
      <c r="D176" s="226" t="s">
        <v>184</v>
      </c>
      <c r="E176" s="227" t="s">
        <v>1787</v>
      </c>
      <c r="F176" s="228" t="s">
        <v>1788</v>
      </c>
      <c r="G176" s="229" t="s">
        <v>211</v>
      </c>
      <c r="H176" s="230">
        <v>154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41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128</v>
      </c>
      <c r="AT176" s="238" t="s">
        <v>184</v>
      </c>
      <c r="AU176" s="238" t="s">
        <v>84</v>
      </c>
      <c r="AY176" s="16" t="s">
        <v>182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128</v>
      </c>
      <c r="BM176" s="238" t="s">
        <v>1789</v>
      </c>
    </row>
    <row r="177" s="2" customFormat="1">
      <c r="A177" s="37"/>
      <c r="B177" s="38"/>
      <c r="C177" s="39"/>
      <c r="D177" s="240" t="s">
        <v>189</v>
      </c>
      <c r="E177" s="39"/>
      <c r="F177" s="241" t="s">
        <v>1790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189</v>
      </c>
      <c r="AU177" s="16" t="s">
        <v>84</v>
      </c>
    </row>
    <row r="178" s="2" customFormat="1" ht="16.5" customHeight="1">
      <c r="A178" s="37"/>
      <c r="B178" s="38"/>
      <c r="C178" s="257" t="s">
        <v>260</v>
      </c>
      <c r="D178" s="257" t="s">
        <v>261</v>
      </c>
      <c r="E178" s="258" t="s">
        <v>1791</v>
      </c>
      <c r="F178" s="259" t="s">
        <v>1792</v>
      </c>
      <c r="G178" s="260" t="s">
        <v>1076</v>
      </c>
      <c r="H178" s="261">
        <v>3.0800000000000001</v>
      </c>
      <c r="I178" s="262"/>
      <c r="J178" s="263">
        <f>ROUND(I178*H178,2)</f>
        <v>0</v>
      </c>
      <c r="K178" s="264"/>
      <c r="L178" s="265"/>
      <c r="M178" s="266" t="s">
        <v>1</v>
      </c>
      <c r="N178" s="267" t="s">
        <v>41</v>
      </c>
      <c r="O178" s="90"/>
      <c r="P178" s="236">
        <f>O178*H178</f>
        <v>0</v>
      </c>
      <c r="Q178" s="236">
        <v>0.001</v>
      </c>
      <c r="R178" s="236">
        <f>Q178*H178</f>
        <v>0.0030800000000000003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140</v>
      </c>
      <c r="AT178" s="238" t="s">
        <v>261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1793</v>
      </c>
    </row>
    <row r="179" s="13" customFormat="1">
      <c r="A179" s="13"/>
      <c r="B179" s="245"/>
      <c r="C179" s="246"/>
      <c r="D179" s="247" t="s">
        <v>191</v>
      </c>
      <c r="E179" s="246"/>
      <c r="F179" s="249" t="s">
        <v>1794</v>
      </c>
      <c r="G179" s="246"/>
      <c r="H179" s="250">
        <v>3.0800000000000001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191</v>
      </c>
      <c r="AU179" s="256" t="s">
        <v>84</v>
      </c>
      <c r="AV179" s="13" t="s">
        <v>84</v>
      </c>
      <c r="AW179" s="13" t="s">
        <v>4</v>
      </c>
      <c r="AX179" s="13" t="s">
        <v>80</v>
      </c>
      <c r="AY179" s="256" t="s">
        <v>182</v>
      </c>
    </row>
    <row r="180" s="2" customFormat="1" ht="24.15" customHeight="1">
      <c r="A180" s="37"/>
      <c r="B180" s="38"/>
      <c r="C180" s="226" t="s">
        <v>8</v>
      </c>
      <c r="D180" s="226" t="s">
        <v>184</v>
      </c>
      <c r="E180" s="227" t="s">
        <v>1795</v>
      </c>
      <c r="F180" s="228" t="s">
        <v>1796</v>
      </c>
      <c r="G180" s="229" t="s">
        <v>211</v>
      </c>
      <c r="H180" s="230">
        <v>508.19999999999999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128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128</v>
      </c>
      <c r="BM180" s="238" t="s">
        <v>1797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1798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13" customFormat="1">
      <c r="A182" s="13"/>
      <c r="B182" s="245"/>
      <c r="C182" s="246"/>
      <c r="D182" s="247" t="s">
        <v>191</v>
      </c>
      <c r="E182" s="248" t="s">
        <v>1</v>
      </c>
      <c r="F182" s="249" t="s">
        <v>1799</v>
      </c>
      <c r="G182" s="246"/>
      <c r="H182" s="250">
        <v>508.19999999999999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191</v>
      </c>
      <c r="AU182" s="256" t="s">
        <v>84</v>
      </c>
      <c r="AV182" s="13" t="s">
        <v>84</v>
      </c>
      <c r="AW182" s="13" t="s">
        <v>33</v>
      </c>
      <c r="AX182" s="13" t="s">
        <v>76</v>
      </c>
      <c r="AY182" s="256" t="s">
        <v>182</v>
      </c>
    </row>
    <row r="183" s="2" customFormat="1" ht="33" customHeight="1">
      <c r="A183" s="37"/>
      <c r="B183" s="38"/>
      <c r="C183" s="226" t="s">
        <v>274</v>
      </c>
      <c r="D183" s="226" t="s">
        <v>184</v>
      </c>
      <c r="E183" s="227" t="s">
        <v>1800</v>
      </c>
      <c r="F183" s="228" t="s">
        <v>1801</v>
      </c>
      <c r="G183" s="229" t="s">
        <v>211</v>
      </c>
      <c r="H183" s="230">
        <v>154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3.3000000000000002E-06</v>
      </c>
      <c r="R183" s="236">
        <f>Q183*H183</f>
        <v>0.00050819999999999999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128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128</v>
      </c>
      <c r="BM183" s="238" t="s">
        <v>1802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1803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2" customFormat="1" ht="33" customHeight="1">
      <c r="A185" s="37"/>
      <c r="B185" s="38"/>
      <c r="C185" s="226" t="s">
        <v>280</v>
      </c>
      <c r="D185" s="226" t="s">
        <v>184</v>
      </c>
      <c r="E185" s="227" t="s">
        <v>1804</v>
      </c>
      <c r="F185" s="228" t="s">
        <v>1805</v>
      </c>
      <c r="G185" s="229" t="s">
        <v>211</v>
      </c>
      <c r="H185" s="230">
        <v>154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3.3000000000000002E-06</v>
      </c>
      <c r="R185" s="236">
        <f>Q185*H185</f>
        <v>0.00050819999999999999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128</v>
      </c>
      <c r="AT185" s="238" t="s">
        <v>184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128</v>
      </c>
      <c r="BM185" s="238" t="s">
        <v>1806</v>
      </c>
    </row>
    <row r="186" s="2" customFormat="1">
      <c r="A186" s="37"/>
      <c r="B186" s="38"/>
      <c r="C186" s="39"/>
      <c r="D186" s="240" t="s">
        <v>189</v>
      </c>
      <c r="E186" s="39"/>
      <c r="F186" s="241" t="s">
        <v>1807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189</v>
      </c>
      <c r="AU186" s="16" t="s">
        <v>84</v>
      </c>
    </row>
    <row r="187" s="2" customFormat="1" ht="24.15" customHeight="1">
      <c r="A187" s="37"/>
      <c r="B187" s="38"/>
      <c r="C187" s="226" t="s">
        <v>286</v>
      </c>
      <c r="D187" s="226" t="s">
        <v>184</v>
      </c>
      <c r="E187" s="227" t="s">
        <v>1808</v>
      </c>
      <c r="F187" s="228" t="s">
        <v>1809</v>
      </c>
      <c r="G187" s="229" t="s">
        <v>243</v>
      </c>
      <c r="H187" s="230">
        <v>0.045999999999999999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128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128</v>
      </c>
      <c r="BM187" s="238" t="s">
        <v>1810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1811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13" customFormat="1">
      <c r="A189" s="13"/>
      <c r="B189" s="245"/>
      <c r="C189" s="246"/>
      <c r="D189" s="247" t="s">
        <v>191</v>
      </c>
      <c r="E189" s="246"/>
      <c r="F189" s="249" t="s">
        <v>1812</v>
      </c>
      <c r="G189" s="246"/>
      <c r="H189" s="250">
        <v>0.045999999999999999</v>
      </c>
      <c r="I189" s="251"/>
      <c r="J189" s="246"/>
      <c r="K189" s="246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191</v>
      </c>
      <c r="AU189" s="256" t="s">
        <v>84</v>
      </c>
      <c r="AV189" s="13" t="s">
        <v>84</v>
      </c>
      <c r="AW189" s="13" t="s">
        <v>4</v>
      </c>
      <c r="AX189" s="13" t="s">
        <v>80</v>
      </c>
      <c r="AY189" s="256" t="s">
        <v>182</v>
      </c>
    </row>
    <row r="190" s="2" customFormat="1" ht="16.5" customHeight="1">
      <c r="A190" s="37"/>
      <c r="B190" s="38"/>
      <c r="C190" s="257" t="s">
        <v>290</v>
      </c>
      <c r="D190" s="257" t="s">
        <v>261</v>
      </c>
      <c r="E190" s="258" t="s">
        <v>1813</v>
      </c>
      <c r="F190" s="259" t="s">
        <v>1814</v>
      </c>
      <c r="G190" s="260" t="s">
        <v>1076</v>
      </c>
      <c r="H190" s="261">
        <v>46</v>
      </c>
      <c r="I190" s="262"/>
      <c r="J190" s="263">
        <f>ROUND(I190*H190,2)</f>
        <v>0</v>
      </c>
      <c r="K190" s="264"/>
      <c r="L190" s="265"/>
      <c r="M190" s="266" t="s">
        <v>1</v>
      </c>
      <c r="N190" s="267" t="s">
        <v>41</v>
      </c>
      <c r="O190" s="90"/>
      <c r="P190" s="236">
        <f>O190*H190</f>
        <v>0</v>
      </c>
      <c r="Q190" s="236">
        <v>0.001</v>
      </c>
      <c r="R190" s="236">
        <f>Q190*H190</f>
        <v>0.045999999999999999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140</v>
      </c>
      <c r="AT190" s="238" t="s">
        <v>261</v>
      </c>
      <c r="AU190" s="238" t="s">
        <v>84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128</v>
      </c>
      <c r="BM190" s="238" t="s">
        <v>1815</v>
      </c>
    </row>
    <row r="191" s="2" customFormat="1" ht="24.15" customHeight="1">
      <c r="A191" s="37"/>
      <c r="B191" s="38"/>
      <c r="C191" s="226" t="s">
        <v>296</v>
      </c>
      <c r="D191" s="226" t="s">
        <v>184</v>
      </c>
      <c r="E191" s="227" t="s">
        <v>1816</v>
      </c>
      <c r="F191" s="228" t="s">
        <v>1817</v>
      </c>
      <c r="G191" s="229" t="s">
        <v>243</v>
      </c>
      <c r="H191" s="230">
        <v>0.050000000000000003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1818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1819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12" customFormat="1" ht="22.8" customHeight="1">
      <c r="A193" s="12"/>
      <c r="B193" s="210"/>
      <c r="C193" s="211"/>
      <c r="D193" s="212" t="s">
        <v>75</v>
      </c>
      <c r="E193" s="224" t="s">
        <v>84</v>
      </c>
      <c r="F193" s="224" t="s">
        <v>1820</v>
      </c>
      <c r="G193" s="211"/>
      <c r="H193" s="211"/>
      <c r="I193" s="214"/>
      <c r="J193" s="225">
        <f>BK193</f>
        <v>0</v>
      </c>
      <c r="K193" s="211"/>
      <c r="L193" s="216"/>
      <c r="M193" s="217"/>
      <c r="N193" s="218"/>
      <c r="O193" s="218"/>
      <c r="P193" s="219">
        <f>SUM(P194:P209)</f>
        <v>0</v>
      </c>
      <c r="Q193" s="218"/>
      <c r="R193" s="219">
        <f>SUM(R194:R209)</f>
        <v>14.452658756016</v>
      </c>
      <c r="S193" s="218"/>
      <c r="T193" s="220">
        <f>SUM(T194:T209)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80</v>
      </c>
      <c r="AT193" s="222" t="s">
        <v>75</v>
      </c>
      <c r="AU193" s="222" t="s">
        <v>80</v>
      </c>
      <c r="AY193" s="221" t="s">
        <v>182</v>
      </c>
      <c r="BK193" s="223">
        <f>SUM(BK194:BK209)</f>
        <v>0</v>
      </c>
    </row>
    <row r="194" s="2" customFormat="1" ht="16.5" customHeight="1">
      <c r="A194" s="37"/>
      <c r="B194" s="38"/>
      <c r="C194" s="226" t="s">
        <v>7</v>
      </c>
      <c r="D194" s="226" t="s">
        <v>184</v>
      </c>
      <c r="E194" s="227" t="s">
        <v>1821</v>
      </c>
      <c r="F194" s="228" t="s">
        <v>1822</v>
      </c>
      <c r="G194" s="229" t="s">
        <v>305</v>
      </c>
      <c r="H194" s="230">
        <v>137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0.040000000000000001</v>
      </c>
      <c r="R194" s="236">
        <f>Q194*H194</f>
        <v>5.4800000000000004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128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128</v>
      </c>
      <c r="BM194" s="238" t="s">
        <v>1823</v>
      </c>
    </row>
    <row r="195" s="2" customFormat="1" ht="24.15" customHeight="1">
      <c r="A195" s="37"/>
      <c r="B195" s="38"/>
      <c r="C195" s="226" t="s">
        <v>309</v>
      </c>
      <c r="D195" s="226" t="s">
        <v>184</v>
      </c>
      <c r="E195" s="227" t="s">
        <v>1824</v>
      </c>
      <c r="F195" s="228" t="s">
        <v>1825</v>
      </c>
      <c r="G195" s="229" t="s">
        <v>211</v>
      </c>
      <c r="H195" s="230">
        <v>8.0350000000000001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0.00016694</v>
      </c>
      <c r="R195" s="236">
        <f>Q195*H195</f>
        <v>0.0013413628999999999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1826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1827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13" customFormat="1">
      <c r="A197" s="13"/>
      <c r="B197" s="245"/>
      <c r="C197" s="246"/>
      <c r="D197" s="247" t="s">
        <v>191</v>
      </c>
      <c r="E197" s="248" t="s">
        <v>1</v>
      </c>
      <c r="F197" s="249" t="s">
        <v>1828</v>
      </c>
      <c r="G197" s="246"/>
      <c r="H197" s="250">
        <v>8.0346232115564256</v>
      </c>
      <c r="I197" s="251"/>
      <c r="J197" s="246"/>
      <c r="K197" s="246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191</v>
      </c>
      <c r="AU197" s="256" t="s">
        <v>84</v>
      </c>
      <c r="AV197" s="13" t="s">
        <v>84</v>
      </c>
      <c r="AW197" s="13" t="s">
        <v>33</v>
      </c>
      <c r="AX197" s="13" t="s">
        <v>76</v>
      </c>
      <c r="AY197" s="256" t="s">
        <v>182</v>
      </c>
    </row>
    <row r="198" s="2" customFormat="1" ht="24.15" customHeight="1">
      <c r="A198" s="37"/>
      <c r="B198" s="38"/>
      <c r="C198" s="257" t="s">
        <v>314</v>
      </c>
      <c r="D198" s="257" t="s">
        <v>261</v>
      </c>
      <c r="E198" s="258" t="s">
        <v>1829</v>
      </c>
      <c r="F198" s="259" t="s">
        <v>1830</v>
      </c>
      <c r="G198" s="260" t="s">
        <v>211</v>
      </c>
      <c r="H198" s="261">
        <v>9.5169999999999995</v>
      </c>
      <c r="I198" s="262"/>
      <c r="J198" s="263">
        <f>ROUND(I198*H198,2)</f>
        <v>0</v>
      </c>
      <c r="K198" s="264"/>
      <c r="L198" s="265"/>
      <c r="M198" s="266" t="s">
        <v>1</v>
      </c>
      <c r="N198" s="267" t="s">
        <v>41</v>
      </c>
      <c r="O198" s="90"/>
      <c r="P198" s="236">
        <f>O198*H198</f>
        <v>0</v>
      </c>
      <c r="Q198" s="236">
        <v>0.00010000000000000001</v>
      </c>
      <c r="R198" s="236">
        <f>Q198*H198</f>
        <v>0.00095169999999999999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140</v>
      </c>
      <c r="AT198" s="238" t="s">
        <v>261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128</v>
      </c>
      <c r="BM198" s="238" t="s">
        <v>1831</v>
      </c>
    </row>
    <row r="199" s="13" customFormat="1">
      <c r="A199" s="13"/>
      <c r="B199" s="245"/>
      <c r="C199" s="246"/>
      <c r="D199" s="247" t="s">
        <v>191</v>
      </c>
      <c r="E199" s="246"/>
      <c r="F199" s="249" t="s">
        <v>1832</v>
      </c>
      <c r="G199" s="246"/>
      <c r="H199" s="250">
        <v>9.5169999999999995</v>
      </c>
      <c r="I199" s="251"/>
      <c r="J199" s="246"/>
      <c r="K199" s="246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191</v>
      </c>
      <c r="AU199" s="256" t="s">
        <v>84</v>
      </c>
      <c r="AV199" s="13" t="s">
        <v>84</v>
      </c>
      <c r="AW199" s="13" t="s">
        <v>4</v>
      </c>
      <c r="AX199" s="13" t="s">
        <v>80</v>
      </c>
      <c r="AY199" s="256" t="s">
        <v>182</v>
      </c>
    </row>
    <row r="200" s="2" customFormat="1" ht="37.8" customHeight="1">
      <c r="A200" s="37"/>
      <c r="B200" s="38"/>
      <c r="C200" s="226" t="s">
        <v>319</v>
      </c>
      <c r="D200" s="226" t="s">
        <v>184</v>
      </c>
      <c r="E200" s="227" t="s">
        <v>1833</v>
      </c>
      <c r="F200" s="228" t="s">
        <v>1834</v>
      </c>
      <c r="G200" s="229" t="s">
        <v>305</v>
      </c>
      <c r="H200" s="230">
        <v>17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41</v>
      </c>
      <c r="O200" s="90"/>
      <c r="P200" s="236">
        <f>O200*H200</f>
        <v>0</v>
      </c>
      <c r="Q200" s="236">
        <v>0.2046936</v>
      </c>
      <c r="R200" s="236">
        <f>Q200*H200</f>
        <v>3.4797912000000002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128</v>
      </c>
      <c r="AT200" s="238" t="s">
        <v>184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128</v>
      </c>
      <c r="BM200" s="238" t="s">
        <v>1835</v>
      </c>
    </row>
    <row r="201" s="2" customFormat="1">
      <c r="A201" s="37"/>
      <c r="B201" s="38"/>
      <c r="C201" s="39"/>
      <c r="D201" s="240" t="s">
        <v>189</v>
      </c>
      <c r="E201" s="39"/>
      <c r="F201" s="241" t="s">
        <v>1836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189</v>
      </c>
      <c r="AU201" s="16" t="s">
        <v>84</v>
      </c>
    </row>
    <row r="202" s="2" customFormat="1" ht="24.15" customHeight="1">
      <c r="A202" s="37"/>
      <c r="B202" s="38"/>
      <c r="C202" s="226" t="s">
        <v>325</v>
      </c>
      <c r="D202" s="226" t="s">
        <v>184</v>
      </c>
      <c r="E202" s="227" t="s">
        <v>1837</v>
      </c>
      <c r="F202" s="228" t="s">
        <v>1838</v>
      </c>
      <c r="G202" s="229" t="s">
        <v>211</v>
      </c>
      <c r="H202" s="230">
        <v>504.60000000000002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128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128</v>
      </c>
      <c r="BM202" s="238" t="s">
        <v>1839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1840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1841</v>
      </c>
      <c r="G204" s="246"/>
      <c r="H204" s="250">
        <v>504.60000000000002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24.15" customHeight="1">
      <c r="A205" s="37"/>
      <c r="B205" s="38"/>
      <c r="C205" s="257" t="s">
        <v>330</v>
      </c>
      <c r="D205" s="257" t="s">
        <v>261</v>
      </c>
      <c r="E205" s="258" t="s">
        <v>1842</v>
      </c>
      <c r="F205" s="259" t="s">
        <v>1843</v>
      </c>
      <c r="G205" s="260" t="s">
        <v>211</v>
      </c>
      <c r="H205" s="261">
        <v>597.69899999999996</v>
      </c>
      <c r="I205" s="262"/>
      <c r="J205" s="263">
        <f>ROUND(I205*H205,2)</f>
        <v>0</v>
      </c>
      <c r="K205" s="264"/>
      <c r="L205" s="265"/>
      <c r="M205" s="266" t="s">
        <v>1</v>
      </c>
      <c r="N205" s="267" t="s">
        <v>41</v>
      </c>
      <c r="O205" s="90"/>
      <c r="P205" s="236">
        <f>O205*H205</f>
        <v>0</v>
      </c>
      <c r="Q205" s="236">
        <v>0.00022000000000000001</v>
      </c>
      <c r="R205" s="236">
        <f>Q205*H205</f>
        <v>0.13149378000000001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140</v>
      </c>
      <c r="AT205" s="238" t="s">
        <v>261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128</v>
      </c>
      <c r="BM205" s="238" t="s">
        <v>1844</v>
      </c>
    </row>
    <row r="206" s="13" customFormat="1">
      <c r="A206" s="13"/>
      <c r="B206" s="245"/>
      <c r="C206" s="246"/>
      <c r="D206" s="247" t="s">
        <v>191</v>
      </c>
      <c r="E206" s="246"/>
      <c r="F206" s="249" t="s">
        <v>1845</v>
      </c>
      <c r="G206" s="246"/>
      <c r="H206" s="250">
        <v>597.69899999999996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191</v>
      </c>
      <c r="AU206" s="256" t="s">
        <v>84</v>
      </c>
      <c r="AV206" s="13" t="s">
        <v>84</v>
      </c>
      <c r="AW206" s="13" t="s">
        <v>4</v>
      </c>
      <c r="AX206" s="13" t="s">
        <v>80</v>
      </c>
      <c r="AY206" s="256" t="s">
        <v>182</v>
      </c>
    </row>
    <row r="207" s="2" customFormat="1" ht="16.5" customHeight="1">
      <c r="A207" s="37"/>
      <c r="B207" s="38"/>
      <c r="C207" s="226" t="s">
        <v>335</v>
      </c>
      <c r="D207" s="226" t="s">
        <v>184</v>
      </c>
      <c r="E207" s="227" t="s">
        <v>1846</v>
      </c>
      <c r="F207" s="228" t="s">
        <v>1847</v>
      </c>
      <c r="G207" s="229" t="s">
        <v>187</v>
      </c>
      <c r="H207" s="230">
        <v>2.3290000000000002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2.3010222040000001</v>
      </c>
      <c r="R207" s="236">
        <f>Q207*H207</f>
        <v>5.3590807131160005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128</v>
      </c>
      <c r="AT207" s="238" t="s">
        <v>184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128</v>
      </c>
      <c r="BM207" s="238" t="s">
        <v>1848</v>
      </c>
    </row>
    <row r="208" s="2" customFormat="1">
      <c r="A208" s="37"/>
      <c r="B208" s="38"/>
      <c r="C208" s="39"/>
      <c r="D208" s="240" t="s">
        <v>189</v>
      </c>
      <c r="E208" s="39"/>
      <c r="F208" s="241" t="s">
        <v>1849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189</v>
      </c>
      <c r="AU208" s="16" t="s">
        <v>84</v>
      </c>
    </row>
    <row r="209" s="13" customFormat="1">
      <c r="A209" s="13"/>
      <c r="B209" s="245"/>
      <c r="C209" s="246"/>
      <c r="D209" s="247" t="s">
        <v>191</v>
      </c>
      <c r="E209" s="248" t="s">
        <v>1</v>
      </c>
      <c r="F209" s="249" t="s">
        <v>1850</v>
      </c>
      <c r="G209" s="246"/>
      <c r="H209" s="250">
        <v>2.3287499999999999</v>
      </c>
      <c r="I209" s="251"/>
      <c r="J209" s="246"/>
      <c r="K209" s="246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191</v>
      </c>
      <c r="AU209" s="256" t="s">
        <v>84</v>
      </c>
      <c r="AV209" s="13" t="s">
        <v>84</v>
      </c>
      <c r="AW209" s="13" t="s">
        <v>33</v>
      </c>
      <c r="AX209" s="13" t="s">
        <v>76</v>
      </c>
      <c r="AY209" s="256" t="s">
        <v>182</v>
      </c>
    </row>
    <row r="210" s="12" customFormat="1" ht="22.8" customHeight="1">
      <c r="A210" s="12"/>
      <c r="B210" s="210"/>
      <c r="C210" s="211"/>
      <c r="D210" s="212" t="s">
        <v>75</v>
      </c>
      <c r="E210" s="224" t="s">
        <v>131</v>
      </c>
      <c r="F210" s="224" t="s">
        <v>295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SUM(P211:P240)</f>
        <v>0</v>
      </c>
      <c r="Q210" s="218"/>
      <c r="R210" s="219">
        <f>SUM(R211:R240)</f>
        <v>273.54876159999998</v>
      </c>
      <c r="S210" s="218"/>
      <c r="T210" s="220">
        <f>SUM(T211:T240)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80</v>
      </c>
      <c r="AT210" s="222" t="s">
        <v>75</v>
      </c>
      <c r="AU210" s="222" t="s">
        <v>80</v>
      </c>
      <c r="AY210" s="221" t="s">
        <v>182</v>
      </c>
      <c r="BK210" s="223">
        <f>SUM(BK211:BK240)</f>
        <v>0</v>
      </c>
    </row>
    <row r="211" s="2" customFormat="1" ht="24.15" customHeight="1">
      <c r="A211" s="37"/>
      <c r="B211" s="38"/>
      <c r="C211" s="226" t="s">
        <v>339</v>
      </c>
      <c r="D211" s="226" t="s">
        <v>184</v>
      </c>
      <c r="E211" s="227" t="s">
        <v>1851</v>
      </c>
      <c r="F211" s="228" t="s">
        <v>1852</v>
      </c>
      <c r="G211" s="229" t="s">
        <v>211</v>
      </c>
      <c r="H211" s="230">
        <v>508.19999999999999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128</v>
      </c>
      <c r="AT211" s="238" t="s">
        <v>184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128</v>
      </c>
      <c r="BM211" s="238" t="s">
        <v>1853</v>
      </c>
    </row>
    <row r="212" s="2" customFormat="1">
      <c r="A212" s="37"/>
      <c r="B212" s="38"/>
      <c r="C212" s="39"/>
      <c r="D212" s="240" t="s">
        <v>189</v>
      </c>
      <c r="E212" s="39"/>
      <c r="F212" s="241" t="s">
        <v>1854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189</v>
      </c>
      <c r="AU212" s="16" t="s">
        <v>84</v>
      </c>
    </row>
    <row r="213" s="13" customFormat="1">
      <c r="A213" s="13"/>
      <c r="B213" s="245"/>
      <c r="C213" s="246"/>
      <c r="D213" s="247" t="s">
        <v>191</v>
      </c>
      <c r="E213" s="248" t="s">
        <v>1</v>
      </c>
      <c r="F213" s="249" t="s">
        <v>1855</v>
      </c>
      <c r="G213" s="246"/>
      <c r="H213" s="250">
        <v>275</v>
      </c>
      <c r="I213" s="251"/>
      <c r="J213" s="246"/>
      <c r="K213" s="246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191</v>
      </c>
      <c r="AU213" s="256" t="s">
        <v>84</v>
      </c>
      <c r="AV213" s="13" t="s">
        <v>84</v>
      </c>
      <c r="AW213" s="13" t="s">
        <v>33</v>
      </c>
      <c r="AX213" s="13" t="s">
        <v>76</v>
      </c>
      <c r="AY213" s="256" t="s">
        <v>182</v>
      </c>
    </row>
    <row r="214" s="13" customFormat="1">
      <c r="A214" s="13"/>
      <c r="B214" s="245"/>
      <c r="C214" s="246"/>
      <c r="D214" s="247" t="s">
        <v>191</v>
      </c>
      <c r="E214" s="248" t="s">
        <v>1</v>
      </c>
      <c r="F214" s="249" t="s">
        <v>1856</v>
      </c>
      <c r="G214" s="246"/>
      <c r="H214" s="250">
        <v>187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191</v>
      </c>
      <c r="AU214" s="256" t="s">
        <v>84</v>
      </c>
      <c r="AV214" s="13" t="s">
        <v>84</v>
      </c>
      <c r="AW214" s="13" t="s">
        <v>33</v>
      </c>
      <c r="AX214" s="13" t="s">
        <v>76</v>
      </c>
      <c r="AY214" s="256" t="s">
        <v>182</v>
      </c>
    </row>
    <row r="215" s="13" customFormat="1">
      <c r="A215" s="13"/>
      <c r="B215" s="245"/>
      <c r="C215" s="246"/>
      <c r="D215" s="247" t="s">
        <v>191</v>
      </c>
      <c r="E215" s="248" t="s">
        <v>1</v>
      </c>
      <c r="F215" s="249" t="s">
        <v>1857</v>
      </c>
      <c r="G215" s="246"/>
      <c r="H215" s="250">
        <v>28.200000000000003</v>
      </c>
      <c r="I215" s="251"/>
      <c r="J215" s="246"/>
      <c r="K215" s="246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191</v>
      </c>
      <c r="AU215" s="256" t="s">
        <v>84</v>
      </c>
      <c r="AV215" s="13" t="s">
        <v>84</v>
      </c>
      <c r="AW215" s="13" t="s">
        <v>33</v>
      </c>
      <c r="AX215" s="13" t="s">
        <v>76</v>
      </c>
      <c r="AY215" s="256" t="s">
        <v>182</v>
      </c>
    </row>
    <row r="216" s="13" customFormat="1">
      <c r="A216" s="13"/>
      <c r="B216" s="245"/>
      <c r="C216" s="246"/>
      <c r="D216" s="247" t="s">
        <v>191</v>
      </c>
      <c r="E216" s="248" t="s">
        <v>1</v>
      </c>
      <c r="F216" s="249" t="s">
        <v>1858</v>
      </c>
      <c r="G216" s="246"/>
      <c r="H216" s="250">
        <v>18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33</v>
      </c>
      <c r="AX216" s="13" t="s">
        <v>76</v>
      </c>
      <c r="AY216" s="256" t="s">
        <v>182</v>
      </c>
    </row>
    <row r="217" s="2" customFormat="1" ht="24.15" customHeight="1">
      <c r="A217" s="37"/>
      <c r="B217" s="38"/>
      <c r="C217" s="226" t="s">
        <v>345</v>
      </c>
      <c r="D217" s="226" t="s">
        <v>184</v>
      </c>
      <c r="E217" s="227" t="s">
        <v>1859</v>
      </c>
      <c r="F217" s="228" t="s">
        <v>1860</v>
      </c>
      <c r="G217" s="229" t="s">
        <v>211</v>
      </c>
      <c r="H217" s="230">
        <v>508.19999999999999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128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128</v>
      </c>
      <c r="BM217" s="238" t="s">
        <v>1861</v>
      </c>
    </row>
    <row r="218" s="13" customFormat="1">
      <c r="A218" s="13"/>
      <c r="B218" s="245"/>
      <c r="C218" s="246"/>
      <c r="D218" s="247" t="s">
        <v>191</v>
      </c>
      <c r="E218" s="248" t="s">
        <v>1</v>
      </c>
      <c r="F218" s="249" t="s">
        <v>1855</v>
      </c>
      <c r="G218" s="246"/>
      <c r="H218" s="250">
        <v>275</v>
      </c>
      <c r="I218" s="251"/>
      <c r="J218" s="246"/>
      <c r="K218" s="246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191</v>
      </c>
      <c r="AU218" s="256" t="s">
        <v>84</v>
      </c>
      <c r="AV218" s="13" t="s">
        <v>84</v>
      </c>
      <c r="AW218" s="13" t="s">
        <v>33</v>
      </c>
      <c r="AX218" s="13" t="s">
        <v>76</v>
      </c>
      <c r="AY218" s="256" t="s">
        <v>182</v>
      </c>
    </row>
    <row r="219" s="13" customFormat="1">
      <c r="A219" s="13"/>
      <c r="B219" s="245"/>
      <c r="C219" s="246"/>
      <c r="D219" s="247" t="s">
        <v>191</v>
      </c>
      <c r="E219" s="248" t="s">
        <v>1</v>
      </c>
      <c r="F219" s="249" t="s">
        <v>1856</v>
      </c>
      <c r="G219" s="246"/>
      <c r="H219" s="250">
        <v>187</v>
      </c>
      <c r="I219" s="251"/>
      <c r="J219" s="246"/>
      <c r="K219" s="246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191</v>
      </c>
      <c r="AU219" s="256" t="s">
        <v>84</v>
      </c>
      <c r="AV219" s="13" t="s">
        <v>84</v>
      </c>
      <c r="AW219" s="13" t="s">
        <v>33</v>
      </c>
      <c r="AX219" s="13" t="s">
        <v>76</v>
      </c>
      <c r="AY219" s="256" t="s">
        <v>182</v>
      </c>
    </row>
    <row r="220" s="13" customFormat="1">
      <c r="A220" s="13"/>
      <c r="B220" s="245"/>
      <c r="C220" s="246"/>
      <c r="D220" s="247" t="s">
        <v>191</v>
      </c>
      <c r="E220" s="248" t="s">
        <v>1</v>
      </c>
      <c r="F220" s="249" t="s">
        <v>1857</v>
      </c>
      <c r="G220" s="246"/>
      <c r="H220" s="250">
        <v>28.200000000000003</v>
      </c>
      <c r="I220" s="251"/>
      <c r="J220" s="246"/>
      <c r="K220" s="246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191</v>
      </c>
      <c r="AU220" s="256" t="s">
        <v>84</v>
      </c>
      <c r="AV220" s="13" t="s">
        <v>84</v>
      </c>
      <c r="AW220" s="13" t="s">
        <v>33</v>
      </c>
      <c r="AX220" s="13" t="s">
        <v>76</v>
      </c>
      <c r="AY220" s="256" t="s">
        <v>182</v>
      </c>
    </row>
    <row r="221" s="13" customFormat="1">
      <c r="A221" s="13"/>
      <c r="B221" s="245"/>
      <c r="C221" s="246"/>
      <c r="D221" s="247" t="s">
        <v>191</v>
      </c>
      <c r="E221" s="248" t="s">
        <v>1</v>
      </c>
      <c r="F221" s="249" t="s">
        <v>1858</v>
      </c>
      <c r="G221" s="246"/>
      <c r="H221" s="250">
        <v>18</v>
      </c>
      <c r="I221" s="251"/>
      <c r="J221" s="246"/>
      <c r="K221" s="246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191</v>
      </c>
      <c r="AU221" s="256" t="s">
        <v>84</v>
      </c>
      <c r="AV221" s="13" t="s">
        <v>84</v>
      </c>
      <c r="AW221" s="13" t="s">
        <v>33</v>
      </c>
      <c r="AX221" s="13" t="s">
        <v>76</v>
      </c>
      <c r="AY221" s="256" t="s">
        <v>182</v>
      </c>
    </row>
    <row r="222" s="2" customFormat="1" ht="24.15" customHeight="1">
      <c r="A222" s="37"/>
      <c r="B222" s="38"/>
      <c r="C222" s="226" t="s">
        <v>349</v>
      </c>
      <c r="D222" s="226" t="s">
        <v>184</v>
      </c>
      <c r="E222" s="227" t="s">
        <v>1862</v>
      </c>
      <c r="F222" s="228" t="s">
        <v>1863</v>
      </c>
      <c r="G222" s="229" t="s">
        <v>211</v>
      </c>
      <c r="H222" s="230">
        <v>275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0.1837</v>
      </c>
      <c r="R222" s="236">
        <f>Q222*H222</f>
        <v>50.517499999999998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128</v>
      </c>
      <c r="AT222" s="238" t="s">
        <v>184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128</v>
      </c>
      <c r="BM222" s="238" t="s">
        <v>1864</v>
      </c>
    </row>
    <row r="223" s="2" customFormat="1">
      <c r="A223" s="37"/>
      <c r="B223" s="38"/>
      <c r="C223" s="39"/>
      <c r="D223" s="240" t="s">
        <v>189</v>
      </c>
      <c r="E223" s="39"/>
      <c r="F223" s="241" t="s">
        <v>1865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189</v>
      </c>
      <c r="AU223" s="16" t="s">
        <v>84</v>
      </c>
    </row>
    <row r="224" s="13" customFormat="1">
      <c r="A224" s="13"/>
      <c r="B224" s="245"/>
      <c r="C224" s="246"/>
      <c r="D224" s="247" t="s">
        <v>191</v>
      </c>
      <c r="E224" s="248" t="s">
        <v>1</v>
      </c>
      <c r="F224" s="249" t="s">
        <v>1855</v>
      </c>
      <c r="G224" s="246"/>
      <c r="H224" s="250">
        <v>275</v>
      </c>
      <c r="I224" s="251"/>
      <c r="J224" s="246"/>
      <c r="K224" s="246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191</v>
      </c>
      <c r="AU224" s="256" t="s">
        <v>84</v>
      </c>
      <c r="AV224" s="13" t="s">
        <v>84</v>
      </c>
      <c r="AW224" s="13" t="s">
        <v>33</v>
      </c>
      <c r="AX224" s="13" t="s">
        <v>76</v>
      </c>
      <c r="AY224" s="256" t="s">
        <v>182</v>
      </c>
    </row>
    <row r="225" s="2" customFormat="1" ht="16.5" customHeight="1">
      <c r="A225" s="37"/>
      <c r="B225" s="38"/>
      <c r="C225" s="257" t="s">
        <v>354</v>
      </c>
      <c r="D225" s="257" t="s">
        <v>261</v>
      </c>
      <c r="E225" s="258" t="s">
        <v>1866</v>
      </c>
      <c r="F225" s="259" t="s">
        <v>1867</v>
      </c>
      <c r="G225" s="260" t="s">
        <v>211</v>
      </c>
      <c r="H225" s="261">
        <v>277.75</v>
      </c>
      <c r="I225" s="262"/>
      <c r="J225" s="263">
        <f>ROUND(I225*H225,2)</f>
        <v>0</v>
      </c>
      <c r="K225" s="264"/>
      <c r="L225" s="265"/>
      <c r="M225" s="266" t="s">
        <v>1</v>
      </c>
      <c r="N225" s="267" t="s">
        <v>41</v>
      </c>
      <c r="O225" s="90"/>
      <c r="P225" s="236">
        <f>O225*H225</f>
        <v>0</v>
      </c>
      <c r="Q225" s="236">
        <v>0.50039999999999996</v>
      </c>
      <c r="R225" s="236">
        <f>Q225*H225</f>
        <v>138.98609999999999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140</v>
      </c>
      <c r="AT225" s="238" t="s">
        <v>261</v>
      </c>
      <c r="AU225" s="238" t="s">
        <v>84</v>
      </c>
      <c r="AY225" s="16" t="s">
        <v>182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80</v>
      </c>
      <c r="BK225" s="239">
        <f>ROUND(I225*H225,2)</f>
        <v>0</v>
      </c>
      <c r="BL225" s="16" t="s">
        <v>128</v>
      </c>
      <c r="BM225" s="238" t="s">
        <v>1868</v>
      </c>
    </row>
    <row r="226" s="2" customFormat="1">
      <c r="A226" s="37"/>
      <c r="B226" s="38"/>
      <c r="C226" s="39"/>
      <c r="D226" s="247" t="s">
        <v>271</v>
      </c>
      <c r="E226" s="39"/>
      <c r="F226" s="268" t="s">
        <v>1869</v>
      </c>
      <c r="G226" s="39"/>
      <c r="H226" s="39"/>
      <c r="I226" s="242"/>
      <c r="J226" s="39"/>
      <c r="K226" s="39"/>
      <c r="L226" s="43"/>
      <c r="M226" s="243"/>
      <c r="N226" s="24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271</v>
      </c>
      <c r="AU226" s="16" t="s">
        <v>84</v>
      </c>
    </row>
    <row r="227" s="13" customFormat="1">
      <c r="A227" s="13"/>
      <c r="B227" s="245"/>
      <c r="C227" s="246"/>
      <c r="D227" s="247" t="s">
        <v>191</v>
      </c>
      <c r="E227" s="246"/>
      <c r="F227" s="249" t="s">
        <v>1870</v>
      </c>
      <c r="G227" s="246"/>
      <c r="H227" s="250">
        <v>277.75</v>
      </c>
      <c r="I227" s="251"/>
      <c r="J227" s="246"/>
      <c r="K227" s="246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191</v>
      </c>
      <c r="AU227" s="256" t="s">
        <v>84</v>
      </c>
      <c r="AV227" s="13" t="s">
        <v>84</v>
      </c>
      <c r="AW227" s="13" t="s">
        <v>4</v>
      </c>
      <c r="AX227" s="13" t="s">
        <v>80</v>
      </c>
      <c r="AY227" s="256" t="s">
        <v>182</v>
      </c>
    </row>
    <row r="228" s="2" customFormat="1" ht="24.15" customHeight="1">
      <c r="A228" s="37"/>
      <c r="B228" s="38"/>
      <c r="C228" s="226" t="s">
        <v>358</v>
      </c>
      <c r="D228" s="226" t="s">
        <v>184</v>
      </c>
      <c r="E228" s="227" t="s">
        <v>1871</v>
      </c>
      <c r="F228" s="228" t="s">
        <v>1872</v>
      </c>
      <c r="G228" s="229" t="s">
        <v>269</v>
      </c>
      <c r="H228" s="230">
        <v>1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41</v>
      </c>
      <c r="O228" s="90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128</v>
      </c>
      <c r="AT228" s="238" t="s">
        <v>184</v>
      </c>
      <c r="AU228" s="238" t="s">
        <v>84</v>
      </c>
      <c r="AY228" s="16" t="s">
        <v>182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80</v>
      </c>
      <c r="BK228" s="239">
        <f>ROUND(I228*H228,2)</f>
        <v>0</v>
      </c>
      <c r="BL228" s="16" t="s">
        <v>128</v>
      </c>
      <c r="BM228" s="238" t="s">
        <v>1873</v>
      </c>
    </row>
    <row r="229" s="2" customFormat="1" ht="24.15" customHeight="1">
      <c r="A229" s="37"/>
      <c r="B229" s="38"/>
      <c r="C229" s="226" t="s">
        <v>363</v>
      </c>
      <c r="D229" s="226" t="s">
        <v>184</v>
      </c>
      <c r="E229" s="227" t="s">
        <v>1874</v>
      </c>
      <c r="F229" s="228" t="s">
        <v>1875</v>
      </c>
      <c r="G229" s="229" t="s">
        <v>211</v>
      </c>
      <c r="H229" s="230">
        <v>187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0.16700000000000001</v>
      </c>
      <c r="R229" s="236">
        <f>Q229*H229</f>
        <v>31.229000000000003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128</v>
      </c>
      <c r="AT229" s="238" t="s">
        <v>184</v>
      </c>
      <c r="AU229" s="238" t="s">
        <v>84</v>
      </c>
      <c r="AY229" s="16" t="s">
        <v>182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80</v>
      </c>
      <c r="BK229" s="239">
        <f>ROUND(I229*H229,2)</f>
        <v>0</v>
      </c>
      <c r="BL229" s="16" t="s">
        <v>128</v>
      </c>
      <c r="BM229" s="238" t="s">
        <v>1876</v>
      </c>
    </row>
    <row r="230" s="2" customFormat="1">
      <c r="A230" s="37"/>
      <c r="B230" s="38"/>
      <c r="C230" s="39"/>
      <c r="D230" s="240" t="s">
        <v>189</v>
      </c>
      <c r="E230" s="39"/>
      <c r="F230" s="241" t="s">
        <v>1877</v>
      </c>
      <c r="G230" s="39"/>
      <c r="H230" s="39"/>
      <c r="I230" s="242"/>
      <c r="J230" s="39"/>
      <c r="K230" s="39"/>
      <c r="L230" s="43"/>
      <c r="M230" s="243"/>
      <c r="N230" s="24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189</v>
      </c>
      <c r="AU230" s="16" t="s">
        <v>84</v>
      </c>
    </row>
    <row r="231" s="14" customFormat="1">
      <c r="A231" s="14"/>
      <c r="B231" s="282"/>
      <c r="C231" s="283"/>
      <c r="D231" s="247" t="s">
        <v>191</v>
      </c>
      <c r="E231" s="284" t="s">
        <v>1</v>
      </c>
      <c r="F231" s="285" t="s">
        <v>1878</v>
      </c>
      <c r="G231" s="283"/>
      <c r="H231" s="284" t="s">
        <v>1</v>
      </c>
      <c r="I231" s="286"/>
      <c r="J231" s="283"/>
      <c r="K231" s="283"/>
      <c r="L231" s="287"/>
      <c r="M231" s="288"/>
      <c r="N231" s="289"/>
      <c r="O231" s="289"/>
      <c r="P231" s="289"/>
      <c r="Q231" s="289"/>
      <c r="R231" s="289"/>
      <c r="S231" s="289"/>
      <c r="T231" s="29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1" t="s">
        <v>191</v>
      </c>
      <c r="AU231" s="291" t="s">
        <v>84</v>
      </c>
      <c r="AV231" s="14" t="s">
        <v>80</v>
      </c>
      <c r="AW231" s="14" t="s">
        <v>33</v>
      </c>
      <c r="AX231" s="14" t="s">
        <v>76</v>
      </c>
      <c r="AY231" s="291" t="s">
        <v>182</v>
      </c>
    </row>
    <row r="232" s="13" customFormat="1">
      <c r="A232" s="13"/>
      <c r="B232" s="245"/>
      <c r="C232" s="246"/>
      <c r="D232" s="247" t="s">
        <v>191</v>
      </c>
      <c r="E232" s="248" t="s">
        <v>1</v>
      </c>
      <c r="F232" s="249" t="s">
        <v>1856</v>
      </c>
      <c r="G232" s="246"/>
      <c r="H232" s="250">
        <v>187</v>
      </c>
      <c r="I232" s="251"/>
      <c r="J232" s="246"/>
      <c r="K232" s="246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191</v>
      </c>
      <c r="AU232" s="256" t="s">
        <v>84</v>
      </c>
      <c r="AV232" s="13" t="s">
        <v>84</v>
      </c>
      <c r="AW232" s="13" t="s">
        <v>33</v>
      </c>
      <c r="AX232" s="13" t="s">
        <v>76</v>
      </c>
      <c r="AY232" s="256" t="s">
        <v>182</v>
      </c>
    </row>
    <row r="233" s="2" customFormat="1" ht="24.15" customHeight="1">
      <c r="A233" s="37"/>
      <c r="B233" s="38"/>
      <c r="C233" s="226" t="s">
        <v>367</v>
      </c>
      <c r="D233" s="226" t="s">
        <v>184</v>
      </c>
      <c r="E233" s="227" t="s">
        <v>1871</v>
      </c>
      <c r="F233" s="228" t="s">
        <v>1872</v>
      </c>
      <c r="G233" s="229" t="s">
        <v>269</v>
      </c>
      <c r="H233" s="230">
        <v>1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128</v>
      </c>
      <c r="AT233" s="238" t="s">
        <v>184</v>
      </c>
      <c r="AU233" s="238" t="s">
        <v>84</v>
      </c>
      <c r="AY233" s="16" t="s">
        <v>182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80</v>
      </c>
      <c r="BK233" s="239">
        <f>ROUND(I233*H233,2)</f>
        <v>0</v>
      </c>
      <c r="BL233" s="16" t="s">
        <v>128</v>
      </c>
      <c r="BM233" s="238" t="s">
        <v>1879</v>
      </c>
    </row>
    <row r="234" s="2" customFormat="1" ht="24.15" customHeight="1">
      <c r="A234" s="37"/>
      <c r="B234" s="38"/>
      <c r="C234" s="226" t="s">
        <v>372</v>
      </c>
      <c r="D234" s="226" t="s">
        <v>184</v>
      </c>
      <c r="E234" s="227" t="s">
        <v>1880</v>
      </c>
      <c r="F234" s="228" t="s">
        <v>1881</v>
      </c>
      <c r="G234" s="229" t="s">
        <v>211</v>
      </c>
      <c r="H234" s="230">
        <v>14.4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41</v>
      </c>
      <c r="O234" s="90"/>
      <c r="P234" s="236">
        <f>O234*H234</f>
        <v>0</v>
      </c>
      <c r="Q234" s="236">
        <v>0.50077400000000005</v>
      </c>
      <c r="R234" s="236">
        <f>Q234*H234</f>
        <v>7.2111456000000009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128</v>
      </c>
      <c r="AT234" s="238" t="s">
        <v>184</v>
      </c>
      <c r="AU234" s="238" t="s">
        <v>84</v>
      </c>
      <c r="AY234" s="16" t="s">
        <v>182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80</v>
      </c>
      <c r="BK234" s="239">
        <f>ROUND(I234*H234,2)</f>
        <v>0</v>
      </c>
      <c r="BL234" s="16" t="s">
        <v>128</v>
      </c>
      <c r="BM234" s="238" t="s">
        <v>1882</v>
      </c>
    </row>
    <row r="235" s="2" customFormat="1">
      <c r="A235" s="37"/>
      <c r="B235" s="38"/>
      <c r="C235" s="39"/>
      <c r="D235" s="240" t="s">
        <v>189</v>
      </c>
      <c r="E235" s="39"/>
      <c r="F235" s="241" t="s">
        <v>1883</v>
      </c>
      <c r="G235" s="39"/>
      <c r="H235" s="39"/>
      <c r="I235" s="242"/>
      <c r="J235" s="39"/>
      <c r="K235" s="39"/>
      <c r="L235" s="43"/>
      <c r="M235" s="243"/>
      <c r="N235" s="24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189</v>
      </c>
      <c r="AU235" s="16" t="s">
        <v>84</v>
      </c>
    </row>
    <row r="236" s="13" customFormat="1">
      <c r="A236" s="13"/>
      <c r="B236" s="245"/>
      <c r="C236" s="246"/>
      <c r="D236" s="247" t="s">
        <v>191</v>
      </c>
      <c r="E236" s="248" t="s">
        <v>1</v>
      </c>
      <c r="F236" s="249" t="s">
        <v>1884</v>
      </c>
      <c r="G236" s="246"/>
      <c r="H236" s="250">
        <v>14.399999999999999</v>
      </c>
      <c r="I236" s="251"/>
      <c r="J236" s="246"/>
      <c r="K236" s="246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191</v>
      </c>
      <c r="AU236" s="256" t="s">
        <v>84</v>
      </c>
      <c r="AV236" s="13" t="s">
        <v>84</v>
      </c>
      <c r="AW236" s="13" t="s">
        <v>33</v>
      </c>
      <c r="AX236" s="13" t="s">
        <v>76</v>
      </c>
      <c r="AY236" s="256" t="s">
        <v>182</v>
      </c>
    </row>
    <row r="237" s="2" customFormat="1" ht="16.5" customHeight="1">
      <c r="A237" s="37"/>
      <c r="B237" s="38"/>
      <c r="C237" s="257" t="s">
        <v>376</v>
      </c>
      <c r="D237" s="257" t="s">
        <v>261</v>
      </c>
      <c r="E237" s="258" t="s">
        <v>1885</v>
      </c>
      <c r="F237" s="259" t="s">
        <v>1886</v>
      </c>
      <c r="G237" s="260" t="s">
        <v>211</v>
      </c>
      <c r="H237" s="261">
        <v>205.428</v>
      </c>
      <c r="I237" s="262"/>
      <c r="J237" s="263">
        <f>ROUND(I237*H237,2)</f>
        <v>0</v>
      </c>
      <c r="K237" s="264"/>
      <c r="L237" s="265"/>
      <c r="M237" s="266" t="s">
        <v>1</v>
      </c>
      <c r="N237" s="267" t="s">
        <v>41</v>
      </c>
      <c r="O237" s="90"/>
      <c r="P237" s="236">
        <f>O237*H237</f>
        <v>0</v>
      </c>
      <c r="Q237" s="236">
        <v>0.222</v>
      </c>
      <c r="R237" s="236">
        <f>Q237*H237</f>
        <v>45.605015999999999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140</v>
      </c>
      <c r="AT237" s="238" t="s">
        <v>261</v>
      </c>
      <c r="AU237" s="238" t="s">
        <v>84</v>
      </c>
      <c r="AY237" s="16" t="s">
        <v>182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80</v>
      </c>
      <c r="BK237" s="239">
        <f>ROUND(I237*H237,2)</f>
        <v>0</v>
      </c>
      <c r="BL237" s="16" t="s">
        <v>128</v>
      </c>
      <c r="BM237" s="238" t="s">
        <v>1887</v>
      </c>
    </row>
    <row r="238" s="2" customFormat="1">
      <c r="A238" s="37"/>
      <c r="B238" s="38"/>
      <c r="C238" s="39"/>
      <c r="D238" s="247" t="s">
        <v>271</v>
      </c>
      <c r="E238" s="39"/>
      <c r="F238" s="268" t="s">
        <v>1869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271</v>
      </c>
      <c r="AU238" s="16" t="s">
        <v>84</v>
      </c>
    </row>
    <row r="239" s="13" customFormat="1">
      <c r="A239" s="13"/>
      <c r="B239" s="245"/>
      <c r="C239" s="246"/>
      <c r="D239" s="247" t="s">
        <v>191</v>
      </c>
      <c r="E239" s="248" t="s">
        <v>1</v>
      </c>
      <c r="F239" s="249" t="s">
        <v>1888</v>
      </c>
      <c r="G239" s="246"/>
      <c r="H239" s="250">
        <v>201.40000000000001</v>
      </c>
      <c r="I239" s="251"/>
      <c r="J239" s="246"/>
      <c r="K239" s="246"/>
      <c r="L239" s="252"/>
      <c r="M239" s="253"/>
      <c r="N239" s="254"/>
      <c r="O239" s="254"/>
      <c r="P239" s="254"/>
      <c r="Q239" s="254"/>
      <c r="R239" s="254"/>
      <c r="S239" s="254"/>
      <c r="T239" s="25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6" t="s">
        <v>191</v>
      </c>
      <c r="AU239" s="256" t="s">
        <v>84</v>
      </c>
      <c r="AV239" s="13" t="s">
        <v>84</v>
      </c>
      <c r="AW239" s="13" t="s">
        <v>33</v>
      </c>
      <c r="AX239" s="13" t="s">
        <v>80</v>
      </c>
      <c r="AY239" s="256" t="s">
        <v>182</v>
      </c>
    </row>
    <row r="240" s="13" customFormat="1">
      <c r="A240" s="13"/>
      <c r="B240" s="245"/>
      <c r="C240" s="246"/>
      <c r="D240" s="247" t="s">
        <v>191</v>
      </c>
      <c r="E240" s="246"/>
      <c r="F240" s="249" t="s">
        <v>1889</v>
      </c>
      <c r="G240" s="246"/>
      <c r="H240" s="250">
        <v>205.428</v>
      </c>
      <c r="I240" s="251"/>
      <c r="J240" s="246"/>
      <c r="K240" s="246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191</v>
      </c>
      <c r="AU240" s="256" t="s">
        <v>84</v>
      </c>
      <c r="AV240" s="13" t="s">
        <v>84</v>
      </c>
      <c r="AW240" s="13" t="s">
        <v>4</v>
      </c>
      <c r="AX240" s="13" t="s">
        <v>80</v>
      </c>
      <c r="AY240" s="256" t="s">
        <v>182</v>
      </c>
    </row>
    <row r="241" s="12" customFormat="1" ht="22.8" customHeight="1">
      <c r="A241" s="12"/>
      <c r="B241" s="210"/>
      <c r="C241" s="211"/>
      <c r="D241" s="212" t="s">
        <v>75</v>
      </c>
      <c r="E241" s="224" t="s">
        <v>143</v>
      </c>
      <c r="F241" s="224" t="s">
        <v>1890</v>
      </c>
      <c r="G241" s="211"/>
      <c r="H241" s="211"/>
      <c r="I241" s="214"/>
      <c r="J241" s="225">
        <f>BK241</f>
        <v>0</v>
      </c>
      <c r="K241" s="211"/>
      <c r="L241" s="216"/>
      <c r="M241" s="217"/>
      <c r="N241" s="218"/>
      <c r="O241" s="218"/>
      <c r="P241" s="219">
        <f>SUM(P242:P252)</f>
        <v>0</v>
      </c>
      <c r="Q241" s="218"/>
      <c r="R241" s="219">
        <f>SUM(R242:R252)</f>
        <v>27.487949999999998</v>
      </c>
      <c r="S241" s="218"/>
      <c r="T241" s="220">
        <f>SUM(T242:T252)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1" t="s">
        <v>80</v>
      </c>
      <c r="AT241" s="222" t="s">
        <v>75</v>
      </c>
      <c r="AU241" s="222" t="s">
        <v>80</v>
      </c>
      <c r="AY241" s="221" t="s">
        <v>182</v>
      </c>
      <c r="BK241" s="223">
        <f>SUM(BK242:BK252)</f>
        <v>0</v>
      </c>
    </row>
    <row r="242" s="2" customFormat="1" ht="16.5" customHeight="1">
      <c r="A242" s="37"/>
      <c r="B242" s="38"/>
      <c r="C242" s="226" t="s">
        <v>382</v>
      </c>
      <c r="D242" s="226" t="s">
        <v>184</v>
      </c>
      <c r="E242" s="227" t="s">
        <v>1891</v>
      </c>
      <c r="F242" s="228" t="s">
        <v>1892</v>
      </c>
      <c r="G242" s="229" t="s">
        <v>269</v>
      </c>
      <c r="H242" s="230">
        <v>1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128</v>
      </c>
      <c r="AT242" s="238" t="s">
        <v>184</v>
      </c>
      <c r="AU242" s="238" t="s">
        <v>84</v>
      </c>
      <c r="AY242" s="16" t="s">
        <v>182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80</v>
      </c>
      <c r="BK242" s="239">
        <f>ROUND(I242*H242,2)</f>
        <v>0</v>
      </c>
      <c r="BL242" s="16" t="s">
        <v>128</v>
      </c>
      <c r="BM242" s="238" t="s">
        <v>1893</v>
      </c>
    </row>
    <row r="243" s="2" customFormat="1" ht="16.5" customHeight="1">
      <c r="A243" s="37"/>
      <c r="B243" s="38"/>
      <c r="C243" s="257" t="s">
        <v>387</v>
      </c>
      <c r="D243" s="257" t="s">
        <v>261</v>
      </c>
      <c r="E243" s="258" t="s">
        <v>1866</v>
      </c>
      <c r="F243" s="259" t="s">
        <v>1867</v>
      </c>
      <c r="G243" s="260" t="s">
        <v>211</v>
      </c>
      <c r="H243" s="261">
        <v>23.969999999999999</v>
      </c>
      <c r="I243" s="262"/>
      <c r="J243" s="263">
        <f>ROUND(I243*H243,2)</f>
        <v>0</v>
      </c>
      <c r="K243" s="264"/>
      <c r="L243" s="265"/>
      <c r="M243" s="266" t="s">
        <v>1</v>
      </c>
      <c r="N243" s="267" t="s">
        <v>41</v>
      </c>
      <c r="O243" s="90"/>
      <c r="P243" s="236">
        <f>O243*H243</f>
        <v>0</v>
      </c>
      <c r="Q243" s="236">
        <v>0.50039999999999996</v>
      </c>
      <c r="R243" s="236">
        <f>Q243*H243</f>
        <v>11.994587999999999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140</v>
      </c>
      <c r="AT243" s="238" t="s">
        <v>261</v>
      </c>
      <c r="AU243" s="238" t="s">
        <v>84</v>
      </c>
      <c r="AY243" s="16" t="s">
        <v>182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80</v>
      </c>
      <c r="BK243" s="239">
        <f>ROUND(I243*H243,2)</f>
        <v>0</v>
      </c>
      <c r="BL243" s="16" t="s">
        <v>128</v>
      </c>
      <c r="BM243" s="238" t="s">
        <v>1894</v>
      </c>
    </row>
    <row r="244" s="13" customFormat="1">
      <c r="A244" s="13"/>
      <c r="B244" s="245"/>
      <c r="C244" s="246"/>
      <c r="D244" s="247" t="s">
        <v>191</v>
      </c>
      <c r="E244" s="246"/>
      <c r="F244" s="249" t="s">
        <v>1895</v>
      </c>
      <c r="G244" s="246"/>
      <c r="H244" s="250">
        <v>23.969999999999999</v>
      </c>
      <c r="I244" s="251"/>
      <c r="J244" s="246"/>
      <c r="K244" s="246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191</v>
      </c>
      <c r="AU244" s="256" t="s">
        <v>84</v>
      </c>
      <c r="AV244" s="13" t="s">
        <v>84</v>
      </c>
      <c r="AW244" s="13" t="s">
        <v>4</v>
      </c>
      <c r="AX244" s="13" t="s">
        <v>80</v>
      </c>
      <c r="AY244" s="256" t="s">
        <v>182</v>
      </c>
    </row>
    <row r="245" s="2" customFormat="1" ht="24.15" customHeight="1">
      <c r="A245" s="37"/>
      <c r="B245" s="38"/>
      <c r="C245" s="226" t="s">
        <v>392</v>
      </c>
      <c r="D245" s="226" t="s">
        <v>184</v>
      </c>
      <c r="E245" s="227" t="s">
        <v>1896</v>
      </c>
      <c r="F245" s="228" t="s">
        <v>1897</v>
      </c>
      <c r="G245" s="229" t="s">
        <v>305</v>
      </c>
      <c r="H245" s="230">
        <v>141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41</v>
      </c>
      <c r="O245" s="90"/>
      <c r="P245" s="236">
        <f>O245*H245</f>
        <v>0</v>
      </c>
      <c r="Q245" s="236">
        <v>0.10988199999999999</v>
      </c>
      <c r="R245" s="236">
        <f>Q245*H245</f>
        <v>15.493361999999999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128</v>
      </c>
      <c r="AT245" s="238" t="s">
        <v>184</v>
      </c>
      <c r="AU245" s="238" t="s">
        <v>84</v>
      </c>
      <c r="AY245" s="16" t="s">
        <v>182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80</v>
      </c>
      <c r="BK245" s="239">
        <f>ROUND(I245*H245,2)</f>
        <v>0</v>
      </c>
      <c r="BL245" s="16" t="s">
        <v>128</v>
      </c>
      <c r="BM245" s="238" t="s">
        <v>1898</v>
      </c>
    </row>
    <row r="246" s="2" customFormat="1">
      <c r="A246" s="37"/>
      <c r="B246" s="38"/>
      <c r="C246" s="39"/>
      <c r="D246" s="240" t="s">
        <v>189</v>
      </c>
      <c r="E246" s="39"/>
      <c r="F246" s="241" t="s">
        <v>1899</v>
      </c>
      <c r="G246" s="39"/>
      <c r="H246" s="39"/>
      <c r="I246" s="242"/>
      <c r="J246" s="39"/>
      <c r="K246" s="39"/>
      <c r="L246" s="43"/>
      <c r="M246" s="243"/>
      <c r="N246" s="24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189</v>
      </c>
      <c r="AU246" s="16" t="s">
        <v>84</v>
      </c>
    </row>
    <row r="247" s="2" customFormat="1" ht="24.15" customHeight="1">
      <c r="A247" s="37"/>
      <c r="B247" s="38"/>
      <c r="C247" s="226" t="s">
        <v>397</v>
      </c>
      <c r="D247" s="226" t="s">
        <v>184</v>
      </c>
      <c r="E247" s="227" t="s">
        <v>1900</v>
      </c>
      <c r="F247" s="228" t="s">
        <v>1901</v>
      </c>
      <c r="G247" s="229" t="s">
        <v>211</v>
      </c>
      <c r="H247" s="230">
        <v>301.72000000000003</v>
      </c>
      <c r="I247" s="231"/>
      <c r="J247" s="232">
        <f>ROUND(I247*H247,2)</f>
        <v>0</v>
      </c>
      <c r="K247" s="233"/>
      <c r="L247" s="43"/>
      <c r="M247" s="234" t="s">
        <v>1</v>
      </c>
      <c r="N247" s="235" t="s">
        <v>41</v>
      </c>
      <c r="O247" s="90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8" t="s">
        <v>128</v>
      </c>
      <c r="AT247" s="238" t="s">
        <v>184</v>
      </c>
      <c r="AU247" s="238" t="s">
        <v>84</v>
      </c>
      <c r="AY247" s="16" t="s">
        <v>182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6" t="s">
        <v>80</v>
      </c>
      <c r="BK247" s="239">
        <f>ROUND(I247*H247,2)</f>
        <v>0</v>
      </c>
      <c r="BL247" s="16" t="s">
        <v>128</v>
      </c>
      <c r="BM247" s="238" t="s">
        <v>1902</v>
      </c>
    </row>
    <row r="248" s="2" customFormat="1">
      <c r="A248" s="37"/>
      <c r="B248" s="38"/>
      <c r="C248" s="39"/>
      <c r="D248" s="240" t="s">
        <v>189</v>
      </c>
      <c r="E248" s="39"/>
      <c r="F248" s="241" t="s">
        <v>1903</v>
      </c>
      <c r="G248" s="39"/>
      <c r="H248" s="39"/>
      <c r="I248" s="242"/>
      <c r="J248" s="39"/>
      <c r="K248" s="39"/>
      <c r="L248" s="43"/>
      <c r="M248" s="243"/>
      <c r="N248" s="24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189</v>
      </c>
      <c r="AU248" s="16" t="s">
        <v>84</v>
      </c>
    </row>
    <row r="249" s="13" customFormat="1">
      <c r="A249" s="13"/>
      <c r="B249" s="245"/>
      <c r="C249" s="246"/>
      <c r="D249" s="247" t="s">
        <v>191</v>
      </c>
      <c r="E249" s="248" t="s">
        <v>1</v>
      </c>
      <c r="F249" s="249" t="s">
        <v>1904</v>
      </c>
      <c r="G249" s="246"/>
      <c r="H249" s="250">
        <v>301.72000000000003</v>
      </c>
      <c r="I249" s="251"/>
      <c r="J249" s="246"/>
      <c r="K249" s="246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191</v>
      </c>
      <c r="AU249" s="256" t="s">
        <v>84</v>
      </c>
      <c r="AV249" s="13" t="s">
        <v>84</v>
      </c>
      <c r="AW249" s="13" t="s">
        <v>33</v>
      </c>
      <c r="AX249" s="13" t="s">
        <v>76</v>
      </c>
      <c r="AY249" s="256" t="s">
        <v>182</v>
      </c>
    </row>
    <row r="250" s="2" customFormat="1" ht="24.15" customHeight="1">
      <c r="A250" s="37"/>
      <c r="B250" s="38"/>
      <c r="C250" s="226" t="s">
        <v>401</v>
      </c>
      <c r="D250" s="226" t="s">
        <v>184</v>
      </c>
      <c r="E250" s="227" t="s">
        <v>1905</v>
      </c>
      <c r="F250" s="228" t="s">
        <v>1906</v>
      </c>
      <c r="G250" s="229" t="s">
        <v>211</v>
      </c>
      <c r="H250" s="230">
        <v>205.428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128</v>
      </c>
      <c r="AT250" s="238" t="s">
        <v>184</v>
      </c>
      <c r="AU250" s="238" t="s">
        <v>84</v>
      </c>
      <c r="AY250" s="16" t="s">
        <v>182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80</v>
      </c>
      <c r="BK250" s="239">
        <f>ROUND(I250*H250,2)</f>
        <v>0</v>
      </c>
      <c r="BL250" s="16" t="s">
        <v>128</v>
      </c>
      <c r="BM250" s="238" t="s">
        <v>1907</v>
      </c>
    </row>
    <row r="251" s="2" customFormat="1">
      <c r="A251" s="37"/>
      <c r="B251" s="38"/>
      <c r="C251" s="39"/>
      <c r="D251" s="240" t="s">
        <v>189</v>
      </c>
      <c r="E251" s="39"/>
      <c r="F251" s="241" t="s">
        <v>1908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189</v>
      </c>
      <c r="AU251" s="16" t="s">
        <v>84</v>
      </c>
    </row>
    <row r="252" s="13" customFormat="1">
      <c r="A252" s="13"/>
      <c r="B252" s="245"/>
      <c r="C252" s="246"/>
      <c r="D252" s="247" t="s">
        <v>191</v>
      </c>
      <c r="E252" s="248" t="s">
        <v>1</v>
      </c>
      <c r="F252" s="249" t="s">
        <v>1909</v>
      </c>
      <c r="G252" s="246"/>
      <c r="H252" s="250">
        <v>205.428</v>
      </c>
      <c r="I252" s="251"/>
      <c r="J252" s="246"/>
      <c r="K252" s="246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191</v>
      </c>
      <c r="AU252" s="256" t="s">
        <v>84</v>
      </c>
      <c r="AV252" s="13" t="s">
        <v>84</v>
      </c>
      <c r="AW252" s="13" t="s">
        <v>33</v>
      </c>
      <c r="AX252" s="13" t="s">
        <v>76</v>
      </c>
      <c r="AY252" s="256" t="s">
        <v>182</v>
      </c>
    </row>
    <row r="253" s="12" customFormat="1" ht="22.8" customHeight="1">
      <c r="A253" s="12"/>
      <c r="B253" s="210"/>
      <c r="C253" s="211"/>
      <c r="D253" s="212" t="s">
        <v>75</v>
      </c>
      <c r="E253" s="224" t="s">
        <v>1021</v>
      </c>
      <c r="F253" s="224" t="s">
        <v>1022</v>
      </c>
      <c r="G253" s="211"/>
      <c r="H253" s="211"/>
      <c r="I253" s="214"/>
      <c r="J253" s="225">
        <f>BK253</f>
        <v>0</v>
      </c>
      <c r="K253" s="211"/>
      <c r="L253" s="216"/>
      <c r="M253" s="217"/>
      <c r="N253" s="218"/>
      <c r="O253" s="218"/>
      <c r="P253" s="219">
        <f>SUM(P254:P262)</f>
        <v>0</v>
      </c>
      <c r="Q253" s="218"/>
      <c r="R253" s="219">
        <f>SUM(R254:R262)</f>
        <v>0</v>
      </c>
      <c r="S253" s="218"/>
      <c r="T253" s="220">
        <f>SUM(T254:T262)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1" t="s">
        <v>80</v>
      </c>
      <c r="AT253" s="222" t="s">
        <v>75</v>
      </c>
      <c r="AU253" s="222" t="s">
        <v>80</v>
      </c>
      <c r="AY253" s="221" t="s">
        <v>182</v>
      </c>
      <c r="BK253" s="223">
        <f>SUM(BK254:BK262)</f>
        <v>0</v>
      </c>
    </row>
    <row r="254" s="2" customFormat="1" ht="21.75" customHeight="1">
      <c r="A254" s="37"/>
      <c r="B254" s="38"/>
      <c r="C254" s="226" t="s">
        <v>406</v>
      </c>
      <c r="D254" s="226" t="s">
        <v>184</v>
      </c>
      <c r="E254" s="227" t="s">
        <v>1910</v>
      </c>
      <c r="F254" s="228" t="s">
        <v>1911</v>
      </c>
      <c r="G254" s="229" t="s">
        <v>243</v>
      </c>
      <c r="H254" s="230">
        <v>25.372</v>
      </c>
      <c r="I254" s="231"/>
      <c r="J254" s="232">
        <f>ROUND(I254*H254,2)</f>
        <v>0</v>
      </c>
      <c r="K254" s="233"/>
      <c r="L254" s="43"/>
      <c r="M254" s="234" t="s">
        <v>1</v>
      </c>
      <c r="N254" s="235" t="s">
        <v>41</v>
      </c>
      <c r="O254" s="90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128</v>
      </c>
      <c r="AT254" s="238" t="s">
        <v>184</v>
      </c>
      <c r="AU254" s="238" t="s">
        <v>84</v>
      </c>
      <c r="AY254" s="16" t="s">
        <v>182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80</v>
      </c>
      <c r="BK254" s="239">
        <f>ROUND(I254*H254,2)</f>
        <v>0</v>
      </c>
      <c r="BL254" s="16" t="s">
        <v>128</v>
      </c>
      <c r="BM254" s="238" t="s">
        <v>1912</v>
      </c>
    </row>
    <row r="255" s="2" customFormat="1">
      <c r="A255" s="37"/>
      <c r="B255" s="38"/>
      <c r="C255" s="39"/>
      <c r="D255" s="240" t="s">
        <v>189</v>
      </c>
      <c r="E255" s="39"/>
      <c r="F255" s="241" t="s">
        <v>1913</v>
      </c>
      <c r="G255" s="39"/>
      <c r="H255" s="39"/>
      <c r="I255" s="242"/>
      <c r="J255" s="39"/>
      <c r="K255" s="39"/>
      <c r="L255" s="43"/>
      <c r="M255" s="243"/>
      <c r="N255" s="24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189</v>
      </c>
      <c r="AU255" s="16" t="s">
        <v>84</v>
      </c>
    </row>
    <row r="256" s="2" customFormat="1" ht="24.15" customHeight="1">
      <c r="A256" s="37"/>
      <c r="B256" s="38"/>
      <c r="C256" s="226" t="s">
        <v>412</v>
      </c>
      <c r="D256" s="226" t="s">
        <v>184</v>
      </c>
      <c r="E256" s="227" t="s">
        <v>1914</v>
      </c>
      <c r="F256" s="228" t="s">
        <v>1915</v>
      </c>
      <c r="G256" s="229" t="s">
        <v>243</v>
      </c>
      <c r="H256" s="230">
        <v>355.20800000000003</v>
      </c>
      <c r="I256" s="231"/>
      <c r="J256" s="232">
        <f>ROUND(I256*H256,2)</f>
        <v>0</v>
      </c>
      <c r="K256" s="233"/>
      <c r="L256" s="43"/>
      <c r="M256" s="234" t="s">
        <v>1</v>
      </c>
      <c r="N256" s="235" t="s">
        <v>41</v>
      </c>
      <c r="O256" s="90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128</v>
      </c>
      <c r="AT256" s="238" t="s">
        <v>184</v>
      </c>
      <c r="AU256" s="238" t="s">
        <v>84</v>
      </c>
      <c r="AY256" s="16" t="s">
        <v>182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80</v>
      </c>
      <c r="BK256" s="239">
        <f>ROUND(I256*H256,2)</f>
        <v>0</v>
      </c>
      <c r="BL256" s="16" t="s">
        <v>128</v>
      </c>
      <c r="BM256" s="238" t="s">
        <v>1916</v>
      </c>
    </row>
    <row r="257" s="2" customFormat="1">
      <c r="A257" s="37"/>
      <c r="B257" s="38"/>
      <c r="C257" s="39"/>
      <c r="D257" s="240" t="s">
        <v>189</v>
      </c>
      <c r="E257" s="39"/>
      <c r="F257" s="241" t="s">
        <v>1917</v>
      </c>
      <c r="G257" s="39"/>
      <c r="H257" s="39"/>
      <c r="I257" s="242"/>
      <c r="J257" s="39"/>
      <c r="K257" s="39"/>
      <c r="L257" s="43"/>
      <c r="M257" s="243"/>
      <c r="N257" s="24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189</v>
      </c>
      <c r="AU257" s="16" t="s">
        <v>84</v>
      </c>
    </row>
    <row r="258" s="13" customFormat="1">
      <c r="A258" s="13"/>
      <c r="B258" s="245"/>
      <c r="C258" s="246"/>
      <c r="D258" s="247" t="s">
        <v>191</v>
      </c>
      <c r="E258" s="246"/>
      <c r="F258" s="249" t="s">
        <v>1918</v>
      </c>
      <c r="G258" s="246"/>
      <c r="H258" s="250">
        <v>355.20800000000003</v>
      </c>
      <c r="I258" s="251"/>
      <c r="J258" s="246"/>
      <c r="K258" s="246"/>
      <c r="L258" s="252"/>
      <c r="M258" s="253"/>
      <c r="N258" s="254"/>
      <c r="O258" s="254"/>
      <c r="P258" s="254"/>
      <c r="Q258" s="254"/>
      <c r="R258" s="254"/>
      <c r="S258" s="254"/>
      <c r="T258" s="25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6" t="s">
        <v>191</v>
      </c>
      <c r="AU258" s="256" t="s">
        <v>84</v>
      </c>
      <c r="AV258" s="13" t="s">
        <v>84</v>
      </c>
      <c r="AW258" s="13" t="s">
        <v>4</v>
      </c>
      <c r="AX258" s="13" t="s">
        <v>80</v>
      </c>
      <c r="AY258" s="256" t="s">
        <v>182</v>
      </c>
    </row>
    <row r="259" s="2" customFormat="1" ht="24.15" customHeight="1">
      <c r="A259" s="37"/>
      <c r="B259" s="38"/>
      <c r="C259" s="226" t="s">
        <v>417</v>
      </c>
      <c r="D259" s="226" t="s">
        <v>184</v>
      </c>
      <c r="E259" s="227" t="s">
        <v>1919</v>
      </c>
      <c r="F259" s="228" t="s">
        <v>1920</v>
      </c>
      <c r="G259" s="229" t="s">
        <v>243</v>
      </c>
      <c r="H259" s="230">
        <v>25.372</v>
      </c>
      <c r="I259" s="231"/>
      <c r="J259" s="232">
        <f>ROUND(I259*H259,2)</f>
        <v>0</v>
      </c>
      <c r="K259" s="233"/>
      <c r="L259" s="43"/>
      <c r="M259" s="234" t="s">
        <v>1</v>
      </c>
      <c r="N259" s="235" t="s">
        <v>41</v>
      </c>
      <c r="O259" s="90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128</v>
      </c>
      <c r="AT259" s="238" t="s">
        <v>184</v>
      </c>
      <c r="AU259" s="238" t="s">
        <v>84</v>
      </c>
      <c r="AY259" s="16" t="s">
        <v>182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80</v>
      </c>
      <c r="BK259" s="239">
        <f>ROUND(I259*H259,2)</f>
        <v>0</v>
      </c>
      <c r="BL259" s="16" t="s">
        <v>128</v>
      </c>
      <c r="BM259" s="238" t="s">
        <v>1921</v>
      </c>
    </row>
    <row r="260" s="2" customFormat="1">
      <c r="A260" s="37"/>
      <c r="B260" s="38"/>
      <c r="C260" s="39"/>
      <c r="D260" s="240" t="s">
        <v>189</v>
      </c>
      <c r="E260" s="39"/>
      <c r="F260" s="241" t="s">
        <v>1922</v>
      </c>
      <c r="G260" s="39"/>
      <c r="H260" s="39"/>
      <c r="I260" s="242"/>
      <c r="J260" s="39"/>
      <c r="K260" s="39"/>
      <c r="L260" s="43"/>
      <c r="M260" s="243"/>
      <c r="N260" s="244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189</v>
      </c>
      <c r="AU260" s="16" t="s">
        <v>84</v>
      </c>
    </row>
    <row r="261" s="2" customFormat="1" ht="44.25" customHeight="1">
      <c r="A261" s="37"/>
      <c r="B261" s="38"/>
      <c r="C261" s="226" t="s">
        <v>422</v>
      </c>
      <c r="D261" s="226" t="s">
        <v>184</v>
      </c>
      <c r="E261" s="227" t="s">
        <v>1923</v>
      </c>
      <c r="F261" s="228" t="s">
        <v>1924</v>
      </c>
      <c r="G261" s="229" t="s">
        <v>243</v>
      </c>
      <c r="H261" s="230">
        <v>25.372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128</v>
      </c>
      <c r="AT261" s="238" t="s">
        <v>184</v>
      </c>
      <c r="AU261" s="238" t="s">
        <v>84</v>
      </c>
      <c r="AY261" s="16" t="s">
        <v>182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128</v>
      </c>
      <c r="BM261" s="238" t="s">
        <v>1925</v>
      </c>
    </row>
    <row r="262" s="2" customFormat="1">
      <c r="A262" s="37"/>
      <c r="B262" s="38"/>
      <c r="C262" s="39"/>
      <c r="D262" s="240" t="s">
        <v>189</v>
      </c>
      <c r="E262" s="39"/>
      <c r="F262" s="241" t="s">
        <v>1926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189</v>
      </c>
      <c r="AU262" s="16" t="s">
        <v>84</v>
      </c>
    </row>
    <row r="263" s="12" customFormat="1" ht="22.8" customHeight="1">
      <c r="A263" s="12"/>
      <c r="B263" s="210"/>
      <c r="C263" s="211"/>
      <c r="D263" s="212" t="s">
        <v>75</v>
      </c>
      <c r="E263" s="224" t="s">
        <v>575</v>
      </c>
      <c r="F263" s="224" t="s">
        <v>576</v>
      </c>
      <c r="G263" s="211"/>
      <c r="H263" s="211"/>
      <c r="I263" s="214"/>
      <c r="J263" s="225">
        <f>BK263</f>
        <v>0</v>
      </c>
      <c r="K263" s="211"/>
      <c r="L263" s="216"/>
      <c r="M263" s="217"/>
      <c r="N263" s="218"/>
      <c r="O263" s="218"/>
      <c r="P263" s="219">
        <f>SUM(P264:P269)</f>
        <v>0</v>
      </c>
      <c r="Q263" s="218"/>
      <c r="R263" s="219">
        <f>SUM(R264:R269)</f>
        <v>0</v>
      </c>
      <c r="S263" s="218"/>
      <c r="T263" s="220">
        <f>SUM(T264:T269)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1" t="s">
        <v>80</v>
      </c>
      <c r="AT263" s="222" t="s">
        <v>75</v>
      </c>
      <c r="AU263" s="222" t="s">
        <v>80</v>
      </c>
      <c r="AY263" s="221" t="s">
        <v>182</v>
      </c>
      <c r="BK263" s="223">
        <f>SUM(BK264:BK269)</f>
        <v>0</v>
      </c>
    </row>
    <row r="264" s="2" customFormat="1" ht="24.15" customHeight="1">
      <c r="A264" s="37"/>
      <c r="B264" s="38"/>
      <c r="C264" s="226" t="s">
        <v>427</v>
      </c>
      <c r="D264" s="226" t="s">
        <v>184</v>
      </c>
      <c r="E264" s="227" t="s">
        <v>1927</v>
      </c>
      <c r="F264" s="228" t="s">
        <v>1928</v>
      </c>
      <c r="G264" s="229" t="s">
        <v>243</v>
      </c>
      <c r="H264" s="230">
        <v>315.53899999999999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128</v>
      </c>
      <c r="AT264" s="238" t="s">
        <v>184</v>
      </c>
      <c r="AU264" s="238" t="s">
        <v>84</v>
      </c>
      <c r="AY264" s="16" t="s">
        <v>182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80</v>
      </c>
      <c r="BK264" s="239">
        <f>ROUND(I264*H264,2)</f>
        <v>0</v>
      </c>
      <c r="BL264" s="16" t="s">
        <v>128</v>
      </c>
      <c r="BM264" s="238" t="s">
        <v>1929</v>
      </c>
    </row>
    <row r="265" s="2" customFormat="1">
      <c r="A265" s="37"/>
      <c r="B265" s="38"/>
      <c r="C265" s="39"/>
      <c r="D265" s="240" t="s">
        <v>189</v>
      </c>
      <c r="E265" s="39"/>
      <c r="F265" s="241" t="s">
        <v>1930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189</v>
      </c>
      <c r="AU265" s="16" t="s">
        <v>84</v>
      </c>
    </row>
    <row r="266" s="2" customFormat="1" ht="33" customHeight="1">
      <c r="A266" s="37"/>
      <c r="B266" s="38"/>
      <c r="C266" s="226" t="s">
        <v>432</v>
      </c>
      <c r="D266" s="226" t="s">
        <v>184</v>
      </c>
      <c r="E266" s="227" t="s">
        <v>1931</v>
      </c>
      <c r="F266" s="228" t="s">
        <v>1932</v>
      </c>
      <c r="G266" s="229" t="s">
        <v>243</v>
      </c>
      <c r="H266" s="230">
        <v>196.58600000000001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41</v>
      </c>
      <c r="O266" s="90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128</v>
      </c>
      <c r="AT266" s="238" t="s">
        <v>184</v>
      </c>
      <c r="AU266" s="238" t="s">
        <v>84</v>
      </c>
      <c r="AY266" s="16" t="s">
        <v>182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80</v>
      </c>
      <c r="BK266" s="239">
        <f>ROUND(I266*H266,2)</f>
        <v>0</v>
      </c>
      <c r="BL266" s="16" t="s">
        <v>128</v>
      </c>
      <c r="BM266" s="238" t="s">
        <v>1933</v>
      </c>
    </row>
    <row r="267" s="2" customFormat="1">
      <c r="A267" s="37"/>
      <c r="B267" s="38"/>
      <c r="C267" s="39"/>
      <c r="D267" s="240" t="s">
        <v>189</v>
      </c>
      <c r="E267" s="39"/>
      <c r="F267" s="241" t="s">
        <v>1934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189</v>
      </c>
      <c r="AU267" s="16" t="s">
        <v>84</v>
      </c>
    </row>
    <row r="268" s="2" customFormat="1" ht="24.15" customHeight="1">
      <c r="A268" s="37"/>
      <c r="B268" s="38"/>
      <c r="C268" s="226" t="s">
        <v>438</v>
      </c>
      <c r="D268" s="226" t="s">
        <v>184</v>
      </c>
      <c r="E268" s="227" t="s">
        <v>1935</v>
      </c>
      <c r="F268" s="228" t="s">
        <v>1936</v>
      </c>
      <c r="G268" s="229" t="s">
        <v>243</v>
      </c>
      <c r="H268" s="230">
        <v>196.58600000000001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128</v>
      </c>
      <c r="AT268" s="238" t="s">
        <v>184</v>
      </c>
      <c r="AU268" s="238" t="s">
        <v>84</v>
      </c>
      <c r="AY268" s="16" t="s">
        <v>182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80</v>
      </c>
      <c r="BK268" s="239">
        <f>ROUND(I268*H268,2)</f>
        <v>0</v>
      </c>
      <c r="BL268" s="16" t="s">
        <v>128</v>
      </c>
      <c r="BM268" s="238" t="s">
        <v>1937</v>
      </c>
    </row>
    <row r="269" s="13" customFormat="1">
      <c r="A269" s="13"/>
      <c r="B269" s="245"/>
      <c r="C269" s="246"/>
      <c r="D269" s="247" t="s">
        <v>191</v>
      </c>
      <c r="E269" s="248" t="s">
        <v>1</v>
      </c>
      <c r="F269" s="249" t="s">
        <v>1938</v>
      </c>
      <c r="G269" s="246"/>
      <c r="H269" s="250">
        <v>196.58599999999998</v>
      </c>
      <c r="I269" s="251"/>
      <c r="J269" s="246"/>
      <c r="K269" s="246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191</v>
      </c>
      <c r="AU269" s="256" t="s">
        <v>84</v>
      </c>
      <c r="AV269" s="13" t="s">
        <v>84</v>
      </c>
      <c r="AW269" s="13" t="s">
        <v>33</v>
      </c>
      <c r="AX269" s="13" t="s">
        <v>76</v>
      </c>
      <c r="AY269" s="256" t="s">
        <v>182</v>
      </c>
    </row>
    <row r="270" s="12" customFormat="1" ht="25.92" customHeight="1">
      <c r="A270" s="12"/>
      <c r="B270" s="210"/>
      <c r="C270" s="211"/>
      <c r="D270" s="212" t="s">
        <v>75</v>
      </c>
      <c r="E270" s="213" t="s">
        <v>583</v>
      </c>
      <c r="F270" s="213" t="s">
        <v>584</v>
      </c>
      <c r="G270" s="211"/>
      <c r="H270" s="211"/>
      <c r="I270" s="214"/>
      <c r="J270" s="215">
        <f>BK270</f>
        <v>0</v>
      </c>
      <c r="K270" s="211"/>
      <c r="L270" s="216"/>
      <c r="M270" s="217"/>
      <c r="N270" s="218"/>
      <c r="O270" s="218"/>
      <c r="P270" s="219">
        <f>P271</f>
        <v>0</v>
      </c>
      <c r="Q270" s="218"/>
      <c r="R270" s="219">
        <f>R271</f>
        <v>0.0013159999999999999</v>
      </c>
      <c r="S270" s="218"/>
      <c r="T270" s="220">
        <f>T271</f>
        <v>0.28000000000000003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1" t="s">
        <v>84</v>
      </c>
      <c r="AT270" s="222" t="s">
        <v>75</v>
      </c>
      <c r="AU270" s="222" t="s">
        <v>76</v>
      </c>
      <c r="AY270" s="221" t="s">
        <v>182</v>
      </c>
      <c r="BK270" s="223">
        <f>BK271</f>
        <v>0</v>
      </c>
    </row>
    <row r="271" s="12" customFormat="1" ht="22.8" customHeight="1">
      <c r="A271" s="12"/>
      <c r="B271" s="210"/>
      <c r="C271" s="211"/>
      <c r="D271" s="212" t="s">
        <v>75</v>
      </c>
      <c r="E271" s="224" t="s">
        <v>1939</v>
      </c>
      <c r="F271" s="224" t="s">
        <v>1940</v>
      </c>
      <c r="G271" s="211"/>
      <c r="H271" s="211"/>
      <c r="I271" s="214"/>
      <c r="J271" s="225">
        <f>BK271</f>
        <v>0</v>
      </c>
      <c r="K271" s="211"/>
      <c r="L271" s="216"/>
      <c r="M271" s="217"/>
      <c r="N271" s="218"/>
      <c r="O271" s="218"/>
      <c r="P271" s="219">
        <f>SUM(P272:P276)</f>
        <v>0</v>
      </c>
      <c r="Q271" s="218"/>
      <c r="R271" s="219">
        <f>SUM(R272:R276)</f>
        <v>0.0013159999999999999</v>
      </c>
      <c r="S271" s="218"/>
      <c r="T271" s="220">
        <f>SUM(T272:T276)</f>
        <v>0.28000000000000003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1" t="s">
        <v>84</v>
      </c>
      <c r="AT271" s="222" t="s">
        <v>75</v>
      </c>
      <c r="AU271" s="222" t="s">
        <v>80</v>
      </c>
      <c r="AY271" s="221" t="s">
        <v>182</v>
      </c>
      <c r="BK271" s="223">
        <f>SUM(BK272:BK276)</f>
        <v>0</v>
      </c>
    </row>
    <row r="272" s="2" customFormat="1" ht="16.5" customHeight="1">
      <c r="A272" s="37"/>
      <c r="B272" s="38"/>
      <c r="C272" s="226" t="s">
        <v>444</v>
      </c>
      <c r="D272" s="226" t="s">
        <v>184</v>
      </c>
      <c r="E272" s="227" t="s">
        <v>1941</v>
      </c>
      <c r="F272" s="228" t="s">
        <v>1942</v>
      </c>
      <c r="G272" s="229" t="s">
        <v>211</v>
      </c>
      <c r="H272" s="230">
        <v>14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0.02</v>
      </c>
      <c r="T272" s="237">
        <f>S272*H272</f>
        <v>0.28000000000000003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274</v>
      </c>
      <c r="AT272" s="238" t="s">
        <v>184</v>
      </c>
      <c r="AU272" s="238" t="s">
        <v>84</v>
      </c>
      <c r="AY272" s="16" t="s">
        <v>182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80</v>
      </c>
      <c r="BK272" s="239">
        <f>ROUND(I272*H272,2)</f>
        <v>0</v>
      </c>
      <c r="BL272" s="16" t="s">
        <v>274</v>
      </c>
      <c r="BM272" s="238" t="s">
        <v>1943</v>
      </c>
    </row>
    <row r="273" s="2" customFormat="1">
      <c r="A273" s="37"/>
      <c r="B273" s="38"/>
      <c r="C273" s="39"/>
      <c r="D273" s="240" t="s">
        <v>189</v>
      </c>
      <c r="E273" s="39"/>
      <c r="F273" s="241" t="s">
        <v>1944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189</v>
      </c>
      <c r="AU273" s="16" t="s">
        <v>84</v>
      </c>
    </row>
    <row r="274" s="13" customFormat="1">
      <c r="A274" s="13"/>
      <c r="B274" s="245"/>
      <c r="C274" s="246"/>
      <c r="D274" s="247" t="s">
        <v>191</v>
      </c>
      <c r="E274" s="248" t="s">
        <v>1</v>
      </c>
      <c r="F274" s="249" t="s">
        <v>1945</v>
      </c>
      <c r="G274" s="246"/>
      <c r="H274" s="250">
        <v>14</v>
      </c>
      <c r="I274" s="251"/>
      <c r="J274" s="246"/>
      <c r="K274" s="246"/>
      <c r="L274" s="252"/>
      <c r="M274" s="253"/>
      <c r="N274" s="254"/>
      <c r="O274" s="254"/>
      <c r="P274" s="254"/>
      <c r="Q274" s="254"/>
      <c r="R274" s="254"/>
      <c r="S274" s="254"/>
      <c r="T274" s="25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191</v>
      </c>
      <c r="AU274" s="256" t="s">
        <v>84</v>
      </c>
      <c r="AV274" s="13" t="s">
        <v>84</v>
      </c>
      <c r="AW274" s="13" t="s">
        <v>33</v>
      </c>
      <c r="AX274" s="13" t="s">
        <v>76</v>
      </c>
      <c r="AY274" s="256" t="s">
        <v>182</v>
      </c>
    </row>
    <row r="275" s="2" customFormat="1" ht="16.5" customHeight="1">
      <c r="A275" s="37"/>
      <c r="B275" s="38"/>
      <c r="C275" s="226" t="s">
        <v>449</v>
      </c>
      <c r="D275" s="226" t="s">
        <v>184</v>
      </c>
      <c r="E275" s="227" t="s">
        <v>1946</v>
      </c>
      <c r="F275" s="228" t="s">
        <v>1947</v>
      </c>
      <c r="G275" s="229" t="s">
        <v>211</v>
      </c>
      <c r="H275" s="230">
        <v>14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41</v>
      </c>
      <c r="O275" s="90"/>
      <c r="P275" s="236">
        <f>O275*H275</f>
        <v>0</v>
      </c>
      <c r="Q275" s="236">
        <v>9.3999999999999994E-05</v>
      </c>
      <c r="R275" s="236">
        <f>Q275*H275</f>
        <v>0.0013159999999999999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274</v>
      </c>
      <c r="AT275" s="238" t="s">
        <v>184</v>
      </c>
      <c r="AU275" s="238" t="s">
        <v>84</v>
      </c>
      <c r="AY275" s="16" t="s">
        <v>182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80</v>
      </c>
      <c r="BK275" s="239">
        <f>ROUND(I275*H275,2)</f>
        <v>0</v>
      </c>
      <c r="BL275" s="16" t="s">
        <v>274</v>
      </c>
      <c r="BM275" s="238" t="s">
        <v>1948</v>
      </c>
    </row>
    <row r="276" s="2" customFormat="1">
      <c r="A276" s="37"/>
      <c r="B276" s="38"/>
      <c r="C276" s="39"/>
      <c r="D276" s="240" t="s">
        <v>189</v>
      </c>
      <c r="E276" s="39"/>
      <c r="F276" s="241" t="s">
        <v>1949</v>
      </c>
      <c r="G276" s="39"/>
      <c r="H276" s="39"/>
      <c r="I276" s="242"/>
      <c r="J276" s="39"/>
      <c r="K276" s="39"/>
      <c r="L276" s="43"/>
      <c r="M276" s="274"/>
      <c r="N276" s="275"/>
      <c r="O276" s="271"/>
      <c r="P276" s="271"/>
      <c r="Q276" s="271"/>
      <c r="R276" s="271"/>
      <c r="S276" s="271"/>
      <c r="T276" s="276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189</v>
      </c>
      <c r="AU276" s="16" t="s">
        <v>84</v>
      </c>
    </row>
    <row r="277" s="2" customFormat="1" ht="6.96" customHeight="1">
      <c r="A277" s="37"/>
      <c r="B277" s="65"/>
      <c r="C277" s="66"/>
      <c r="D277" s="66"/>
      <c r="E277" s="66"/>
      <c r="F277" s="66"/>
      <c r="G277" s="66"/>
      <c r="H277" s="66"/>
      <c r="I277" s="66"/>
      <c r="J277" s="66"/>
      <c r="K277" s="66"/>
      <c r="L277" s="43"/>
      <c r="M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</row>
  </sheetData>
  <sheetProtection sheet="1" autoFilter="0" formatColumns="0" formatRows="0" objects="1" scenarios="1" spinCount="100000" saltValue="oYfscrv5UoN80LP9VtwjsnOgmV4V1JWcLjGeFlom/0OH8n2QeS78Dst9ORua5pEQn+BEQ9lzZ75GXEn/W7E2vA==" hashValue="weuFJi0K8FjKyRVroDmbx5my4/fjdqTFMFPPHqApaimTL15Fd7lDk7Yr5snxQt6JHPY6GiRA7CM3StssXaBZrQ==" algorithmName="SHA-512" password="CC35"/>
  <autoFilter ref="C128:K2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hyperlinks>
    <hyperlink ref="F133" r:id="rId1" display="https://podminky.urs.cz/item/CS_URS_2024_01/113107322"/>
    <hyperlink ref="F137" r:id="rId2" display="https://podminky.urs.cz/item/CS_URS_2024_01/121151113"/>
    <hyperlink ref="F143" r:id="rId3" display="https://podminky.urs.cz/item/CS_URS_2024_01/122251103"/>
    <hyperlink ref="F151" r:id="rId4" display="https://podminky.urs.cz/item/CS_URS_2024_01/131251100"/>
    <hyperlink ref="F154" r:id="rId5" display="https://podminky.urs.cz/item/CS_URS_2024_01/132251101"/>
    <hyperlink ref="F157" r:id="rId6" display="https://podminky.urs.cz/item/CS_URS_2024_01/162251102"/>
    <hyperlink ref="F160" r:id="rId7" display="https://podminky.urs.cz/item/CS_URS_2024_01/162751117"/>
    <hyperlink ref="F163" r:id="rId8" display="https://podminky.urs.cz/item/CS_URS_2024_01/162751119"/>
    <hyperlink ref="F166" r:id="rId9" display="https://podminky.urs.cz/item/CS_URS_2024_01/167151101"/>
    <hyperlink ref="F169" r:id="rId10" display="https://podminky.urs.cz/item/CS_URS_2024_01/171201231"/>
    <hyperlink ref="F172" r:id="rId11" display="https://podminky.urs.cz/item/CS_URS_2024_01/181111121"/>
    <hyperlink ref="F175" r:id="rId12" display="https://podminky.urs.cz/item/CS_URS_2024_01/181311103"/>
    <hyperlink ref="F177" r:id="rId13" display="https://podminky.urs.cz/item/CS_URS_2024_01/181411131"/>
    <hyperlink ref="F181" r:id="rId14" display="https://podminky.urs.cz/item/CS_URS_2024_01/181951112"/>
    <hyperlink ref="F184" r:id="rId15" display="https://podminky.urs.cz/item/CS_URS_2024_01/184813511"/>
    <hyperlink ref="F186" r:id="rId16" display="https://podminky.urs.cz/item/CS_URS_2024_01/184813521"/>
    <hyperlink ref="F188" r:id="rId17" display="https://podminky.urs.cz/item/CS_URS_2024_01/185802113"/>
    <hyperlink ref="F192" r:id="rId18" display="https://podminky.urs.cz/item/CS_URS_2024_01/185802114"/>
    <hyperlink ref="F196" r:id="rId19" display="https://podminky.urs.cz/item/CS_URS_2024_01/211971110"/>
    <hyperlink ref="F201" r:id="rId20" display="https://podminky.urs.cz/item/CS_URS_2024_01/212752101"/>
    <hyperlink ref="F203" r:id="rId21" display="https://podminky.urs.cz/item/CS_URS_2024_01/213111111"/>
    <hyperlink ref="F208" r:id="rId22" display="https://podminky.urs.cz/item/CS_URS_2024_01/275313511"/>
    <hyperlink ref="F212" r:id="rId23" display="https://podminky.urs.cz/item/CS_URS_2024_01/564861111"/>
    <hyperlink ref="F223" r:id="rId24" display="https://podminky.urs.cz/item/CS_URS_2024_01/591111111-1"/>
    <hyperlink ref="F230" r:id="rId25" display="https://podminky.urs.cz/item/CS_URS_2024_01/591411111-1"/>
    <hyperlink ref="F235" r:id="rId26" display="https://podminky.urs.cz/item/CS_URS_2024_01/597661111"/>
    <hyperlink ref="F246" r:id="rId27" display="https://podminky.urs.cz/item/CS_URS_2024_01/916111113"/>
    <hyperlink ref="F248" r:id="rId28" display="https://podminky.urs.cz/item/CS_URS_2024_01/979071111"/>
    <hyperlink ref="F251" r:id="rId29" display="https://podminky.urs.cz/item/CS_URS_2024_01/979071121"/>
    <hyperlink ref="F255" r:id="rId30" display="https://podminky.urs.cz/item/CS_URS_2024_01/997221551"/>
    <hyperlink ref="F257" r:id="rId31" display="https://podminky.urs.cz/item/CS_URS_2024_01/997221559"/>
    <hyperlink ref="F260" r:id="rId32" display="https://podminky.urs.cz/item/CS_URS_2024_01/997221611"/>
    <hyperlink ref="F262" r:id="rId33" display="https://podminky.urs.cz/item/CS_URS_2024_01/997221873"/>
    <hyperlink ref="F265" r:id="rId34" display="https://podminky.urs.cz/item/CS_URS_2024_01/998223011"/>
    <hyperlink ref="F267" r:id="rId35" display="https://podminky.urs.cz/item/CS_URS_2024_01/998223091"/>
    <hyperlink ref="F273" r:id="rId36" display="https://podminky.urs.cz/item/CS_URS_2024_01/767661811"/>
    <hyperlink ref="F276" r:id="rId37" display="https://podminky.urs.cz/item/CS_URS_2024_01/7676622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1726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1950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ROUND((SUM(BE130:BE461)),  2)</f>
        <v>0</v>
      </c>
      <c r="G35" s="37"/>
      <c r="H35" s="37"/>
      <c r="I35" s="163">
        <v>0.20999999999999999</v>
      </c>
      <c r="J35" s="162">
        <f>ROUND(((SUM(BE130:BE461))*I35),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ROUND((SUM(BF130:BF461)),  2)</f>
        <v>0</v>
      </c>
      <c r="G36" s="37"/>
      <c r="H36" s="37"/>
      <c r="I36" s="163">
        <v>0.14999999999999999</v>
      </c>
      <c r="J36" s="162">
        <f>ROUND(((SUM(BF130:BF461))*I36),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ROUND((SUM(BG130:BG461)),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ROUND((SUM(BH130:BH461)),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ROUND((SUM(BI130:BI461)),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1726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3.2 - fáze 2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J131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1728</v>
      </c>
      <c r="E101" s="195"/>
      <c r="F101" s="195"/>
      <c r="G101" s="195"/>
      <c r="H101" s="195"/>
      <c r="I101" s="195"/>
      <c r="J101" s="196">
        <f>J244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J277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1729</v>
      </c>
      <c r="E103" s="195"/>
      <c r="F103" s="195"/>
      <c r="G103" s="195"/>
      <c r="H103" s="195"/>
      <c r="I103" s="195"/>
      <c r="J103" s="196">
        <f>J350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998</v>
      </c>
      <c r="E104" s="195"/>
      <c r="F104" s="195"/>
      <c r="G104" s="195"/>
      <c r="H104" s="195"/>
      <c r="I104" s="195"/>
      <c r="J104" s="196">
        <f>J414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J434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163</v>
      </c>
      <c r="E106" s="190"/>
      <c r="F106" s="190"/>
      <c r="G106" s="190"/>
      <c r="H106" s="190"/>
      <c r="I106" s="190"/>
      <c r="J106" s="191">
        <f>J441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1951</v>
      </c>
      <c r="E107" s="195"/>
      <c r="F107" s="195"/>
      <c r="G107" s="195"/>
      <c r="H107" s="195"/>
      <c r="I107" s="195"/>
      <c r="J107" s="196">
        <f>J442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1952</v>
      </c>
      <c r="E108" s="195"/>
      <c r="F108" s="195"/>
      <c r="G108" s="195"/>
      <c r="H108" s="195"/>
      <c r="I108" s="195"/>
      <c r="J108" s="196">
        <f>J456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167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2" t="str">
        <f>E7</f>
        <v>Hazlov - obnovení a nové využití areálu zámku - etapa I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20"/>
      <c r="C119" s="31" t="s">
        <v>147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2" customFormat="1" ht="16.5" customHeight="1">
      <c r="A120" s="37"/>
      <c r="B120" s="38"/>
      <c r="C120" s="39"/>
      <c r="D120" s="39"/>
      <c r="E120" s="182" t="s">
        <v>1726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149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3.2 - fáze 2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F14</f>
        <v xml:space="preserve"> </v>
      </c>
      <c r="G124" s="39"/>
      <c r="H124" s="39"/>
      <c r="I124" s="31" t="s">
        <v>22</v>
      </c>
      <c r="J124" s="78" t="str">
        <f>IF(J14="","",J14)</f>
        <v>10. 12. 2024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E17</f>
        <v xml:space="preserve"> </v>
      </c>
      <c r="G126" s="39"/>
      <c r="H126" s="39"/>
      <c r="I126" s="31" t="s">
        <v>29</v>
      </c>
      <c r="J126" s="35" t="str">
        <f>E23</f>
        <v>Atelier Stöeckl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9"/>
      <c r="E127" s="39"/>
      <c r="F127" s="26" t="str">
        <f>IF(E20="","",E20)</f>
        <v>Vyplň údaj</v>
      </c>
      <c r="G127" s="39"/>
      <c r="H127" s="39"/>
      <c r="I127" s="31" t="s">
        <v>31</v>
      </c>
      <c r="J127" s="35" t="str">
        <f>E26</f>
        <v>Zdeněk Pospíšil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8"/>
      <c r="B129" s="199"/>
      <c r="C129" s="200" t="s">
        <v>168</v>
      </c>
      <c r="D129" s="201" t="s">
        <v>61</v>
      </c>
      <c r="E129" s="201" t="s">
        <v>57</v>
      </c>
      <c r="F129" s="201" t="s">
        <v>58</v>
      </c>
      <c r="G129" s="201" t="s">
        <v>169</v>
      </c>
      <c r="H129" s="201" t="s">
        <v>170</v>
      </c>
      <c r="I129" s="201" t="s">
        <v>171</v>
      </c>
      <c r="J129" s="202" t="s">
        <v>153</v>
      </c>
      <c r="K129" s="203" t="s">
        <v>172</v>
      </c>
      <c r="L129" s="204"/>
      <c r="M129" s="99" t="s">
        <v>1</v>
      </c>
      <c r="N129" s="100" t="s">
        <v>40</v>
      </c>
      <c r="O129" s="100" t="s">
        <v>173</v>
      </c>
      <c r="P129" s="100" t="s">
        <v>174</v>
      </c>
      <c r="Q129" s="100" t="s">
        <v>175</v>
      </c>
      <c r="R129" s="100" t="s">
        <v>176</v>
      </c>
      <c r="S129" s="100" t="s">
        <v>177</v>
      </c>
      <c r="T129" s="101" t="s">
        <v>178</v>
      </c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</row>
    <row r="130" s="2" customFormat="1" ht="22.8" customHeight="1">
      <c r="A130" s="37"/>
      <c r="B130" s="38"/>
      <c r="C130" s="106" t="s">
        <v>179</v>
      </c>
      <c r="D130" s="39"/>
      <c r="E130" s="39"/>
      <c r="F130" s="39"/>
      <c r="G130" s="39"/>
      <c r="H130" s="39"/>
      <c r="I130" s="39"/>
      <c r="J130" s="205">
        <f>BK130</f>
        <v>0</v>
      </c>
      <c r="K130" s="39"/>
      <c r="L130" s="43"/>
      <c r="M130" s="102"/>
      <c r="N130" s="206"/>
      <c r="O130" s="103"/>
      <c r="P130" s="207">
        <f>P131+P441</f>
        <v>0</v>
      </c>
      <c r="Q130" s="103"/>
      <c r="R130" s="207">
        <f>R131+R441</f>
        <v>936.377790654916</v>
      </c>
      <c r="S130" s="103"/>
      <c r="T130" s="208">
        <f>T131+T441</f>
        <v>708.22900000000004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75</v>
      </c>
      <c r="AU130" s="16" t="s">
        <v>155</v>
      </c>
      <c r="BK130" s="209">
        <f>BK131+BK441</f>
        <v>0</v>
      </c>
    </row>
    <row r="131" s="12" customFormat="1" ht="25.92" customHeight="1">
      <c r="A131" s="12"/>
      <c r="B131" s="210"/>
      <c r="C131" s="211"/>
      <c r="D131" s="212" t="s">
        <v>75</v>
      </c>
      <c r="E131" s="213" t="s">
        <v>180</v>
      </c>
      <c r="F131" s="213" t="s">
        <v>181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P132+P244+P277+P350+P414+P434</f>
        <v>0</v>
      </c>
      <c r="Q131" s="218"/>
      <c r="R131" s="219">
        <f>R132+R244+R277+R350+R414+R434</f>
        <v>935.09056923591595</v>
      </c>
      <c r="S131" s="218"/>
      <c r="T131" s="220">
        <f>T132+T244+T277+T350+T414+T434</f>
        <v>708.22900000000004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75</v>
      </c>
      <c r="AU131" s="222" t="s">
        <v>76</v>
      </c>
      <c r="AY131" s="221" t="s">
        <v>182</v>
      </c>
      <c r="BK131" s="223">
        <f>BK132+BK244+BK277+BK350+BK414+BK434</f>
        <v>0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80</v>
      </c>
      <c r="F132" s="224" t="s">
        <v>183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SUM(P133:P243)</f>
        <v>0</v>
      </c>
      <c r="Q132" s="218"/>
      <c r="R132" s="219">
        <f>SUM(R133:R243)</f>
        <v>116.47950499999999</v>
      </c>
      <c r="S132" s="218"/>
      <c r="T132" s="220">
        <f>SUM(T133:T243)</f>
        <v>706.36000000000001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75</v>
      </c>
      <c r="AU132" s="222" t="s">
        <v>80</v>
      </c>
      <c r="AY132" s="221" t="s">
        <v>182</v>
      </c>
      <c r="BK132" s="223">
        <f>SUM(BK133:BK243)</f>
        <v>0</v>
      </c>
    </row>
    <row r="133" s="2" customFormat="1" ht="33" customHeight="1">
      <c r="A133" s="37"/>
      <c r="B133" s="38"/>
      <c r="C133" s="226" t="s">
        <v>80</v>
      </c>
      <c r="D133" s="226" t="s">
        <v>184</v>
      </c>
      <c r="E133" s="227" t="s">
        <v>1953</v>
      </c>
      <c r="F133" s="228" t="s">
        <v>1954</v>
      </c>
      <c r="G133" s="229" t="s">
        <v>211</v>
      </c>
      <c r="H133" s="230">
        <v>37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128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128</v>
      </c>
      <c r="BM133" s="238" t="s">
        <v>1955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1956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8" t="s">
        <v>1</v>
      </c>
      <c r="F135" s="249" t="s">
        <v>1957</v>
      </c>
      <c r="G135" s="246"/>
      <c r="H135" s="250">
        <v>37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33</v>
      </c>
      <c r="AX135" s="13" t="s">
        <v>76</v>
      </c>
      <c r="AY135" s="256" t="s">
        <v>182</v>
      </c>
    </row>
    <row r="136" s="2" customFormat="1" ht="24.15" customHeight="1">
      <c r="A136" s="37"/>
      <c r="B136" s="38"/>
      <c r="C136" s="226" t="s">
        <v>84</v>
      </c>
      <c r="D136" s="226" t="s">
        <v>184</v>
      </c>
      <c r="E136" s="227" t="s">
        <v>1958</v>
      </c>
      <c r="F136" s="228" t="s">
        <v>1959</v>
      </c>
      <c r="G136" s="229" t="s">
        <v>269</v>
      </c>
      <c r="H136" s="230">
        <v>3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1960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1961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2" customFormat="1" ht="37.8" customHeight="1">
      <c r="A138" s="37"/>
      <c r="B138" s="38"/>
      <c r="C138" s="226" t="s">
        <v>119</v>
      </c>
      <c r="D138" s="226" t="s">
        <v>184</v>
      </c>
      <c r="E138" s="227" t="s">
        <v>1962</v>
      </c>
      <c r="F138" s="228" t="s">
        <v>1963</v>
      </c>
      <c r="G138" s="229" t="s">
        <v>211</v>
      </c>
      <c r="H138" s="230">
        <v>20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1964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1965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1966</v>
      </c>
      <c r="G140" s="246"/>
      <c r="H140" s="250">
        <v>20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2" customFormat="1" ht="21.75" customHeight="1">
      <c r="A141" s="37"/>
      <c r="B141" s="38"/>
      <c r="C141" s="226" t="s">
        <v>128</v>
      </c>
      <c r="D141" s="226" t="s">
        <v>184</v>
      </c>
      <c r="E141" s="227" t="s">
        <v>1967</v>
      </c>
      <c r="F141" s="228" t="s">
        <v>1968</v>
      </c>
      <c r="G141" s="229" t="s">
        <v>269</v>
      </c>
      <c r="H141" s="230">
        <v>3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1969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1970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2" customFormat="1" ht="24.15" customHeight="1">
      <c r="A143" s="37"/>
      <c r="B143" s="38"/>
      <c r="C143" s="226" t="s">
        <v>131</v>
      </c>
      <c r="D143" s="226" t="s">
        <v>184</v>
      </c>
      <c r="E143" s="227" t="s">
        <v>1971</v>
      </c>
      <c r="F143" s="228" t="s">
        <v>1972</v>
      </c>
      <c r="G143" s="229" t="s">
        <v>211</v>
      </c>
      <c r="H143" s="230">
        <v>65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0.26000000000000001</v>
      </c>
      <c r="T143" s="237">
        <f>S143*H143</f>
        <v>16.900000000000002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128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128</v>
      </c>
      <c r="BM143" s="238" t="s">
        <v>1973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1974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13" customFormat="1">
      <c r="A145" s="13"/>
      <c r="B145" s="245"/>
      <c r="C145" s="246"/>
      <c r="D145" s="247" t="s">
        <v>191</v>
      </c>
      <c r="E145" s="248" t="s">
        <v>1</v>
      </c>
      <c r="F145" s="249" t="s">
        <v>1975</v>
      </c>
      <c r="G145" s="246"/>
      <c r="H145" s="250">
        <v>65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33</v>
      </c>
      <c r="AX145" s="13" t="s">
        <v>76</v>
      </c>
      <c r="AY145" s="256" t="s">
        <v>182</v>
      </c>
    </row>
    <row r="146" s="2" customFormat="1" ht="24.15" customHeight="1">
      <c r="A146" s="37"/>
      <c r="B146" s="38"/>
      <c r="C146" s="226" t="s">
        <v>134</v>
      </c>
      <c r="D146" s="226" t="s">
        <v>184</v>
      </c>
      <c r="E146" s="227" t="s">
        <v>1976</v>
      </c>
      <c r="F146" s="228" t="s">
        <v>1977</v>
      </c>
      <c r="G146" s="229" t="s">
        <v>211</v>
      </c>
      <c r="H146" s="230">
        <v>18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0.26000000000000001</v>
      </c>
      <c r="T146" s="237">
        <f>S146*H146</f>
        <v>4.6799999999999997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1978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1979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1980</v>
      </c>
      <c r="G148" s="246"/>
      <c r="H148" s="250">
        <v>18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2" customFormat="1" ht="24.15" customHeight="1">
      <c r="A149" s="37"/>
      <c r="B149" s="38"/>
      <c r="C149" s="226" t="s">
        <v>137</v>
      </c>
      <c r="D149" s="226" t="s">
        <v>184</v>
      </c>
      <c r="E149" s="227" t="s">
        <v>1981</v>
      </c>
      <c r="F149" s="228" t="s">
        <v>1982</v>
      </c>
      <c r="G149" s="229" t="s">
        <v>211</v>
      </c>
      <c r="H149" s="230">
        <v>65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0.17999999999999999</v>
      </c>
      <c r="T149" s="237">
        <f>S149*H149</f>
        <v>11.699999999999999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1983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1984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13" customFormat="1">
      <c r="A151" s="13"/>
      <c r="B151" s="245"/>
      <c r="C151" s="246"/>
      <c r="D151" s="247" t="s">
        <v>191</v>
      </c>
      <c r="E151" s="248" t="s">
        <v>1</v>
      </c>
      <c r="F151" s="249" t="s">
        <v>1985</v>
      </c>
      <c r="G151" s="246"/>
      <c r="H151" s="250">
        <v>65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191</v>
      </c>
      <c r="AU151" s="256" t="s">
        <v>84</v>
      </c>
      <c r="AV151" s="13" t="s">
        <v>84</v>
      </c>
      <c r="AW151" s="13" t="s">
        <v>33</v>
      </c>
      <c r="AX151" s="13" t="s">
        <v>76</v>
      </c>
      <c r="AY151" s="256" t="s">
        <v>182</v>
      </c>
    </row>
    <row r="152" s="2" customFormat="1" ht="24.15" customHeight="1">
      <c r="A152" s="37"/>
      <c r="B152" s="38"/>
      <c r="C152" s="226" t="s">
        <v>140</v>
      </c>
      <c r="D152" s="226" t="s">
        <v>184</v>
      </c>
      <c r="E152" s="227" t="s">
        <v>1731</v>
      </c>
      <c r="F152" s="228" t="s">
        <v>1732</v>
      </c>
      <c r="G152" s="229" t="s">
        <v>211</v>
      </c>
      <c r="H152" s="230">
        <v>1289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0.28999999999999998</v>
      </c>
      <c r="T152" s="237">
        <f>S152*H152</f>
        <v>373.81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128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1733</v>
      </c>
    </row>
    <row r="153" s="2" customFormat="1">
      <c r="A153" s="37"/>
      <c r="B153" s="38"/>
      <c r="C153" s="39"/>
      <c r="D153" s="240" t="s">
        <v>189</v>
      </c>
      <c r="E153" s="39"/>
      <c r="F153" s="241" t="s">
        <v>1734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189</v>
      </c>
      <c r="AU153" s="16" t="s">
        <v>84</v>
      </c>
    </row>
    <row r="154" s="13" customFormat="1">
      <c r="A154" s="13"/>
      <c r="B154" s="245"/>
      <c r="C154" s="246"/>
      <c r="D154" s="247" t="s">
        <v>191</v>
      </c>
      <c r="E154" s="248" t="s">
        <v>1</v>
      </c>
      <c r="F154" s="249" t="s">
        <v>1986</v>
      </c>
      <c r="G154" s="246"/>
      <c r="H154" s="250">
        <v>89</v>
      </c>
      <c r="I154" s="251"/>
      <c r="J154" s="246"/>
      <c r="K154" s="246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191</v>
      </c>
      <c r="AU154" s="256" t="s">
        <v>84</v>
      </c>
      <c r="AV154" s="13" t="s">
        <v>84</v>
      </c>
      <c r="AW154" s="13" t="s">
        <v>33</v>
      </c>
      <c r="AX154" s="13" t="s">
        <v>76</v>
      </c>
      <c r="AY154" s="256" t="s">
        <v>182</v>
      </c>
    </row>
    <row r="155" s="13" customFormat="1">
      <c r="A155" s="13"/>
      <c r="B155" s="245"/>
      <c r="C155" s="246"/>
      <c r="D155" s="247" t="s">
        <v>191</v>
      </c>
      <c r="E155" s="248" t="s">
        <v>1</v>
      </c>
      <c r="F155" s="249" t="s">
        <v>1987</v>
      </c>
      <c r="G155" s="246"/>
      <c r="H155" s="250">
        <v>1200</v>
      </c>
      <c r="I155" s="251"/>
      <c r="J155" s="246"/>
      <c r="K155" s="246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191</v>
      </c>
      <c r="AU155" s="256" t="s">
        <v>84</v>
      </c>
      <c r="AV155" s="13" t="s">
        <v>84</v>
      </c>
      <c r="AW155" s="13" t="s">
        <v>33</v>
      </c>
      <c r="AX155" s="13" t="s">
        <v>76</v>
      </c>
      <c r="AY155" s="256" t="s">
        <v>182</v>
      </c>
    </row>
    <row r="156" s="2" customFormat="1" ht="24.15" customHeight="1">
      <c r="A156" s="37"/>
      <c r="B156" s="38"/>
      <c r="C156" s="226" t="s">
        <v>143</v>
      </c>
      <c r="D156" s="226" t="s">
        <v>184</v>
      </c>
      <c r="E156" s="227" t="s">
        <v>1988</v>
      </c>
      <c r="F156" s="228" t="s">
        <v>1989</v>
      </c>
      <c r="G156" s="229" t="s">
        <v>211</v>
      </c>
      <c r="H156" s="230">
        <v>3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0.23999999999999999</v>
      </c>
      <c r="T156" s="237">
        <f>S156*H156</f>
        <v>0.71999999999999997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128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1990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1991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2" customFormat="1" ht="33" customHeight="1">
      <c r="A158" s="37"/>
      <c r="B158" s="38"/>
      <c r="C158" s="226" t="s">
        <v>234</v>
      </c>
      <c r="D158" s="226" t="s">
        <v>184</v>
      </c>
      <c r="E158" s="227" t="s">
        <v>1992</v>
      </c>
      <c r="F158" s="228" t="s">
        <v>1993</v>
      </c>
      <c r="G158" s="229" t="s">
        <v>211</v>
      </c>
      <c r="H158" s="230">
        <v>1200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9.2219999999999995E-05</v>
      </c>
      <c r="R158" s="236">
        <f>Q158*H158</f>
        <v>0.110664</v>
      </c>
      <c r="S158" s="236">
        <v>0.23000000000000001</v>
      </c>
      <c r="T158" s="237">
        <f>S158*H158</f>
        <v>276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128</v>
      </c>
      <c r="AT158" s="238" t="s">
        <v>184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1994</v>
      </c>
    </row>
    <row r="159" s="2" customFormat="1">
      <c r="A159" s="37"/>
      <c r="B159" s="38"/>
      <c r="C159" s="39"/>
      <c r="D159" s="240" t="s">
        <v>189</v>
      </c>
      <c r="E159" s="39"/>
      <c r="F159" s="241" t="s">
        <v>1995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189</v>
      </c>
      <c r="AU159" s="16" t="s">
        <v>84</v>
      </c>
    </row>
    <row r="160" s="2" customFormat="1" ht="16.5" customHeight="1">
      <c r="A160" s="37"/>
      <c r="B160" s="38"/>
      <c r="C160" s="226" t="s">
        <v>240</v>
      </c>
      <c r="D160" s="226" t="s">
        <v>184</v>
      </c>
      <c r="E160" s="227" t="s">
        <v>1996</v>
      </c>
      <c r="F160" s="228" t="s">
        <v>1997</v>
      </c>
      <c r="G160" s="229" t="s">
        <v>305</v>
      </c>
      <c r="H160" s="230">
        <v>110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0.20499999999999999</v>
      </c>
      <c r="T160" s="237">
        <f>S160*H160</f>
        <v>22.549999999999997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1998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1999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2000</v>
      </c>
      <c r="G162" s="246"/>
      <c r="H162" s="250">
        <v>110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2" customFormat="1" ht="33" customHeight="1">
      <c r="A163" s="37"/>
      <c r="B163" s="38"/>
      <c r="C163" s="226" t="s">
        <v>247</v>
      </c>
      <c r="D163" s="226" t="s">
        <v>184</v>
      </c>
      <c r="E163" s="227" t="s">
        <v>2001</v>
      </c>
      <c r="F163" s="228" t="s">
        <v>2002</v>
      </c>
      <c r="G163" s="229" t="s">
        <v>187</v>
      </c>
      <c r="H163" s="230">
        <v>4.5570000000000004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128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2003</v>
      </c>
    </row>
    <row r="164" s="2" customFormat="1">
      <c r="A164" s="37"/>
      <c r="B164" s="38"/>
      <c r="C164" s="39"/>
      <c r="D164" s="240" t="s">
        <v>189</v>
      </c>
      <c r="E164" s="39"/>
      <c r="F164" s="241" t="s">
        <v>2004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189</v>
      </c>
      <c r="AU164" s="16" t="s">
        <v>84</v>
      </c>
    </row>
    <row r="165" s="13" customFormat="1">
      <c r="A165" s="13"/>
      <c r="B165" s="245"/>
      <c r="C165" s="246"/>
      <c r="D165" s="247" t="s">
        <v>191</v>
      </c>
      <c r="E165" s="248" t="s">
        <v>1</v>
      </c>
      <c r="F165" s="249" t="s">
        <v>2005</v>
      </c>
      <c r="G165" s="246"/>
      <c r="H165" s="250">
        <v>4.5570000000000004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33</v>
      </c>
      <c r="AX165" s="13" t="s">
        <v>76</v>
      </c>
      <c r="AY165" s="256" t="s">
        <v>182</v>
      </c>
    </row>
    <row r="166" s="2" customFormat="1" ht="33" customHeight="1">
      <c r="A166" s="37"/>
      <c r="B166" s="38"/>
      <c r="C166" s="226" t="s">
        <v>255</v>
      </c>
      <c r="D166" s="226" t="s">
        <v>184</v>
      </c>
      <c r="E166" s="227" t="s">
        <v>1745</v>
      </c>
      <c r="F166" s="228" t="s">
        <v>1746</v>
      </c>
      <c r="G166" s="229" t="s">
        <v>187</v>
      </c>
      <c r="H166" s="230">
        <v>595.90200000000004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128</v>
      </c>
      <c r="AT166" s="238" t="s">
        <v>184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1747</v>
      </c>
    </row>
    <row r="167" s="2" customFormat="1">
      <c r="A167" s="37"/>
      <c r="B167" s="38"/>
      <c r="C167" s="39"/>
      <c r="D167" s="240" t="s">
        <v>189</v>
      </c>
      <c r="E167" s="39"/>
      <c r="F167" s="241" t="s">
        <v>1748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189</v>
      </c>
      <c r="AU167" s="16" t="s">
        <v>84</v>
      </c>
    </row>
    <row r="168" s="13" customFormat="1">
      <c r="A168" s="13"/>
      <c r="B168" s="245"/>
      <c r="C168" s="246"/>
      <c r="D168" s="247" t="s">
        <v>191</v>
      </c>
      <c r="E168" s="248" t="s">
        <v>1</v>
      </c>
      <c r="F168" s="249" t="s">
        <v>2006</v>
      </c>
      <c r="G168" s="246"/>
      <c r="H168" s="250">
        <v>177.31999999999999</v>
      </c>
      <c r="I168" s="251"/>
      <c r="J168" s="246"/>
      <c r="K168" s="246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191</v>
      </c>
      <c r="AU168" s="256" t="s">
        <v>84</v>
      </c>
      <c r="AV168" s="13" t="s">
        <v>84</v>
      </c>
      <c r="AW168" s="13" t="s">
        <v>33</v>
      </c>
      <c r="AX168" s="13" t="s">
        <v>76</v>
      </c>
      <c r="AY168" s="256" t="s">
        <v>182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2007</v>
      </c>
      <c r="G169" s="246"/>
      <c r="H169" s="250">
        <v>25.920000000000002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13" customFormat="1">
      <c r="A170" s="13"/>
      <c r="B170" s="245"/>
      <c r="C170" s="246"/>
      <c r="D170" s="247" t="s">
        <v>191</v>
      </c>
      <c r="E170" s="248" t="s">
        <v>1</v>
      </c>
      <c r="F170" s="249" t="s">
        <v>2008</v>
      </c>
      <c r="G170" s="246"/>
      <c r="H170" s="250">
        <v>23.157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191</v>
      </c>
      <c r="AU170" s="256" t="s">
        <v>84</v>
      </c>
      <c r="AV170" s="13" t="s">
        <v>84</v>
      </c>
      <c r="AW170" s="13" t="s">
        <v>33</v>
      </c>
      <c r="AX170" s="13" t="s">
        <v>76</v>
      </c>
      <c r="AY170" s="256" t="s">
        <v>182</v>
      </c>
    </row>
    <row r="171" s="13" customFormat="1">
      <c r="A171" s="13"/>
      <c r="B171" s="245"/>
      <c r="C171" s="246"/>
      <c r="D171" s="247" t="s">
        <v>191</v>
      </c>
      <c r="E171" s="248" t="s">
        <v>1</v>
      </c>
      <c r="F171" s="249" t="s">
        <v>2009</v>
      </c>
      <c r="G171" s="246"/>
      <c r="H171" s="250">
        <v>478.44</v>
      </c>
      <c r="I171" s="251"/>
      <c r="J171" s="246"/>
      <c r="K171" s="246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191</v>
      </c>
      <c r="AU171" s="256" t="s">
        <v>84</v>
      </c>
      <c r="AV171" s="13" t="s">
        <v>84</v>
      </c>
      <c r="AW171" s="13" t="s">
        <v>33</v>
      </c>
      <c r="AX171" s="13" t="s">
        <v>76</v>
      </c>
      <c r="AY171" s="256" t="s">
        <v>182</v>
      </c>
    </row>
    <row r="172" s="13" customFormat="1">
      <c r="A172" s="13"/>
      <c r="B172" s="245"/>
      <c r="C172" s="246"/>
      <c r="D172" s="247" t="s">
        <v>191</v>
      </c>
      <c r="E172" s="248" t="s">
        <v>1</v>
      </c>
      <c r="F172" s="249" t="s">
        <v>2010</v>
      </c>
      <c r="G172" s="246"/>
      <c r="H172" s="250">
        <v>14.135999999999999</v>
      </c>
      <c r="I172" s="251"/>
      <c r="J172" s="246"/>
      <c r="K172" s="246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191</v>
      </c>
      <c r="AU172" s="256" t="s">
        <v>84</v>
      </c>
      <c r="AV172" s="13" t="s">
        <v>84</v>
      </c>
      <c r="AW172" s="13" t="s">
        <v>33</v>
      </c>
      <c r="AX172" s="13" t="s">
        <v>76</v>
      </c>
      <c r="AY172" s="256" t="s">
        <v>182</v>
      </c>
    </row>
    <row r="173" s="13" customFormat="1">
      <c r="A173" s="13"/>
      <c r="B173" s="245"/>
      <c r="C173" s="246"/>
      <c r="D173" s="247" t="s">
        <v>191</v>
      </c>
      <c r="E173" s="248" t="s">
        <v>1</v>
      </c>
      <c r="F173" s="249" t="s">
        <v>2011</v>
      </c>
      <c r="G173" s="246"/>
      <c r="H173" s="250">
        <v>82.25</v>
      </c>
      <c r="I173" s="251"/>
      <c r="J173" s="246"/>
      <c r="K173" s="246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191</v>
      </c>
      <c r="AU173" s="256" t="s">
        <v>84</v>
      </c>
      <c r="AV173" s="13" t="s">
        <v>84</v>
      </c>
      <c r="AW173" s="13" t="s">
        <v>33</v>
      </c>
      <c r="AX173" s="13" t="s">
        <v>76</v>
      </c>
      <c r="AY173" s="256" t="s">
        <v>182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2012</v>
      </c>
      <c r="G174" s="246"/>
      <c r="H174" s="250">
        <v>9.3000000000000007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13" customFormat="1">
      <c r="A175" s="13"/>
      <c r="B175" s="245"/>
      <c r="C175" s="246"/>
      <c r="D175" s="247" t="s">
        <v>191</v>
      </c>
      <c r="E175" s="248" t="s">
        <v>1</v>
      </c>
      <c r="F175" s="249" t="s">
        <v>2013</v>
      </c>
      <c r="G175" s="246"/>
      <c r="H175" s="250">
        <v>7.4400000000000004</v>
      </c>
      <c r="I175" s="251"/>
      <c r="J175" s="246"/>
      <c r="K175" s="246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191</v>
      </c>
      <c r="AU175" s="256" t="s">
        <v>84</v>
      </c>
      <c r="AV175" s="13" t="s">
        <v>84</v>
      </c>
      <c r="AW175" s="13" t="s">
        <v>33</v>
      </c>
      <c r="AX175" s="13" t="s">
        <v>76</v>
      </c>
      <c r="AY175" s="256" t="s">
        <v>182</v>
      </c>
    </row>
    <row r="176" s="13" customFormat="1">
      <c r="A176" s="13"/>
      <c r="B176" s="245"/>
      <c r="C176" s="246"/>
      <c r="D176" s="247" t="s">
        <v>191</v>
      </c>
      <c r="E176" s="248" t="s">
        <v>1</v>
      </c>
      <c r="F176" s="249" t="s">
        <v>2014</v>
      </c>
      <c r="G176" s="246"/>
      <c r="H176" s="250">
        <v>123</v>
      </c>
      <c r="I176" s="251"/>
      <c r="J176" s="246"/>
      <c r="K176" s="246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191</v>
      </c>
      <c r="AU176" s="256" t="s">
        <v>84</v>
      </c>
      <c r="AV176" s="13" t="s">
        <v>84</v>
      </c>
      <c r="AW176" s="13" t="s">
        <v>33</v>
      </c>
      <c r="AX176" s="13" t="s">
        <v>76</v>
      </c>
      <c r="AY176" s="256" t="s">
        <v>182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2015</v>
      </c>
      <c r="G177" s="246"/>
      <c r="H177" s="250">
        <v>35.814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13" customFormat="1">
      <c r="A178" s="13"/>
      <c r="B178" s="245"/>
      <c r="C178" s="246"/>
      <c r="D178" s="247" t="s">
        <v>191</v>
      </c>
      <c r="E178" s="248" t="s">
        <v>1</v>
      </c>
      <c r="F178" s="249" t="s">
        <v>2016</v>
      </c>
      <c r="G178" s="246"/>
      <c r="H178" s="250">
        <v>-120</v>
      </c>
      <c r="I178" s="251"/>
      <c r="J178" s="246"/>
      <c r="K178" s="246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191</v>
      </c>
      <c r="AU178" s="256" t="s">
        <v>84</v>
      </c>
      <c r="AV178" s="13" t="s">
        <v>84</v>
      </c>
      <c r="AW178" s="13" t="s">
        <v>33</v>
      </c>
      <c r="AX178" s="13" t="s">
        <v>76</v>
      </c>
      <c r="AY178" s="256" t="s">
        <v>182</v>
      </c>
    </row>
    <row r="179" s="13" customFormat="1">
      <c r="A179" s="13"/>
      <c r="B179" s="245"/>
      <c r="C179" s="246"/>
      <c r="D179" s="247" t="s">
        <v>191</v>
      </c>
      <c r="E179" s="248" t="s">
        <v>1</v>
      </c>
      <c r="F179" s="249" t="s">
        <v>2017</v>
      </c>
      <c r="G179" s="246"/>
      <c r="H179" s="250">
        <v>-257.80000000000001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191</v>
      </c>
      <c r="AU179" s="256" t="s">
        <v>84</v>
      </c>
      <c r="AV179" s="13" t="s">
        <v>84</v>
      </c>
      <c r="AW179" s="13" t="s">
        <v>33</v>
      </c>
      <c r="AX179" s="13" t="s">
        <v>76</v>
      </c>
      <c r="AY179" s="256" t="s">
        <v>182</v>
      </c>
    </row>
    <row r="180" s="13" customFormat="1">
      <c r="A180" s="13"/>
      <c r="B180" s="245"/>
      <c r="C180" s="246"/>
      <c r="D180" s="247" t="s">
        <v>191</v>
      </c>
      <c r="E180" s="248" t="s">
        <v>1</v>
      </c>
      <c r="F180" s="249" t="s">
        <v>2018</v>
      </c>
      <c r="G180" s="246"/>
      <c r="H180" s="250">
        <v>-0.59999999999999998</v>
      </c>
      <c r="I180" s="251"/>
      <c r="J180" s="246"/>
      <c r="K180" s="246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191</v>
      </c>
      <c r="AU180" s="256" t="s">
        <v>84</v>
      </c>
      <c r="AV180" s="13" t="s">
        <v>84</v>
      </c>
      <c r="AW180" s="13" t="s">
        <v>33</v>
      </c>
      <c r="AX180" s="13" t="s">
        <v>76</v>
      </c>
      <c r="AY180" s="256" t="s">
        <v>182</v>
      </c>
    </row>
    <row r="181" s="13" customFormat="1">
      <c r="A181" s="13"/>
      <c r="B181" s="245"/>
      <c r="C181" s="246"/>
      <c r="D181" s="247" t="s">
        <v>191</v>
      </c>
      <c r="E181" s="248" t="s">
        <v>1</v>
      </c>
      <c r="F181" s="249" t="s">
        <v>2019</v>
      </c>
      <c r="G181" s="246"/>
      <c r="H181" s="250">
        <v>-2.4750000000000001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191</v>
      </c>
      <c r="AU181" s="256" t="s">
        <v>84</v>
      </c>
      <c r="AV181" s="13" t="s">
        <v>84</v>
      </c>
      <c r="AW181" s="13" t="s">
        <v>33</v>
      </c>
      <c r="AX181" s="13" t="s">
        <v>76</v>
      </c>
      <c r="AY181" s="256" t="s">
        <v>182</v>
      </c>
    </row>
    <row r="182" s="2" customFormat="1" ht="24.15" customHeight="1">
      <c r="A182" s="37"/>
      <c r="B182" s="38"/>
      <c r="C182" s="226" t="s">
        <v>260</v>
      </c>
      <c r="D182" s="226" t="s">
        <v>184</v>
      </c>
      <c r="E182" s="227" t="s">
        <v>1755</v>
      </c>
      <c r="F182" s="228" t="s">
        <v>1756</v>
      </c>
      <c r="G182" s="229" t="s">
        <v>187</v>
      </c>
      <c r="H182" s="230">
        <v>2.25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41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128</v>
      </c>
      <c r="AT182" s="238" t="s">
        <v>184</v>
      </c>
      <c r="AU182" s="238" t="s">
        <v>84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128</v>
      </c>
      <c r="BM182" s="238" t="s">
        <v>2020</v>
      </c>
    </row>
    <row r="183" s="2" customFormat="1">
      <c r="A183" s="37"/>
      <c r="B183" s="38"/>
      <c r="C183" s="39"/>
      <c r="D183" s="240" t="s">
        <v>189</v>
      </c>
      <c r="E183" s="39"/>
      <c r="F183" s="241" t="s">
        <v>1758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189</v>
      </c>
      <c r="AU183" s="16" t="s">
        <v>84</v>
      </c>
    </row>
    <row r="184" s="13" customFormat="1">
      <c r="A184" s="13"/>
      <c r="B184" s="245"/>
      <c r="C184" s="246"/>
      <c r="D184" s="247" t="s">
        <v>191</v>
      </c>
      <c r="E184" s="248" t="s">
        <v>1</v>
      </c>
      <c r="F184" s="249" t="s">
        <v>1759</v>
      </c>
      <c r="G184" s="246"/>
      <c r="H184" s="250">
        <v>2.25</v>
      </c>
      <c r="I184" s="251"/>
      <c r="J184" s="246"/>
      <c r="K184" s="246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191</v>
      </c>
      <c r="AU184" s="256" t="s">
        <v>84</v>
      </c>
      <c r="AV184" s="13" t="s">
        <v>84</v>
      </c>
      <c r="AW184" s="13" t="s">
        <v>33</v>
      </c>
      <c r="AX184" s="13" t="s">
        <v>76</v>
      </c>
      <c r="AY184" s="256" t="s">
        <v>182</v>
      </c>
    </row>
    <row r="185" s="2" customFormat="1" ht="33" customHeight="1">
      <c r="A185" s="37"/>
      <c r="B185" s="38"/>
      <c r="C185" s="226" t="s">
        <v>8</v>
      </c>
      <c r="D185" s="226" t="s">
        <v>184</v>
      </c>
      <c r="E185" s="227" t="s">
        <v>1760</v>
      </c>
      <c r="F185" s="228" t="s">
        <v>1761</v>
      </c>
      <c r="G185" s="229" t="s">
        <v>187</v>
      </c>
      <c r="H185" s="230">
        <v>8.5500000000000007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128</v>
      </c>
      <c r="AT185" s="238" t="s">
        <v>184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128</v>
      </c>
      <c r="BM185" s="238" t="s">
        <v>1762</v>
      </c>
    </row>
    <row r="186" s="2" customFormat="1">
      <c r="A186" s="37"/>
      <c r="B186" s="38"/>
      <c r="C186" s="39"/>
      <c r="D186" s="240" t="s">
        <v>189</v>
      </c>
      <c r="E186" s="39"/>
      <c r="F186" s="241" t="s">
        <v>1763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189</v>
      </c>
      <c r="AU186" s="16" t="s">
        <v>84</v>
      </c>
    </row>
    <row r="187" s="13" customFormat="1">
      <c r="A187" s="13"/>
      <c r="B187" s="245"/>
      <c r="C187" s="246"/>
      <c r="D187" s="247" t="s">
        <v>191</v>
      </c>
      <c r="E187" s="248" t="s">
        <v>1</v>
      </c>
      <c r="F187" s="249" t="s">
        <v>2021</v>
      </c>
      <c r="G187" s="246"/>
      <c r="H187" s="250">
        <v>8.4000000000000004</v>
      </c>
      <c r="I187" s="251"/>
      <c r="J187" s="246"/>
      <c r="K187" s="246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191</v>
      </c>
      <c r="AU187" s="256" t="s">
        <v>84</v>
      </c>
      <c r="AV187" s="13" t="s">
        <v>84</v>
      </c>
      <c r="AW187" s="13" t="s">
        <v>33</v>
      </c>
      <c r="AX187" s="13" t="s">
        <v>76</v>
      </c>
      <c r="AY187" s="256" t="s">
        <v>182</v>
      </c>
    </row>
    <row r="188" s="13" customFormat="1">
      <c r="A188" s="13"/>
      <c r="B188" s="245"/>
      <c r="C188" s="246"/>
      <c r="D188" s="247" t="s">
        <v>191</v>
      </c>
      <c r="E188" s="248" t="s">
        <v>1</v>
      </c>
      <c r="F188" s="249" t="s">
        <v>2022</v>
      </c>
      <c r="G188" s="246"/>
      <c r="H188" s="250">
        <v>0.14999999999999999</v>
      </c>
      <c r="I188" s="251"/>
      <c r="J188" s="246"/>
      <c r="K188" s="246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191</v>
      </c>
      <c r="AU188" s="256" t="s">
        <v>84</v>
      </c>
      <c r="AV188" s="13" t="s">
        <v>84</v>
      </c>
      <c r="AW188" s="13" t="s">
        <v>33</v>
      </c>
      <c r="AX188" s="13" t="s">
        <v>76</v>
      </c>
      <c r="AY188" s="256" t="s">
        <v>182</v>
      </c>
    </row>
    <row r="189" s="2" customFormat="1" ht="24.15" customHeight="1">
      <c r="A189" s="37"/>
      <c r="B189" s="38"/>
      <c r="C189" s="226" t="s">
        <v>274</v>
      </c>
      <c r="D189" s="226" t="s">
        <v>184</v>
      </c>
      <c r="E189" s="227" t="s">
        <v>2023</v>
      </c>
      <c r="F189" s="228" t="s">
        <v>2024</v>
      </c>
      <c r="G189" s="229" t="s">
        <v>269</v>
      </c>
      <c r="H189" s="230">
        <v>3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128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2025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2026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2" customFormat="1" ht="24.15" customHeight="1">
      <c r="A191" s="37"/>
      <c r="B191" s="38"/>
      <c r="C191" s="226" t="s">
        <v>280</v>
      </c>
      <c r="D191" s="226" t="s">
        <v>184</v>
      </c>
      <c r="E191" s="227" t="s">
        <v>2027</v>
      </c>
      <c r="F191" s="228" t="s">
        <v>2028</v>
      </c>
      <c r="G191" s="229" t="s">
        <v>269</v>
      </c>
      <c r="H191" s="230">
        <v>3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2029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2030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2" customFormat="1" ht="24.15" customHeight="1">
      <c r="A193" s="37"/>
      <c r="B193" s="38"/>
      <c r="C193" s="226" t="s">
        <v>286</v>
      </c>
      <c r="D193" s="226" t="s">
        <v>184</v>
      </c>
      <c r="E193" s="227" t="s">
        <v>2031</v>
      </c>
      <c r="F193" s="228" t="s">
        <v>2032</v>
      </c>
      <c r="G193" s="229" t="s">
        <v>211</v>
      </c>
      <c r="H193" s="230">
        <v>20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41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128</v>
      </c>
      <c r="AT193" s="238" t="s">
        <v>184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128</v>
      </c>
      <c r="BM193" s="238" t="s">
        <v>2033</v>
      </c>
    </row>
    <row r="194" s="2" customFormat="1">
      <c r="A194" s="37"/>
      <c r="B194" s="38"/>
      <c r="C194" s="39"/>
      <c r="D194" s="240" t="s">
        <v>189</v>
      </c>
      <c r="E194" s="39"/>
      <c r="F194" s="241" t="s">
        <v>2034</v>
      </c>
      <c r="G194" s="39"/>
      <c r="H194" s="39"/>
      <c r="I194" s="242"/>
      <c r="J194" s="39"/>
      <c r="K194" s="39"/>
      <c r="L194" s="43"/>
      <c r="M194" s="243"/>
      <c r="N194" s="24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189</v>
      </c>
      <c r="AU194" s="16" t="s">
        <v>84</v>
      </c>
    </row>
    <row r="195" s="2" customFormat="1" ht="24.15" customHeight="1">
      <c r="A195" s="37"/>
      <c r="B195" s="38"/>
      <c r="C195" s="226" t="s">
        <v>290</v>
      </c>
      <c r="D195" s="226" t="s">
        <v>184</v>
      </c>
      <c r="E195" s="227" t="s">
        <v>2035</v>
      </c>
      <c r="F195" s="228" t="s">
        <v>2036</v>
      </c>
      <c r="G195" s="229" t="s">
        <v>269</v>
      </c>
      <c r="H195" s="230">
        <v>42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2037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2038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13" customFormat="1">
      <c r="A197" s="13"/>
      <c r="B197" s="245"/>
      <c r="C197" s="246"/>
      <c r="D197" s="247" t="s">
        <v>191</v>
      </c>
      <c r="E197" s="246"/>
      <c r="F197" s="249" t="s">
        <v>2039</v>
      </c>
      <c r="G197" s="246"/>
      <c r="H197" s="250">
        <v>42</v>
      </c>
      <c r="I197" s="251"/>
      <c r="J197" s="246"/>
      <c r="K197" s="246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191</v>
      </c>
      <c r="AU197" s="256" t="s">
        <v>84</v>
      </c>
      <c r="AV197" s="13" t="s">
        <v>84</v>
      </c>
      <c r="AW197" s="13" t="s">
        <v>4</v>
      </c>
      <c r="AX197" s="13" t="s">
        <v>80</v>
      </c>
      <c r="AY197" s="256" t="s">
        <v>182</v>
      </c>
    </row>
    <row r="198" s="2" customFormat="1" ht="24.15" customHeight="1">
      <c r="A198" s="37"/>
      <c r="B198" s="38"/>
      <c r="C198" s="226" t="s">
        <v>296</v>
      </c>
      <c r="D198" s="226" t="s">
        <v>184</v>
      </c>
      <c r="E198" s="227" t="s">
        <v>2040</v>
      </c>
      <c r="F198" s="228" t="s">
        <v>2041</v>
      </c>
      <c r="G198" s="229" t="s">
        <v>211</v>
      </c>
      <c r="H198" s="230">
        <v>200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128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128</v>
      </c>
      <c r="BM198" s="238" t="s">
        <v>2042</v>
      </c>
    </row>
    <row r="199" s="2" customFormat="1">
      <c r="A199" s="37"/>
      <c r="B199" s="38"/>
      <c r="C199" s="39"/>
      <c r="D199" s="240" t="s">
        <v>189</v>
      </c>
      <c r="E199" s="39"/>
      <c r="F199" s="241" t="s">
        <v>2043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189</v>
      </c>
      <c r="AU199" s="16" t="s">
        <v>84</v>
      </c>
    </row>
    <row r="200" s="13" customFormat="1">
      <c r="A200" s="13"/>
      <c r="B200" s="245"/>
      <c r="C200" s="246"/>
      <c r="D200" s="247" t="s">
        <v>191</v>
      </c>
      <c r="E200" s="246"/>
      <c r="F200" s="249" t="s">
        <v>2044</v>
      </c>
      <c r="G200" s="246"/>
      <c r="H200" s="250">
        <v>200</v>
      </c>
      <c r="I200" s="251"/>
      <c r="J200" s="246"/>
      <c r="K200" s="246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191</v>
      </c>
      <c r="AU200" s="256" t="s">
        <v>84</v>
      </c>
      <c r="AV200" s="13" t="s">
        <v>84</v>
      </c>
      <c r="AW200" s="13" t="s">
        <v>4</v>
      </c>
      <c r="AX200" s="13" t="s">
        <v>80</v>
      </c>
      <c r="AY200" s="256" t="s">
        <v>182</v>
      </c>
    </row>
    <row r="201" s="2" customFormat="1" ht="37.8" customHeight="1">
      <c r="A201" s="37"/>
      <c r="B201" s="38"/>
      <c r="C201" s="226" t="s">
        <v>7</v>
      </c>
      <c r="D201" s="226" t="s">
        <v>184</v>
      </c>
      <c r="E201" s="227" t="s">
        <v>223</v>
      </c>
      <c r="F201" s="228" t="s">
        <v>224</v>
      </c>
      <c r="G201" s="229" t="s">
        <v>187</v>
      </c>
      <c r="H201" s="230">
        <v>609.00900000000001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128</v>
      </c>
      <c r="AT201" s="238" t="s">
        <v>184</v>
      </c>
      <c r="AU201" s="238" t="s">
        <v>84</v>
      </c>
      <c r="AY201" s="16" t="s">
        <v>182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128</v>
      </c>
      <c r="BM201" s="238" t="s">
        <v>1770</v>
      </c>
    </row>
    <row r="202" s="2" customFormat="1">
      <c r="A202" s="37"/>
      <c r="B202" s="38"/>
      <c r="C202" s="39"/>
      <c r="D202" s="240" t="s">
        <v>189</v>
      </c>
      <c r="E202" s="39"/>
      <c r="F202" s="241" t="s">
        <v>226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189</v>
      </c>
      <c r="AU202" s="16" t="s">
        <v>84</v>
      </c>
    </row>
    <row r="203" s="13" customFormat="1">
      <c r="A203" s="13"/>
      <c r="B203" s="245"/>
      <c r="C203" s="246"/>
      <c r="D203" s="247" t="s">
        <v>191</v>
      </c>
      <c r="E203" s="248" t="s">
        <v>1</v>
      </c>
      <c r="F203" s="249" t="s">
        <v>2045</v>
      </c>
      <c r="G203" s="246"/>
      <c r="H203" s="250">
        <v>609.00900000000001</v>
      </c>
      <c r="I203" s="251"/>
      <c r="J203" s="246"/>
      <c r="K203" s="246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191</v>
      </c>
      <c r="AU203" s="256" t="s">
        <v>84</v>
      </c>
      <c r="AV203" s="13" t="s">
        <v>84</v>
      </c>
      <c r="AW203" s="13" t="s">
        <v>33</v>
      </c>
      <c r="AX203" s="13" t="s">
        <v>76</v>
      </c>
      <c r="AY203" s="256" t="s">
        <v>182</v>
      </c>
    </row>
    <row r="204" s="2" customFormat="1" ht="37.8" customHeight="1">
      <c r="A204" s="37"/>
      <c r="B204" s="38"/>
      <c r="C204" s="226" t="s">
        <v>309</v>
      </c>
      <c r="D204" s="226" t="s">
        <v>184</v>
      </c>
      <c r="E204" s="227" t="s">
        <v>229</v>
      </c>
      <c r="F204" s="228" t="s">
        <v>230</v>
      </c>
      <c r="G204" s="229" t="s">
        <v>187</v>
      </c>
      <c r="H204" s="230">
        <v>3045.0450000000001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41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128</v>
      </c>
      <c r="AT204" s="238" t="s">
        <v>184</v>
      </c>
      <c r="AU204" s="238" t="s">
        <v>84</v>
      </c>
      <c r="AY204" s="16" t="s">
        <v>182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128</v>
      </c>
      <c r="BM204" s="238" t="s">
        <v>1772</v>
      </c>
    </row>
    <row r="205" s="2" customFormat="1">
      <c r="A205" s="37"/>
      <c r="B205" s="38"/>
      <c r="C205" s="39"/>
      <c r="D205" s="240" t="s">
        <v>189</v>
      </c>
      <c r="E205" s="39"/>
      <c r="F205" s="241" t="s">
        <v>232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189</v>
      </c>
      <c r="AU205" s="16" t="s">
        <v>84</v>
      </c>
    </row>
    <row r="206" s="13" customFormat="1">
      <c r="A206" s="13"/>
      <c r="B206" s="245"/>
      <c r="C206" s="246"/>
      <c r="D206" s="247" t="s">
        <v>191</v>
      </c>
      <c r="E206" s="246"/>
      <c r="F206" s="249" t="s">
        <v>2046</v>
      </c>
      <c r="G206" s="246"/>
      <c r="H206" s="250">
        <v>3045.0450000000001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191</v>
      </c>
      <c r="AU206" s="256" t="s">
        <v>84</v>
      </c>
      <c r="AV206" s="13" t="s">
        <v>84</v>
      </c>
      <c r="AW206" s="13" t="s">
        <v>4</v>
      </c>
      <c r="AX206" s="13" t="s">
        <v>80</v>
      </c>
      <c r="AY206" s="256" t="s">
        <v>182</v>
      </c>
    </row>
    <row r="207" s="2" customFormat="1" ht="16.5" customHeight="1">
      <c r="A207" s="37"/>
      <c r="B207" s="38"/>
      <c r="C207" s="226" t="s">
        <v>314</v>
      </c>
      <c r="D207" s="226" t="s">
        <v>184</v>
      </c>
      <c r="E207" s="227" t="s">
        <v>2047</v>
      </c>
      <c r="F207" s="228" t="s">
        <v>2048</v>
      </c>
      <c r="G207" s="229" t="s">
        <v>608</v>
      </c>
      <c r="H207" s="230">
        <v>1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128</v>
      </c>
      <c r="AT207" s="238" t="s">
        <v>184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128</v>
      </c>
      <c r="BM207" s="238" t="s">
        <v>2049</v>
      </c>
    </row>
    <row r="208" s="2" customFormat="1" ht="33" customHeight="1">
      <c r="A208" s="37"/>
      <c r="B208" s="38"/>
      <c r="C208" s="226" t="s">
        <v>319</v>
      </c>
      <c r="D208" s="226" t="s">
        <v>184</v>
      </c>
      <c r="E208" s="227" t="s">
        <v>241</v>
      </c>
      <c r="F208" s="228" t="s">
        <v>242</v>
      </c>
      <c r="G208" s="229" t="s">
        <v>243</v>
      </c>
      <c r="H208" s="230">
        <v>1157.117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128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128</v>
      </c>
      <c r="BM208" s="238" t="s">
        <v>1776</v>
      </c>
    </row>
    <row r="209" s="2" customFormat="1">
      <c r="A209" s="37"/>
      <c r="B209" s="38"/>
      <c r="C209" s="39"/>
      <c r="D209" s="240" t="s">
        <v>189</v>
      </c>
      <c r="E209" s="39"/>
      <c r="F209" s="241" t="s">
        <v>245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189</v>
      </c>
      <c r="AU209" s="16" t="s">
        <v>84</v>
      </c>
    </row>
    <row r="210" s="13" customFormat="1">
      <c r="A210" s="13"/>
      <c r="B210" s="245"/>
      <c r="C210" s="246"/>
      <c r="D210" s="247" t="s">
        <v>191</v>
      </c>
      <c r="E210" s="246"/>
      <c r="F210" s="249" t="s">
        <v>2050</v>
      </c>
      <c r="G210" s="246"/>
      <c r="H210" s="250">
        <v>1157.117</v>
      </c>
      <c r="I210" s="251"/>
      <c r="J210" s="246"/>
      <c r="K210" s="246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191</v>
      </c>
      <c r="AU210" s="256" t="s">
        <v>84</v>
      </c>
      <c r="AV210" s="13" t="s">
        <v>84</v>
      </c>
      <c r="AW210" s="13" t="s">
        <v>4</v>
      </c>
      <c r="AX210" s="13" t="s">
        <v>80</v>
      </c>
      <c r="AY210" s="256" t="s">
        <v>182</v>
      </c>
    </row>
    <row r="211" s="2" customFormat="1" ht="37.8" customHeight="1">
      <c r="A211" s="37"/>
      <c r="B211" s="38"/>
      <c r="C211" s="226" t="s">
        <v>325</v>
      </c>
      <c r="D211" s="226" t="s">
        <v>184</v>
      </c>
      <c r="E211" s="227" t="s">
        <v>1778</v>
      </c>
      <c r="F211" s="228" t="s">
        <v>1779</v>
      </c>
      <c r="G211" s="229" t="s">
        <v>211</v>
      </c>
      <c r="H211" s="230">
        <v>405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128</v>
      </c>
      <c r="AT211" s="238" t="s">
        <v>184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128</v>
      </c>
      <c r="BM211" s="238" t="s">
        <v>1780</v>
      </c>
    </row>
    <row r="212" s="2" customFormat="1">
      <c r="A212" s="37"/>
      <c r="B212" s="38"/>
      <c r="C212" s="39"/>
      <c r="D212" s="240" t="s">
        <v>189</v>
      </c>
      <c r="E212" s="39"/>
      <c r="F212" s="241" t="s">
        <v>1781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189</v>
      </c>
      <c r="AU212" s="16" t="s">
        <v>84</v>
      </c>
    </row>
    <row r="213" s="13" customFormat="1">
      <c r="A213" s="13"/>
      <c r="B213" s="245"/>
      <c r="C213" s="246"/>
      <c r="D213" s="247" t="s">
        <v>191</v>
      </c>
      <c r="E213" s="248" t="s">
        <v>1</v>
      </c>
      <c r="F213" s="249" t="s">
        <v>2051</v>
      </c>
      <c r="G213" s="246"/>
      <c r="H213" s="250">
        <v>405</v>
      </c>
      <c r="I213" s="251"/>
      <c r="J213" s="246"/>
      <c r="K213" s="246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191</v>
      </c>
      <c r="AU213" s="256" t="s">
        <v>84</v>
      </c>
      <c r="AV213" s="13" t="s">
        <v>84</v>
      </c>
      <c r="AW213" s="13" t="s">
        <v>33</v>
      </c>
      <c r="AX213" s="13" t="s">
        <v>76</v>
      </c>
      <c r="AY213" s="256" t="s">
        <v>182</v>
      </c>
    </row>
    <row r="214" s="2" customFormat="1" ht="24.15" customHeight="1">
      <c r="A214" s="37"/>
      <c r="B214" s="38"/>
      <c r="C214" s="226" t="s">
        <v>330</v>
      </c>
      <c r="D214" s="226" t="s">
        <v>184</v>
      </c>
      <c r="E214" s="227" t="s">
        <v>1783</v>
      </c>
      <c r="F214" s="228" t="s">
        <v>1784</v>
      </c>
      <c r="G214" s="229" t="s">
        <v>211</v>
      </c>
      <c r="H214" s="230">
        <v>405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128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128</v>
      </c>
      <c r="BM214" s="238" t="s">
        <v>1785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1786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2" customFormat="1" ht="16.5" customHeight="1">
      <c r="A216" s="37"/>
      <c r="B216" s="38"/>
      <c r="C216" s="257" t="s">
        <v>335</v>
      </c>
      <c r="D216" s="257" t="s">
        <v>261</v>
      </c>
      <c r="E216" s="258" t="s">
        <v>2052</v>
      </c>
      <c r="F216" s="259" t="s">
        <v>2053</v>
      </c>
      <c r="G216" s="260" t="s">
        <v>243</v>
      </c>
      <c r="H216" s="261">
        <v>115.425</v>
      </c>
      <c r="I216" s="262"/>
      <c r="J216" s="263">
        <f>ROUND(I216*H216,2)</f>
        <v>0</v>
      </c>
      <c r="K216" s="264"/>
      <c r="L216" s="265"/>
      <c r="M216" s="266" t="s">
        <v>1</v>
      </c>
      <c r="N216" s="267" t="s">
        <v>41</v>
      </c>
      <c r="O216" s="90"/>
      <c r="P216" s="236">
        <f>O216*H216</f>
        <v>0</v>
      </c>
      <c r="Q216" s="236">
        <v>1</v>
      </c>
      <c r="R216" s="236">
        <f>Q216*H216</f>
        <v>115.425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140</v>
      </c>
      <c r="AT216" s="238" t="s">
        <v>261</v>
      </c>
      <c r="AU216" s="238" t="s">
        <v>84</v>
      </c>
      <c r="AY216" s="16" t="s">
        <v>182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80</v>
      </c>
      <c r="BK216" s="239">
        <f>ROUND(I216*H216,2)</f>
        <v>0</v>
      </c>
      <c r="BL216" s="16" t="s">
        <v>128</v>
      </c>
      <c r="BM216" s="238" t="s">
        <v>2054</v>
      </c>
    </row>
    <row r="217" s="13" customFormat="1">
      <c r="A217" s="13"/>
      <c r="B217" s="245"/>
      <c r="C217" s="246"/>
      <c r="D217" s="247" t="s">
        <v>191</v>
      </c>
      <c r="E217" s="248" t="s">
        <v>1</v>
      </c>
      <c r="F217" s="249" t="s">
        <v>2055</v>
      </c>
      <c r="G217" s="246"/>
      <c r="H217" s="250">
        <v>60.75</v>
      </c>
      <c r="I217" s="251"/>
      <c r="J217" s="246"/>
      <c r="K217" s="246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191</v>
      </c>
      <c r="AU217" s="256" t="s">
        <v>84</v>
      </c>
      <c r="AV217" s="13" t="s">
        <v>84</v>
      </c>
      <c r="AW217" s="13" t="s">
        <v>33</v>
      </c>
      <c r="AX217" s="13" t="s">
        <v>76</v>
      </c>
      <c r="AY217" s="256" t="s">
        <v>182</v>
      </c>
    </row>
    <row r="218" s="13" customFormat="1">
      <c r="A218" s="13"/>
      <c r="B218" s="245"/>
      <c r="C218" s="246"/>
      <c r="D218" s="247" t="s">
        <v>191</v>
      </c>
      <c r="E218" s="246"/>
      <c r="F218" s="249" t="s">
        <v>2056</v>
      </c>
      <c r="G218" s="246"/>
      <c r="H218" s="250">
        <v>115.425</v>
      </c>
      <c r="I218" s="251"/>
      <c r="J218" s="246"/>
      <c r="K218" s="246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191</v>
      </c>
      <c r="AU218" s="256" t="s">
        <v>84</v>
      </c>
      <c r="AV218" s="13" t="s">
        <v>84</v>
      </c>
      <c r="AW218" s="13" t="s">
        <v>4</v>
      </c>
      <c r="AX218" s="13" t="s">
        <v>80</v>
      </c>
      <c r="AY218" s="256" t="s">
        <v>182</v>
      </c>
    </row>
    <row r="219" s="2" customFormat="1" ht="24.15" customHeight="1">
      <c r="A219" s="37"/>
      <c r="B219" s="38"/>
      <c r="C219" s="226" t="s">
        <v>339</v>
      </c>
      <c r="D219" s="226" t="s">
        <v>184</v>
      </c>
      <c r="E219" s="227" t="s">
        <v>1787</v>
      </c>
      <c r="F219" s="228" t="s">
        <v>1788</v>
      </c>
      <c r="G219" s="229" t="s">
        <v>211</v>
      </c>
      <c r="H219" s="230">
        <v>365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128</v>
      </c>
      <c r="AT219" s="238" t="s">
        <v>184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128</v>
      </c>
      <c r="BM219" s="238" t="s">
        <v>1789</v>
      </c>
    </row>
    <row r="220" s="2" customFormat="1">
      <c r="A220" s="37"/>
      <c r="B220" s="38"/>
      <c r="C220" s="39"/>
      <c r="D220" s="240" t="s">
        <v>189</v>
      </c>
      <c r="E220" s="39"/>
      <c r="F220" s="241" t="s">
        <v>1790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189</v>
      </c>
      <c r="AU220" s="16" t="s">
        <v>84</v>
      </c>
    </row>
    <row r="221" s="2" customFormat="1" ht="16.5" customHeight="1">
      <c r="A221" s="37"/>
      <c r="B221" s="38"/>
      <c r="C221" s="257" t="s">
        <v>345</v>
      </c>
      <c r="D221" s="257" t="s">
        <v>261</v>
      </c>
      <c r="E221" s="258" t="s">
        <v>1791</v>
      </c>
      <c r="F221" s="259" t="s">
        <v>1792</v>
      </c>
      <c r="G221" s="260" t="s">
        <v>1076</v>
      </c>
      <c r="H221" s="261">
        <v>7.2999999999999998</v>
      </c>
      <c r="I221" s="262"/>
      <c r="J221" s="263">
        <f>ROUND(I221*H221,2)</f>
        <v>0</v>
      </c>
      <c r="K221" s="264"/>
      <c r="L221" s="265"/>
      <c r="M221" s="266" t="s">
        <v>1</v>
      </c>
      <c r="N221" s="267" t="s">
        <v>41</v>
      </c>
      <c r="O221" s="90"/>
      <c r="P221" s="236">
        <f>O221*H221</f>
        <v>0</v>
      </c>
      <c r="Q221" s="236">
        <v>0.001</v>
      </c>
      <c r="R221" s="236">
        <f>Q221*H221</f>
        <v>0.0073000000000000001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140</v>
      </c>
      <c r="AT221" s="238" t="s">
        <v>261</v>
      </c>
      <c r="AU221" s="238" t="s">
        <v>84</v>
      </c>
      <c r="AY221" s="16" t="s">
        <v>182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80</v>
      </c>
      <c r="BK221" s="239">
        <f>ROUND(I221*H221,2)</f>
        <v>0</v>
      </c>
      <c r="BL221" s="16" t="s">
        <v>128</v>
      </c>
      <c r="BM221" s="238" t="s">
        <v>1793</v>
      </c>
    </row>
    <row r="222" s="13" customFormat="1">
      <c r="A222" s="13"/>
      <c r="B222" s="245"/>
      <c r="C222" s="246"/>
      <c r="D222" s="247" t="s">
        <v>191</v>
      </c>
      <c r="E222" s="246"/>
      <c r="F222" s="249" t="s">
        <v>2057</v>
      </c>
      <c r="G222" s="246"/>
      <c r="H222" s="250">
        <v>7.2999999999999998</v>
      </c>
      <c r="I222" s="251"/>
      <c r="J222" s="246"/>
      <c r="K222" s="246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191</v>
      </c>
      <c r="AU222" s="256" t="s">
        <v>84</v>
      </c>
      <c r="AV222" s="13" t="s">
        <v>84</v>
      </c>
      <c r="AW222" s="13" t="s">
        <v>4</v>
      </c>
      <c r="AX222" s="13" t="s">
        <v>80</v>
      </c>
      <c r="AY222" s="256" t="s">
        <v>182</v>
      </c>
    </row>
    <row r="223" s="2" customFormat="1" ht="24.15" customHeight="1">
      <c r="A223" s="37"/>
      <c r="B223" s="38"/>
      <c r="C223" s="226" t="s">
        <v>349</v>
      </c>
      <c r="D223" s="226" t="s">
        <v>184</v>
      </c>
      <c r="E223" s="227" t="s">
        <v>1795</v>
      </c>
      <c r="F223" s="228" t="s">
        <v>1796</v>
      </c>
      <c r="G223" s="229" t="s">
        <v>211</v>
      </c>
      <c r="H223" s="230">
        <v>1631.04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128</v>
      </c>
      <c r="AT223" s="238" t="s">
        <v>184</v>
      </c>
      <c r="AU223" s="238" t="s">
        <v>84</v>
      </c>
      <c r="AY223" s="16" t="s">
        <v>182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80</v>
      </c>
      <c r="BK223" s="239">
        <f>ROUND(I223*H223,2)</f>
        <v>0</v>
      </c>
      <c r="BL223" s="16" t="s">
        <v>128</v>
      </c>
      <c r="BM223" s="238" t="s">
        <v>2058</v>
      </c>
    </row>
    <row r="224" s="2" customFormat="1">
      <c r="A224" s="37"/>
      <c r="B224" s="38"/>
      <c r="C224" s="39"/>
      <c r="D224" s="240" t="s">
        <v>189</v>
      </c>
      <c r="E224" s="39"/>
      <c r="F224" s="241" t="s">
        <v>1798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189</v>
      </c>
      <c r="AU224" s="16" t="s">
        <v>84</v>
      </c>
    </row>
    <row r="225" s="13" customFormat="1">
      <c r="A225" s="13"/>
      <c r="B225" s="245"/>
      <c r="C225" s="246"/>
      <c r="D225" s="247" t="s">
        <v>191</v>
      </c>
      <c r="E225" s="248" t="s">
        <v>1</v>
      </c>
      <c r="F225" s="249" t="s">
        <v>2059</v>
      </c>
      <c r="G225" s="246"/>
      <c r="H225" s="250">
        <v>48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191</v>
      </c>
      <c r="AU225" s="256" t="s">
        <v>84</v>
      </c>
      <c r="AV225" s="13" t="s">
        <v>84</v>
      </c>
      <c r="AW225" s="13" t="s">
        <v>33</v>
      </c>
      <c r="AX225" s="13" t="s">
        <v>76</v>
      </c>
      <c r="AY225" s="256" t="s">
        <v>182</v>
      </c>
    </row>
    <row r="226" s="13" customFormat="1">
      <c r="A226" s="13"/>
      <c r="B226" s="245"/>
      <c r="C226" s="246"/>
      <c r="D226" s="247" t="s">
        <v>191</v>
      </c>
      <c r="E226" s="248" t="s">
        <v>1</v>
      </c>
      <c r="F226" s="249" t="s">
        <v>2060</v>
      </c>
      <c r="G226" s="246"/>
      <c r="H226" s="250">
        <v>1318.9000000000001</v>
      </c>
      <c r="I226" s="251"/>
      <c r="J226" s="246"/>
      <c r="K226" s="246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191</v>
      </c>
      <c r="AU226" s="256" t="s">
        <v>84</v>
      </c>
      <c r="AV226" s="13" t="s">
        <v>84</v>
      </c>
      <c r="AW226" s="13" t="s">
        <v>33</v>
      </c>
      <c r="AX226" s="13" t="s">
        <v>76</v>
      </c>
      <c r="AY226" s="256" t="s">
        <v>182</v>
      </c>
    </row>
    <row r="227" s="13" customFormat="1">
      <c r="A227" s="13"/>
      <c r="B227" s="245"/>
      <c r="C227" s="246"/>
      <c r="D227" s="247" t="s">
        <v>191</v>
      </c>
      <c r="E227" s="248" t="s">
        <v>1</v>
      </c>
      <c r="F227" s="249" t="s">
        <v>2061</v>
      </c>
      <c r="G227" s="246"/>
      <c r="H227" s="250">
        <v>235</v>
      </c>
      <c r="I227" s="251"/>
      <c r="J227" s="246"/>
      <c r="K227" s="246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191</v>
      </c>
      <c r="AU227" s="256" t="s">
        <v>84</v>
      </c>
      <c r="AV227" s="13" t="s">
        <v>84</v>
      </c>
      <c r="AW227" s="13" t="s">
        <v>33</v>
      </c>
      <c r="AX227" s="13" t="s">
        <v>76</v>
      </c>
      <c r="AY227" s="256" t="s">
        <v>182</v>
      </c>
    </row>
    <row r="228" s="13" customFormat="1">
      <c r="A228" s="13"/>
      <c r="B228" s="245"/>
      <c r="C228" s="246"/>
      <c r="D228" s="247" t="s">
        <v>191</v>
      </c>
      <c r="E228" s="248" t="s">
        <v>1</v>
      </c>
      <c r="F228" s="249" t="s">
        <v>2062</v>
      </c>
      <c r="G228" s="246"/>
      <c r="H228" s="250">
        <v>29.140000000000001</v>
      </c>
      <c r="I228" s="251"/>
      <c r="J228" s="246"/>
      <c r="K228" s="246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191</v>
      </c>
      <c r="AU228" s="256" t="s">
        <v>84</v>
      </c>
      <c r="AV228" s="13" t="s">
        <v>84</v>
      </c>
      <c r="AW228" s="13" t="s">
        <v>33</v>
      </c>
      <c r="AX228" s="13" t="s">
        <v>76</v>
      </c>
      <c r="AY228" s="256" t="s">
        <v>182</v>
      </c>
    </row>
    <row r="229" s="2" customFormat="1" ht="33" customHeight="1">
      <c r="A229" s="37"/>
      <c r="B229" s="38"/>
      <c r="C229" s="226" t="s">
        <v>354</v>
      </c>
      <c r="D229" s="226" t="s">
        <v>184</v>
      </c>
      <c r="E229" s="227" t="s">
        <v>1800</v>
      </c>
      <c r="F229" s="228" t="s">
        <v>1801</v>
      </c>
      <c r="G229" s="229" t="s">
        <v>211</v>
      </c>
      <c r="H229" s="230">
        <v>405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3.3000000000000002E-06</v>
      </c>
      <c r="R229" s="236">
        <f>Q229*H229</f>
        <v>0.0013365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128</v>
      </c>
      <c r="AT229" s="238" t="s">
        <v>184</v>
      </c>
      <c r="AU229" s="238" t="s">
        <v>84</v>
      </c>
      <c r="AY229" s="16" t="s">
        <v>182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80</v>
      </c>
      <c r="BK229" s="239">
        <f>ROUND(I229*H229,2)</f>
        <v>0</v>
      </c>
      <c r="BL229" s="16" t="s">
        <v>128</v>
      </c>
      <c r="BM229" s="238" t="s">
        <v>1802</v>
      </c>
    </row>
    <row r="230" s="2" customFormat="1">
      <c r="A230" s="37"/>
      <c r="B230" s="38"/>
      <c r="C230" s="39"/>
      <c r="D230" s="240" t="s">
        <v>189</v>
      </c>
      <c r="E230" s="39"/>
      <c r="F230" s="241" t="s">
        <v>1803</v>
      </c>
      <c r="G230" s="39"/>
      <c r="H230" s="39"/>
      <c r="I230" s="242"/>
      <c r="J230" s="39"/>
      <c r="K230" s="39"/>
      <c r="L230" s="43"/>
      <c r="M230" s="243"/>
      <c r="N230" s="24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189</v>
      </c>
      <c r="AU230" s="16" t="s">
        <v>84</v>
      </c>
    </row>
    <row r="231" s="13" customFormat="1">
      <c r="A231" s="13"/>
      <c r="B231" s="245"/>
      <c r="C231" s="246"/>
      <c r="D231" s="247" t="s">
        <v>191</v>
      </c>
      <c r="E231" s="248" t="s">
        <v>1</v>
      </c>
      <c r="F231" s="249" t="s">
        <v>2051</v>
      </c>
      <c r="G231" s="246"/>
      <c r="H231" s="250">
        <v>405</v>
      </c>
      <c r="I231" s="251"/>
      <c r="J231" s="246"/>
      <c r="K231" s="246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191</v>
      </c>
      <c r="AU231" s="256" t="s">
        <v>84</v>
      </c>
      <c r="AV231" s="13" t="s">
        <v>84</v>
      </c>
      <c r="AW231" s="13" t="s">
        <v>33</v>
      </c>
      <c r="AX231" s="13" t="s">
        <v>76</v>
      </c>
      <c r="AY231" s="256" t="s">
        <v>182</v>
      </c>
    </row>
    <row r="232" s="2" customFormat="1" ht="33" customHeight="1">
      <c r="A232" s="37"/>
      <c r="B232" s="38"/>
      <c r="C232" s="226" t="s">
        <v>358</v>
      </c>
      <c r="D232" s="226" t="s">
        <v>184</v>
      </c>
      <c r="E232" s="227" t="s">
        <v>1804</v>
      </c>
      <c r="F232" s="228" t="s">
        <v>1805</v>
      </c>
      <c r="G232" s="229" t="s">
        <v>211</v>
      </c>
      <c r="H232" s="230">
        <v>365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41</v>
      </c>
      <c r="O232" s="90"/>
      <c r="P232" s="236">
        <f>O232*H232</f>
        <v>0</v>
      </c>
      <c r="Q232" s="236">
        <v>3.3000000000000002E-06</v>
      </c>
      <c r="R232" s="236">
        <f>Q232*H232</f>
        <v>0.0012045000000000001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128</v>
      </c>
      <c r="AT232" s="238" t="s">
        <v>184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128</v>
      </c>
      <c r="BM232" s="238" t="s">
        <v>1806</v>
      </c>
    </row>
    <row r="233" s="2" customFormat="1">
      <c r="A233" s="37"/>
      <c r="B233" s="38"/>
      <c r="C233" s="39"/>
      <c r="D233" s="240" t="s">
        <v>189</v>
      </c>
      <c r="E233" s="39"/>
      <c r="F233" s="241" t="s">
        <v>1807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189</v>
      </c>
      <c r="AU233" s="16" t="s">
        <v>84</v>
      </c>
    </row>
    <row r="234" s="13" customFormat="1">
      <c r="A234" s="13"/>
      <c r="B234" s="245"/>
      <c r="C234" s="246"/>
      <c r="D234" s="247" t="s">
        <v>191</v>
      </c>
      <c r="E234" s="248" t="s">
        <v>1</v>
      </c>
      <c r="F234" s="249" t="s">
        <v>2063</v>
      </c>
      <c r="G234" s="246"/>
      <c r="H234" s="250">
        <v>365</v>
      </c>
      <c r="I234" s="251"/>
      <c r="J234" s="246"/>
      <c r="K234" s="246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191</v>
      </c>
      <c r="AU234" s="256" t="s">
        <v>84</v>
      </c>
      <c r="AV234" s="13" t="s">
        <v>84</v>
      </c>
      <c r="AW234" s="13" t="s">
        <v>33</v>
      </c>
      <c r="AX234" s="13" t="s">
        <v>76</v>
      </c>
      <c r="AY234" s="256" t="s">
        <v>182</v>
      </c>
    </row>
    <row r="235" s="2" customFormat="1" ht="24.15" customHeight="1">
      <c r="A235" s="37"/>
      <c r="B235" s="38"/>
      <c r="C235" s="226" t="s">
        <v>363</v>
      </c>
      <c r="D235" s="226" t="s">
        <v>184</v>
      </c>
      <c r="E235" s="227" t="s">
        <v>2064</v>
      </c>
      <c r="F235" s="228" t="s">
        <v>2065</v>
      </c>
      <c r="G235" s="229" t="s">
        <v>211</v>
      </c>
      <c r="H235" s="230">
        <v>40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128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128</v>
      </c>
      <c r="BM235" s="238" t="s">
        <v>2066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2067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2" customFormat="1" ht="16.5" customHeight="1">
      <c r="A237" s="37"/>
      <c r="B237" s="38"/>
      <c r="C237" s="257" t="s">
        <v>367</v>
      </c>
      <c r="D237" s="257" t="s">
        <v>261</v>
      </c>
      <c r="E237" s="258" t="s">
        <v>2068</v>
      </c>
      <c r="F237" s="259" t="s">
        <v>2069</v>
      </c>
      <c r="G237" s="260" t="s">
        <v>187</v>
      </c>
      <c r="H237" s="261">
        <v>4.1200000000000001</v>
      </c>
      <c r="I237" s="262"/>
      <c r="J237" s="263">
        <f>ROUND(I237*H237,2)</f>
        <v>0</v>
      </c>
      <c r="K237" s="264"/>
      <c r="L237" s="265"/>
      <c r="M237" s="266" t="s">
        <v>1</v>
      </c>
      <c r="N237" s="267" t="s">
        <v>41</v>
      </c>
      <c r="O237" s="90"/>
      <c r="P237" s="236">
        <f>O237*H237</f>
        <v>0</v>
      </c>
      <c r="Q237" s="236">
        <v>0.20000000000000001</v>
      </c>
      <c r="R237" s="236">
        <f>Q237*H237</f>
        <v>0.82400000000000007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140</v>
      </c>
      <c r="AT237" s="238" t="s">
        <v>261</v>
      </c>
      <c r="AU237" s="238" t="s">
        <v>84</v>
      </c>
      <c r="AY237" s="16" t="s">
        <v>182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80</v>
      </c>
      <c r="BK237" s="239">
        <f>ROUND(I237*H237,2)</f>
        <v>0</v>
      </c>
      <c r="BL237" s="16" t="s">
        <v>128</v>
      </c>
      <c r="BM237" s="238" t="s">
        <v>2070</v>
      </c>
    </row>
    <row r="238" s="13" customFormat="1">
      <c r="A238" s="13"/>
      <c r="B238" s="245"/>
      <c r="C238" s="246"/>
      <c r="D238" s="247" t="s">
        <v>191</v>
      </c>
      <c r="E238" s="246"/>
      <c r="F238" s="249" t="s">
        <v>2071</v>
      </c>
      <c r="G238" s="246"/>
      <c r="H238" s="250">
        <v>4.1200000000000001</v>
      </c>
      <c r="I238" s="251"/>
      <c r="J238" s="246"/>
      <c r="K238" s="246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191</v>
      </c>
      <c r="AU238" s="256" t="s">
        <v>84</v>
      </c>
      <c r="AV238" s="13" t="s">
        <v>84</v>
      </c>
      <c r="AW238" s="13" t="s">
        <v>4</v>
      </c>
      <c r="AX238" s="13" t="s">
        <v>80</v>
      </c>
      <c r="AY238" s="256" t="s">
        <v>182</v>
      </c>
    </row>
    <row r="239" s="2" customFormat="1" ht="24.15" customHeight="1">
      <c r="A239" s="37"/>
      <c r="B239" s="38"/>
      <c r="C239" s="226" t="s">
        <v>372</v>
      </c>
      <c r="D239" s="226" t="s">
        <v>184</v>
      </c>
      <c r="E239" s="227" t="s">
        <v>1808</v>
      </c>
      <c r="F239" s="228" t="s">
        <v>1809</v>
      </c>
      <c r="G239" s="229" t="s">
        <v>243</v>
      </c>
      <c r="H239" s="230">
        <v>0.11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128</v>
      </c>
      <c r="AT239" s="238" t="s">
        <v>184</v>
      </c>
      <c r="AU239" s="238" t="s">
        <v>84</v>
      </c>
      <c r="AY239" s="16" t="s">
        <v>182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80</v>
      </c>
      <c r="BK239" s="239">
        <f>ROUND(I239*H239,2)</f>
        <v>0</v>
      </c>
      <c r="BL239" s="16" t="s">
        <v>128</v>
      </c>
      <c r="BM239" s="238" t="s">
        <v>1810</v>
      </c>
    </row>
    <row r="240" s="2" customFormat="1">
      <c r="A240" s="37"/>
      <c r="B240" s="38"/>
      <c r="C240" s="39"/>
      <c r="D240" s="240" t="s">
        <v>189</v>
      </c>
      <c r="E240" s="39"/>
      <c r="F240" s="241" t="s">
        <v>1811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189</v>
      </c>
      <c r="AU240" s="16" t="s">
        <v>84</v>
      </c>
    </row>
    <row r="241" s="13" customFormat="1">
      <c r="A241" s="13"/>
      <c r="B241" s="245"/>
      <c r="C241" s="246"/>
      <c r="D241" s="247" t="s">
        <v>191</v>
      </c>
      <c r="E241" s="248" t="s">
        <v>1</v>
      </c>
      <c r="F241" s="249" t="s">
        <v>2063</v>
      </c>
      <c r="G241" s="246"/>
      <c r="H241" s="250">
        <v>365</v>
      </c>
      <c r="I241" s="251"/>
      <c r="J241" s="246"/>
      <c r="K241" s="246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191</v>
      </c>
      <c r="AU241" s="256" t="s">
        <v>84</v>
      </c>
      <c r="AV241" s="13" t="s">
        <v>84</v>
      </c>
      <c r="AW241" s="13" t="s">
        <v>33</v>
      </c>
      <c r="AX241" s="13" t="s">
        <v>76</v>
      </c>
      <c r="AY241" s="256" t="s">
        <v>182</v>
      </c>
    </row>
    <row r="242" s="13" customFormat="1">
      <c r="A242" s="13"/>
      <c r="B242" s="245"/>
      <c r="C242" s="246"/>
      <c r="D242" s="247" t="s">
        <v>191</v>
      </c>
      <c r="E242" s="246"/>
      <c r="F242" s="249" t="s">
        <v>2072</v>
      </c>
      <c r="G242" s="246"/>
      <c r="H242" s="250">
        <v>0.11</v>
      </c>
      <c r="I242" s="251"/>
      <c r="J242" s="246"/>
      <c r="K242" s="246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191</v>
      </c>
      <c r="AU242" s="256" t="s">
        <v>84</v>
      </c>
      <c r="AV242" s="13" t="s">
        <v>84</v>
      </c>
      <c r="AW242" s="13" t="s">
        <v>4</v>
      </c>
      <c r="AX242" s="13" t="s">
        <v>80</v>
      </c>
      <c r="AY242" s="256" t="s">
        <v>182</v>
      </c>
    </row>
    <row r="243" s="2" customFormat="1" ht="16.5" customHeight="1">
      <c r="A243" s="37"/>
      <c r="B243" s="38"/>
      <c r="C243" s="257" t="s">
        <v>376</v>
      </c>
      <c r="D243" s="257" t="s">
        <v>261</v>
      </c>
      <c r="E243" s="258" t="s">
        <v>1813</v>
      </c>
      <c r="F243" s="259" t="s">
        <v>1814</v>
      </c>
      <c r="G243" s="260" t="s">
        <v>1076</v>
      </c>
      <c r="H243" s="261">
        <v>110</v>
      </c>
      <c r="I243" s="262"/>
      <c r="J243" s="263">
        <f>ROUND(I243*H243,2)</f>
        <v>0</v>
      </c>
      <c r="K243" s="264"/>
      <c r="L243" s="265"/>
      <c r="M243" s="266" t="s">
        <v>1</v>
      </c>
      <c r="N243" s="267" t="s">
        <v>41</v>
      </c>
      <c r="O243" s="90"/>
      <c r="P243" s="236">
        <f>O243*H243</f>
        <v>0</v>
      </c>
      <c r="Q243" s="236">
        <v>0.001</v>
      </c>
      <c r="R243" s="236">
        <f>Q243*H243</f>
        <v>0.11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140</v>
      </c>
      <c r="AT243" s="238" t="s">
        <v>261</v>
      </c>
      <c r="AU243" s="238" t="s">
        <v>84</v>
      </c>
      <c r="AY243" s="16" t="s">
        <v>182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80</v>
      </c>
      <c r="BK243" s="239">
        <f>ROUND(I243*H243,2)</f>
        <v>0</v>
      </c>
      <c r="BL243" s="16" t="s">
        <v>128</v>
      </c>
      <c r="BM243" s="238" t="s">
        <v>1815</v>
      </c>
    </row>
    <row r="244" s="12" customFormat="1" ht="22.8" customHeight="1">
      <c r="A244" s="12"/>
      <c r="B244" s="210"/>
      <c r="C244" s="211"/>
      <c r="D244" s="212" t="s">
        <v>75</v>
      </c>
      <c r="E244" s="224" t="s">
        <v>84</v>
      </c>
      <c r="F244" s="224" t="s">
        <v>1820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SUM(P245:P276)</f>
        <v>0</v>
      </c>
      <c r="Q244" s="218"/>
      <c r="R244" s="219">
        <f>SUM(R245:R276)</f>
        <v>20.679149353915999</v>
      </c>
      <c r="S244" s="218"/>
      <c r="T244" s="220">
        <f>SUM(T245:T276)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80</v>
      </c>
      <c r="AT244" s="222" t="s">
        <v>75</v>
      </c>
      <c r="AU244" s="222" t="s">
        <v>80</v>
      </c>
      <c r="AY244" s="221" t="s">
        <v>182</v>
      </c>
      <c r="BK244" s="223">
        <f>SUM(BK245:BK276)</f>
        <v>0</v>
      </c>
    </row>
    <row r="245" s="2" customFormat="1" ht="16.5" customHeight="1">
      <c r="A245" s="37"/>
      <c r="B245" s="38"/>
      <c r="C245" s="226" t="s">
        <v>382</v>
      </c>
      <c r="D245" s="226" t="s">
        <v>184</v>
      </c>
      <c r="E245" s="227" t="s">
        <v>1821</v>
      </c>
      <c r="F245" s="228" t="s">
        <v>1822</v>
      </c>
      <c r="G245" s="229" t="s">
        <v>305</v>
      </c>
      <c r="H245" s="230">
        <v>59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41</v>
      </c>
      <c r="O245" s="90"/>
      <c r="P245" s="236">
        <f>O245*H245</f>
        <v>0</v>
      </c>
      <c r="Q245" s="236">
        <v>0.040000000000000001</v>
      </c>
      <c r="R245" s="236">
        <f>Q245*H245</f>
        <v>2.3599999999999999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128</v>
      </c>
      <c r="AT245" s="238" t="s">
        <v>184</v>
      </c>
      <c r="AU245" s="238" t="s">
        <v>84</v>
      </c>
      <c r="AY245" s="16" t="s">
        <v>182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80</v>
      </c>
      <c r="BK245" s="239">
        <f>ROUND(I245*H245,2)</f>
        <v>0</v>
      </c>
      <c r="BL245" s="16" t="s">
        <v>128</v>
      </c>
      <c r="BM245" s="238" t="s">
        <v>1823</v>
      </c>
    </row>
    <row r="246" s="2" customFormat="1" ht="24.15" customHeight="1">
      <c r="A246" s="37"/>
      <c r="B246" s="38"/>
      <c r="C246" s="226" t="s">
        <v>387</v>
      </c>
      <c r="D246" s="226" t="s">
        <v>184</v>
      </c>
      <c r="E246" s="227" t="s">
        <v>1824</v>
      </c>
      <c r="F246" s="228" t="s">
        <v>1825</v>
      </c>
      <c r="G246" s="229" t="s">
        <v>211</v>
      </c>
      <c r="H246" s="230">
        <v>33.009999999999998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0.00016694</v>
      </c>
      <c r="R246" s="236">
        <f>Q246*H246</f>
        <v>0.0055106893999999993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128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128</v>
      </c>
      <c r="BM246" s="238" t="s">
        <v>1826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1827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13" customFormat="1">
      <c r="A248" s="13"/>
      <c r="B248" s="245"/>
      <c r="C248" s="246"/>
      <c r="D248" s="247" t="s">
        <v>191</v>
      </c>
      <c r="E248" s="248" t="s">
        <v>1</v>
      </c>
      <c r="F248" s="249" t="s">
        <v>2073</v>
      </c>
      <c r="G248" s="246"/>
      <c r="H248" s="250">
        <v>33.010284807596904</v>
      </c>
      <c r="I248" s="251"/>
      <c r="J248" s="246"/>
      <c r="K248" s="246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191</v>
      </c>
      <c r="AU248" s="256" t="s">
        <v>84</v>
      </c>
      <c r="AV248" s="13" t="s">
        <v>84</v>
      </c>
      <c r="AW248" s="13" t="s">
        <v>33</v>
      </c>
      <c r="AX248" s="13" t="s">
        <v>76</v>
      </c>
      <c r="AY248" s="256" t="s">
        <v>182</v>
      </c>
    </row>
    <row r="249" s="2" customFormat="1" ht="24.15" customHeight="1">
      <c r="A249" s="37"/>
      <c r="B249" s="38"/>
      <c r="C249" s="257" t="s">
        <v>392</v>
      </c>
      <c r="D249" s="257" t="s">
        <v>261</v>
      </c>
      <c r="E249" s="258" t="s">
        <v>1829</v>
      </c>
      <c r="F249" s="259" t="s">
        <v>1830</v>
      </c>
      <c r="G249" s="260" t="s">
        <v>211</v>
      </c>
      <c r="H249" s="261">
        <v>39.100000000000001</v>
      </c>
      <c r="I249" s="262"/>
      <c r="J249" s="263">
        <f>ROUND(I249*H249,2)</f>
        <v>0</v>
      </c>
      <c r="K249" s="264"/>
      <c r="L249" s="265"/>
      <c r="M249" s="266" t="s">
        <v>1</v>
      </c>
      <c r="N249" s="267" t="s">
        <v>41</v>
      </c>
      <c r="O249" s="90"/>
      <c r="P249" s="236">
        <f>O249*H249</f>
        <v>0</v>
      </c>
      <c r="Q249" s="236">
        <v>0.00010000000000000001</v>
      </c>
      <c r="R249" s="236">
        <f>Q249*H249</f>
        <v>0.0039100000000000003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140</v>
      </c>
      <c r="AT249" s="238" t="s">
        <v>261</v>
      </c>
      <c r="AU249" s="238" t="s">
        <v>84</v>
      </c>
      <c r="AY249" s="16" t="s">
        <v>182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80</v>
      </c>
      <c r="BK249" s="239">
        <f>ROUND(I249*H249,2)</f>
        <v>0</v>
      </c>
      <c r="BL249" s="16" t="s">
        <v>128</v>
      </c>
      <c r="BM249" s="238" t="s">
        <v>1831</v>
      </c>
    </row>
    <row r="250" s="13" customFormat="1">
      <c r="A250" s="13"/>
      <c r="B250" s="245"/>
      <c r="C250" s="246"/>
      <c r="D250" s="247" t="s">
        <v>191</v>
      </c>
      <c r="E250" s="246"/>
      <c r="F250" s="249" t="s">
        <v>2074</v>
      </c>
      <c r="G250" s="246"/>
      <c r="H250" s="250">
        <v>39.100000000000001</v>
      </c>
      <c r="I250" s="251"/>
      <c r="J250" s="246"/>
      <c r="K250" s="246"/>
      <c r="L250" s="252"/>
      <c r="M250" s="253"/>
      <c r="N250" s="254"/>
      <c r="O250" s="254"/>
      <c r="P250" s="254"/>
      <c r="Q250" s="254"/>
      <c r="R250" s="254"/>
      <c r="S250" s="254"/>
      <c r="T250" s="25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6" t="s">
        <v>191</v>
      </c>
      <c r="AU250" s="256" t="s">
        <v>84</v>
      </c>
      <c r="AV250" s="13" t="s">
        <v>84</v>
      </c>
      <c r="AW250" s="13" t="s">
        <v>4</v>
      </c>
      <c r="AX250" s="13" t="s">
        <v>80</v>
      </c>
      <c r="AY250" s="256" t="s">
        <v>182</v>
      </c>
    </row>
    <row r="251" s="2" customFormat="1" ht="37.8" customHeight="1">
      <c r="A251" s="37"/>
      <c r="B251" s="38"/>
      <c r="C251" s="226" t="s">
        <v>397</v>
      </c>
      <c r="D251" s="226" t="s">
        <v>184</v>
      </c>
      <c r="E251" s="227" t="s">
        <v>1833</v>
      </c>
      <c r="F251" s="228" t="s">
        <v>1834</v>
      </c>
      <c r="G251" s="229" t="s">
        <v>305</v>
      </c>
      <c r="H251" s="230">
        <v>70</v>
      </c>
      <c r="I251" s="231"/>
      <c r="J251" s="232">
        <f>ROUND(I251*H251,2)</f>
        <v>0</v>
      </c>
      <c r="K251" s="233"/>
      <c r="L251" s="43"/>
      <c r="M251" s="234" t="s">
        <v>1</v>
      </c>
      <c r="N251" s="235" t="s">
        <v>41</v>
      </c>
      <c r="O251" s="90"/>
      <c r="P251" s="236">
        <f>O251*H251</f>
        <v>0</v>
      </c>
      <c r="Q251" s="236">
        <v>0.2046936</v>
      </c>
      <c r="R251" s="236">
        <f>Q251*H251</f>
        <v>14.328552</v>
      </c>
      <c r="S251" s="236">
        <v>0</v>
      </c>
      <c r="T251" s="23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128</v>
      </c>
      <c r="AT251" s="238" t="s">
        <v>184</v>
      </c>
      <c r="AU251" s="238" t="s">
        <v>84</v>
      </c>
      <c r="AY251" s="16" t="s">
        <v>182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80</v>
      </c>
      <c r="BK251" s="239">
        <f>ROUND(I251*H251,2)</f>
        <v>0</v>
      </c>
      <c r="BL251" s="16" t="s">
        <v>128</v>
      </c>
      <c r="BM251" s="238" t="s">
        <v>1835</v>
      </c>
    </row>
    <row r="252" s="2" customFormat="1">
      <c r="A252" s="37"/>
      <c r="B252" s="38"/>
      <c r="C252" s="39"/>
      <c r="D252" s="240" t="s">
        <v>189</v>
      </c>
      <c r="E252" s="39"/>
      <c r="F252" s="241" t="s">
        <v>1836</v>
      </c>
      <c r="G252" s="39"/>
      <c r="H252" s="39"/>
      <c r="I252" s="242"/>
      <c r="J252" s="39"/>
      <c r="K252" s="39"/>
      <c r="L252" s="43"/>
      <c r="M252" s="243"/>
      <c r="N252" s="24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189</v>
      </c>
      <c r="AU252" s="16" t="s">
        <v>84</v>
      </c>
    </row>
    <row r="253" s="2" customFormat="1" ht="24.15" customHeight="1">
      <c r="A253" s="37"/>
      <c r="B253" s="38"/>
      <c r="C253" s="226" t="s">
        <v>401</v>
      </c>
      <c r="D253" s="226" t="s">
        <v>184</v>
      </c>
      <c r="E253" s="227" t="s">
        <v>1837</v>
      </c>
      <c r="F253" s="228" t="s">
        <v>1838</v>
      </c>
      <c r="G253" s="229" t="s">
        <v>211</v>
      </c>
      <c r="H253" s="230">
        <v>1683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41</v>
      </c>
      <c r="O253" s="90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128</v>
      </c>
      <c r="AT253" s="238" t="s">
        <v>184</v>
      </c>
      <c r="AU253" s="238" t="s">
        <v>84</v>
      </c>
      <c r="AY253" s="16" t="s">
        <v>182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128</v>
      </c>
      <c r="BM253" s="238" t="s">
        <v>1839</v>
      </c>
    </row>
    <row r="254" s="2" customFormat="1">
      <c r="A254" s="37"/>
      <c r="B254" s="38"/>
      <c r="C254" s="39"/>
      <c r="D254" s="240" t="s">
        <v>189</v>
      </c>
      <c r="E254" s="39"/>
      <c r="F254" s="241" t="s">
        <v>1840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189</v>
      </c>
      <c r="AU254" s="16" t="s">
        <v>84</v>
      </c>
    </row>
    <row r="255" s="13" customFormat="1">
      <c r="A255" s="13"/>
      <c r="B255" s="245"/>
      <c r="C255" s="246"/>
      <c r="D255" s="247" t="s">
        <v>191</v>
      </c>
      <c r="E255" s="248" t="s">
        <v>1</v>
      </c>
      <c r="F255" s="249" t="s">
        <v>2075</v>
      </c>
      <c r="G255" s="246"/>
      <c r="H255" s="250">
        <v>1683</v>
      </c>
      <c r="I255" s="251"/>
      <c r="J255" s="246"/>
      <c r="K255" s="246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191</v>
      </c>
      <c r="AU255" s="256" t="s">
        <v>84</v>
      </c>
      <c r="AV255" s="13" t="s">
        <v>84</v>
      </c>
      <c r="AW255" s="13" t="s">
        <v>33</v>
      </c>
      <c r="AX255" s="13" t="s">
        <v>76</v>
      </c>
      <c r="AY255" s="256" t="s">
        <v>182</v>
      </c>
    </row>
    <row r="256" s="2" customFormat="1" ht="24.15" customHeight="1">
      <c r="A256" s="37"/>
      <c r="B256" s="38"/>
      <c r="C256" s="257" t="s">
        <v>406</v>
      </c>
      <c r="D256" s="257" t="s">
        <v>261</v>
      </c>
      <c r="E256" s="258" t="s">
        <v>1842</v>
      </c>
      <c r="F256" s="259" t="s">
        <v>2076</v>
      </c>
      <c r="G256" s="260" t="s">
        <v>211</v>
      </c>
      <c r="H256" s="261">
        <v>1993.5139999999999</v>
      </c>
      <c r="I256" s="262"/>
      <c r="J256" s="263">
        <f>ROUND(I256*H256,2)</f>
        <v>0</v>
      </c>
      <c r="K256" s="264"/>
      <c r="L256" s="265"/>
      <c r="M256" s="266" t="s">
        <v>1</v>
      </c>
      <c r="N256" s="267" t="s">
        <v>41</v>
      </c>
      <c r="O256" s="90"/>
      <c r="P256" s="236">
        <f>O256*H256</f>
        <v>0</v>
      </c>
      <c r="Q256" s="236">
        <v>0.00022000000000000001</v>
      </c>
      <c r="R256" s="236">
        <f>Q256*H256</f>
        <v>0.43857308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140</v>
      </c>
      <c r="AT256" s="238" t="s">
        <v>261</v>
      </c>
      <c r="AU256" s="238" t="s">
        <v>84</v>
      </c>
      <c r="AY256" s="16" t="s">
        <v>182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80</v>
      </c>
      <c r="BK256" s="239">
        <f>ROUND(I256*H256,2)</f>
        <v>0</v>
      </c>
      <c r="BL256" s="16" t="s">
        <v>128</v>
      </c>
      <c r="BM256" s="238" t="s">
        <v>1844</v>
      </c>
    </row>
    <row r="257" s="2" customFormat="1">
      <c r="A257" s="37"/>
      <c r="B257" s="38"/>
      <c r="C257" s="39"/>
      <c r="D257" s="247" t="s">
        <v>271</v>
      </c>
      <c r="E257" s="39"/>
      <c r="F257" s="268" t="s">
        <v>2077</v>
      </c>
      <c r="G257" s="39"/>
      <c r="H257" s="39"/>
      <c r="I257" s="242"/>
      <c r="J257" s="39"/>
      <c r="K257" s="39"/>
      <c r="L257" s="43"/>
      <c r="M257" s="243"/>
      <c r="N257" s="24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271</v>
      </c>
      <c r="AU257" s="16" t="s">
        <v>84</v>
      </c>
    </row>
    <row r="258" s="13" customFormat="1">
      <c r="A258" s="13"/>
      <c r="B258" s="245"/>
      <c r="C258" s="246"/>
      <c r="D258" s="247" t="s">
        <v>191</v>
      </c>
      <c r="E258" s="246"/>
      <c r="F258" s="249" t="s">
        <v>2078</v>
      </c>
      <c r="G258" s="246"/>
      <c r="H258" s="250">
        <v>1993.5139999999999</v>
      </c>
      <c r="I258" s="251"/>
      <c r="J258" s="246"/>
      <c r="K258" s="246"/>
      <c r="L258" s="252"/>
      <c r="M258" s="253"/>
      <c r="N258" s="254"/>
      <c r="O258" s="254"/>
      <c r="P258" s="254"/>
      <c r="Q258" s="254"/>
      <c r="R258" s="254"/>
      <c r="S258" s="254"/>
      <c r="T258" s="25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6" t="s">
        <v>191</v>
      </c>
      <c r="AU258" s="256" t="s">
        <v>84</v>
      </c>
      <c r="AV258" s="13" t="s">
        <v>84</v>
      </c>
      <c r="AW258" s="13" t="s">
        <v>4</v>
      </c>
      <c r="AX258" s="13" t="s">
        <v>80</v>
      </c>
      <c r="AY258" s="256" t="s">
        <v>182</v>
      </c>
    </row>
    <row r="259" s="2" customFormat="1" ht="16.5" customHeight="1">
      <c r="A259" s="37"/>
      <c r="B259" s="38"/>
      <c r="C259" s="226" t="s">
        <v>412</v>
      </c>
      <c r="D259" s="226" t="s">
        <v>184</v>
      </c>
      <c r="E259" s="227" t="s">
        <v>2079</v>
      </c>
      <c r="F259" s="228" t="s">
        <v>2080</v>
      </c>
      <c r="G259" s="229" t="s">
        <v>305</v>
      </c>
      <c r="H259" s="230">
        <v>6</v>
      </c>
      <c r="I259" s="231"/>
      <c r="J259" s="232">
        <f>ROUND(I259*H259,2)</f>
        <v>0</v>
      </c>
      <c r="K259" s="233"/>
      <c r="L259" s="43"/>
      <c r="M259" s="234" t="s">
        <v>1</v>
      </c>
      <c r="N259" s="235" t="s">
        <v>41</v>
      </c>
      <c r="O259" s="90"/>
      <c r="P259" s="236">
        <f>O259*H259</f>
        <v>0</v>
      </c>
      <c r="Q259" s="236">
        <v>3.0000000000000001E-05</v>
      </c>
      <c r="R259" s="236">
        <f>Q259*H259</f>
        <v>0.00018000000000000001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128</v>
      </c>
      <c r="AT259" s="238" t="s">
        <v>184</v>
      </c>
      <c r="AU259" s="238" t="s">
        <v>84</v>
      </c>
      <c r="AY259" s="16" t="s">
        <v>182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80</v>
      </c>
      <c r="BK259" s="239">
        <f>ROUND(I259*H259,2)</f>
        <v>0</v>
      </c>
      <c r="BL259" s="16" t="s">
        <v>128</v>
      </c>
      <c r="BM259" s="238" t="s">
        <v>2081</v>
      </c>
    </row>
    <row r="260" s="13" customFormat="1">
      <c r="A260" s="13"/>
      <c r="B260" s="245"/>
      <c r="C260" s="246"/>
      <c r="D260" s="247" t="s">
        <v>191</v>
      </c>
      <c r="E260" s="248" t="s">
        <v>1</v>
      </c>
      <c r="F260" s="249" t="s">
        <v>2082</v>
      </c>
      <c r="G260" s="246"/>
      <c r="H260" s="250">
        <v>6</v>
      </c>
      <c r="I260" s="251"/>
      <c r="J260" s="246"/>
      <c r="K260" s="246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191</v>
      </c>
      <c r="AU260" s="256" t="s">
        <v>84</v>
      </c>
      <c r="AV260" s="13" t="s">
        <v>84</v>
      </c>
      <c r="AW260" s="13" t="s">
        <v>33</v>
      </c>
      <c r="AX260" s="13" t="s">
        <v>76</v>
      </c>
      <c r="AY260" s="256" t="s">
        <v>182</v>
      </c>
    </row>
    <row r="261" s="2" customFormat="1" ht="16.5" customHeight="1">
      <c r="A261" s="37"/>
      <c r="B261" s="38"/>
      <c r="C261" s="226" t="s">
        <v>417</v>
      </c>
      <c r="D261" s="226" t="s">
        <v>184</v>
      </c>
      <c r="E261" s="227" t="s">
        <v>2083</v>
      </c>
      <c r="F261" s="228" t="s">
        <v>2084</v>
      </c>
      <c r="G261" s="229" t="s">
        <v>187</v>
      </c>
      <c r="H261" s="230">
        <v>0.47499999999999998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2.3010222040000001</v>
      </c>
      <c r="R261" s="236">
        <f>Q261*H261</f>
        <v>1.0929855469000001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128</v>
      </c>
      <c r="AT261" s="238" t="s">
        <v>184</v>
      </c>
      <c r="AU261" s="238" t="s">
        <v>84</v>
      </c>
      <c r="AY261" s="16" t="s">
        <v>182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128</v>
      </c>
      <c r="BM261" s="238" t="s">
        <v>2085</v>
      </c>
    </row>
    <row r="262" s="2" customFormat="1">
      <c r="A262" s="37"/>
      <c r="B262" s="38"/>
      <c r="C262" s="39"/>
      <c r="D262" s="240" t="s">
        <v>189</v>
      </c>
      <c r="E262" s="39"/>
      <c r="F262" s="241" t="s">
        <v>2086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189</v>
      </c>
      <c r="AU262" s="16" t="s">
        <v>84</v>
      </c>
    </row>
    <row r="263" s="13" customFormat="1">
      <c r="A263" s="13"/>
      <c r="B263" s="245"/>
      <c r="C263" s="246"/>
      <c r="D263" s="247" t="s">
        <v>191</v>
      </c>
      <c r="E263" s="248" t="s">
        <v>1</v>
      </c>
      <c r="F263" s="249" t="s">
        <v>2087</v>
      </c>
      <c r="G263" s="246"/>
      <c r="H263" s="250">
        <v>0.47499999999999998</v>
      </c>
      <c r="I263" s="251"/>
      <c r="J263" s="246"/>
      <c r="K263" s="246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191</v>
      </c>
      <c r="AU263" s="256" t="s">
        <v>84</v>
      </c>
      <c r="AV263" s="13" t="s">
        <v>84</v>
      </c>
      <c r="AW263" s="13" t="s">
        <v>33</v>
      </c>
      <c r="AX263" s="13" t="s">
        <v>76</v>
      </c>
      <c r="AY263" s="256" t="s">
        <v>182</v>
      </c>
    </row>
    <row r="264" s="2" customFormat="1" ht="16.5" customHeight="1">
      <c r="A264" s="37"/>
      <c r="B264" s="38"/>
      <c r="C264" s="226" t="s">
        <v>422</v>
      </c>
      <c r="D264" s="226" t="s">
        <v>184</v>
      </c>
      <c r="E264" s="227" t="s">
        <v>2088</v>
      </c>
      <c r="F264" s="228" t="s">
        <v>2089</v>
      </c>
      <c r="G264" s="229" t="s">
        <v>187</v>
      </c>
      <c r="H264" s="230">
        <v>0.95399999999999996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2.5018722040000001</v>
      </c>
      <c r="R264" s="236">
        <f>Q264*H264</f>
        <v>2.3867860826160001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128</v>
      </c>
      <c r="AT264" s="238" t="s">
        <v>184</v>
      </c>
      <c r="AU264" s="238" t="s">
        <v>84</v>
      </c>
      <c r="AY264" s="16" t="s">
        <v>182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80</v>
      </c>
      <c r="BK264" s="239">
        <f>ROUND(I264*H264,2)</f>
        <v>0</v>
      </c>
      <c r="BL264" s="16" t="s">
        <v>128</v>
      </c>
      <c r="BM264" s="238" t="s">
        <v>2090</v>
      </c>
    </row>
    <row r="265" s="2" customFormat="1">
      <c r="A265" s="37"/>
      <c r="B265" s="38"/>
      <c r="C265" s="39"/>
      <c r="D265" s="240" t="s">
        <v>189</v>
      </c>
      <c r="E265" s="39"/>
      <c r="F265" s="241" t="s">
        <v>2091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189</v>
      </c>
      <c r="AU265" s="16" t="s">
        <v>84</v>
      </c>
    </row>
    <row r="266" s="13" customFormat="1">
      <c r="A266" s="13"/>
      <c r="B266" s="245"/>
      <c r="C266" s="246"/>
      <c r="D266" s="247" t="s">
        <v>191</v>
      </c>
      <c r="E266" s="248" t="s">
        <v>1</v>
      </c>
      <c r="F266" s="249" t="s">
        <v>2092</v>
      </c>
      <c r="G266" s="246"/>
      <c r="H266" s="250">
        <v>0.95425876852796299</v>
      </c>
      <c r="I266" s="251"/>
      <c r="J266" s="246"/>
      <c r="K266" s="246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191</v>
      </c>
      <c r="AU266" s="256" t="s">
        <v>84</v>
      </c>
      <c r="AV266" s="13" t="s">
        <v>84</v>
      </c>
      <c r="AW266" s="13" t="s">
        <v>33</v>
      </c>
      <c r="AX266" s="13" t="s">
        <v>76</v>
      </c>
      <c r="AY266" s="256" t="s">
        <v>182</v>
      </c>
    </row>
    <row r="267" s="2" customFormat="1" ht="16.5" customHeight="1">
      <c r="A267" s="37"/>
      <c r="B267" s="38"/>
      <c r="C267" s="226" t="s">
        <v>427</v>
      </c>
      <c r="D267" s="226" t="s">
        <v>184</v>
      </c>
      <c r="E267" s="227" t="s">
        <v>2093</v>
      </c>
      <c r="F267" s="228" t="s">
        <v>2094</v>
      </c>
      <c r="G267" s="229" t="s">
        <v>211</v>
      </c>
      <c r="H267" s="230">
        <v>1.95</v>
      </c>
      <c r="I267" s="231"/>
      <c r="J267" s="232">
        <f>ROUND(I267*H267,2)</f>
        <v>0</v>
      </c>
      <c r="K267" s="233"/>
      <c r="L267" s="43"/>
      <c r="M267" s="234" t="s">
        <v>1</v>
      </c>
      <c r="N267" s="235" t="s">
        <v>41</v>
      </c>
      <c r="O267" s="90"/>
      <c r="P267" s="236">
        <f>O267*H267</f>
        <v>0</v>
      </c>
      <c r="Q267" s="236">
        <v>0.0026369000000000002</v>
      </c>
      <c r="R267" s="236">
        <f>Q267*H267</f>
        <v>0.0051419550000000001</v>
      </c>
      <c r="S267" s="236">
        <v>0</v>
      </c>
      <c r="T267" s="23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8" t="s">
        <v>128</v>
      </c>
      <c r="AT267" s="238" t="s">
        <v>184</v>
      </c>
      <c r="AU267" s="238" t="s">
        <v>84</v>
      </c>
      <c r="AY267" s="16" t="s">
        <v>182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6" t="s">
        <v>80</v>
      </c>
      <c r="BK267" s="239">
        <f>ROUND(I267*H267,2)</f>
        <v>0</v>
      </c>
      <c r="BL267" s="16" t="s">
        <v>128</v>
      </c>
      <c r="BM267" s="238" t="s">
        <v>2095</v>
      </c>
    </row>
    <row r="268" s="2" customFormat="1">
      <c r="A268" s="37"/>
      <c r="B268" s="38"/>
      <c r="C268" s="39"/>
      <c r="D268" s="240" t="s">
        <v>189</v>
      </c>
      <c r="E268" s="39"/>
      <c r="F268" s="241" t="s">
        <v>2096</v>
      </c>
      <c r="G268" s="39"/>
      <c r="H268" s="39"/>
      <c r="I268" s="242"/>
      <c r="J268" s="39"/>
      <c r="K268" s="39"/>
      <c r="L268" s="43"/>
      <c r="M268" s="243"/>
      <c r="N268" s="24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189</v>
      </c>
      <c r="AU268" s="16" t="s">
        <v>84</v>
      </c>
    </row>
    <row r="269" s="13" customFormat="1">
      <c r="A269" s="13"/>
      <c r="B269" s="245"/>
      <c r="C269" s="246"/>
      <c r="D269" s="247" t="s">
        <v>191</v>
      </c>
      <c r="E269" s="248" t="s">
        <v>1</v>
      </c>
      <c r="F269" s="249" t="s">
        <v>2097</v>
      </c>
      <c r="G269" s="246"/>
      <c r="H269" s="250">
        <v>1.95</v>
      </c>
      <c r="I269" s="251"/>
      <c r="J269" s="246"/>
      <c r="K269" s="246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191</v>
      </c>
      <c r="AU269" s="256" t="s">
        <v>84</v>
      </c>
      <c r="AV269" s="13" t="s">
        <v>84</v>
      </c>
      <c r="AW269" s="13" t="s">
        <v>33</v>
      </c>
      <c r="AX269" s="13" t="s">
        <v>76</v>
      </c>
      <c r="AY269" s="256" t="s">
        <v>182</v>
      </c>
    </row>
    <row r="270" s="2" customFormat="1" ht="16.5" customHeight="1">
      <c r="A270" s="37"/>
      <c r="B270" s="38"/>
      <c r="C270" s="226" t="s">
        <v>432</v>
      </c>
      <c r="D270" s="226" t="s">
        <v>184</v>
      </c>
      <c r="E270" s="227" t="s">
        <v>2098</v>
      </c>
      <c r="F270" s="228" t="s">
        <v>2099</v>
      </c>
      <c r="G270" s="229" t="s">
        <v>211</v>
      </c>
      <c r="H270" s="230">
        <v>1.95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128</v>
      </c>
      <c r="AT270" s="238" t="s">
        <v>184</v>
      </c>
      <c r="AU270" s="238" t="s">
        <v>84</v>
      </c>
      <c r="AY270" s="16" t="s">
        <v>182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80</v>
      </c>
      <c r="BK270" s="239">
        <f>ROUND(I270*H270,2)</f>
        <v>0</v>
      </c>
      <c r="BL270" s="16" t="s">
        <v>128</v>
      </c>
      <c r="BM270" s="238" t="s">
        <v>2100</v>
      </c>
    </row>
    <row r="271" s="2" customFormat="1">
      <c r="A271" s="37"/>
      <c r="B271" s="38"/>
      <c r="C271" s="39"/>
      <c r="D271" s="240" t="s">
        <v>189</v>
      </c>
      <c r="E271" s="39"/>
      <c r="F271" s="241" t="s">
        <v>2101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189</v>
      </c>
      <c r="AU271" s="16" t="s">
        <v>84</v>
      </c>
    </row>
    <row r="272" s="2" customFormat="1" ht="16.5" customHeight="1">
      <c r="A272" s="37"/>
      <c r="B272" s="38"/>
      <c r="C272" s="226" t="s">
        <v>438</v>
      </c>
      <c r="D272" s="226" t="s">
        <v>184</v>
      </c>
      <c r="E272" s="227" t="s">
        <v>2102</v>
      </c>
      <c r="F272" s="228" t="s">
        <v>1</v>
      </c>
      <c r="G272" s="229" t="s">
        <v>2103</v>
      </c>
      <c r="H272" s="230">
        <v>6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128</v>
      </c>
      <c r="AT272" s="238" t="s">
        <v>184</v>
      </c>
      <c r="AU272" s="238" t="s">
        <v>84</v>
      </c>
      <c r="AY272" s="16" t="s">
        <v>182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80</v>
      </c>
      <c r="BK272" s="239">
        <f>ROUND(I272*H272,2)</f>
        <v>0</v>
      </c>
      <c r="BL272" s="16" t="s">
        <v>128</v>
      </c>
      <c r="BM272" s="238" t="s">
        <v>2104</v>
      </c>
    </row>
    <row r="273" s="2" customFormat="1" ht="16.5" customHeight="1">
      <c r="A273" s="37"/>
      <c r="B273" s="38"/>
      <c r="C273" s="257" t="s">
        <v>444</v>
      </c>
      <c r="D273" s="257" t="s">
        <v>261</v>
      </c>
      <c r="E273" s="258" t="s">
        <v>2105</v>
      </c>
      <c r="F273" s="259" t="s">
        <v>2106</v>
      </c>
      <c r="G273" s="260" t="s">
        <v>305</v>
      </c>
      <c r="H273" s="261">
        <v>13.859999999999999</v>
      </c>
      <c r="I273" s="262"/>
      <c r="J273" s="263">
        <f>ROUND(I273*H273,2)</f>
        <v>0</v>
      </c>
      <c r="K273" s="264"/>
      <c r="L273" s="265"/>
      <c r="M273" s="266" t="s">
        <v>1</v>
      </c>
      <c r="N273" s="267" t="s">
        <v>41</v>
      </c>
      <c r="O273" s="90"/>
      <c r="P273" s="236">
        <f>O273*H273</f>
        <v>0</v>
      </c>
      <c r="Q273" s="236">
        <v>0.0035000000000000001</v>
      </c>
      <c r="R273" s="236">
        <f>Q273*H273</f>
        <v>0.048509999999999998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140</v>
      </c>
      <c r="AT273" s="238" t="s">
        <v>261</v>
      </c>
      <c r="AU273" s="238" t="s">
        <v>84</v>
      </c>
      <c r="AY273" s="16" t="s">
        <v>182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80</v>
      </c>
      <c r="BK273" s="239">
        <f>ROUND(I273*H273,2)</f>
        <v>0</v>
      </c>
      <c r="BL273" s="16" t="s">
        <v>128</v>
      </c>
      <c r="BM273" s="238" t="s">
        <v>2107</v>
      </c>
    </row>
    <row r="274" s="13" customFormat="1">
      <c r="A274" s="13"/>
      <c r="B274" s="245"/>
      <c r="C274" s="246"/>
      <c r="D274" s="247" t="s">
        <v>191</v>
      </c>
      <c r="E274" s="248" t="s">
        <v>1</v>
      </c>
      <c r="F274" s="249" t="s">
        <v>2108</v>
      </c>
      <c r="G274" s="246"/>
      <c r="H274" s="250">
        <v>12.6</v>
      </c>
      <c r="I274" s="251"/>
      <c r="J274" s="246"/>
      <c r="K274" s="246"/>
      <c r="L274" s="252"/>
      <c r="M274" s="253"/>
      <c r="N274" s="254"/>
      <c r="O274" s="254"/>
      <c r="P274" s="254"/>
      <c r="Q274" s="254"/>
      <c r="R274" s="254"/>
      <c r="S274" s="254"/>
      <c r="T274" s="25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191</v>
      </c>
      <c r="AU274" s="256" t="s">
        <v>84</v>
      </c>
      <c r="AV274" s="13" t="s">
        <v>84</v>
      </c>
      <c r="AW274" s="13" t="s">
        <v>33</v>
      </c>
      <c r="AX274" s="13" t="s">
        <v>76</v>
      </c>
      <c r="AY274" s="256" t="s">
        <v>182</v>
      </c>
    </row>
    <row r="275" s="13" customFormat="1">
      <c r="A275" s="13"/>
      <c r="B275" s="245"/>
      <c r="C275" s="246"/>
      <c r="D275" s="247" t="s">
        <v>191</v>
      </c>
      <c r="E275" s="246"/>
      <c r="F275" s="249" t="s">
        <v>2109</v>
      </c>
      <c r="G275" s="246"/>
      <c r="H275" s="250">
        <v>13.859999999999999</v>
      </c>
      <c r="I275" s="251"/>
      <c r="J275" s="246"/>
      <c r="K275" s="246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191</v>
      </c>
      <c r="AU275" s="256" t="s">
        <v>84</v>
      </c>
      <c r="AV275" s="13" t="s">
        <v>84</v>
      </c>
      <c r="AW275" s="13" t="s">
        <v>4</v>
      </c>
      <c r="AX275" s="13" t="s">
        <v>80</v>
      </c>
      <c r="AY275" s="256" t="s">
        <v>182</v>
      </c>
    </row>
    <row r="276" s="2" customFormat="1" ht="16.5" customHeight="1">
      <c r="A276" s="37"/>
      <c r="B276" s="38"/>
      <c r="C276" s="257" t="s">
        <v>449</v>
      </c>
      <c r="D276" s="257" t="s">
        <v>261</v>
      </c>
      <c r="E276" s="258" t="s">
        <v>2110</v>
      </c>
      <c r="F276" s="259" t="s">
        <v>1</v>
      </c>
      <c r="G276" s="260" t="s">
        <v>269</v>
      </c>
      <c r="H276" s="261">
        <v>6</v>
      </c>
      <c r="I276" s="262"/>
      <c r="J276" s="263">
        <f>ROUND(I276*H276,2)</f>
        <v>0</v>
      </c>
      <c r="K276" s="264"/>
      <c r="L276" s="265"/>
      <c r="M276" s="266" t="s">
        <v>1</v>
      </c>
      <c r="N276" s="267" t="s">
        <v>41</v>
      </c>
      <c r="O276" s="90"/>
      <c r="P276" s="236">
        <f>O276*H276</f>
        <v>0</v>
      </c>
      <c r="Q276" s="236">
        <v>0.0015</v>
      </c>
      <c r="R276" s="236">
        <f>Q276*H276</f>
        <v>0.0090000000000000011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140</v>
      </c>
      <c r="AT276" s="238" t="s">
        <v>261</v>
      </c>
      <c r="AU276" s="238" t="s">
        <v>84</v>
      </c>
      <c r="AY276" s="16" t="s">
        <v>182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80</v>
      </c>
      <c r="BK276" s="239">
        <f>ROUND(I276*H276,2)</f>
        <v>0</v>
      </c>
      <c r="BL276" s="16" t="s">
        <v>128</v>
      </c>
      <c r="BM276" s="238" t="s">
        <v>2111</v>
      </c>
    </row>
    <row r="277" s="12" customFormat="1" ht="22.8" customHeight="1">
      <c r="A277" s="12"/>
      <c r="B277" s="210"/>
      <c r="C277" s="211"/>
      <c r="D277" s="212" t="s">
        <v>75</v>
      </c>
      <c r="E277" s="224" t="s">
        <v>131</v>
      </c>
      <c r="F277" s="224" t="s">
        <v>295</v>
      </c>
      <c r="G277" s="211"/>
      <c r="H277" s="211"/>
      <c r="I277" s="214"/>
      <c r="J277" s="225">
        <f>BK277</f>
        <v>0</v>
      </c>
      <c r="K277" s="211"/>
      <c r="L277" s="216"/>
      <c r="M277" s="217"/>
      <c r="N277" s="218"/>
      <c r="O277" s="218"/>
      <c r="P277" s="219">
        <f>SUM(P278:P349)</f>
        <v>0</v>
      </c>
      <c r="Q277" s="218"/>
      <c r="R277" s="219">
        <f>SUM(R278:R349)</f>
        <v>684.23704320000002</v>
      </c>
      <c r="S277" s="218"/>
      <c r="T277" s="220">
        <f>SUM(T278:T349)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80</v>
      </c>
      <c r="AT277" s="222" t="s">
        <v>75</v>
      </c>
      <c r="AU277" s="222" t="s">
        <v>80</v>
      </c>
      <c r="AY277" s="221" t="s">
        <v>182</v>
      </c>
      <c r="BK277" s="223">
        <f>SUM(BK278:BK349)</f>
        <v>0</v>
      </c>
    </row>
    <row r="278" s="2" customFormat="1" ht="24.15" customHeight="1">
      <c r="A278" s="37"/>
      <c r="B278" s="38"/>
      <c r="C278" s="226" t="s">
        <v>454</v>
      </c>
      <c r="D278" s="226" t="s">
        <v>184</v>
      </c>
      <c r="E278" s="227" t="s">
        <v>2112</v>
      </c>
      <c r="F278" s="228" t="s">
        <v>2113</v>
      </c>
      <c r="G278" s="229" t="s">
        <v>211</v>
      </c>
      <c r="H278" s="230">
        <v>28.199999999999999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41</v>
      </c>
      <c r="O278" s="90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128</v>
      </c>
      <c r="AT278" s="238" t="s">
        <v>184</v>
      </c>
      <c r="AU278" s="238" t="s">
        <v>84</v>
      </c>
      <c r="AY278" s="16" t="s">
        <v>182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80</v>
      </c>
      <c r="BK278" s="239">
        <f>ROUND(I278*H278,2)</f>
        <v>0</v>
      </c>
      <c r="BL278" s="16" t="s">
        <v>128</v>
      </c>
      <c r="BM278" s="238" t="s">
        <v>2114</v>
      </c>
    </row>
    <row r="279" s="13" customFormat="1">
      <c r="A279" s="13"/>
      <c r="B279" s="245"/>
      <c r="C279" s="246"/>
      <c r="D279" s="247" t="s">
        <v>191</v>
      </c>
      <c r="E279" s="248" t="s">
        <v>1</v>
      </c>
      <c r="F279" s="249" t="s">
        <v>2115</v>
      </c>
      <c r="G279" s="246"/>
      <c r="H279" s="250">
        <v>28.200000000000003</v>
      </c>
      <c r="I279" s="251"/>
      <c r="J279" s="246"/>
      <c r="K279" s="246"/>
      <c r="L279" s="252"/>
      <c r="M279" s="253"/>
      <c r="N279" s="254"/>
      <c r="O279" s="254"/>
      <c r="P279" s="254"/>
      <c r="Q279" s="254"/>
      <c r="R279" s="254"/>
      <c r="S279" s="254"/>
      <c r="T279" s="25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6" t="s">
        <v>191</v>
      </c>
      <c r="AU279" s="256" t="s">
        <v>84</v>
      </c>
      <c r="AV279" s="13" t="s">
        <v>84</v>
      </c>
      <c r="AW279" s="13" t="s">
        <v>33</v>
      </c>
      <c r="AX279" s="13" t="s">
        <v>76</v>
      </c>
      <c r="AY279" s="256" t="s">
        <v>182</v>
      </c>
    </row>
    <row r="280" s="2" customFormat="1" ht="24.15" customHeight="1">
      <c r="A280" s="37"/>
      <c r="B280" s="38"/>
      <c r="C280" s="226" t="s">
        <v>459</v>
      </c>
      <c r="D280" s="226" t="s">
        <v>184</v>
      </c>
      <c r="E280" s="227" t="s">
        <v>2116</v>
      </c>
      <c r="F280" s="228" t="s">
        <v>2117</v>
      </c>
      <c r="G280" s="229" t="s">
        <v>211</v>
      </c>
      <c r="H280" s="230">
        <v>48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128</v>
      </c>
      <c r="AT280" s="238" t="s">
        <v>184</v>
      </c>
      <c r="AU280" s="238" t="s">
        <v>84</v>
      </c>
      <c r="AY280" s="16" t="s">
        <v>182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80</v>
      </c>
      <c r="BK280" s="239">
        <f>ROUND(I280*H280,2)</f>
        <v>0</v>
      </c>
      <c r="BL280" s="16" t="s">
        <v>128</v>
      </c>
      <c r="BM280" s="238" t="s">
        <v>2118</v>
      </c>
    </row>
    <row r="281" s="2" customFormat="1">
      <c r="A281" s="37"/>
      <c r="B281" s="38"/>
      <c r="C281" s="39"/>
      <c r="D281" s="240" t="s">
        <v>189</v>
      </c>
      <c r="E281" s="39"/>
      <c r="F281" s="241" t="s">
        <v>2119</v>
      </c>
      <c r="G281" s="39"/>
      <c r="H281" s="39"/>
      <c r="I281" s="242"/>
      <c r="J281" s="39"/>
      <c r="K281" s="39"/>
      <c r="L281" s="43"/>
      <c r="M281" s="243"/>
      <c r="N281" s="24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189</v>
      </c>
      <c r="AU281" s="16" t="s">
        <v>84</v>
      </c>
    </row>
    <row r="282" s="13" customFormat="1">
      <c r="A282" s="13"/>
      <c r="B282" s="245"/>
      <c r="C282" s="246"/>
      <c r="D282" s="247" t="s">
        <v>191</v>
      </c>
      <c r="E282" s="248" t="s">
        <v>1</v>
      </c>
      <c r="F282" s="249" t="s">
        <v>2059</v>
      </c>
      <c r="G282" s="246"/>
      <c r="H282" s="250">
        <v>48</v>
      </c>
      <c r="I282" s="251"/>
      <c r="J282" s="246"/>
      <c r="K282" s="246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191</v>
      </c>
      <c r="AU282" s="256" t="s">
        <v>84</v>
      </c>
      <c r="AV282" s="13" t="s">
        <v>84</v>
      </c>
      <c r="AW282" s="13" t="s">
        <v>33</v>
      </c>
      <c r="AX282" s="13" t="s">
        <v>76</v>
      </c>
      <c r="AY282" s="256" t="s">
        <v>182</v>
      </c>
    </row>
    <row r="283" s="2" customFormat="1" ht="24.15" customHeight="1">
      <c r="A283" s="37"/>
      <c r="B283" s="38"/>
      <c r="C283" s="226" t="s">
        <v>464</v>
      </c>
      <c r="D283" s="226" t="s">
        <v>184</v>
      </c>
      <c r="E283" s="227" t="s">
        <v>2120</v>
      </c>
      <c r="F283" s="228" t="s">
        <v>2121</v>
      </c>
      <c r="G283" s="229" t="s">
        <v>211</v>
      </c>
      <c r="H283" s="230">
        <v>65</v>
      </c>
      <c r="I283" s="231"/>
      <c r="J283" s="232">
        <f>ROUND(I283*H283,2)</f>
        <v>0</v>
      </c>
      <c r="K283" s="233"/>
      <c r="L283" s="43"/>
      <c r="M283" s="234" t="s">
        <v>1</v>
      </c>
      <c r="N283" s="235" t="s">
        <v>41</v>
      </c>
      <c r="O283" s="90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8" t="s">
        <v>128</v>
      </c>
      <c r="AT283" s="238" t="s">
        <v>184</v>
      </c>
      <c r="AU283" s="238" t="s">
        <v>84</v>
      </c>
      <c r="AY283" s="16" t="s">
        <v>182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6" t="s">
        <v>80</v>
      </c>
      <c r="BK283" s="239">
        <f>ROUND(I283*H283,2)</f>
        <v>0</v>
      </c>
      <c r="BL283" s="16" t="s">
        <v>128</v>
      </c>
      <c r="BM283" s="238" t="s">
        <v>2122</v>
      </c>
    </row>
    <row r="284" s="13" customFormat="1">
      <c r="A284" s="13"/>
      <c r="B284" s="245"/>
      <c r="C284" s="246"/>
      <c r="D284" s="247" t="s">
        <v>191</v>
      </c>
      <c r="E284" s="248" t="s">
        <v>1</v>
      </c>
      <c r="F284" s="249" t="s">
        <v>2123</v>
      </c>
      <c r="G284" s="246"/>
      <c r="H284" s="250">
        <v>65</v>
      </c>
      <c r="I284" s="251"/>
      <c r="J284" s="246"/>
      <c r="K284" s="246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191</v>
      </c>
      <c r="AU284" s="256" t="s">
        <v>84</v>
      </c>
      <c r="AV284" s="13" t="s">
        <v>84</v>
      </c>
      <c r="AW284" s="13" t="s">
        <v>33</v>
      </c>
      <c r="AX284" s="13" t="s">
        <v>76</v>
      </c>
      <c r="AY284" s="256" t="s">
        <v>182</v>
      </c>
    </row>
    <row r="285" s="2" customFormat="1" ht="24.15" customHeight="1">
      <c r="A285" s="37"/>
      <c r="B285" s="38"/>
      <c r="C285" s="226" t="s">
        <v>470</v>
      </c>
      <c r="D285" s="226" t="s">
        <v>184</v>
      </c>
      <c r="E285" s="227" t="s">
        <v>1851</v>
      </c>
      <c r="F285" s="228" t="s">
        <v>2124</v>
      </c>
      <c r="G285" s="229" t="s">
        <v>211</v>
      </c>
      <c r="H285" s="230">
        <v>1286</v>
      </c>
      <c r="I285" s="231"/>
      <c r="J285" s="232">
        <f>ROUND(I285*H285,2)</f>
        <v>0</v>
      </c>
      <c r="K285" s="233"/>
      <c r="L285" s="43"/>
      <c r="M285" s="234" t="s">
        <v>1</v>
      </c>
      <c r="N285" s="235" t="s">
        <v>41</v>
      </c>
      <c r="O285" s="90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128</v>
      </c>
      <c r="AT285" s="238" t="s">
        <v>184</v>
      </c>
      <c r="AU285" s="238" t="s">
        <v>84</v>
      </c>
      <c r="AY285" s="16" t="s">
        <v>182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80</v>
      </c>
      <c r="BK285" s="239">
        <f>ROUND(I285*H285,2)</f>
        <v>0</v>
      </c>
      <c r="BL285" s="16" t="s">
        <v>128</v>
      </c>
      <c r="BM285" s="238" t="s">
        <v>1853</v>
      </c>
    </row>
    <row r="286" s="2" customFormat="1">
      <c r="A286" s="37"/>
      <c r="B286" s="38"/>
      <c r="C286" s="39"/>
      <c r="D286" s="240" t="s">
        <v>189</v>
      </c>
      <c r="E286" s="39"/>
      <c r="F286" s="241" t="s">
        <v>1854</v>
      </c>
      <c r="G286" s="39"/>
      <c r="H286" s="39"/>
      <c r="I286" s="242"/>
      <c r="J286" s="39"/>
      <c r="K286" s="39"/>
      <c r="L286" s="43"/>
      <c r="M286" s="243"/>
      <c r="N286" s="24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189</v>
      </c>
      <c r="AU286" s="16" t="s">
        <v>84</v>
      </c>
    </row>
    <row r="287" s="13" customFormat="1">
      <c r="A287" s="13"/>
      <c r="B287" s="245"/>
      <c r="C287" s="246"/>
      <c r="D287" s="247" t="s">
        <v>191</v>
      </c>
      <c r="E287" s="248" t="s">
        <v>1</v>
      </c>
      <c r="F287" s="249" t="s">
        <v>2125</v>
      </c>
      <c r="G287" s="246"/>
      <c r="H287" s="250">
        <v>286</v>
      </c>
      <c r="I287" s="251"/>
      <c r="J287" s="246"/>
      <c r="K287" s="246"/>
      <c r="L287" s="252"/>
      <c r="M287" s="253"/>
      <c r="N287" s="254"/>
      <c r="O287" s="254"/>
      <c r="P287" s="254"/>
      <c r="Q287" s="254"/>
      <c r="R287" s="254"/>
      <c r="S287" s="254"/>
      <c r="T287" s="25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6" t="s">
        <v>191</v>
      </c>
      <c r="AU287" s="256" t="s">
        <v>84</v>
      </c>
      <c r="AV287" s="13" t="s">
        <v>84</v>
      </c>
      <c r="AW287" s="13" t="s">
        <v>33</v>
      </c>
      <c r="AX287" s="13" t="s">
        <v>76</v>
      </c>
      <c r="AY287" s="256" t="s">
        <v>182</v>
      </c>
    </row>
    <row r="288" s="13" customFormat="1">
      <c r="A288" s="13"/>
      <c r="B288" s="245"/>
      <c r="C288" s="246"/>
      <c r="D288" s="247" t="s">
        <v>191</v>
      </c>
      <c r="E288" s="248" t="s">
        <v>1</v>
      </c>
      <c r="F288" s="249" t="s">
        <v>2126</v>
      </c>
      <c r="G288" s="246"/>
      <c r="H288" s="250">
        <v>886</v>
      </c>
      <c r="I288" s="251"/>
      <c r="J288" s="246"/>
      <c r="K288" s="246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191</v>
      </c>
      <c r="AU288" s="256" t="s">
        <v>84</v>
      </c>
      <c r="AV288" s="13" t="s">
        <v>84</v>
      </c>
      <c r="AW288" s="13" t="s">
        <v>33</v>
      </c>
      <c r="AX288" s="13" t="s">
        <v>76</v>
      </c>
      <c r="AY288" s="256" t="s">
        <v>182</v>
      </c>
    </row>
    <row r="289" s="13" customFormat="1">
      <c r="A289" s="13"/>
      <c r="B289" s="245"/>
      <c r="C289" s="246"/>
      <c r="D289" s="247" t="s">
        <v>191</v>
      </c>
      <c r="E289" s="248" t="s">
        <v>1</v>
      </c>
      <c r="F289" s="249" t="s">
        <v>2127</v>
      </c>
      <c r="G289" s="246"/>
      <c r="H289" s="250">
        <v>76.200000000000003</v>
      </c>
      <c r="I289" s="251"/>
      <c r="J289" s="246"/>
      <c r="K289" s="246"/>
      <c r="L289" s="252"/>
      <c r="M289" s="253"/>
      <c r="N289" s="254"/>
      <c r="O289" s="254"/>
      <c r="P289" s="254"/>
      <c r="Q289" s="254"/>
      <c r="R289" s="254"/>
      <c r="S289" s="254"/>
      <c r="T289" s="25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6" t="s">
        <v>191</v>
      </c>
      <c r="AU289" s="256" t="s">
        <v>84</v>
      </c>
      <c r="AV289" s="13" t="s">
        <v>84</v>
      </c>
      <c r="AW289" s="13" t="s">
        <v>33</v>
      </c>
      <c r="AX289" s="13" t="s">
        <v>76</v>
      </c>
      <c r="AY289" s="256" t="s">
        <v>182</v>
      </c>
    </row>
    <row r="290" s="13" customFormat="1">
      <c r="A290" s="13"/>
      <c r="B290" s="245"/>
      <c r="C290" s="246"/>
      <c r="D290" s="247" t="s">
        <v>191</v>
      </c>
      <c r="E290" s="248" t="s">
        <v>1</v>
      </c>
      <c r="F290" s="249" t="s">
        <v>2128</v>
      </c>
      <c r="G290" s="246"/>
      <c r="H290" s="250">
        <v>22.800000000000001</v>
      </c>
      <c r="I290" s="251"/>
      <c r="J290" s="246"/>
      <c r="K290" s="246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191</v>
      </c>
      <c r="AU290" s="256" t="s">
        <v>84</v>
      </c>
      <c r="AV290" s="13" t="s">
        <v>84</v>
      </c>
      <c r="AW290" s="13" t="s">
        <v>33</v>
      </c>
      <c r="AX290" s="13" t="s">
        <v>76</v>
      </c>
      <c r="AY290" s="256" t="s">
        <v>182</v>
      </c>
    </row>
    <row r="291" s="13" customFormat="1">
      <c r="A291" s="13"/>
      <c r="B291" s="245"/>
      <c r="C291" s="246"/>
      <c r="D291" s="247" t="s">
        <v>191</v>
      </c>
      <c r="E291" s="248" t="s">
        <v>1</v>
      </c>
      <c r="F291" s="249" t="s">
        <v>2129</v>
      </c>
      <c r="G291" s="246"/>
      <c r="H291" s="250">
        <v>15</v>
      </c>
      <c r="I291" s="251"/>
      <c r="J291" s="246"/>
      <c r="K291" s="246"/>
      <c r="L291" s="252"/>
      <c r="M291" s="253"/>
      <c r="N291" s="254"/>
      <c r="O291" s="254"/>
      <c r="P291" s="254"/>
      <c r="Q291" s="254"/>
      <c r="R291" s="254"/>
      <c r="S291" s="254"/>
      <c r="T291" s="25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6" t="s">
        <v>191</v>
      </c>
      <c r="AU291" s="256" t="s">
        <v>84</v>
      </c>
      <c r="AV291" s="13" t="s">
        <v>84</v>
      </c>
      <c r="AW291" s="13" t="s">
        <v>33</v>
      </c>
      <c r="AX291" s="13" t="s">
        <v>76</v>
      </c>
      <c r="AY291" s="256" t="s">
        <v>182</v>
      </c>
    </row>
    <row r="292" s="2" customFormat="1" ht="24.15" customHeight="1">
      <c r="A292" s="37"/>
      <c r="B292" s="38"/>
      <c r="C292" s="226" t="s">
        <v>476</v>
      </c>
      <c r="D292" s="226" t="s">
        <v>184</v>
      </c>
      <c r="E292" s="227" t="s">
        <v>1859</v>
      </c>
      <c r="F292" s="228" t="s">
        <v>1860</v>
      </c>
      <c r="G292" s="229" t="s">
        <v>211</v>
      </c>
      <c r="H292" s="230">
        <v>1334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41</v>
      </c>
      <c r="O292" s="90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128</v>
      </c>
      <c r="AT292" s="238" t="s">
        <v>184</v>
      </c>
      <c r="AU292" s="238" t="s">
        <v>84</v>
      </c>
      <c r="AY292" s="16" t="s">
        <v>182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80</v>
      </c>
      <c r="BK292" s="239">
        <f>ROUND(I292*H292,2)</f>
        <v>0</v>
      </c>
      <c r="BL292" s="16" t="s">
        <v>128</v>
      </c>
      <c r="BM292" s="238" t="s">
        <v>1861</v>
      </c>
    </row>
    <row r="293" s="13" customFormat="1">
      <c r="A293" s="13"/>
      <c r="B293" s="245"/>
      <c r="C293" s="246"/>
      <c r="D293" s="247" t="s">
        <v>191</v>
      </c>
      <c r="E293" s="248" t="s">
        <v>1</v>
      </c>
      <c r="F293" s="249" t="s">
        <v>2125</v>
      </c>
      <c r="G293" s="246"/>
      <c r="H293" s="250">
        <v>286</v>
      </c>
      <c r="I293" s="251"/>
      <c r="J293" s="246"/>
      <c r="K293" s="246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191</v>
      </c>
      <c r="AU293" s="256" t="s">
        <v>84</v>
      </c>
      <c r="AV293" s="13" t="s">
        <v>84</v>
      </c>
      <c r="AW293" s="13" t="s">
        <v>33</v>
      </c>
      <c r="AX293" s="13" t="s">
        <v>76</v>
      </c>
      <c r="AY293" s="256" t="s">
        <v>182</v>
      </c>
    </row>
    <row r="294" s="13" customFormat="1">
      <c r="A294" s="13"/>
      <c r="B294" s="245"/>
      <c r="C294" s="246"/>
      <c r="D294" s="247" t="s">
        <v>191</v>
      </c>
      <c r="E294" s="248" t="s">
        <v>1</v>
      </c>
      <c r="F294" s="249" t="s">
        <v>2126</v>
      </c>
      <c r="G294" s="246"/>
      <c r="H294" s="250">
        <v>886</v>
      </c>
      <c r="I294" s="251"/>
      <c r="J294" s="246"/>
      <c r="K294" s="246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191</v>
      </c>
      <c r="AU294" s="256" t="s">
        <v>84</v>
      </c>
      <c r="AV294" s="13" t="s">
        <v>84</v>
      </c>
      <c r="AW294" s="13" t="s">
        <v>33</v>
      </c>
      <c r="AX294" s="13" t="s">
        <v>76</v>
      </c>
      <c r="AY294" s="256" t="s">
        <v>182</v>
      </c>
    </row>
    <row r="295" s="13" customFormat="1">
      <c r="A295" s="13"/>
      <c r="B295" s="245"/>
      <c r="C295" s="246"/>
      <c r="D295" s="247" t="s">
        <v>191</v>
      </c>
      <c r="E295" s="248" t="s">
        <v>1</v>
      </c>
      <c r="F295" s="249" t="s">
        <v>2127</v>
      </c>
      <c r="G295" s="246"/>
      <c r="H295" s="250">
        <v>76.200000000000003</v>
      </c>
      <c r="I295" s="251"/>
      <c r="J295" s="246"/>
      <c r="K295" s="246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191</v>
      </c>
      <c r="AU295" s="256" t="s">
        <v>84</v>
      </c>
      <c r="AV295" s="13" t="s">
        <v>84</v>
      </c>
      <c r="AW295" s="13" t="s">
        <v>33</v>
      </c>
      <c r="AX295" s="13" t="s">
        <v>76</v>
      </c>
      <c r="AY295" s="256" t="s">
        <v>182</v>
      </c>
    </row>
    <row r="296" s="13" customFormat="1">
      <c r="A296" s="13"/>
      <c r="B296" s="245"/>
      <c r="C296" s="246"/>
      <c r="D296" s="247" t="s">
        <v>191</v>
      </c>
      <c r="E296" s="248" t="s">
        <v>1</v>
      </c>
      <c r="F296" s="249" t="s">
        <v>2130</v>
      </c>
      <c r="G296" s="246"/>
      <c r="H296" s="250">
        <v>22.800000000000001</v>
      </c>
      <c r="I296" s="251"/>
      <c r="J296" s="246"/>
      <c r="K296" s="246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191</v>
      </c>
      <c r="AU296" s="256" t="s">
        <v>84</v>
      </c>
      <c r="AV296" s="13" t="s">
        <v>84</v>
      </c>
      <c r="AW296" s="13" t="s">
        <v>33</v>
      </c>
      <c r="AX296" s="13" t="s">
        <v>76</v>
      </c>
      <c r="AY296" s="256" t="s">
        <v>182</v>
      </c>
    </row>
    <row r="297" s="13" customFormat="1">
      <c r="A297" s="13"/>
      <c r="B297" s="245"/>
      <c r="C297" s="246"/>
      <c r="D297" s="247" t="s">
        <v>191</v>
      </c>
      <c r="E297" s="248" t="s">
        <v>1</v>
      </c>
      <c r="F297" s="249" t="s">
        <v>2059</v>
      </c>
      <c r="G297" s="246"/>
      <c r="H297" s="250">
        <v>48</v>
      </c>
      <c r="I297" s="251"/>
      <c r="J297" s="246"/>
      <c r="K297" s="246"/>
      <c r="L297" s="252"/>
      <c r="M297" s="253"/>
      <c r="N297" s="254"/>
      <c r="O297" s="254"/>
      <c r="P297" s="254"/>
      <c r="Q297" s="254"/>
      <c r="R297" s="254"/>
      <c r="S297" s="254"/>
      <c r="T297" s="25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6" t="s">
        <v>191</v>
      </c>
      <c r="AU297" s="256" t="s">
        <v>84</v>
      </c>
      <c r="AV297" s="13" t="s">
        <v>84</v>
      </c>
      <c r="AW297" s="13" t="s">
        <v>33</v>
      </c>
      <c r="AX297" s="13" t="s">
        <v>76</v>
      </c>
      <c r="AY297" s="256" t="s">
        <v>182</v>
      </c>
    </row>
    <row r="298" s="13" customFormat="1">
      <c r="A298" s="13"/>
      <c r="B298" s="245"/>
      <c r="C298" s="246"/>
      <c r="D298" s="247" t="s">
        <v>191</v>
      </c>
      <c r="E298" s="248" t="s">
        <v>1</v>
      </c>
      <c r="F298" s="249" t="s">
        <v>2129</v>
      </c>
      <c r="G298" s="246"/>
      <c r="H298" s="250">
        <v>15</v>
      </c>
      <c r="I298" s="251"/>
      <c r="J298" s="246"/>
      <c r="K298" s="246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191</v>
      </c>
      <c r="AU298" s="256" t="s">
        <v>84</v>
      </c>
      <c r="AV298" s="13" t="s">
        <v>84</v>
      </c>
      <c r="AW298" s="13" t="s">
        <v>33</v>
      </c>
      <c r="AX298" s="13" t="s">
        <v>76</v>
      </c>
      <c r="AY298" s="256" t="s">
        <v>182</v>
      </c>
    </row>
    <row r="299" s="2" customFormat="1" ht="24.15" customHeight="1">
      <c r="A299" s="37"/>
      <c r="B299" s="38"/>
      <c r="C299" s="226" t="s">
        <v>481</v>
      </c>
      <c r="D299" s="226" t="s">
        <v>184</v>
      </c>
      <c r="E299" s="227" t="s">
        <v>2131</v>
      </c>
      <c r="F299" s="228" t="s">
        <v>2132</v>
      </c>
      <c r="G299" s="229" t="s">
        <v>211</v>
      </c>
      <c r="H299" s="230">
        <v>235</v>
      </c>
      <c r="I299" s="231"/>
      <c r="J299" s="232">
        <f>ROUND(I299*H299,2)</f>
        <v>0</v>
      </c>
      <c r="K299" s="233"/>
      <c r="L299" s="43"/>
      <c r="M299" s="234" t="s">
        <v>1</v>
      </c>
      <c r="N299" s="235" t="s">
        <v>41</v>
      </c>
      <c r="O299" s="90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128</v>
      </c>
      <c r="AT299" s="238" t="s">
        <v>184</v>
      </c>
      <c r="AU299" s="238" t="s">
        <v>84</v>
      </c>
      <c r="AY299" s="16" t="s">
        <v>182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80</v>
      </c>
      <c r="BK299" s="239">
        <f>ROUND(I299*H299,2)</f>
        <v>0</v>
      </c>
      <c r="BL299" s="16" t="s">
        <v>128</v>
      </c>
      <c r="BM299" s="238" t="s">
        <v>2133</v>
      </c>
    </row>
    <row r="300" s="13" customFormat="1">
      <c r="A300" s="13"/>
      <c r="B300" s="245"/>
      <c r="C300" s="246"/>
      <c r="D300" s="247" t="s">
        <v>191</v>
      </c>
      <c r="E300" s="248" t="s">
        <v>1</v>
      </c>
      <c r="F300" s="249" t="s">
        <v>2134</v>
      </c>
      <c r="G300" s="246"/>
      <c r="H300" s="250">
        <v>235</v>
      </c>
      <c r="I300" s="251"/>
      <c r="J300" s="246"/>
      <c r="K300" s="246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191</v>
      </c>
      <c r="AU300" s="256" t="s">
        <v>84</v>
      </c>
      <c r="AV300" s="13" t="s">
        <v>84</v>
      </c>
      <c r="AW300" s="13" t="s">
        <v>33</v>
      </c>
      <c r="AX300" s="13" t="s">
        <v>76</v>
      </c>
      <c r="AY300" s="256" t="s">
        <v>182</v>
      </c>
    </row>
    <row r="301" s="2" customFormat="1" ht="24.15" customHeight="1">
      <c r="A301" s="37"/>
      <c r="B301" s="38"/>
      <c r="C301" s="226" t="s">
        <v>485</v>
      </c>
      <c r="D301" s="226" t="s">
        <v>184</v>
      </c>
      <c r="E301" s="227" t="s">
        <v>2135</v>
      </c>
      <c r="F301" s="228" t="s">
        <v>2136</v>
      </c>
      <c r="G301" s="229" t="s">
        <v>211</v>
      </c>
      <c r="H301" s="230">
        <v>48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128</v>
      </c>
      <c r="AT301" s="238" t="s">
        <v>184</v>
      </c>
      <c r="AU301" s="238" t="s">
        <v>84</v>
      </c>
      <c r="AY301" s="16" t="s">
        <v>182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80</v>
      </c>
      <c r="BK301" s="239">
        <f>ROUND(I301*H301,2)</f>
        <v>0</v>
      </c>
      <c r="BL301" s="16" t="s">
        <v>128</v>
      </c>
      <c r="BM301" s="238" t="s">
        <v>2137</v>
      </c>
    </row>
    <row r="302" s="2" customFormat="1">
      <c r="A302" s="37"/>
      <c r="B302" s="38"/>
      <c r="C302" s="39"/>
      <c r="D302" s="240" t="s">
        <v>189</v>
      </c>
      <c r="E302" s="39"/>
      <c r="F302" s="241" t="s">
        <v>2138</v>
      </c>
      <c r="G302" s="39"/>
      <c r="H302" s="39"/>
      <c r="I302" s="242"/>
      <c r="J302" s="39"/>
      <c r="K302" s="39"/>
      <c r="L302" s="43"/>
      <c r="M302" s="243"/>
      <c r="N302" s="24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189</v>
      </c>
      <c r="AU302" s="16" t="s">
        <v>84</v>
      </c>
    </row>
    <row r="303" s="2" customFormat="1" ht="21.75" customHeight="1">
      <c r="A303" s="37"/>
      <c r="B303" s="38"/>
      <c r="C303" s="226" t="s">
        <v>489</v>
      </c>
      <c r="D303" s="226" t="s">
        <v>184</v>
      </c>
      <c r="E303" s="227" t="s">
        <v>2139</v>
      </c>
      <c r="F303" s="228" t="s">
        <v>2140</v>
      </c>
      <c r="G303" s="229" t="s">
        <v>211</v>
      </c>
      <c r="H303" s="230">
        <v>48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128</v>
      </c>
      <c r="AT303" s="238" t="s">
        <v>184</v>
      </c>
      <c r="AU303" s="238" t="s">
        <v>84</v>
      </c>
      <c r="AY303" s="16" t="s">
        <v>182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80</v>
      </c>
      <c r="BK303" s="239">
        <f>ROUND(I303*H303,2)</f>
        <v>0</v>
      </c>
      <c r="BL303" s="16" t="s">
        <v>128</v>
      </c>
      <c r="BM303" s="238" t="s">
        <v>2141</v>
      </c>
    </row>
    <row r="304" s="2" customFormat="1">
      <c r="A304" s="37"/>
      <c r="B304" s="38"/>
      <c r="C304" s="39"/>
      <c r="D304" s="240" t="s">
        <v>189</v>
      </c>
      <c r="E304" s="39"/>
      <c r="F304" s="241" t="s">
        <v>2142</v>
      </c>
      <c r="G304" s="39"/>
      <c r="H304" s="39"/>
      <c r="I304" s="242"/>
      <c r="J304" s="39"/>
      <c r="K304" s="39"/>
      <c r="L304" s="43"/>
      <c r="M304" s="243"/>
      <c r="N304" s="24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189</v>
      </c>
      <c r="AU304" s="16" t="s">
        <v>84</v>
      </c>
    </row>
    <row r="305" s="2" customFormat="1" ht="33" customHeight="1">
      <c r="A305" s="37"/>
      <c r="B305" s="38"/>
      <c r="C305" s="226" t="s">
        <v>494</v>
      </c>
      <c r="D305" s="226" t="s">
        <v>184</v>
      </c>
      <c r="E305" s="227" t="s">
        <v>2143</v>
      </c>
      <c r="F305" s="228" t="s">
        <v>2144</v>
      </c>
      <c r="G305" s="229" t="s">
        <v>211</v>
      </c>
      <c r="H305" s="230">
        <v>48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128</v>
      </c>
      <c r="AT305" s="238" t="s">
        <v>184</v>
      </c>
      <c r="AU305" s="238" t="s">
        <v>84</v>
      </c>
      <c r="AY305" s="16" t="s">
        <v>182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80</v>
      </c>
      <c r="BK305" s="239">
        <f>ROUND(I305*H305,2)</f>
        <v>0</v>
      </c>
      <c r="BL305" s="16" t="s">
        <v>128</v>
      </c>
      <c r="BM305" s="238" t="s">
        <v>2145</v>
      </c>
    </row>
    <row r="306" s="2" customFormat="1">
      <c r="A306" s="37"/>
      <c r="B306" s="38"/>
      <c r="C306" s="39"/>
      <c r="D306" s="240" t="s">
        <v>189</v>
      </c>
      <c r="E306" s="39"/>
      <c r="F306" s="241" t="s">
        <v>2146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189</v>
      </c>
      <c r="AU306" s="16" t="s">
        <v>84</v>
      </c>
    </row>
    <row r="307" s="2" customFormat="1" ht="24.15" customHeight="1">
      <c r="A307" s="37"/>
      <c r="B307" s="38"/>
      <c r="C307" s="226" t="s">
        <v>499</v>
      </c>
      <c r="D307" s="226" t="s">
        <v>184</v>
      </c>
      <c r="E307" s="227" t="s">
        <v>2147</v>
      </c>
      <c r="F307" s="228" t="s">
        <v>2148</v>
      </c>
      <c r="G307" s="229" t="s">
        <v>211</v>
      </c>
      <c r="H307" s="230">
        <v>48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41</v>
      </c>
      <c r="O307" s="90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128</v>
      </c>
      <c r="AT307" s="238" t="s">
        <v>184</v>
      </c>
      <c r="AU307" s="238" t="s">
        <v>84</v>
      </c>
      <c r="AY307" s="16" t="s">
        <v>182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80</v>
      </c>
      <c r="BK307" s="239">
        <f>ROUND(I307*H307,2)</f>
        <v>0</v>
      </c>
      <c r="BL307" s="16" t="s">
        <v>128</v>
      </c>
      <c r="BM307" s="238" t="s">
        <v>2149</v>
      </c>
    </row>
    <row r="308" s="2" customFormat="1">
      <c r="A308" s="37"/>
      <c r="B308" s="38"/>
      <c r="C308" s="39"/>
      <c r="D308" s="240" t="s">
        <v>189</v>
      </c>
      <c r="E308" s="39"/>
      <c r="F308" s="241" t="s">
        <v>2150</v>
      </c>
      <c r="G308" s="39"/>
      <c r="H308" s="39"/>
      <c r="I308" s="242"/>
      <c r="J308" s="39"/>
      <c r="K308" s="39"/>
      <c r="L308" s="43"/>
      <c r="M308" s="243"/>
      <c r="N308" s="24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189</v>
      </c>
      <c r="AU308" s="16" t="s">
        <v>84</v>
      </c>
    </row>
    <row r="309" s="2" customFormat="1" ht="24.15" customHeight="1">
      <c r="A309" s="37"/>
      <c r="B309" s="38"/>
      <c r="C309" s="226" t="s">
        <v>504</v>
      </c>
      <c r="D309" s="226" t="s">
        <v>184</v>
      </c>
      <c r="E309" s="227" t="s">
        <v>1862</v>
      </c>
      <c r="F309" s="228" t="s">
        <v>1863</v>
      </c>
      <c r="G309" s="229" t="s">
        <v>211</v>
      </c>
      <c r="H309" s="230">
        <v>286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41</v>
      </c>
      <c r="O309" s="90"/>
      <c r="P309" s="236">
        <f>O309*H309</f>
        <v>0</v>
      </c>
      <c r="Q309" s="236">
        <v>0.1837</v>
      </c>
      <c r="R309" s="236">
        <f>Q309*H309</f>
        <v>52.538200000000003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128</v>
      </c>
      <c r="AT309" s="238" t="s">
        <v>184</v>
      </c>
      <c r="AU309" s="238" t="s">
        <v>84</v>
      </c>
      <c r="AY309" s="16" t="s">
        <v>182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80</v>
      </c>
      <c r="BK309" s="239">
        <f>ROUND(I309*H309,2)</f>
        <v>0</v>
      </c>
      <c r="BL309" s="16" t="s">
        <v>128</v>
      </c>
      <c r="BM309" s="238" t="s">
        <v>1864</v>
      </c>
    </row>
    <row r="310" s="2" customFormat="1">
      <c r="A310" s="37"/>
      <c r="B310" s="38"/>
      <c r="C310" s="39"/>
      <c r="D310" s="240" t="s">
        <v>189</v>
      </c>
      <c r="E310" s="39"/>
      <c r="F310" s="241" t="s">
        <v>1865</v>
      </c>
      <c r="G310" s="39"/>
      <c r="H310" s="39"/>
      <c r="I310" s="242"/>
      <c r="J310" s="39"/>
      <c r="K310" s="39"/>
      <c r="L310" s="43"/>
      <c r="M310" s="243"/>
      <c r="N310" s="24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189</v>
      </c>
      <c r="AU310" s="16" t="s">
        <v>84</v>
      </c>
    </row>
    <row r="311" s="13" customFormat="1">
      <c r="A311" s="13"/>
      <c r="B311" s="245"/>
      <c r="C311" s="246"/>
      <c r="D311" s="247" t="s">
        <v>191</v>
      </c>
      <c r="E311" s="248" t="s">
        <v>1</v>
      </c>
      <c r="F311" s="249" t="s">
        <v>2125</v>
      </c>
      <c r="G311" s="246"/>
      <c r="H311" s="250">
        <v>286</v>
      </c>
      <c r="I311" s="251"/>
      <c r="J311" s="246"/>
      <c r="K311" s="246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191</v>
      </c>
      <c r="AU311" s="256" t="s">
        <v>84</v>
      </c>
      <c r="AV311" s="13" t="s">
        <v>84</v>
      </c>
      <c r="AW311" s="13" t="s">
        <v>33</v>
      </c>
      <c r="AX311" s="13" t="s">
        <v>76</v>
      </c>
      <c r="AY311" s="256" t="s">
        <v>182</v>
      </c>
    </row>
    <row r="312" s="2" customFormat="1" ht="16.5" customHeight="1">
      <c r="A312" s="37"/>
      <c r="B312" s="38"/>
      <c r="C312" s="257" t="s">
        <v>509</v>
      </c>
      <c r="D312" s="257" t="s">
        <v>261</v>
      </c>
      <c r="E312" s="258" t="s">
        <v>1866</v>
      </c>
      <c r="F312" s="259" t="s">
        <v>1867</v>
      </c>
      <c r="G312" s="260" t="s">
        <v>211</v>
      </c>
      <c r="H312" s="261">
        <v>288.86000000000001</v>
      </c>
      <c r="I312" s="262"/>
      <c r="J312" s="263">
        <f>ROUND(I312*H312,2)</f>
        <v>0</v>
      </c>
      <c r="K312" s="264"/>
      <c r="L312" s="265"/>
      <c r="M312" s="266" t="s">
        <v>1</v>
      </c>
      <c r="N312" s="267" t="s">
        <v>41</v>
      </c>
      <c r="O312" s="90"/>
      <c r="P312" s="236">
        <f>O312*H312</f>
        <v>0</v>
      </c>
      <c r="Q312" s="236">
        <v>0.50039999999999996</v>
      </c>
      <c r="R312" s="236">
        <f>Q312*H312</f>
        <v>144.54554400000001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140</v>
      </c>
      <c r="AT312" s="238" t="s">
        <v>261</v>
      </c>
      <c r="AU312" s="238" t="s">
        <v>84</v>
      </c>
      <c r="AY312" s="16" t="s">
        <v>182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80</v>
      </c>
      <c r="BK312" s="239">
        <f>ROUND(I312*H312,2)</f>
        <v>0</v>
      </c>
      <c r="BL312" s="16" t="s">
        <v>128</v>
      </c>
      <c r="BM312" s="238" t="s">
        <v>1868</v>
      </c>
    </row>
    <row r="313" s="2" customFormat="1">
      <c r="A313" s="37"/>
      <c r="B313" s="38"/>
      <c r="C313" s="39"/>
      <c r="D313" s="247" t="s">
        <v>271</v>
      </c>
      <c r="E313" s="39"/>
      <c r="F313" s="268" t="s">
        <v>1869</v>
      </c>
      <c r="G313" s="39"/>
      <c r="H313" s="39"/>
      <c r="I313" s="242"/>
      <c r="J313" s="39"/>
      <c r="K313" s="39"/>
      <c r="L313" s="43"/>
      <c r="M313" s="243"/>
      <c r="N313" s="24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271</v>
      </c>
      <c r="AU313" s="16" t="s">
        <v>84</v>
      </c>
    </row>
    <row r="314" s="13" customFormat="1">
      <c r="A314" s="13"/>
      <c r="B314" s="245"/>
      <c r="C314" s="246"/>
      <c r="D314" s="247" t="s">
        <v>191</v>
      </c>
      <c r="E314" s="246"/>
      <c r="F314" s="249" t="s">
        <v>2151</v>
      </c>
      <c r="G314" s="246"/>
      <c r="H314" s="250">
        <v>288.86000000000001</v>
      </c>
      <c r="I314" s="251"/>
      <c r="J314" s="246"/>
      <c r="K314" s="246"/>
      <c r="L314" s="252"/>
      <c r="M314" s="253"/>
      <c r="N314" s="254"/>
      <c r="O314" s="254"/>
      <c r="P314" s="254"/>
      <c r="Q314" s="254"/>
      <c r="R314" s="254"/>
      <c r="S314" s="254"/>
      <c r="T314" s="25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6" t="s">
        <v>191</v>
      </c>
      <c r="AU314" s="256" t="s">
        <v>84</v>
      </c>
      <c r="AV314" s="13" t="s">
        <v>84</v>
      </c>
      <c r="AW314" s="13" t="s">
        <v>4</v>
      </c>
      <c r="AX314" s="13" t="s">
        <v>80</v>
      </c>
      <c r="AY314" s="256" t="s">
        <v>182</v>
      </c>
    </row>
    <row r="315" s="2" customFormat="1" ht="16.5" customHeight="1">
      <c r="A315" s="37"/>
      <c r="B315" s="38"/>
      <c r="C315" s="226" t="s">
        <v>513</v>
      </c>
      <c r="D315" s="226" t="s">
        <v>184</v>
      </c>
      <c r="E315" s="227" t="s">
        <v>2152</v>
      </c>
      <c r="F315" s="228" t="s">
        <v>2153</v>
      </c>
      <c r="G315" s="229" t="s">
        <v>269</v>
      </c>
      <c r="H315" s="230">
        <v>1</v>
      </c>
      <c r="I315" s="231"/>
      <c r="J315" s="232">
        <f>ROUND(I315*H315,2)</f>
        <v>0</v>
      </c>
      <c r="K315" s="233"/>
      <c r="L315" s="43"/>
      <c r="M315" s="234" t="s">
        <v>1</v>
      </c>
      <c r="N315" s="235" t="s">
        <v>41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128</v>
      </c>
      <c r="AT315" s="238" t="s">
        <v>184</v>
      </c>
      <c r="AU315" s="238" t="s">
        <v>84</v>
      </c>
      <c r="AY315" s="16" t="s">
        <v>182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80</v>
      </c>
      <c r="BK315" s="239">
        <f>ROUND(I315*H315,2)</f>
        <v>0</v>
      </c>
      <c r="BL315" s="16" t="s">
        <v>128</v>
      </c>
      <c r="BM315" s="238" t="s">
        <v>2154</v>
      </c>
    </row>
    <row r="316" s="2" customFormat="1" ht="24.15" customHeight="1">
      <c r="A316" s="37"/>
      <c r="B316" s="38"/>
      <c r="C316" s="226" t="s">
        <v>518</v>
      </c>
      <c r="D316" s="226" t="s">
        <v>184</v>
      </c>
      <c r="E316" s="227" t="s">
        <v>1874</v>
      </c>
      <c r="F316" s="228" t="s">
        <v>1875</v>
      </c>
      <c r="G316" s="229" t="s">
        <v>211</v>
      </c>
      <c r="H316" s="230">
        <v>1136</v>
      </c>
      <c r="I316" s="231"/>
      <c r="J316" s="232">
        <f>ROUND(I316*H316,2)</f>
        <v>0</v>
      </c>
      <c r="K316" s="233"/>
      <c r="L316" s="43"/>
      <c r="M316" s="234" t="s">
        <v>1</v>
      </c>
      <c r="N316" s="235" t="s">
        <v>41</v>
      </c>
      <c r="O316" s="90"/>
      <c r="P316" s="236">
        <f>O316*H316</f>
        <v>0</v>
      </c>
      <c r="Q316" s="236">
        <v>0.16700000000000001</v>
      </c>
      <c r="R316" s="236">
        <f>Q316*H316</f>
        <v>189.71200000000002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128</v>
      </c>
      <c r="AT316" s="238" t="s">
        <v>184</v>
      </c>
      <c r="AU316" s="238" t="s">
        <v>84</v>
      </c>
      <c r="AY316" s="16" t="s">
        <v>182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80</v>
      </c>
      <c r="BK316" s="239">
        <f>ROUND(I316*H316,2)</f>
        <v>0</v>
      </c>
      <c r="BL316" s="16" t="s">
        <v>128</v>
      </c>
      <c r="BM316" s="238" t="s">
        <v>2155</v>
      </c>
    </row>
    <row r="317" s="2" customFormat="1">
      <c r="A317" s="37"/>
      <c r="B317" s="38"/>
      <c r="C317" s="39"/>
      <c r="D317" s="240" t="s">
        <v>189</v>
      </c>
      <c r="E317" s="39"/>
      <c r="F317" s="241" t="s">
        <v>1877</v>
      </c>
      <c r="G317" s="39"/>
      <c r="H317" s="39"/>
      <c r="I317" s="242"/>
      <c r="J317" s="39"/>
      <c r="K317" s="39"/>
      <c r="L317" s="43"/>
      <c r="M317" s="243"/>
      <c r="N317" s="24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189</v>
      </c>
      <c r="AU317" s="16" t="s">
        <v>84</v>
      </c>
    </row>
    <row r="318" s="14" customFormat="1">
      <c r="A318" s="14"/>
      <c r="B318" s="282"/>
      <c r="C318" s="283"/>
      <c r="D318" s="247" t="s">
        <v>191</v>
      </c>
      <c r="E318" s="284" t="s">
        <v>1</v>
      </c>
      <c r="F318" s="285" t="s">
        <v>1878</v>
      </c>
      <c r="G318" s="283"/>
      <c r="H318" s="284" t="s">
        <v>1</v>
      </c>
      <c r="I318" s="286"/>
      <c r="J318" s="283"/>
      <c r="K318" s="283"/>
      <c r="L318" s="287"/>
      <c r="M318" s="288"/>
      <c r="N318" s="289"/>
      <c r="O318" s="289"/>
      <c r="P318" s="289"/>
      <c r="Q318" s="289"/>
      <c r="R318" s="289"/>
      <c r="S318" s="289"/>
      <c r="T318" s="29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91" t="s">
        <v>191</v>
      </c>
      <c r="AU318" s="291" t="s">
        <v>84</v>
      </c>
      <c r="AV318" s="14" t="s">
        <v>80</v>
      </c>
      <c r="AW318" s="14" t="s">
        <v>33</v>
      </c>
      <c r="AX318" s="14" t="s">
        <v>76</v>
      </c>
      <c r="AY318" s="291" t="s">
        <v>182</v>
      </c>
    </row>
    <row r="319" s="13" customFormat="1">
      <c r="A319" s="13"/>
      <c r="B319" s="245"/>
      <c r="C319" s="246"/>
      <c r="D319" s="247" t="s">
        <v>191</v>
      </c>
      <c r="E319" s="248" t="s">
        <v>1</v>
      </c>
      <c r="F319" s="249" t="s">
        <v>2126</v>
      </c>
      <c r="G319" s="246"/>
      <c r="H319" s="250">
        <v>886</v>
      </c>
      <c r="I319" s="251"/>
      <c r="J319" s="246"/>
      <c r="K319" s="246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191</v>
      </c>
      <c r="AU319" s="256" t="s">
        <v>84</v>
      </c>
      <c r="AV319" s="13" t="s">
        <v>84</v>
      </c>
      <c r="AW319" s="13" t="s">
        <v>33</v>
      </c>
      <c r="AX319" s="13" t="s">
        <v>76</v>
      </c>
      <c r="AY319" s="256" t="s">
        <v>182</v>
      </c>
    </row>
    <row r="320" s="13" customFormat="1">
      <c r="A320" s="13"/>
      <c r="B320" s="245"/>
      <c r="C320" s="246"/>
      <c r="D320" s="247" t="s">
        <v>191</v>
      </c>
      <c r="E320" s="248" t="s">
        <v>1</v>
      </c>
      <c r="F320" s="249" t="s">
        <v>2156</v>
      </c>
      <c r="G320" s="246"/>
      <c r="H320" s="250">
        <v>15</v>
      </c>
      <c r="I320" s="251"/>
      <c r="J320" s="246"/>
      <c r="K320" s="246"/>
      <c r="L320" s="252"/>
      <c r="M320" s="253"/>
      <c r="N320" s="254"/>
      <c r="O320" s="254"/>
      <c r="P320" s="254"/>
      <c r="Q320" s="254"/>
      <c r="R320" s="254"/>
      <c r="S320" s="254"/>
      <c r="T320" s="25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6" t="s">
        <v>191</v>
      </c>
      <c r="AU320" s="256" t="s">
        <v>84</v>
      </c>
      <c r="AV320" s="13" t="s">
        <v>84</v>
      </c>
      <c r="AW320" s="13" t="s">
        <v>33</v>
      </c>
      <c r="AX320" s="13" t="s">
        <v>76</v>
      </c>
      <c r="AY320" s="256" t="s">
        <v>182</v>
      </c>
    </row>
    <row r="321" s="13" customFormat="1">
      <c r="A321" s="13"/>
      <c r="B321" s="245"/>
      <c r="C321" s="246"/>
      <c r="D321" s="247" t="s">
        <v>191</v>
      </c>
      <c r="E321" s="248" t="s">
        <v>1</v>
      </c>
      <c r="F321" s="249" t="s">
        <v>2157</v>
      </c>
      <c r="G321" s="246"/>
      <c r="H321" s="250">
        <v>235</v>
      </c>
      <c r="I321" s="251"/>
      <c r="J321" s="246"/>
      <c r="K321" s="246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191</v>
      </c>
      <c r="AU321" s="256" t="s">
        <v>84</v>
      </c>
      <c r="AV321" s="13" t="s">
        <v>84</v>
      </c>
      <c r="AW321" s="13" t="s">
        <v>33</v>
      </c>
      <c r="AX321" s="13" t="s">
        <v>76</v>
      </c>
      <c r="AY321" s="256" t="s">
        <v>182</v>
      </c>
    </row>
    <row r="322" s="2" customFormat="1" ht="16.5" customHeight="1">
      <c r="A322" s="37"/>
      <c r="B322" s="38"/>
      <c r="C322" s="257" t="s">
        <v>522</v>
      </c>
      <c r="D322" s="257" t="s">
        <v>261</v>
      </c>
      <c r="E322" s="258" t="s">
        <v>1885</v>
      </c>
      <c r="F322" s="259" t="s">
        <v>1886</v>
      </c>
      <c r="G322" s="260" t="s">
        <v>211</v>
      </c>
      <c r="H322" s="261">
        <v>1158.72</v>
      </c>
      <c r="I322" s="262"/>
      <c r="J322" s="263">
        <f>ROUND(I322*H322,2)</f>
        <v>0</v>
      </c>
      <c r="K322" s="264"/>
      <c r="L322" s="265"/>
      <c r="M322" s="266" t="s">
        <v>1</v>
      </c>
      <c r="N322" s="267" t="s">
        <v>41</v>
      </c>
      <c r="O322" s="90"/>
      <c r="P322" s="236">
        <f>O322*H322</f>
        <v>0</v>
      </c>
      <c r="Q322" s="236">
        <v>0.222</v>
      </c>
      <c r="R322" s="236">
        <f>Q322*H322</f>
        <v>257.23584</v>
      </c>
      <c r="S322" s="236">
        <v>0</v>
      </c>
      <c r="T322" s="23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8" t="s">
        <v>140</v>
      </c>
      <c r="AT322" s="238" t="s">
        <v>261</v>
      </c>
      <c r="AU322" s="238" t="s">
        <v>84</v>
      </c>
      <c r="AY322" s="16" t="s">
        <v>182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6" t="s">
        <v>80</v>
      </c>
      <c r="BK322" s="239">
        <f>ROUND(I322*H322,2)</f>
        <v>0</v>
      </c>
      <c r="BL322" s="16" t="s">
        <v>128</v>
      </c>
      <c r="BM322" s="238" t="s">
        <v>2158</v>
      </c>
    </row>
    <row r="323" s="2" customFormat="1">
      <c r="A323" s="37"/>
      <c r="B323" s="38"/>
      <c r="C323" s="39"/>
      <c r="D323" s="247" t="s">
        <v>271</v>
      </c>
      <c r="E323" s="39"/>
      <c r="F323" s="268" t="s">
        <v>1869</v>
      </c>
      <c r="G323" s="39"/>
      <c r="H323" s="39"/>
      <c r="I323" s="242"/>
      <c r="J323" s="39"/>
      <c r="K323" s="39"/>
      <c r="L323" s="43"/>
      <c r="M323" s="243"/>
      <c r="N323" s="24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271</v>
      </c>
      <c r="AU323" s="16" t="s">
        <v>84</v>
      </c>
    </row>
    <row r="324" s="13" customFormat="1">
      <c r="A324" s="13"/>
      <c r="B324" s="245"/>
      <c r="C324" s="246"/>
      <c r="D324" s="247" t="s">
        <v>191</v>
      </c>
      <c r="E324" s="246"/>
      <c r="F324" s="249" t="s">
        <v>2159</v>
      </c>
      <c r="G324" s="246"/>
      <c r="H324" s="250">
        <v>1158.72</v>
      </c>
      <c r="I324" s="251"/>
      <c r="J324" s="246"/>
      <c r="K324" s="246"/>
      <c r="L324" s="252"/>
      <c r="M324" s="253"/>
      <c r="N324" s="254"/>
      <c r="O324" s="254"/>
      <c r="P324" s="254"/>
      <c r="Q324" s="254"/>
      <c r="R324" s="254"/>
      <c r="S324" s="254"/>
      <c r="T324" s="25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6" t="s">
        <v>191</v>
      </c>
      <c r="AU324" s="256" t="s">
        <v>84</v>
      </c>
      <c r="AV324" s="13" t="s">
        <v>84</v>
      </c>
      <c r="AW324" s="13" t="s">
        <v>4</v>
      </c>
      <c r="AX324" s="13" t="s">
        <v>80</v>
      </c>
      <c r="AY324" s="256" t="s">
        <v>182</v>
      </c>
    </row>
    <row r="325" s="2" customFormat="1" ht="24.15" customHeight="1">
      <c r="A325" s="37"/>
      <c r="B325" s="38"/>
      <c r="C325" s="226" t="s">
        <v>527</v>
      </c>
      <c r="D325" s="226" t="s">
        <v>184</v>
      </c>
      <c r="E325" s="227" t="s">
        <v>1871</v>
      </c>
      <c r="F325" s="228" t="s">
        <v>1872</v>
      </c>
      <c r="G325" s="229" t="s">
        <v>269</v>
      </c>
      <c r="H325" s="230">
        <v>1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128</v>
      </c>
      <c r="AT325" s="238" t="s">
        <v>184</v>
      </c>
      <c r="AU325" s="238" t="s">
        <v>84</v>
      </c>
      <c r="AY325" s="16" t="s">
        <v>182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80</v>
      </c>
      <c r="BK325" s="239">
        <f>ROUND(I325*H325,2)</f>
        <v>0</v>
      </c>
      <c r="BL325" s="16" t="s">
        <v>128</v>
      </c>
      <c r="BM325" s="238" t="s">
        <v>2160</v>
      </c>
    </row>
    <row r="326" s="2" customFormat="1" ht="24.15" customHeight="1">
      <c r="A326" s="37"/>
      <c r="B326" s="38"/>
      <c r="C326" s="226" t="s">
        <v>531</v>
      </c>
      <c r="D326" s="226" t="s">
        <v>184</v>
      </c>
      <c r="E326" s="227" t="s">
        <v>1458</v>
      </c>
      <c r="F326" s="228" t="s">
        <v>1459</v>
      </c>
      <c r="G326" s="229" t="s">
        <v>211</v>
      </c>
      <c r="H326" s="230">
        <v>28.199999999999999</v>
      </c>
      <c r="I326" s="231"/>
      <c r="J326" s="232">
        <f>ROUND(I326*H326,2)</f>
        <v>0</v>
      </c>
      <c r="K326" s="233"/>
      <c r="L326" s="43"/>
      <c r="M326" s="234" t="s">
        <v>1</v>
      </c>
      <c r="N326" s="235" t="s">
        <v>41</v>
      </c>
      <c r="O326" s="90"/>
      <c r="P326" s="236">
        <f>O326*H326</f>
        <v>0</v>
      </c>
      <c r="Q326" s="236">
        <v>0.089219999999999994</v>
      </c>
      <c r="R326" s="236">
        <f>Q326*H326</f>
        <v>2.5160039999999997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128</v>
      </c>
      <c r="AT326" s="238" t="s">
        <v>184</v>
      </c>
      <c r="AU326" s="238" t="s">
        <v>84</v>
      </c>
      <c r="AY326" s="16" t="s">
        <v>182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80</v>
      </c>
      <c r="BK326" s="239">
        <f>ROUND(I326*H326,2)</f>
        <v>0</v>
      </c>
      <c r="BL326" s="16" t="s">
        <v>128</v>
      </c>
      <c r="BM326" s="238" t="s">
        <v>2161</v>
      </c>
    </row>
    <row r="327" s="2" customFormat="1">
      <c r="A327" s="37"/>
      <c r="B327" s="38"/>
      <c r="C327" s="39"/>
      <c r="D327" s="240" t="s">
        <v>189</v>
      </c>
      <c r="E327" s="39"/>
      <c r="F327" s="241" t="s">
        <v>1461</v>
      </c>
      <c r="G327" s="39"/>
      <c r="H327" s="39"/>
      <c r="I327" s="242"/>
      <c r="J327" s="39"/>
      <c r="K327" s="39"/>
      <c r="L327" s="43"/>
      <c r="M327" s="243"/>
      <c r="N327" s="244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189</v>
      </c>
      <c r="AU327" s="16" t="s">
        <v>84</v>
      </c>
    </row>
    <row r="328" s="13" customFormat="1">
      <c r="A328" s="13"/>
      <c r="B328" s="245"/>
      <c r="C328" s="246"/>
      <c r="D328" s="247" t="s">
        <v>191</v>
      </c>
      <c r="E328" s="248" t="s">
        <v>1</v>
      </c>
      <c r="F328" s="249" t="s">
        <v>2115</v>
      </c>
      <c r="G328" s="246"/>
      <c r="H328" s="250">
        <v>28.200000000000003</v>
      </c>
      <c r="I328" s="251"/>
      <c r="J328" s="246"/>
      <c r="K328" s="246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191</v>
      </c>
      <c r="AU328" s="256" t="s">
        <v>84</v>
      </c>
      <c r="AV328" s="13" t="s">
        <v>84</v>
      </c>
      <c r="AW328" s="13" t="s">
        <v>33</v>
      </c>
      <c r="AX328" s="13" t="s">
        <v>76</v>
      </c>
      <c r="AY328" s="256" t="s">
        <v>182</v>
      </c>
    </row>
    <row r="329" s="2" customFormat="1" ht="24.15" customHeight="1">
      <c r="A329" s="37"/>
      <c r="B329" s="38"/>
      <c r="C329" s="257" t="s">
        <v>536</v>
      </c>
      <c r="D329" s="257" t="s">
        <v>261</v>
      </c>
      <c r="E329" s="258" t="s">
        <v>2162</v>
      </c>
      <c r="F329" s="259" t="s">
        <v>2163</v>
      </c>
      <c r="G329" s="260" t="s">
        <v>211</v>
      </c>
      <c r="H329" s="261">
        <v>29.045999999999999</v>
      </c>
      <c r="I329" s="262"/>
      <c r="J329" s="263">
        <f>ROUND(I329*H329,2)</f>
        <v>0</v>
      </c>
      <c r="K329" s="264"/>
      <c r="L329" s="265"/>
      <c r="M329" s="266" t="s">
        <v>1</v>
      </c>
      <c r="N329" s="267" t="s">
        <v>41</v>
      </c>
      <c r="O329" s="90"/>
      <c r="P329" s="236">
        <f>O329*H329</f>
        <v>0</v>
      </c>
      <c r="Q329" s="236">
        <v>0.13100000000000001</v>
      </c>
      <c r="R329" s="236">
        <f>Q329*H329</f>
        <v>3.8050260000000002</v>
      </c>
      <c r="S329" s="236">
        <v>0</v>
      </c>
      <c r="T329" s="23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140</v>
      </c>
      <c r="AT329" s="238" t="s">
        <v>261</v>
      </c>
      <c r="AU329" s="238" t="s">
        <v>84</v>
      </c>
      <c r="AY329" s="16" t="s">
        <v>182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80</v>
      </c>
      <c r="BK329" s="239">
        <f>ROUND(I329*H329,2)</f>
        <v>0</v>
      </c>
      <c r="BL329" s="16" t="s">
        <v>128</v>
      </c>
      <c r="BM329" s="238" t="s">
        <v>2164</v>
      </c>
    </row>
    <row r="330" s="13" customFormat="1">
      <c r="A330" s="13"/>
      <c r="B330" s="245"/>
      <c r="C330" s="246"/>
      <c r="D330" s="247" t="s">
        <v>191</v>
      </c>
      <c r="E330" s="246"/>
      <c r="F330" s="249" t="s">
        <v>2165</v>
      </c>
      <c r="G330" s="246"/>
      <c r="H330" s="250">
        <v>29.045999999999999</v>
      </c>
      <c r="I330" s="251"/>
      <c r="J330" s="246"/>
      <c r="K330" s="246"/>
      <c r="L330" s="252"/>
      <c r="M330" s="253"/>
      <c r="N330" s="254"/>
      <c r="O330" s="254"/>
      <c r="P330" s="254"/>
      <c r="Q330" s="254"/>
      <c r="R330" s="254"/>
      <c r="S330" s="254"/>
      <c r="T330" s="25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6" t="s">
        <v>191</v>
      </c>
      <c r="AU330" s="256" t="s">
        <v>84</v>
      </c>
      <c r="AV330" s="13" t="s">
        <v>84</v>
      </c>
      <c r="AW330" s="13" t="s">
        <v>4</v>
      </c>
      <c r="AX330" s="13" t="s">
        <v>80</v>
      </c>
      <c r="AY330" s="256" t="s">
        <v>182</v>
      </c>
    </row>
    <row r="331" s="2" customFormat="1" ht="33" customHeight="1">
      <c r="A331" s="37"/>
      <c r="B331" s="38"/>
      <c r="C331" s="226" t="s">
        <v>540</v>
      </c>
      <c r="D331" s="226" t="s">
        <v>184</v>
      </c>
      <c r="E331" s="227" t="s">
        <v>2166</v>
      </c>
      <c r="F331" s="228" t="s">
        <v>2167</v>
      </c>
      <c r="G331" s="229" t="s">
        <v>211</v>
      </c>
      <c r="H331" s="230">
        <v>65</v>
      </c>
      <c r="I331" s="231"/>
      <c r="J331" s="232">
        <f>ROUND(I331*H331,2)</f>
        <v>0</v>
      </c>
      <c r="K331" s="233"/>
      <c r="L331" s="43"/>
      <c r="M331" s="234" t="s">
        <v>1</v>
      </c>
      <c r="N331" s="235" t="s">
        <v>41</v>
      </c>
      <c r="O331" s="90"/>
      <c r="P331" s="236">
        <f>O331*H331</f>
        <v>0</v>
      </c>
      <c r="Q331" s="236">
        <v>0.089219999999999994</v>
      </c>
      <c r="R331" s="236">
        <f>Q331*H331</f>
        <v>5.7992999999999997</v>
      </c>
      <c r="S331" s="236">
        <v>0</v>
      </c>
      <c r="T331" s="23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8" t="s">
        <v>128</v>
      </c>
      <c r="AT331" s="238" t="s">
        <v>184</v>
      </c>
      <c r="AU331" s="238" t="s">
        <v>84</v>
      </c>
      <c r="AY331" s="16" t="s">
        <v>182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6" t="s">
        <v>80</v>
      </c>
      <c r="BK331" s="239">
        <f>ROUND(I331*H331,2)</f>
        <v>0</v>
      </c>
      <c r="BL331" s="16" t="s">
        <v>128</v>
      </c>
      <c r="BM331" s="238" t="s">
        <v>2168</v>
      </c>
    </row>
    <row r="332" s="2" customFormat="1">
      <c r="A332" s="37"/>
      <c r="B332" s="38"/>
      <c r="C332" s="39"/>
      <c r="D332" s="240" t="s">
        <v>189</v>
      </c>
      <c r="E332" s="39"/>
      <c r="F332" s="241" t="s">
        <v>2169</v>
      </c>
      <c r="G332" s="39"/>
      <c r="H332" s="39"/>
      <c r="I332" s="242"/>
      <c r="J332" s="39"/>
      <c r="K332" s="39"/>
      <c r="L332" s="43"/>
      <c r="M332" s="243"/>
      <c r="N332" s="244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189</v>
      </c>
      <c r="AU332" s="16" t="s">
        <v>84</v>
      </c>
    </row>
    <row r="333" s="13" customFormat="1">
      <c r="A333" s="13"/>
      <c r="B333" s="245"/>
      <c r="C333" s="246"/>
      <c r="D333" s="247" t="s">
        <v>191</v>
      </c>
      <c r="E333" s="248" t="s">
        <v>1</v>
      </c>
      <c r="F333" s="249" t="s">
        <v>2123</v>
      </c>
      <c r="G333" s="246"/>
      <c r="H333" s="250">
        <v>65</v>
      </c>
      <c r="I333" s="251"/>
      <c r="J333" s="246"/>
      <c r="K333" s="246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191</v>
      </c>
      <c r="AU333" s="256" t="s">
        <v>84</v>
      </c>
      <c r="AV333" s="13" t="s">
        <v>84</v>
      </c>
      <c r="AW333" s="13" t="s">
        <v>33</v>
      </c>
      <c r="AX333" s="13" t="s">
        <v>76</v>
      </c>
      <c r="AY333" s="256" t="s">
        <v>182</v>
      </c>
    </row>
    <row r="334" s="2" customFormat="1" ht="24.15" customHeight="1">
      <c r="A334" s="37"/>
      <c r="B334" s="38"/>
      <c r="C334" s="257" t="s">
        <v>544</v>
      </c>
      <c r="D334" s="257" t="s">
        <v>261</v>
      </c>
      <c r="E334" s="258" t="s">
        <v>2162</v>
      </c>
      <c r="F334" s="259" t="s">
        <v>2163</v>
      </c>
      <c r="G334" s="260" t="s">
        <v>211</v>
      </c>
      <c r="H334" s="261">
        <v>6.6950000000000003</v>
      </c>
      <c r="I334" s="262"/>
      <c r="J334" s="263">
        <f>ROUND(I334*H334,2)</f>
        <v>0</v>
      </c>
      <c r="K334" s="264"/>
      <c r="L334" s="265"/>
      <c r="M334" s="266" t="s">
        <v>1</v>
      </c>
      <c r="N334" s="267" t="s">
        <v>41</v>
      </c>
      <c r="O334" s="90"/>
      <c r="P334" s="236">
        <f>O334*H334</f>
        <v>0</v>
      </c>
      <c r="Q334" s="236">
        <v>0.13100000000000001</v>
      </c>
      <c r="R334" s="236">
        <f>Q334*H334</f>
        <v>0.87704500000000007</v>
      </c>
      <c r="S334" s="236">
        <v>0</v>
      </c>
      <c r="T334" s="23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8" t="s">
        <v>140</v>
      </c>
      <c r="AT334" s="238" t="s">
        <v>261</v>
      </c>
      <c r="AU334" s="238" t="s">
        <v>84</v>
      </c>
      <c r="AY334" s="16" t="s">
        <v>182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6" t="s">
        <v>80</v>
      </c>
      <c r="BK334" s="239">
        <f>ROUND(I334*H334,2)</f>
        <v>0</v>
      </c>
      <c r="BL334" s="16" t="s">
        <v>128</v>
      </c>
      <c r="BM334" s="238" t="s">
        <v>2170</v>
      </c>
    </row>
    <row r="335" s="13" customFormat="1">
      <c r="A335" s="13"/>
      <c r="B335" s="245"/>
      <c r="C335" s="246"/>
      <c r="D335" s="247" t="s">
        <v>191</v>
      </c>
      <c r="E335" s="248" t="s">
        <v>1</v>
      </c>
      <c r="F335" s="249" t="s">
        <v>2171</v>
      </c>
      <c r="G335" s="246"/>
      <c r="H335" s="250">
        <v>6.5</v>
      </c>
      <c r="I335" s="251"/>
      <c r="J335" s="246"/>
      <c r="K335" s="246"/>
      <c r="L335" s="252"/>
      <c r="M335" s="253"/>
      <c r="N335" s="254"/>
      <c r="O335" s="254"/>
      <c r="P335" s="254"/>
      <c r="Q335" s="254"/>
      <c r="R335" s="254"/>
      <c r="S335" s="254"/>
      <c r="T335" s="25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6" t="s">
        <v>191</v>
      </c>
      <c r="AU335" s="256" t="s">
        <v>84</v>
      </c>
      <c r="AV335" s="13" t="s">
        <v>84</v>
      </c>
      <c r="AW335" s="13" t="s">
        <v>33</v>
      </c>
      <c r="AX335" s="13" t="s">
        <v>76</v>
      </c>
      <c r="AY335" s="256" t="s">
        <v>182</v>
      </c>
    </row>
    <row r="336" s="13" customFormat="1">
      <c r="A336" s="13"/>
      <c r="B336" s="245"/>
      <c r="C336" s="246"/>
      <c r="D336" s="247" t="s">
        <v>191</v>
      </c>
      <c r="E336" s="246"/>
      <c r="F336" s="249" t="s">
        <v>2172</v>
      </c>
      <c r="G336" s="246"/>
      <c r="H336" s="250">
        <v>6.6950000000000003</v>
      </c>
      <c r="I336" s="251"/>
      <c r="J336" s="246"/>
      <c r="K336" s="246"/>
      <c r="L336" s="252"/>
      <c r="M336" s="253"/>
      <c r="N336" s="254"/>
      <c r="O336" s="254"/>
      <c r="P336" s="254"/>
      <c r="Q336" s="254"/>
      <c r="R336" s="254"/>
      <c r="S336" s="254"/>
      <c r="T336" s="25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6" t="s">
        <v>191</v>
      </c>
      <c r="AU336" s="256" t="s">
        <v>84</v>
      </c>
      <c r="AV336" s="13" t="s">
        <v>84</v>
      </c>
      <c r="AW336" s="13" t="s">
        <v>4</v>
      </c>
      <c r="AX336" s="13" t="s">
        <v>80</v>
      </c>
      <c r="AY336" s="256" t="s">
        <v>182</v>
      </c>
    </row>
    <row r="337" s="2" customFormat="1" ht="24.15" customHeight="1">
      <c r="A337" s="37"/>
      <c r="B337" s="38"/>
      <c r="C337" s="257" t="s">
        <v>548</v>
      </c>
      <c r="D337" s="257" t="s">
        <v>261</v>
      </c>
      <c r="E337" s="258" t="s">
        <v>2173</v>
      </c>
      <c r="F337" s="259" t="s">
        <v>2174</v>
      </c>
      <c r="G337" s="260" t="s">
        <v>211</v>
      </c>
      <c r="H337" s="261">
        <v>60.255000000000003</v>
      </c>
      <c r="I337" s="262"/>
      <c r="J337" s="263">
        <f>ROUND(I337*H337,2)</f>
        <v>0</v>
      </c>
      <c r="K337" s="264"/>
      <c r="L337" s="265"/>
      <c r="M337" s="266" t="s">
        <v>1</v>
      </c>
      <c r="N337" s="267" t="s">
        <v>41</v>
      </c>
      <c r="O337" s="90"/>
      <c r="P337" s="236">
        <f>O337*H337</f>
        <v>0</v>
      </c>
      <c r="Q337" s="236">
        <v>0.13100000000000001</v>
      </c>
      <c r="R337" s="236">
        <f>Q337*H337</f>
        <v>7.8934050000000004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140</v>
      </c>
      <c r="AT337" s="238" t="s">
        <v>261</v>
      </c>
      <c r="AU337" s="238" t="s">
        <v>84</v>
      </c>
      <c r="AY337" s="16" t="s">
        <v>182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80</v>
      </c>
      <c r="BK337" s="239">
        <f>ROUND(I337*H337,2)</f>
        <v>0</v>
      </c>
      <c r="BL337" s="16" t="s">
        <v>128</v>
      </c>
      <c r="BM337" s="238" t="s">
        <v>2175</v>
      </c>
    </row>
    <row r="338" s="13" customFormat="1">
      <c r="A338" s="13"/>
      <c r="B338" s="245"/>
      <c r="C338" s="246"/>
      <c r="D338" s="247" t="s">
        <v>191</v>
      </c>
      <c r="E338" s="248" t="s">
        <v>1</v>
      </c>
      <c r="F338" s="249" t="s">
        <v>2176</v>
      </c>
      <c r="G338" s="246"/>
      <c r="H338" s="250">
        <v>58.5</v>
      </c>
      <c r="I338" s="251"/>
      <c r="J338" s="246"/>
      <c r="K338" s="246"/>
      <c r="L338" s="252"/>
      <c r="M338" s="253"/>
      <c r="N338" s="254"/>
      <c r="O338" s="254"/>
      <c r="P338" s="254"/>
      <c r="Q338" s="254"/>
      <c r="R338" s="254"/>
      <c r="S338" s="254"/>
      <c r="T338" s="25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6" t="s">
        <v>191</v>
      </c>
      <c r="AU338" s="256" t="s">
        <v>84</v>
      </c>
      <c r="AV338" s="13" t="s">
        <v>84</v>
      </c>
      <c r="AW338" s="13" t="s">
        <v>33</v>
      </c>
      <c r="AX338" s="13" t="s">
        <v>76</v>
      </c>
      <c r="AY338" s="256" t="s">
        <v>182</v>
      </c>
    </row>
    <row r="339" s="13" customFormat="1">
      <c r="A339" s="13"/>
      <c r="B339" s="245"/>
      <c r="C339" s="246"/>
      <c r="D339" s="247" t="s">
        <v>191</v>
      </c>
      <c r="E339" s="246"/>
      <c r="F339" s="249" t="s">
        <v>2177</v>
      </c>
      <c r="G339" s="246"/>
      <c r="H339" s="250">
        <v>60.255000000000003</v>
      </c>
      <c r="I339" s="251"/>
      <c r="J339" s="246"/>
      <c r="K339" s="246"/>
      <c r="L339" s="252"/>
      <c r="M339" s="253"/>
      <c r="N339" s="254"/>
      <c r="O339" s="254"/>
      <c r="P339" s="254"/>
      <c r="Q339" s="254"/>
      <c r="R339" s="254"/>
      <c r="S339" s="254"/>
      <c r="T339" s="25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6" t="s">
        <v>191</v>
      </c>
      <c r="AU339" s="256" t="s">
        <v>84</v>
      </c>
      <c r="AV339" s="13" t="s">
        <v>84</v>
      </c>
      <c r="AW339" s="13" t="s">
        <v>4</v>
      </c>
      <c r="AX339" s="13" t="s">
        <v>80</v>
      </c>
      <c r="AY339" s="256" t="s">
        <v>182</v>
      </c>
    </row>
    <row r="340" s="2" customFormat="1" ht="24.15" customHeight="1">
      <c r="A340" s="37"/>
      <c r="B340" s="38"/>
      <c r="C340" s="226" t="s">
        <v>553</v>
      </c>
      <c r="D340" s="226" t="s">
        <v>184</v>
      </c>
      <c r="E340" s="227" t="s">
        <v>2178</v>
      </c>
      <c r="F340" s="228" t="s">
        <v>2179</v>
      </c>
      <c r="G340" s="229" t="s">
        <v>211</v>
      </c>
      <c r="H340" s="230">
        <v>12</v>
      </c>
      <c r="I340" s="231"/>
      <c r="J340" s="232">
        <f>ROUND(I340*H340,2)</f>
        <v>0</v>
      </c>
      <c r="K340" s="233"/>
      <c r="L340" s="43"/>
      <c r="M340" s="234" t="s">
        <v>1</v>
      </c>
      <c r="N340" s="235" t="s">
        <v>41</v>
      </c>
      <c r="O340" s="90"/>
      <c r="P340" s="236">
        <f>O340*H340</f>
        <v>0</v>
      </c>
      <c r="Q340" s="236">
        <v>0.088800000000000004</v>
      </c>
      <c r="R340" s="236">
        <f>Q340*H340</f>
        <v>1.0656000000000001</v>
      </c>
      <c r="S340" s="236">
        <v>0</v>
      </c>
      <c r="T340" s="23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8" t="s">
        <v>128</v>
      </c>
      <c r="AT340" s="238" t="s">
        <v>184</v>
      </c>
      <c r="AU340" s="238" t="s">
        <v>84</v>
      </c>
      <c r="AY340" s="16" t="s">
        <v>182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6" t="s">
        <v>80</v>
      </c>
      <c r="BK340" s="239">
        <f>ROUND(I340*H340,2)</f>
        <v>0</v>
      </c>
      <c r="BL340" s="16" t="s">
        <v>128</v>
      </c>
      <c r="BM340" s="238" t="s">
        <v>2180</v>
      </c>
    </row>
    <row r="341" s="2" customFormat="1">
      <c r="A341" s="37"/>
      <c r="B341" s="38"/>
      <c r="C341" s="39"/>
      <c r="D341" s="240" t="s">
        <v>189</v>
      </c>
      <c r="E341" s="39"/>
      <c r="F341" s="241" t="s">
        <v>2181</v>
      </c>
      <c r="G341" s="39"/>
      <c r="H341" s="39"/>
      <c r="I341" s="242"/>
      <c r="J341" s="39"/>
      <c r="K341" s="39"/>
      <c r="L341" s="43"/>
      <c r="M341" s="243"/>
      <c r="N341" s="24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189</v>
      </c>
      <c r="AU341" s="16" t="s">
        <v>84</v>
      </c>
    </row>
    <row r="342" s="13" customFormat="1">
      <c r="A342" s="13"/>
      <c r="B342" s="245"/>
      <c r="C342" s="246"/>
      <c r="D342" s="247" t="s">
        <v>191</v>
      </c>
      <c r="E342" s="248" t="s">
        <v>1</v>
      </c>
      <c r="F342" s="249" t="s">
        <v>2182</v>
      </c>
      <c r="G342" s="246"/>
      <c r="H342" s="250">
        <v>12</v>
      </c>
      <c r="I342" s="251"/>
      <c r="J342" s="246"/>
      <c r="K342" s="246"/>
      <c r="L342" s="252"/>
      <c r="M342" s="253"/>
      <c r="N342" s="254"/>
      <c r="O342" s="254"/>
      <c r="P342" s="254"/>
      <c r="Q342" s="254"/>
      <c r="R342" s="254"/>
      <c r="S342" s="254"/>
      <c r="T342" s="25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6" t="s">
        <v>191</v>
      </c>
      <c r="AU342" s="256" t="s">
        <v>84</v>
      </c>
      <c r="AV342" s="13" t="s">
        <v>84</v>
      </c>
      <c r="AW342" s="13" t="s">
        <v>33</v>
      </c>
      <c r="AX342" s="13" t="s">
        <v>76</v>
      </c>
      <c r="AY342" s="256" t="s">
        <v>182</v>
      </c>
    </row>
    <row r="343" s="2" customFormat="1" ht="21.75" customHeight="1">
      <c r="A343" s="37"/>
      <c r="B343" s="38"/>
      <c r="C343" s="257" t="s">
        <v>557</v>
      </c>
      <c r="D343" s="257" t="s">
        <v>261</v>
      </c>
      <c r="E343" s="258" t="s">
        <v>2183</v>
      </c>
      <c r="F343" s="259" t="s">
        <v>2184</v>
      </c>
      <c r="G343" s="260" t="s">
        <v>211</v>
      </c>
      <c r="H343" s="261">
        <v>12.359999999999999</v>
      </c>
      <c r="I343" s="262"/>
      <c r="J343" s="263">
        <f>ROUND(I343*H343,2)</f>
        <v>0</v>
      </c>
      <c r="K343" s="264"/>
      <c r="L343" s="265"/>
      <c r="M343" s="266" t="s">
        <v>1</v>
      </c>
      <c r="N343" s="267" t="s">
        <v>41</v>
      </c>
      <c r="O343" s="90"/>
      <c r="P343" s="236">
        <f>O343*H343</f>
        <v>0</v>
      </c>
      <c r="Q343" s="236">
        <v>0.13500000000000001</v>
      </c>
      <c r="R343" s="236">
        <f>Q343*H343</f>
        <v>1.6686000000000001</v>
      </c>
      <c r="S343" s="236">
        <v>0</v>
      </c>
      <c r="T343" s="23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8" t="s">
        <v>140</v>
      </c>
      <c r="AT343" s="238" t="s">
        <v>261</v>
      </c>
      <c r="AU343" s="238" t="s">
        <v>84</v>
      </c>
      <c r="AY343" s="16" t="s">
        <v>182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6" t="s">
        <v>80</v>
      </c>
      <c r="BK343" s="239">
        <f>ROUND(I343*H343,2)</f>
        <v>0</v>
      </c>
      <c r="BL343" s="16" t="s">
        <v>128</v>
      </c>
      <c r="BM343" s="238" t="s">
        <v>2185</v>
      </c>
    </row>
    <row r="344" s="13" customFormat="1">
      <c r="A344" s="13"/>
      <c r="B344" s="245"/>
      <c r="C344" s="246"/>
      <c r="D344" s="247" t="s">
        <v>191</v>
      </c>
      <c r="E344" s="246"/>
      <c r="F344" s="249" t="s">
        <v>2186</v>
      </c>
      <c r="G344" s="246"/>
      <c r="H344" s="250">
        <v>12.359999999999999</v>
      </c>
      <c r="I344" s="251"/>
      <c r="J344" s="246"/>
      <c r="K344" s="246"/>
      <c r="L344" s="252"/>
      <c r="M344" s="253"/>
      <c r="N344" s="254"/>
      <c r="O344" s="254"/>
      <c r="P344" s="254"/>
      <c r="Q344" s="254"/>
      <c r="R344" s="254"/>
      <c r="S344" s="254"/>
      <c r="T344" s="25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6" t="s">
        <v>191</v>
      </c>
      <c r="AU344" s="256" t="s">
        <v>84</v>
      </c>
      <c r="AV344" s="13" t="s">
        <v>84</v>
      </c>
      <c r="AW344" s="13" t="s">
        <v>4</v>
      </c>
      <c r="AX344" s="13" t="s">
        <v>80</v>
      </c>
      <c r="AY344" s="256" t="s">
        <v>182</v>
      </c>
    </row>
    <row r="345" s="2" customFormat="1" ht="24.15" customHeight="1">
      <c r="A345" s="37"/>
      <c r="B345" s="38"/>
      <c r="C345" s="226" t="s">
        <v>563</v>
      </c>
      <c r="D345" s="226" t="s">
        <v>184</v>
      </c>
      <c r="E345" s="227" t="s">
        <v>1880</v>
      </c>
      <c r="F345" s="228" t="s">
        <v>1881</v>
      </c>
      <c r="G345" s="229" t="s">
        <v>211</v>
      </c>
      <c r="H345" s="230">
        <v>22.800000000000001</v>
      </c>
      <c r="I345" s="231"/>
      <c r="J345" s="232">
        <f>ROUND(I345*H345,2)</f>
        <v>0</v>
      </c>
      <c r="K345" s="233"/>
      <c r="L345" s="43"/>
      <c r="M345" s="234" t="s">
        <v>1</v>
      </c>
      <c r="N345" s="235" t="s">
        <v>41</v>
      </c>
      <c r="O345" s="90"/>
      <c r="P345" s="236">
        <f>O345*H345</f>
        <v>0</v>
      </c>
      <c r="Q345" s="236">
        <v>0.50077400000000005</v>
      </c>
      <c r="R345" s="236">
        <f>Q345*H345</f>
        <v>11.417647200000001</v>
      </c>
      <c r="S345" s="236">
        <v>0</v>
      </c>
      <c r="T345" s="23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8" t="s">
        <v>128</v>
      </c>
      <c r="AT345" s="238" t="s">
        <v>184</v>
      </c>
      <c r="AU345" s="238" t="s">
        <v>84</v>
      </c>
      <c r="AY345" s="16" t="s">
        <v>182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6" t="s">
        <v>80</v>
      </c>
      <c r="BK345" s="239">
        <f>ROUND(I345*H345,2)</f>
        <v>0</v>
      </c>
      <c r="BL345" s="16" t="s">
        <v>128</v>
      </c>
      <c r="BM345" s="238" t="s">
        <v>1882</v>
      </c>
    </row>
    <row r="346" s="2" customFormat="1">
      <c r="A346" s="37"/>
      <c r="B346" s="38"/>
      <c r="C346" s="39"/>
      <c r="D346" s="240" t="s">
        <v>189</v>
      </c>
      <c r="E346" s="39"/>
      <c r="F346" s="241" t="s">
        <v>1883</v>
      </c>
      <c r="G346" s="39"/>
      <c r="H346" s="39"/>
      <c r="I346" s="242"/>
      <c r="J346" s="39"/>
      <c r="K346" s="39"/>
      <c r="L346" s="43"/>
      <c r="M346" s="243"/>
      <c r="N346" s="244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189</v>
      </c>
      <c r="AU346" s="16" t="s">
        <v>84</v>
      </c>
    </row>
    <row r="347" s="13" customFormat="1">
      <c r="A347" s="13"/>
      <c r="B347" s="245"/>
      <c r="C347" s="246"/>
      <c r="D347" s="247" t="s">
        <v>191</v>
      </c>
      <c r="E347" s="248" t="s">
        <v>1</v>
      </c>
      <c r="F347" s="249" t="s">
        <v>2187</v>
      </c>
      <c r="G347" s="246"/>
      <c r="H347" s="250">
        <v>22.800000000000001</v>
      </c>
      <c r="I347" s="251"/>
      <c r="J347" s="246"/>
      <c r="K347" s="246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191</v>
      </c>
      <c r="AU347" s="256" t="s">
        <v>84</v>
      </c>
      <c r="AV347" s="13" t="s">
        <v>84</v>
      </c>
      <c r="AW347" s="13" t="s">
        <v>33</v>
      </c>
      <c r="AX347" s="13" t="s">
        <v>76</v>
      </c>
      <c r="AY347" s="256" t="s">
        <v>182</v>
      </c>
    </row>
    <row r="348" s="2" customFormat="1" ht="16.5" customHeight="1">
      <c r="A348" s="37"/>
      <c r="B348" s="38"/>
      <c r="C348" s="257" t="s">
        <v>567</v>
      </c>
      <c r="D348" s="257" t="s">
        <v>261</v>
      </c>
      <c r="E348" s="258" t="s">
        <v>1885</v>
      </c>
      <c r="F348" s="259" t="s">
        <v>1886</v>
      </c>
      <c r="G348" s="260" t="s">
        <v>211</v>
      </c>
      <c r="H348" s="261">
        <v>23.256</v>
      </c>
      <c r="I348" s="262"/>
      <c r="J348" s="263">
        <f>ROUND(I348*H348,2)</f>
        <v>0</v>
      </c>
      <c r="K348" s="264"/>
      <c r="L348" s="265"/>
      <c r="M348" s="266" t="s">
        <v>1</v>
      </c>
      <c r="N348" s="267" t="s">
        <v>41</v>
      </c>
      <c r="O348" s="90"/>
      <c r="P348" s="236">
        <f>O348*H348</f>
        <v>0</v>
      </c>
      <c r="Q348" s="236">
        <v>0.222</v>
      </c>
      <c r="R348" s="236">
        <f>Q348*H348</f>
        <v>5.1628319999999999</v>
      </c>
      <c r="S348" s="236">
        <v>0</v>
      </c>
      <c r="T348" s="23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8" t="s">
        <v>140</v>
      </c>
      <c r="AT348" s="238" t="s">
        <v>261</v>
      </c>
      <c r="AU348" s="238" t="s">
        <v>84</v>
      </c>
      <c r="AY348" s="16" t="s">
        <v>182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6" t="s">
        <v>80</v>
      </c>
      <c r="BK348" s="239">
        <f>ROUND(I348*H348,2)</f>
        <v>0</v>
      </c>
      <c r="BL348" s="16" t="s">
        <v>128</v>
      </c>
      <c r="BM348" s="238" t="s">
        <v>1887</v>
      </c>
    </row>
    <row r="349" s="13" customFormat="1">
      <c r="A349" s="13"/>
      <c r="B349" s="245"/>
      <c r="C349" s="246"/>
      <c r="D349" s="247" t="s">
        <v>191</v>
      </c>
      <c r="E349" s="246"/>
      <c r="F349" s="249" t="s">
        <v>2188</v>
      </c>
      <c r="G349" s="246"/>
      <c r="H349" s="250">
        <v>23.256</v>
      </c>
      <c r="I349" s="251"/>
      <c r="J349" s="246"/>
      <c r="K349" s="246"/>
      <c r="L349" s="252"/>
      <c r="M349" s="253"/>
      <c r="N349" s="254"/>
      <c r="O349" s="254"/>
      <c r="P349" s="254"/>
      <c r="Q349" s="254"/>
      <c r="R349" s="254"/>
      <c r="S349" s="254"/>
      <c r="T349" s="25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6" t="s">
        <v>191</v>
      </c>
      <c r="AU349" s="256" t="s">
        <v>84</v>
      </c>
      <c r="AV349" s="13" t="s">
        <v>84</v>
      </c>
      <c r="AW349" s="13" t="s">
        <v>4</v>
      </c>
      <c r="AX349" s="13" t="s">
        <v>80</v>
      </c>
      <c r="AY349" s="256" t="s">
        <v>182</v>
      </c>
    </row>
    <row r="350" s="12" customFormat="1" ht="22.8" customHeight="1">
      <c r="A350" s="12"/>
      <c r="B350" s="210"/>
      <c r="C350" s="211"/>
      <c r="D350" s="212" t="s">
        <v>75</v>
      </c>
      <c r="E350" s="224" t="s">
        <v>143</v>
      </c>
      <c r="F350" s="224" t="s">
        <v>1890</v>
      </c>
      <c r="G350" s="211"/>
      <c r="H350" s="211"/>
      <c r="I350" s="214"/>
      <c r="J350" s="225">
        <f>BK350</f>
        <v>0</v>
      </c>
      <c r="K350" s="211"/>
      <c r="L350" s="216"/>
      <c r="M350" s="217"/>
      <c r="N350" s="218"/>
      <c r="O350" s="218"/>
      <c r="P350" s="219">
        <f>SUM(P351:P413)</f>
        <v>0</v>
      </c>
      <c r="Q350" s="218"/>
      <c r="R350" s="219">
        <f>SUM(R351:R413)</f>
        <v>113.69487168200001</v>
      </c>
      <c r="S350" s="218"/>
      <c r="T350" s="220">
        <f>SUM(T351:T413)</f>
        <v>1.869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21" t="s">
        <v>80</v>
      </c>
      <c r="AT350" s="222" t="s">
        <v>75</v>
      </c>
      <c r="AU350" s="222" t="s">
        <v>80</v>
      </c>
      <c r="AY350" s="221" t="s">
        <v>182</v>
      </c>
      <c r="BK350" s="223">
        <f>SUM(BK351:BK413)</f>
        <v>0</v>
      </c>
    </row>
    <row r="351" s="2" customFormat="1" ht="16.5" customHeight="1">
      <c r="A351" s="37"/>
      <c r="B351" s="38"/>
      <c r="C351" s="226" t="s">
        <v>571</v>
      </c>
      <c r="D351" s="226" t="s">
        <v>184</v>
      </c>
      <c r="E351" s="227" t="s">
        <v>2189</v>
      </c>
      <c r="F351" s="228" t="s">
        <v>2190</v>
      </c>
      <c r="G351" s="229" t="s">
        <v>269</v>
      </c>
      <c r="H351" s="230">
        <v>1</v>
      </c>
      <c r="I351" s="231"/>
      <c r="J351" s="232">
        <f>ROUND(I351*H351,2)</f>
        <v>0</v>
      </c>
      <c r="K351" s="233"/>
      <c r="L351" s="43"/>
      <c r="M351" s="234" t="s">
        <v>1</v>
      </c>
      <c r="N351" s="235" t="s">
        <v>41</v>
      </c>
      <c r="O351" s="90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8" t="s">
        <v>128</v>
      </c>
      <c r="AT351" s="238" t="s">
        <v>184</v>
      </c>
      <c r="AU351" s="238" t="s">
        <v>84</v>
      </c>
      <c r="AY351" s="16" t="s">
        <v>182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6" t="s">
        <v>80</v>
      </c>
      <c r="BK351" s="239">
        <f>ROUND(I351*H351,2)</f>
        <v>0</v>
      </c>
      <c r="BL351" s="16" t="s">
        <v>128</v>
      </c>
      <c r="BM351" s="238" t="s">
        <v>2191</v>
      </c>
    </row>
    <row r="352" s="2" customFormat="1" ht="16.5" customHeight="1">
      <c r="A352" s="37"/>
      <c r="B352" s="38"/>
      <c r="C352" s="226" t="s">
        <v>577</v>
      </c>
      <c r="D352" s="226" t="s">
        <v>184</v>
      </c>
      <c r="E352" s="227" t="s">
        <v>2192</v>
      </c>
      <c r="F352" s="228" t="s">
        <v>2193</v>
      </c>
      <c r="G352" s="229" t="s">
        <v>269</v>
      </c>
      <c r="H352" s="230">
        <v>1</v>
      </c>
      <c r="I352" s="231"/>
      <c r="J352" s="232">
        <f>ROUND(I352*H352,2)</f>
        <v>0</v>
      </c>
      <c r="K352" s="233"/>
      <c r="L352" s="43"/>
      <c r="M352" s="234" t="s">
        <v>1</v>
      </c>
      <c r="N352" s="235" t="s">
        <v>41</v>
      </c>
      <c r="O352" s="90"/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8" t="s">
        <v>128</v>
      </c>
      <c r="AT352" s="238" t="s">
        <v>184</v>
      </c>
      <c r="AU352" s="238" t="s">
        <v>84</v>
      </c>
      <c r="AY352" s="16" t="s">
        <v>182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6" t="s">
        <v>80</v>
      </c>
      <c r="BK352" s="239">
        <f>ROUND(I352*H352,2)</f>
        <v>0</v>
      </c>
      <c r="BL352" s="16" t="s">
        <v>128</v>
      </c>
      <c r="BM352" s="238" t="s">
        <v>2194</v>
      </c>
    </row>
    <row r="353" s="2" customFormat="1" ht="16.5" customHeight="1">
      <c r="A353" s="37"/>
      <c r="B353" s="38"/>
      <c r="C353" s="257" t="s">
        <v>587</v>
      </c>
      <c r="D353" s="257" t="s">
        <v>261</v>
      </c>
      <c r="E353" s="258" t="s">
        <v>1118</v>
      </c>
      <c r="F353" s="259" t="s">
        <v>2195</v>
      </c>
      <c r="G353" s="260" t="s">
        <v>269</v>
      </c>
      <c r="H353" s="261">
        <v>1</v>
      </c>
      <c r="I353" s="262"/>
      <c r="J353" s="263">
        <f>ROUND(I353*H353,2)</f>
        <v>0</v>
      </c>
      <c r="K353" s="264"/>
      <c r="L353" s="265"/>
      <c r="M353" s="266" t="s">
        <v>1</v>
      </c>
      <c r="N353" s="267" t="s">
        <v>41</v>
      </c>
      <c r="O353" s="90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140</v>
      </c>
      <c r="AT353" s="238" t="s">
        <v>261</v>
      </c>
      <c r="AU353" s="238" t="s">
        <v>84</v>
      </c>
      <c r="AY353" s="16" t="s">
        <v>182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80</v>
      </c>
      <c r="BK353" s="239">
        <f>ROUND(I353*H353,2)</f>
        <v>0</v>
      </c>
      <c r="BL353" s="16" t="s">
        <v>128</v>
      </c>
      <c r="BM353" s="238" t="s">
        <v>2196</v>
      </c>
    </row>
    <row r="354" s="2" customFormat="1">
      <c r="A354" s="37"/>
      <c r="B354" s="38"/>
      <c r="C354" s="39"/>
      <c r="D354" s="247" t="s">
        <v>271</v>
      </c>
      <c r="E354" s="39"/>
      <c r="F354" s="268" t="s">
        <v>2197</v>
      </c>
      <c r="G354" s="39"/>
      <c r="H354" s="39"/>
      <c r="I354" s="242"/>
      <c r="J354" s="39"/>
      <c r="K354" s="39"/>
      <c r="L354" s="43"/>
      <c r="M354" s="243"/>
      <c r="N354" s="244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271</v>
      </c>
      <c r="AU354" s="16" t="s">
        <v>84</v>
      </c>
    </row>
    <row r="355" s="2" customFormat="1" ht="24.15" customHeight="1">
      <c r="A355" s="37"/>
      <c r="B355" s="38"/>
      <c r="C355" s="226" t="s">
        <v>592</v>
      </c>
      <c r="D355" s="226" t="s">
        <v>184</v>
      </c>
      <c r="E355" s="227" t="s">
        <v>2198</v>
      </c>
      <c r="F355" s="228" t="s">
        <v>2199</v>
      </c>
      <c r="G355" s="229" t="s">
        <v>269</v>
      </c>
      <c r="H355" s="230">
        <v>13</v>
      </c>
      <c r="I355" s="231"/>
      <c r="J355" s="232">
        <f>ROUND(I355*H355,2)</f>
        <v>0</v>
      </c>
      <c r="K355" s="233"/>
      <c r="L355" s="43"/>
      <c r="M355" s="234" t="s">
        <v>1</v>
      </c>
      <c r="N355" s="235" t="s">
        <v>41</v>
      </c>
      <c r="O355" s="90"/>
      <c r="P355" s="236">
        <f>O355*H355</f>
        <v>0</v>
      </c>
      <c r="Q355" s="236">
        <v>0.109305</v>
      </c>
      <c r="R355" s="236">
        <f>Q355*H355</f>
        <v>1.420965</v>
      </c>
      <c r="S355" s="236">
        <v>0</v>
      </c>
      <c r="T355" s="23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8" t="s">
        <v>128</v>
      </c>
      <c r="AT355" s="238" t="s">
        <v>184</v>
      </c>
      <c r="AU355" s="238" t="s">
        <v>84</v>
      </c>
      <c r="AY355" s="16" t="s">
        <v>182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6" t="s">
        <v>80</v>
      </c>
      <c r="BK355" s="239">
        <f>ROUND(I355*H355,2)</f>
        <v>0</v>
      </c>
      <c r="BL355" s="16" t="s">
        <v>128</v>
      </c>
      <c r="BM355" s="238" t="s">
        <v>2200</v>
      </c>
    </row>
    <row r="356" s="2" customFormat="1">
      <c r="A356" s="37"/>
      <c r="B356" s="38"/>
      <c r="C356" s="39"/>
      <c r="D356" s="240" t="s">
        <v>189</v>
      </c>
      <c r="E356" s="39"/>
      <c r="F356" s="241" t="s">
        <v>2201</v>
      </c>
      <c r="G356" s="39"/>
      <c r="H356" s="39"/>
      <c r="I356" s="242"/>
      <c r="J356" s="39"/>
      <c r="K356" s="39"/>
      <c r="L356" s="43"/>
      <c r="M356" s="243"/>
      <c r="N356" s="244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189</v>
      </c>
      <c r="AU356" s="16" t="s">
        <v>84</v>
      </c>
    </row>
    <row r="357" s="2" customFormat="1" ht="24.15" customHeight="1">
      <c r="A357" s="37"/>
      <c r="B357" s="38"/>
      <c r="C357" s="257" t="s">
        <v>597</v>
      </c>
      <c r="D357" s="257" t="s">
        <v>261</v>
      </c>
      <c r="E357" s="258" t="s">
        <v>2202</v>
      </c>
      <c r="F357" s="259" t="s">
        <v>2203</v>
      </c>
      <c r="G357" s="260" t="s">
        <v>269</v>
      </c>
      <c r="H357" s="261">
        <v>9</v>
      </c>
      <c r="I357" s="262"/>
      <c r="J357" s="263">
        <f>ROUND(I357*H357,2)</f>
        <v>0</v>
      </c>
      <c r="K357" s="264"/>
      <c r="L357" s="265"/>
      <c r="M357" s="266" t="s">
        <v>1</v>
      </c>
      <c r="N357" s="267" t="s">
        <v>41</v>
      </c>
      <c r="O357" s="90"/>
      <c r="P357" s="236">
        <f>O357*H357</f>
        <v>0</v>
      </c>
      <c r="Q357" s="236">
        <v>0.0060000000000000001</v>
      </c>
      <c r="R357" s="236">
        <f>Q357*H357</f>
        <v>0.053999999999999999</v>
      </c>
      <c r="S357" s="236">
        <v>0</v>
      </c>
      <c r="T357" s="23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8" t="s">
        <v>140</v>
      </c>
      <c r="AT357" s="238" t="s">
        <v>261</v>
      </c>
      <c r="AU357" s="238" t="s">
        <v>84</v>
      </c>
      <c r="AY357" s="16" t="s">
        <v>182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6" t="s">
        <v>80</v>
      </c>
      <c r="BK357" s="239">
        <f>ROUND(I357*H357,2)</f>
        <v>0</v>
      </c>
      <c r="BL357" s="16" t="s">
        <v>128</v>
      </c>
      <c r="BM357" s="238" t="s">
        <v>2204</v>
      </c>
    </row>
    <row r="358" s="2" customFormat="1" ht="24.15" customHeight="1">
      <c r="A358" s="37"/>
      <c r="B358" s="38"/>
      <c r="C358" s="257" t="s">
        <v>605</v>
      </c>
      <c r="D358" s="257" t="s">
        <v>261</v>
      </c>
      <c r="E358" s="258" t="s">
        <v>2205</v>
      </c>
      <c r="F358" s="259" t="s">
        <v>2206</v>
      </c>
      <c r="G358" s="260" t="s">
        <v>269</v>
      </c>
      <c r="H358" s="261">
        <v>4</v>
      </c>
      <c r="I358" s="262"/>
      <c r="J358" s="263">
        <f>ROUND(I358*H358,2)</f>
        <v>0</v>
      </c>
      <c r="K358" s="264"/>
      <c r="L358" s="265"/>
      <c r="M358" s="266" t="s">
        <v>1</v>
      </c>
      <c r="N358" s="267" t="s">
        <v>41</v>
      </c>
      <c r="O358" s="90"/>
      <c r="P358" s="236">
        <f>O358*H358</f>
        <v>0</v>
      </c>
      <c r="Q358" s="236">
        <v>0.0060000000000000001</v>
      </c>
      <c r="R358" s="236">
        <f>Q358*H358</f>
        <v>0.024</v>
      </c>
      <c r="S358" s="236">
        <v>0</v>
      </c>
      <c r="T358" s="23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8" t="s">
        <v>140</v>
      </c>
      <c r="AT358" s="238" t="s">
        <v>261</v>
      </c>
      <c r="AU358" s="238" t="s">
        <v>84</v>
      </c>
      <c r="AY358" s="16" t="s">
        <v>182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6" t="s">
        <v>80</v>
      </c>
      <c r="BK358" s="239">
        <f>ROUND(I358*H358,2)</f>
        <v>0</v>
      </c>
      <c r="BL358" s="16" t="s">
        <v>128</v>
      </c>
      <c r="BM358" s="238" t="s">
        <v>2207</v>
      </c>
    </row>
    <row r="359" s="2" customFormat="1" ht="24.15" customHeight="1">
      <c r="A359" s="37"/>
      <c r="B359" s="38"/>
      <c r="C359" s="226" t="s">
        <v>1638</v>
      </c>
      <c r="D359" s="226" t="s">
        <v>184</v>
      </c>
      <c r="E359" s="227" t="s">
        <v>2208</v>
      </c>
      <c r="F359" s="228" t="s">
        <v>2209</v>
      </c>
      <c r="G359" s="229" t="s">
        <v>269</v>
      </c>
      <c r="H359" s="230">
        <v>5</v>
      </c>
      <c r="I359" s="231"/>
      <c r="J359" s="232">
        <f>ROUND(I359*H359,2)</f>
        <v>0</v>
      </c>
      <c r="K359" s="233"/>
      <c r="L359" s="43"/>
      <c r="M359" s="234" t="s">
        <v>1</v>
      </c>
      <c r="N359" s="235" t="s">
        <v>41</v>
      </c>
      <c r="O359" s="90"/>
      <c r="P359" s="236">
        <f>O359*H359</f>
        <v>0</v>
      </c>
      <c r="Q359" s="236">
        <v>0.00069999999999999999</v>
      </c>
      <c r="R359" s="236">
        <f>Q359*H359</f>
        <v>0.0035000000000000001</v>
      </c>
      <c r="S359" s="236">
        <v>0</v>
      </c>
      <c r="T359" s="23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8" t="s">
        <v>128</v>
      </c>
      <c r="AT359" s="238" t="s">
        <v>184</v>
      </c>
      <c r="AU359" s="238" t="s">
        <v>84</v>
      </c>
      <c r="AY359" s="16" t="s">
        <v>182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6" t="s">
        <v>80</v>
      </c>
      <c r="BK359" s="239">
        <f>ROUND(I359*H359,2)</f>
        <v>0</v>
      </c>
      <c r="BL359" s="16" t="s">
        <v>128</v>
      </c>
      <c r="BM359" s="238" t="s">
        <v>2210</v>
      </c>
    </row>
    <row r="360" s="2" customFormat="1">
      <c r="A360" s="37"/>
      <c r="B360" s="38"/>
      <c r="C360" s="39"/>
      <c r="D360" s="240" t="s">
        <v>189</v>
      </c>
      <c r="E360" s="39"/>
      <c r="F360" s="241" t="s">
        <v>2211</v>
      </c>
      <c r="G360" s="39"/>
      <c r="H360" s="39"/>
      <c r="I360" s="242"/>
      <c r="J360" s="39"/>
      <c r="K360" s="39"/>
      <c r="L360" s="43"/>
      <c r="M360" s="243"/>
      <c r="N360" s="24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189</v>
      </c>
      <c r="AU360" s="16" t="s">
        <v>84</v>
      </c>
    </row>
    <row r="361" s="2" customFormat="1" ht="24.15" customHeight="1">
      <c r="A361" s="37"/>
      <c r="B361" s="38"/>
      <c r="C361" s="257" t="s">
        <v>1640</v>
      </c>
      <c r="D361" s="257" t="s">
        <v>261</v>
      </c>
      <c r="E361" s="258" t="s">
        <v>2212</v>
      </c>
      <c r="F361" s="259" t="s">
        <v>2213</v>
      </c>
      <c r="G361" s="260" t="s">
        <v>269</v>
      </c>
      <c r="H361" s="261">
        <v>2</v>
      </c>
      <c r="I361" s="262"/>
      <c r="J361" s="263">
        <f>ROUND(I361*H361,2)</f>
        <v>0</v>
      </c>
      <c r="K361" s="264"/>
      <c r="L361" s="265"/>
      <c r="M361" s="266" t="s">
        <v>1</v>
      </c>
      <c r="N361" s="267" t="s">
        <v>41</v>
      </c>
      <c r="O361" s="90"/>
      <c r="P361" s="236">
        <f>O361*H361</f>
        <v>0</v>
      </c>
      <c r="Q361" s="236">
        <v>0.0012999999999999999</v>
      </c>
      <c r="R361" s="236">
        <f>Q361*H361</f>
        <v>0.0025999999999999999</v>
      </c>
      <c r="S361" s="236">
        <v>0</v>
      </c>
      <c r="T361" s="23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8" t="s">
        <v>140</v>
      </c>
      <c r="AT361" s="238" t="s">
        <v>261</v>
      </c>
      <c r="AU361" s="238" t="s">
        <v>84</v>
      </c>
      <c r="AY361" s="16" t="s">
        <v>182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6" t="s">
        <v>80</v>
      </c>
      <c r="BK361" s="239">
        <f>ROUND(I361*H361,2)</f>
        <v>0</v>
      </c>
      <c r="BL361" s="16" t="s">
        <v>128</v>
      </c>
      <c r="BM361" s="238" t="s">
        <v>2214</v>
      </c>
    </row>
    <row r="362" s="2" customFormat="1" ht="24.15" customHeight="1">
      <c r="A362" s="37"/>
      <c r="B362" s="38"/>
      <c r="C362" s="257" t="s">
        <v>1642</v>
      </c>
      <c r="D362" s="257" t="s">
        <v>261</v>
      </c>
      <c r="E362" s="258" t="s">
        <v>2215</v>
      </c>
      <c r="F362" s="259" t="s">
        <v>2216</v>
      </c>
      <c r="G362" s="260" t="s">
        <v>269</v>
      </c>
      <c r="H362" s="261">
        <v>1</v>
      </c>
      <c r="I362" s="262"/>
      <c r="J362" s="263">
        <f>ROUND(I362*H362,2)</f>
        <v>0</v>
      </c>
      <c r="K362" s="264"/>
      <c r="L362" s="265"/>
      <c r="M362" s="266" t="s">
        <v>1</v>
      </c>
      <c r="N362" s="267" t="s">
        <v>41</v>
      </c>
      <c r="O362" s="90"/>
      <c r="P362" s="236">
        <f>O362*H362</f>
        <v>0</v>
      </c>
      <c r="Q362" s="236">
        <v>0.0035000000000000001</v>
      </c>
      <c r="R362" s="236">
        <f>Q362*H362</f>
        <v>0.0035000000000000001</v>
      </c>
      <c r="S362" s="236">
        <v>0</v>
      </c>
      <c r="T362" s="23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8" t="s">
        <v>140</v>
      </c>
      <c r="AT362" s="238" t="s">
        <v>261</v>
      </c>
      <c r="AU362" s="238" t="s">
        <v>84</v>
      </c>
      <c r="AY362" s="16" t="s">
        <v>182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6" t="s">
        <v>80</v>
      </c>
      <c r="BK362" s="239">
        <f>ROUND(I362*H362,2)</f>
        <v>0</v>
      </c>
      <c r="BL362" s="16" t="s">
        <v>128</v>
      </c>
      <c r="BM362" s="238" t="s">
        <v>2217</v>
      </c>
    </row>
    <row r="363" s="2" customFormat="1" ht="16.5" customHeight="1">
      <c r="A363" s="37"/>
      <c r="B363" s="38"/>
      <c r="C363" s="257" t="s">
        <v>1644</v>
      </c>
      <c r="D363" s="257" t="s">
        <v>261</v>
      </c>
      <c r="E363" s="258" t="s">
        <v>2218</v>
      </c>
      <c r="F363" s="259" t="s">
        <v>2219</v>
      </c>
      <c r="G363" s="260" t="s">
        <v>269</v>
      </c>
      <c r="H363" s="261">
        <v>2</v>
      </c>
      <c r="I363" s="262"/>
      <c r="J363" s="263">
        <f>ROUND(I363*H363,2)</f>
        <v>0</v>
      </c>
      <c r="K363" s="264"/>
      <c r="L363" s="265"/>
      <c r="M363" s="266" t="s">
        <v>1</v>
      </c>
      <c r="N363" s="267" t="s">
        <v>41</v>
      </c>
      <c r="O363" s="90"/>
      <c r="P363" s="236">
        <f>O363*H363</f>
        <v>0</v>
      </c>
      <c r="Q363" s="236">
        <v>0.0016999999999999999</v>
      </c>
      <c r="R363" s="236">
        <f>Q363*H363</f>
        <v>0.0033999999999999998</v>
      </c>
      <c r="S363" s="236">
        <v>0</v>
      </c>
      <c r="T363" s="23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8" t="s">
        <v>140</v>
      </c>
      <c r="AT363" s="238" t="s">
        <v>261</v>
      </c>
      <c r="AU363" s="238" t="s">
        <v>84</v>
      </c>
      <c r="AY363" s="16" t="s">
        <v>182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6" t="s">
        <v>80</v>
      </c>
      <c r="BK363" s="239">
        <f>ROUND(I363*H363,2)</f>
        <v>0</v>
      </c>
      <c r="BL363" s="16" t="s">
        <v>128</v>
      </c>
      <c r="BM363" s="238" t="s">
        <v>2220</v>
      </c>
    </row>
    <row r="364" s="2" customFormat="1" ht="24.15" customHeight="1">
      <c r="A364" s="37"/>
      <c r="B364" s="38"/>
      <c r="C364" s="226" t="s">
        <v>1648</v>
      </c>
      <c r="D364" s="226" t="s">
        <v>184</v>
      </c>
      <c r="E364" s="227" t="s">
        <v>2221</v>
      </c>
      <c r="F364" s="228" t="s">
        <v>2222</v>
      </c>
      <c r="G364" s="229" t="s">
        <v>269</v>
      </c>
      <c r="H364" s="230">
        <v>4</v>
      </c>
      <c r="I364" s="231"/>
      <c r="J364" s="232">
        <f>ROUND(I364*H364,2)</f>
        <v>0</v>
      </c>
      <c r="K364" s="233"/>
      <c r="L364" s="43"/>
      <c r="M364" s="234" t="s">
        <v>1</v>
      </c>
      <c r="N364" s="235" t="s">
        <v>41</v>
      </c>
      <c r="O364" s="90"/>
      <c r="P364" s="236">
        <f>O364*H364</f>
        <v>0</v>
      </c>
      <c r="Q364" s="236">
        <v>0.109405</v>
      </c>
      <c r="R364" s="236">
        <f>Q364*H364</f>
        <v>0.43762000000000001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128</v>
      </c>
      <c r="AT364" s="238" t="s">
        <v>184</v>
      </c>
      <c r="AU364" s="238" t="s">
        <v>84</v>
      </c>
      <c r="AY364" s="16" t="s">
        <v>182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80</v>
      </c>
      <c r="BK364" s="239">
        <f>ROUND(I364*H364,2)</f>
        <v>0</v>
      </c>
      <c r="BL364" s="16" t="s">
        <v>128</v>
      </c>
      <c r="BM364" s="238" t="s">
        <v>2223</v>
      </c>
    </row>
    <row r="365" s="2" customFormat="1">
      <c r="A365" s="37"/>
      <c r="B365" s="38"/>
      <c r="C365" s="39"/>
      <c r="D365" s="240" t="s">
        <v>189</v>
      </c>
      <c r="E365" s="39"/>
      <c r="F365" s="241" t="s">
        <v>2224</v>
      </c>
      <c r="G365" s="39"/>
      <c r="H365" s="39"/>
      <c r="I365" s="242"/>
      <c r="J365" s="39"/>
      <c r="K365" s="39"/>
      <c r="L365" s="43"/>
      <c r="M365" s="243"/>
      <c r="N365" s="244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189</v>
      </c>
      <c r="AU365" s="16" t="s">
        <v>84</v>
      </c>
    </row>
    <row r="366" s="2" customFormat="1" ht="21.75" customHeight="1">
      <c r="A366" s="37"/>
      <c r="B366" s="38"/>
      <c r="C366" s="257" t="s">
        <v>1650</v>
      </c>
      <c r="D366" s="257" t="s">
        <v>261</v>
      </c>
      <c r="E366" s="258" t="s">
        <v>2225</v>
      </c>
      <c r="F366" s="259" t="s">
        <v>2226</v>
      </c>
      <c r="G366" s="260" t="s">
        <v>269</v>
      </c>
      <c r="H366" s="261">
        <v>2</v>
      </c>
      <c r="I366" s="262"/>
      <c r="J366" s="263">
        <f>ROUND(I366*H366,2)</f>
        <v>0</v>
      </c>
      <c r="K366" s="264"/>
      <c r="L366" s="265"/>
      <c r="M366" s="266" t="s">
        <v>1</v>
      </c>
      <c r="N366" s="267" t="s">
        <v>41</v>
      </c>
      <c r="O366" s="90"/>
      <c r="P366" s="236">
        <f>O366*H366</f>
        <v>0</v>
      </c>
      <c r="Q366" s="236">
        <v>0.0061000000000000004</v>
      </c>
      <c r="R366" s="236">
        <f>Q366*H366</f>
        <v>0.012200000000000001</v>
      </c>
      <c r="S366" s="236">
        <v>0</v>
      </c>
      <c r="T366" s="23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8" t="s">
        <v>140</v>
      </c>
      <c r="AT366" s="238" t="s">
        <v>261</v>
      </c>
      <c r="AU366" s="238" t="s">
        <v>84</v>
      </c>
      <c r="AY366" s="16" t="s">
        <v>182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6" t="s">
        <v>80</v>
      </c>
      <c r="BK366" s="239">
        <f>ROUND(I366*H366,2)</f>
        <v>0</v>
      </c>
      <c r="BL366" s="16" t="s">
        <v>128</v>
      </c>
      <c r="BM366" s="238" t="s">
        <v>2227</v>
      </c>
    </row>
    <row r="367" s="2" customFormat="1" ht="24.15" customHeight="1">
      <c r="A367" s="37"/>
      <c r="B367" s="38"/>
      <c r="C367" s="226" t="s">
        <v>1653</v>
      </c>
      <c r="D367" s="226" t="s">
        <v>184</v>
      </c>
      <c r="E367" s="227" t="s">
        <v>1896</v>
      </c>
      <c r="F367" s="228" t="s">
        <v>1897</v>
      </c>
      <c r="G367" s="229" t="s">
        <v>305</v>
      </c>
      <c r="H367" s="230">
        <v>249</v>
      </c>
      <c r="I367" s="231"/>
      <c r="J367" s="232">
        <f>ROUND(I367*H367,2)</f>
        <v>0</v>
      </c>
      <c r="K367" s="233"/>
      <c r="L367" s="43"/>
      <c r="M367" s="234" t="s">
        <v>1</v>
      </c>
      <c r="N367" s="235" t="s">
        <v>41</v>
      </c>
      <c r="O367" s="90"/>
      <c r="P367" s="236">
        <f>O367*H367</f>
        <v>0</v>
      </c>
      <c r="Q367" s="236">
        <v>0.10988199999999999</v>
      </c>
      <c r="R367" s="236">
        <f>Q367*H367</f>
        <v>27.360617999999999</v>
      </c>
      <c r="S367" s="236">
        <v>0</v>
      </c>
      <c r="T367" s="23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8" t="s">
        <v>128</v>
      </c>
      <c r="AT367" s="238" t="s">
        <v>184</v>
      </c>
      <c r="AU367" s="238" t="s">
        <v>84</v>
      </c>
      <c r="AY367" s="16" t="s">
        <v>182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6" t="s">
        <v>80</v>
      </c>
      <c r="BK367" s="239">
        <f>ROUND(I367*H367,2)</f>
        <v>0</v>
      </c>
      <c r="BL367" s="16" t="s">
        <v>128</v>
      </c>
      <c r="BM367" s="238" t="s">
        <v>1898</v>
      </c>
    </row>
    <row r="368" s="2" customFormat="1">
      <c r="A368" s="37"/>
      <c r="B368" s="38"/>
      <c r="C368" s="39"/>
      <c r="D368" s="240" t="s">
        <v>189</v>
      </c>
      <c r="E368" s="39"/>
      <c r="F368" s="241" t="s">
        <v>1899</v>
      </c>
      <c r="G368" s="39"/>
      <c r="H368" s="39"/>
      <c r="I368" s="242"/>
      <c r="J368" s="39"/>
      <c r="K368" s="39"/>
      <c r="L368" s="43"/>
      <c r="M368" s="243"/>
      <c r="N368" s="244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189</v>
      </c>
      <c r="AU368" s="16" t="s">
        <v>84</v>
      </c>
    </row>
    <row r="369" s="2" customFormat="1" ht="16.5" customHeight="1">
      <c r="A369" s="37"/>
      <c r="B369" s="38"/>
      <c r="C369" s="257" t="s">
        <v>1655</v>
      </c>
      <c r="D369" s="257" t="s">
        <v>261</v>
      </c>
      <c r="E369" s="258" t="s">
        <v>1866</v>
      </c>
      <c r="F369" s="259" t="s">
        <v>1867</v>
      </c>
      <c r="G369" s="260" t="s">
        <v>211</v>
      </c>
      <c r="H369" s="261">
        <v>42.329999999999998</v>
      </c>
      <c r="I369" s="262"/>
      <c r="J369" s="263">
        <f>ROUND(I369*H369,2)</f>
        <v>0</v>
      </c>
      <c r="K369" s="264"/>
      <c r="L369" s="265"/>
      <c r="M369" s="266" t="s">
        <v>1</v>
      </c>
      <c r="N369" s="267" t="s">
        <v>41</v>
      </c>
      <c r="O369" s="90"/>
      <c r="P369" s="236">
        <f>O369*H369</f>
        <v>0</v>
      </c>
      <c r="Q369" s="236">
        <v>0.50039999999999996</v>
      </c>
      <c r="R369" s="236">
        <f>Q369*H369</f>
        <v>21.181931999999996</v>
      </c>
      <c r="S369" s="236">
        <v>0</v>
      </c>
      <c r="T369" s="237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8" t="s">
        <v>140</v>
      </c>
      <c r="AT369" s="238" t="s">
        <v>261</v>
      </c>
      <c r="AU369" s="238" t="s">
        <v>84</v>
      </c>
      <c r="AY369" s="16" t="s">
        <v>182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6" t="s">
        <v>80</v>
      </c>
      <c r="BK369" s="239">
        <f>ROUND(I369*H369,2)</f>
        <v>0</v>
      </c>
      <c r="BL369" s="16" t="s">
        <v>128</v>
      </c>
      <c r="BM369" s="238" t="s">
        <v>1894</v>
      </c>
    </row>
    <row r="370" s="13" customFormat="1">
      <c r="A370" s="13"/>
      <c r="B370" s="245"/>
      <c r="C370" s="246"/>
      <c r="D370" s="247" t="s">
        <v>191</v>
      </c>
      <c r="E370" s="246"/>
      <c r="F370" s="249" t="s">
        <v>2228</v>
      </c>
      <c r="G370" s="246"/>
      <c r="H370" s="250">
        <v>42.329999999999998</v>
      </c>
      <c r="I370" s="251"/>
      <c r="J370" s="246"/>
      <c r="K370" s="246"/>
      <c r="L370" s="252"/>
      <c r="M370" s="253"/>
      <c r="N370" s="254"/>
      <c r="O370" s="254"/>
      <c r="P370" s="254"/>
      <c r="Q370" s="254"/>
      <c r="R370" s="254"/>
      <c r="S370" s="254"/>
      <c r="T370" s="25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6" t="s">
        <v>191</v>
      </c>
      <c r="AU370" s="256" t="s">
        <v>84</v>
      </c>
      <c r="AV370" s="13" t="s">
        <v>84</v>
      </c>
      <c r="AW370" s="13" t="s">
        <v>4</v>
      </c>
      <c r="AX370" s="13" t="s">
        <v>80</v>
      </c>
      <c r="AY370" s="256" t="s">
        <v>182</v>
      </c>
    </row>
    <row r="371" s="2" customFormat="1" ht="24.15" customHeight="1">
      <c r="A371" s="37"/>
      <c r="B371" s="38"/>
      <c r="C371" s="226" t="s">
        <v>1657</v>
      </c>
      <c r="D371" s="226" t="s">
        <v>184</v>
      </c>
      <c r="E371" s="227" t="s">
        <v>2229</v>
      </c>
      <c r="F371" s="228" t="s">
        <v>2230</v>
      </c>
      <c r="G371" s="229" t="s">
        <v>305</v>
      </c>
      <c r="H371" s="230">
        <v>47</v>
      </c>
      <c r="I371" s="231"/>
      <c r="J371" s="232">
        <f>ROUND(I371*H371,2)</f>
        <v>0</v>
      </c>
      <c r="K371" s="233"/>
      <c r="L371" s="43"/>
      <c r="M371" s="234" t="s">
        <v>1</v>
      </c>
      <c r="N371" s="235" t="s">
        <v>41</v>
      </c>
      <c r="O371" s="90"/>
      <c r="P371" s="236">
        <f>O371*H371</f>
        <v>0</v>
      </c>
      <c r="Q371" s="236">
        <v>0.043293999999999999</v>
      </c>
      <c r="R371" s="236">
        <f>Q371*H371</f>
        <v>2.034818</v>
      </c>
      <c r="S371" s="236">
        <v>0</v>
      </c>
      <c r="T371" s="23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8" t="s">
        <v>128</v>
      </c>
      <c r="AT371" s="238" t="s">
        <v>184</v>
      </c>
      <c r="AU371" s="238" t="s">
        <v>84</v>
      </c>
      <c r="AY371" s="16" t="s">
        <v>182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6" t="s">
        <v>80</v>
      </c>
      <c r="BK371" s="239">
        <f>ROUND(I371*H371,2)</f>
        <v>0</v>
      </c>
      <c r="BL371" s="16" t="s">
        <v>128</v>
      </c>
      <c r="BM371" s="238" t="s">
        <v>2231</v>
      </c>
    </row>
    <row r="372" s="2" customFormat="1">
      <c r="A372" s="37"/>
      <c r="B372" s="38"/>
      <c r="C372" s="39"/>
      <c r="D372" s="240" t="s">
        <v>189</v>
      </c>
      <c r="E372" s="39"/>
      <c r="F372" s="241" t="s">
        <v>2232</v>
      </c>
      <c r="G372" s="39"/>
      <c r="H372" s="39"/>
      <c r="I372" s="242"/>
      <c r="J372" s="39"/>
      <c r="K372" s="39"/>
      <c r="L372" s="43"/>
      <c r="M372" s="243"/>
      <c r="N372" s="244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189</v>
      </c>
      <c r="AU372" s="16" t="s">
        <v>84</v>
      </c>
    </row>
    <row r="373" s="13" customFormat="1">
      <c r="A373" s="13"/>
      <c r="B373" s="245"/>
      <c r="C373" s="246"/>
      <c r="D373" s="247" t="s">
        <v>191</v>
      </c>
      <c r="E373" s="248" t="s">
        <v>1</v>
      </c>
      <c r="F373" s="249" t="s">
        <v>2233</v>
      </c>
      <c r="G373" s="246"/>
      <c r="H373" s="250">
        <v>47</v>
      </c>
      <c r="I373" s="251"/>
      <c r="J373" s="246"/>
      <c r="K373" s="246"/>
      <c r="L373" s="252"/>
      <c r="M373" s="253"/>
      <c r="N373" s="254"/>
      <c r="O373" s="254"/>
      <c r="P373" s="254"/>
      <c r="Q373" s="254"/>
      <c r="R373" s="254"/>
      <c r="S373" s="254"/>
      <c r="T373" s="25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6" t="s">
        <v>191</v>
      </c>
      <c r="AU373" s="256" t="s">
        <v>84</v>
      </c>
      <c r="AV373" s="13" t="s">
        <v>84</v>
      </c>
      <c r="AW373" s="13" t="s">
        <v>33</v>
      </c>
      <c r="AX373" s="13" t="s">
        <v>76</v>
      </c>
      <c r="AY373" s="256" t="s">
        <v>182</v>
      </c>
    </row>
    <row r="374" s="2" customFormat="1" ht="16.5" customHeight="1">
      <c r="A374" s="37"/>
      <c r="B374" s="38"/>
      <c r="C374" s="257" t="s">
        <v>1659</v>
      </c>
      <c r="D374" s="257" t="s">
        <v>261</v>
      </c>
      <c r="E374" s="258" t="s">
        <v>1885</v>
      </c>
      <c r="F374" s="259" t="s">
        <v>1886</v>
      </c>
      <c r="G374" s="260" t="s">
        <v>211</v>
      </c>
      <c r="H374" s="261">
        <v>5.7530000000000001</v>
      </c>
      <c r="I374" s="262"/>
      <c r="J374" s="263">
        <f>ROUND(I374*H374,2)</f>
        <v>0</v>
      </c>
      <c r="K374" s="264"/>
      <c r="L374" s="265"/>
      <c r="M374" s="266" t="s">
        <v>1</v>
      </c>
      <c r="N374" s="267" t="s">
        <v>41</v>
      </c>
      <c r="O374" s="90"/>
      <c r="P374" s="236">
        <f>O374*H374</f>
        <v>0</v>
      </c>
      <c r="Q374" s="236">
        <v>0.222</v>
      </c>
      <c r="R374" s="236">
        <f>Q374*H374</f>
        <v>1.277166</v>
      </c>
      <c r="S374" s="236">
        <v>0</v>
      </c>
      <c r="T374" s="23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8" t="s">
        <v>140</v>
      </c>
      <c r="AT374" s="238" t="s">
        <v>261</v>
      </c>
      <c r="AU374" s="238" t="s">
        <v>84</v>
      </c>
      <c r="AY374" s="16" t="s">
        <v>182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6" t="s">
        <v>80</v>
      </c>
      <c r="BK374" s="239">
        <f>ROUND(I374*H374,2)</f>
        <v>0</v>
      </c>
      <c r="BL374" s="16" t="s">
        <v>128</v>
      </c>
      <c r="BM374" s="238" t="s">
        <v>2234</v>
      </c>
    </row>
    <row r="375" s="13" customFormat="1">
      <c r="A375" s="13"/>
      <c r="B375" s="245"/>
      <c r="C375" s="246"/>
      <c r="D375" s="247" t="s">
        <v>191</v>
      </c>
      <c r="E375" s="248" t="s">
        <v>1</v>
      </c>
      <c r="F375" s="249" t="s">
        <v>2235</v>
      </c>
      <c r="G375" s="246"/>
      <c r="H375" s="250">
        <v>5.6399999999999997</v>
      </c>
      <c r="I375" s="251"/>
      <c r="J375" s="246"/>
      <c r="K375" s="246"/>
      <c r="L375" s="252"/>
      <c r="M375" s="253"/>
      <c r="N375" s="254"/>
      <c r="O375" s="254"/>
      <c r="P375" s="254"/>
      <c r="Q375" s="254"/>
      <c r="R375" s="254"/>
      <c r="S375" s="254"/>
      <c r="T375" s="25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6" t="s">
        <v>191</v>
      </c>
      <c r="AU375" s="256" t="s">
        <v>84</v>
      </c>
      <c r="AV375" s="13" t="s">
        <v>84</v>
      </c>
      <c r="AW375" s="13" t="s">
        <v>33</v>
      </c>
      <c r="AX375" s="13" t="s">
        <v>80</v>
      </c>
      <c r="AY375" s="256" t="s">
        <v>182</v>
      </c>
    </row>
    <row r="376" s="13" customFormat="1">
      <c r="A376" s="13"/>
      <c r="B376" s="245"/>
      <c r="C376" s="246"/>
      <c r="D376" s="247" t="s">
        <v>191</v>
      </c>
      <c r="E376" s="246"/>
      <c r="F376" s="249" t="s">
        <v>2236</v>
      </c>
      <c r="G376" s="246"/>
      <c r="H376" s="250">
        <v>5.7530000000000001</v>
      </c>
      <c r="I376" s="251"/>
      <c r="J376" s="246"/>
      <c r="K376" s="246"/>
      <c r="L376" s="252"/>
      <c r="M376" s="253"/>
      <c r="N376" s="254"/>
      <c r="O376" s="254"/>
      <c r="P376" s="254"/>
      <c r="Q376" s="254"/>
      <c r="R376" s="254"/>
      <c r="S376" s="254"/>
      <c r="T376" s="25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6" t="s">
        <v>191</v>
      </c>
      <c r="AU376" s="256" t="s">
        <v>84</v>
      </c>
      <c r="AV376" s="13" t="s">
        <v>84</v>
      </c>
      <c r="AW376" s="13" t="s">
        <v>4</v>
      </c>
      <c r="AX376" s="13" t="s">
        <v>80</v>
      </c>
      <c r="AY376" s="256" t="s">
        <v>182</v>
      </c>
    </row>
    <row r="377" s="2" customFormat="1" ht="33" customHeight="1">
      <c r="A377" s="37"/>
      <c r="B377" s="38"/>
      <c r="C377" s="226" t="s">
        <v>1663</v>
      </c>
      <c r="D377" s="226" t="s">
        <v>184</v>
      </c>
      <c r="E377" s="227" t="s">
        <v>2237</v>
      </c>
      <c r="F377" s="228" t="s">
        <v>2238</v>
      </c>
      <c r="G377" s="229" t="s">
        <v>305</v>
      </c>
      <c r="H377" s="230">
        <v>79.400000000000006</v>
      </c>
      <c r="I377" s="231"/>
      <c r="J377" s="232">
        <f>ROUND(I377*H377,2)</f>
        <v>0</v>
      </c>
      <c r="K377" s="233"/>
      <c r="L377" s="43"/>
      <c r="M377" s="234" t="s">
        <v>1</v>
      </c>
      <c r="N377" s="235" t="s">
        <v>41</v>
      </c>
      <c r="O377" s="90"/>
      <c r="P377" s="236">
        <f>O377*H377</f>
        <v>0</v>
      </c>
      <c r="Q377" s="236">
        <v>0.11518752</v>
      </c>
      <c r="R377" s="236">
        <f>Q377*H377</f>
        <v>9.1458890880000006</v>
      </c>
      <c r="S377" s="236">
        <v>0</v>
      </c>
      <c r="T377" s="23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8" t="s">
        <v>128</v>
      </c>
      <c r="AT377" s="238" t="s">
        <v>184</v>
      </c>
      <c r="AU377" s="238" t="s">
        <v>84</v>
      </c>
      <c r="AY377" s="16" t="s">
        <v>182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6" t="s">
        <v>80</v>
      </c>
      <c r="BK377" s="239">
        <f>ROUND(I377*H377,2)</f>
        <v>0</v>
      </c>
      <c r="BL377" s="16" t="s">
        <v>128</v>
      </c>
      <c r="BM377" s="238" t="s">
        <v>2239</v>
      </c>
    </row>
    <row r="378" s="2" customFormat="1">
      <c r="A378" s="37"/>
      <c r="B378" s="38"/>
      <c r="C378" s="39"/>
      <c r="D378" s="240" t="s">
        <v>189</v>
      </c>
      <c r="E378" s="39"/>
      <c r="F378" s="241" t="s">
        <v>2240</v>
      </c>
      <c r="G378" s="39"/>
      <c r="H378" s="39"/>
      <c r="I378" s="242"/>
      <c r="J378" s="39"/>
      <c r="K378" s="39"/>
      <c r="L378" s="43"/>
      <c r="M378" s="243"/>
      <c r="N378" s="244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189</v>
      </c>
      <c r="AU378" s="16" t="s">
        <v>84</v>
      </c>
    </row>
    <row r="379" s="13" customFormat="1">
      <c r="A379" s="13"/>
      <c r="B379" s="245"/>
      <c r="C379" s="246"/>
      <c r="D379" s="247" t="s">
        <v>191</v>
      </c>
      <c r="E379" s="248" t="s">
        <v>1</v>
      </c>
      <c r="F379" s="249" t="s">
        <v>2241</v>
      </c>
      <c r="G379" s="246"/>
      <c r="H379" s="250">
        <v>58</v>
      </c>
      <c r="I379" s="251"/>
      <c r="J379" s="246"/>
      <c r="K379" s="246"/>
      <c r="L379" s="252"/>
      <c r="M379" s="253"/>
      <c r="N379" s="254"/>
      <c r="O379" s="254"/>
      <c r="P379" s="254"/>
      <c r="Q379" s="254"/>
      <c r="R379" s="254"/>
      <c r="S379" s="254"/>
      <c r="T379" s="25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6" t="s">
        <v>191</v>
      </c>
      <c r="AU379" s="256" t="s">
        <v>84</v>
      </c>
      <c r="AV379" s="13" t="s">
        <v>84</v>
      </c>
      <c r="AW379" s="13" t="s">
        <v>33</v>
      </c>
      <c r="AX379" s="13" t="s">
        <v>76</v>
      </c>
      <c r="AY379" s="256" t="s">
        <v>182</v>
      </c>
    </row>
    <row r="380" s="13" customFormat="1">
      <c r="A380" s="13"/>
      <c r="B380" s="245"/>
      <c r="C380" s="246"/>
      <c r="D380" s="247" t="s">
        <v>191</v>
      </c>
      <c r="E380" s="248" t="s">
        <v>1</v>
      </c>
      <c r="F380" s="249" t="s">
        <v>2242</v>
      </c>
      <c r="G380" s="246"/>
      <c r="H380" s="250">
        <v>21.399999999999999</v>
      </c>
      <c r="I380" s="251"/>
      <c r="J380" s="246"/>
      <c r="K380" s="246"/>
      <c r="L380" s="252"/>
      <c r="M380" s="253"/>
      <c r="N380" s="254"/>
      <c r="O380" s="254"/>
      <c r="P380" s="254"/>
      <c r="Q380" s="254"/>
      <c r="R380" s="254"/>
      <c r="S380" s="254"/>
      <c r="T380" s="25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6" t="s">
        <v>191</v>
      </c>
      <c r="AU380" s="256" t="s">
        <v>84</v>
      </c>
      <c r="AV380" s="13" t="s">
        <v>84</v>
      </c>
      <c r="AW380" s="13" t="s">
        <v>33</v>
      </c>
      <c r="AX380" s="13" t="s">
        <v>76</v>
      </c>
      <c r="AY380" s="256" t="s">
        <v>182</v>
      </c>
    </row>
    <row r="381" s="2" customFormat="1" ht="33" customHeight="1">
      <c r="A381" s="37"/>
      <c r="B381" s="38"/>
      <c r="C381" s="226" t="s">
        <v>1666</v>
      </c>
      <c r="D381" s="226" t="s">
        <v>184</v>
      </c>
      <c r="E381" s="227" t="s">
        <v>2243</v>
      </c>
      <c r="F381" s="228" t="s">
        <v>2244</v>
      </c>
      <c r="G381" s="229" t="s">
        <v>305</v>
      </c>
      <c r="H381" s="230">
        <v>201</v>
      </c>
      <c r="I381" s="231"/>
      <c r="J381" s="232">
        <f>ROUND(I381*H381,2)</f>
        <v>0</v>
      </c>
      <c r="K381" s="233"/>
      <c r="L381" s="43"/>
      <c r="M381" s="234" t="s">
        <v>1</v>
      </c>
      <c r="N381" s="235" t="s">
        <v>41</v>
      </c>
      <c r="O381" s="90"/>
      <c r="P381" s="236">
        <f>O381*H381</f>
        <v>0</v>
      </c>
      <c r="Q381" s="236">
        <v>0.15539952000000001</v>
      </c>
      <c r="R381" s="236">
        <f>Q381*H381</f>
        <v>31.235303520000002</v>
      </c>
      <c r="S381" s="236">
        <v>0</v>
      </c>
      <c r="T381" s="237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8" t="s">
        <v>128</v>
      </c>
      <c r="AT381" s="238" t="s">
        <v>184</v>
      </c>
      <c r="AU381" s="238" t="s">
        <v>84</v>
      </c>
      <c r="AY381" s="16" t="s">
        <v>182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6" t="s">
        <v>80</v>
      </c>
      <c r="BK381" s="239">
        <f>ROUND(I381*H381,2)</f>
        <v>0</v>
      </c>
      <c r="BL381" s="16" t="s">
        <v>128</v>
      </c>
      <c r="BM381" s="238" t="s">
        <v>2245</v>
      </c>
    </row>
    <row r="382" s="2" customFormat="1">
      <c r="A382" s="37"/>
      <c r="B382" s="38"/>
      <c r="C382" s="39"/>
      <c r="D382" s="240" t="s">
        <v>189</v>
      </c>
      <c r="E382" s="39"/>
      <c r="F382" s="241" t="s">
        <v>2246</v>
      </c>
      <c r="G382" s="39"/>
      <c r="H382" s="39"/>
      <c r="I382" s="242"/>
      <c r="J382" s="39"/>
      <c r="K382" s="39"/>
      <c r="L382" s="43"/>
      <c r="M382" s="243"/>
      <c r="N382" s="244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189</v>
      </c>
      <c r="AU382" s="16" t="s">
        <v>84</v>
      </c>
    </row>
    <row r="383" s="13" customFormat="1">
      <c r="A383" s="13"/>
      <c r="B383" s="245"/>
      <c r="C383" s="246"/>
      <c r="D383" s="247" t="s">
        <v>191</v>
      </c>
      <c r="E383" s="248" t="s">
        <v>1</v>
      </c>
      <c r="F383" s="249" t="s">
        <v>2247</v>
      </c>
      <c r="G383" s="246"/>
      <c r="H383" s="250">
        <v>201</v>
      </c>
      <c r="I383" s="251"/>
      <c r="J383" s="246"/>
      <c r="K383" s="246"/>
      <c r="L383" s="252"/>
      <c r="M383" s="253"/>
      <c r="N383" s="254"/>
      <c r="O383" s="254"/>
      <c r="P383" s="254"/>
      <c r="Q383" s="254"/>
      <c r="R383" s="254"/>
      <c r="S383" s="254"/>
      <c r="T383" s="25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6" t="s">
        <v>191</v>
      </c>
      <c r="AU383" s="256" t="s">
        <v>84</v>
      </c>
      <c r="AV383" s="13" t="s">
        <v>84</v>
      </c>
      <c r="AW383" s="13" t="s">
        <v>33</v>
      </c>
      <c r="AX383" s="13" t="s">
        <v>76</v>
      </c>
      <c r="AY383" s="256" t="s">
        <v>182</v>
      </c>
    </row>
    <row r="384" s="2" customFormat="1" ht="16.5" customHeight="1">
      <c r="A384" s="37"/>
      <c r="B384" s="38"/>
      <c r="C384" s="257" t="s">
        <v>1668</v>
      </c>
      <c r="D384" s="257" t="s">
        <v>261</v>
      </c>
      <c r="E384" s="258" t="s">
        <v>2248</v>
      </c>
      <c r="F384" s="259" t="s">
        <v>2249</v>
      </c>
      <c r="G384" s="260" t="s">
        <v>305</v>
      </c>
      <c r="H384" s="261">
        <v>166.66800000000001</v>
      </c>
      <c r="I384" s="262"/>
      <c r="J384" s="263">
        <f>ROUND(I384*H384,2)</f>
        <v>0</v>
      </c>
      <c r="K384" s="264"/>
      <c r="L384" s="265"/>
      <c r="M384" s="266" t="s">
        <v>1</v>
      </c>
      <c r="N384" s="267" t="s">
        <v>41</v>
      </c>
      <c r="O384" s="90"/>
      <c r="P384" s="236">
        <f>O384*H384</f>
        <v>0</v>
      </c>
      <c r="Q384" s="236">
        <v>0.080000000000000002</v>
      </c>
      <c r="R384" s="236">
        <f>Q384*H384</f>
        <v>13.333440000000001</v>
      </c>
      <c r="S384" s="236">
        <v>0</v>
      </c>
      <c r="T384" s="237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38" t="s">
        <v>140</v>
      </c>
      <c r="AT384" s="238" t="s">
        <v>261</v>
      </c>
      <c r="AU384" s="238" t="s">
        <v>84</v>
      </c>
      <c r="AY384" s="16" t="s">
        <v>182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6" t="s">
        <v>80</v>
      </c>
      <c r="BK384" s="239">
        <f>ROUND(I384*H384,2)</f>
        <v>0</v>
      </c>
      <c r="BL384" s="16" t="s">
        <v>128</v>
      </c>
      <c r="BM384" s="238" t="s">
        <v>2250</v>
      </c>
    </row>
    <row r="385" s="13" customFormat="1">
      <c r="A385" s="13"/>
      <c r="B385" s="245"/>
      <c r="C385" s="246"/>
      <c r="D385" s="247" t="s">
        <v>191</v>
      </c>
      <c r="E385" s="248" t="s">
        <v>1</v>
      </c>
      <c r="F385" s="249" t="s">
        <v>2251</v>
      </c>
      <c r="G385" s="246"/>
      <c r="H385" s="250">
        <v>163.40000000000001</v>
      </c>
      <c r="I385" s="251"/>
      <c r="J385" s="246"/>
      <c r="K385" s="246"/>
      <c r="L385" s="252"/>
      <c r="M385" s="253"/>
      <c r="N385" s="254"/>
      <c r="O385" s="254"/>
      <c r="P385" s="254"/>
      <c r="Q385" s="254"/>
      <c r="R385" s="254"/>
      <c r="S385" s="254"/>
      <c r="T385" s="25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6" t="s">
        <v>191</v>
      </c>
      <c r="AU385" s="256" t="s">
        <v>84</v>
      </c>
      <c r="AV385" s="13" t="s">
        <v>84</v>
      </c>
      <c r="AW385" s="13" t="s">
        <v>33</v>
      </c>
      <c r="AX385" s="13" t="s">
        <v>80</v>
      </c>
      <c r="AY385" s="256" t="s">
        <v>182</v>
      </c>
    </row>
    <row r="386" s="13" customFormat="1">
      <c r="A386" s="13"/>
      <c r="B386" s="245"/>
      <c r="C386" s="246"/>
      <c r="D386" s="247" t="s">
        <v>191</v>
      </c>
      <c r="E386" s="246"/>
      <c r="F386" s="249" t="s">
        <v>2252</v>
      </c>
      <c r="G386" s="246"/>
      <c r="H386" s="250">
        <v>166.66800000000001</v>
      </c>
      <c r="I386" s="251"/>
      <c r="J386" s="246"/>
      <c r="K386" s="246"/>
      <c r="L386" s="252"/>
      <c r="M386" s="253"/>
      <c r="N386" s="254"/>
      <c r="O386" s="254"/>
      <c r="P386" s="254"/>
      <c r="Q386" s="254"/>
      <c r="R386" s="254"/>
      <c r="S386" s="254"/>
      <c r="T386" s="25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6" t="s">
        <v>191</v>
      </c>
      <c r="AU386" s="256" t="s">
        <v>84</v>
      </c>
      <c r="AV386" s="13" t="s">
        <v>84</v>
      </c>
      <c r="AW386" s="13" t="s">
        <v>4</v>
      </c>
      <c r="AX386" s="13" t="s">
        <v>80</v>
      </c>
      <c r="AY386" s="256" t="s">
        <v>182</v>
      </c>
    </row>
    <row r="387" s="2" customFormat="1" ht="16.5" customHeight="1">
      <c r="A387" s="37"/>
      <c r="B387" s="38"/>
      <c r="C387" s="257" t="s">
        <v>1670</v>
      </c>
      <c r="D387" s="257" t="s">
        <v>261</v>
      </c>
      <c r="E387" s="258" t="s">
        <v>2253</v>
      </c>
      <c r="F387" s="259" t="s">
        <v>2254</v>
      </c>
      <c r="G387" s="260" t="s">
        <v>305</v>
      </c>
      <c r="H387" s="261">
        <v>120.51000000000001</v>
      </c>
      <c r="I387" s="262"/>
      <c r="J387" s="263">
        <f>ROUND(I387*H387,2)</f>
        <v>0</v>
      </c>
      <c r="K387" s="264"/>
      <c r="L387" s="265"/>
      <c r="M387" s="266" t="s">
        <v>1</v>
      </c>
      <c r="N387" s="267" t="s">
        <v>41</v>
      </c>
      <c r="O387" s="90"/>
      <c r="P387" s="236">
        <f>O387*H387</f>
        <v>0</v>
      </c>
      <c r="Q387" s="236">
        <v>0.044900000000000002</v>
      </c>
      <c r="R387" s="236">
        <f>Q387*H387</f>
        <v>5.4108990000000006</v>
      </c>
      <c r="S387" s="236">
        <v>0</v>
      </c>
      <c r="T387" s="237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8" t="s">
        <v>140</v>
      </c>
      <c r="AT387" s="238" t="s">
        <v>261</v>
      </c>
      <c r="AU387" s="238" t="s">
        <v>84</v>
      </c>
      <c r="AY387" s="16" t="s">
        <v>182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6" t="s">
        <v>80</v>
      </c>
      <c r="BK387" s="239">
        <f>ROUND(I387*H387,2)</f>
        <v>0</v>
      </c>
      <c r="BL387" s="16" t="s">
        <v>128</v>
      </c>
      <c r="BM387" s="238" t="s">
        <v>2255</v>
      </c>
    </row>
    <row r="388" s="13" customFormat="1">
      <c r="A388" s="13"/>
      <c r="B388" s="245"/>
      <c r="C388" s="246"/>
      <c r="D388" s="247" t="s">
        <v>191</v>
      </c>
      <c r="E388" s="246"/>
      <c r="F388" s="249" t="s">
        <v>2256</v>
      </c>
      <c r="G388" s="246"/>
      <c r="H388" s="250">
        <v>120.51000000000001</v>
      </c>
      <c r="I388" s="251"/>
      <c r="J388" s="246"/>
      <c r="K388" s="246"/>
      <c r="L388" s="252"/>
      <c r="M388" s="253"/>
      <c r="N388" s="254"/>
      <c r="O388" s="254"/>
      <c r="P388" s="254"/>
      <c r="Q388" s="254"/>
      <c r="R388" s="254"/>
      <c r="S388" s="254"/>
      <c r="T388" s="25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6" t="s">
        <v>191</v>
      </c>
      <c r="AU388" s="256" t="s">
        <v>84</v>
      </c>
      <c r="AV388" s="13" t="s">
        <v>84</v>
      </c>
      <c r="AW388" s="13" t="s">
        <v>4</v>
      </c>
      <c r="AX388" s="13" t="s">
        <v>80</v>
      </c>
      <c r="AY388" s="256" t="s">
        <v>182</v>
      </c>
    </row>
    <row r="389" s="2" customFormat="1" ht="33" customHeight="1">
      <c r="A389" s="37"/>
      <c r="B389" s="38"/>
      <c r="C389" s="226" t="s">
        <v>1672</v>
      </c>
      <c r="D389" s="226" t="s">
        <v>184</v>
      </c>
      <c r="E389" s="227" t="s">
        <v>2257</v>
      </c>
      <c r="F389" s="228" t="s">
        <v>2258</v>
      </c>
      <c r="G389" s="229" t="s">
        <v>305</v>
      </c>
      <c r="H389" s="230">
        <v>93</v>
      </c>
      <c r="I389" s="231"/>
      <c r="J389" s="232">
        <f>ROUND(I389*H389,2)</f>
        <v>0</v>
      </c>
      <c r="K389" s="233"/>
      <c r="L389" s="43"/>
      <c r="M389" s="234" t="s">
        <v>1</v>
      </c>
      <c r="N389" s="235" t="s">
        <v>41</v>
      </c>
      <c r="O389" s="90"/>
      <c r="P389" s="236">
        <f>O389*H389</f>
        <v>0</v>
      </c>
      <c r="Q389" s="236">
        <v>0.00060506299999999998</v>
      </c>
      <c r="R389" s="236">
        <f>Q389*H389</f>
        <v>0.056270858999999999</v>
      </c>
      <c r="S389" s="236">
        <v>0</v>
      </c>
      <c r="T389" s="237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8" t="s">
        <v>128</v>
      </c>
      <c r="AT389" s="238" t="s">
        <v>184</v>
      </c>
      <c r="AU389" s="238" t="s">
        <v>84</v>
      </c>
      <c r="AY389" s="16" t="s">
        <v>182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6" t="s">
        <v>80</v>
      </c>
      <c r="BK389" s="239">
        <f>ROUND(I389*H389,2)</f>
        <v>0</v>
      </c>
      <c r="BL389" s="16" t="s">
        <v>128</v>
      </c>
      <c r="BM389" s="238" t="s">
        <v>2259</v>
      </c>
    </row>
    <row r="390" s="2" customFormat="1">
      <c r="A390" s="37"/>
      <c r="B390" s="38"/>
      <c r="C390" s="39"/>
      <c r="D390" s="240" t="s">
        <v>189</v>
      </c>
      <c r="E390" s="39"/>
      <c r="F390" s="241" t="s">
        <v>2260</v>
      </c>
      <c r="G390" s="39"/>
      <c r="H390" s="39"/>
      <c r="I390" s="242"/>
      <c r="J390" s="39"/>
      <c r="K390" s="39"/>
      <c r="L390" s="43"/>
      <c r="M390" s="243"/>
      <c r="N390" s="244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189</v>
      </c>
      <c r="AU390" s="16" t="s">
        <v>84</v>
      </c>
    </row>
    <row r="391" s="2" customFormat="1" ht="24.15" customHeight="1">
      <c r="A391" s="37"/>
      <c r="B391" s="38"/>
      <c r="C391" s="226" t="s">
        <v>1674</v>
      </c>
      <c r="D391" s="226" t="s">
        <v>184</v>
      </c>
      <c r="E391" s="227" t="s">
        <v>2261</v>
      </c>
      <c r="F391" s="228" t="s">
        <v>2262</v>
      </c>
      <c r="G391" s="229" t="s">
        <v>305</v>
      </c>
      <c r="H391" s="230">
        <v>67</v>
      </c>
      <c r="I391" s="231"/>
      <c r="J391" s="232">
        <f>ROUND(I391*H391,2)</f>
        <v>0</v>
      </c>
      <c r="K391" s="233"/>
      <c r="L391" s="43"/>
      <c r="M391" s="234" t="s">
        <v>1</v>
      </c>
      <c r="N391" s="235" t="s">
        <v>41</v>
      </c>
      <c r="O391" s="90"/>
      <c r="P391" s="236">
        <f>O391*H391</f>
        <v>0</v>
      </c>
      <c r="Q391" s="236">
        <v>1.6449999999999999E-06</v>
      </c>
      <c r="R391" s="236">
        <f>Q391*H391</f>
        <v>0.000110215</v>
      </c>
      <c r="S391" s="236">
        <v>0</v>
      </c>
      <c r="T391" s="237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8" t="s">
        <v>128</v>
      </c>
      <c r="AT391" s="238" t="s">
        <v>184</v>
      </c>
      <c r="AU391" s="238" t="s">
        <v>84</v>
      </c>
      <c r="AY391" s="16" t="s">
        <v>182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6" t="s">
        <v>80</v>
      </c>
      <c r="BK391" s="239">
        <f>ROUND(I391*H391,2)</f>
        <v>0</v>
      </c>
      <c r="BL391" s="16" t="s">
        <v>128</v>
      </c>
      <c r="BM391" s="238" t="s">
        <v>2263</v>
      </c>
    </row>
    <row r="392" s="2" customFormat="1">
      <c r="A392" s="37"/>
      <c r="B392" s="38"/>
      <c r="C392" s="39"/>
      <c r="D392" s="240" t="s">
        <v>189</v>
      </c>
      <c r="E392" s="39"/>
      <c r="F392" s="241" t="s">
        <v>2264</v>
      </c>
      <c r="G392" s="39"/>
      <c r="H392" s="39"/>
      <c r="I392" s="242"/>
      <c r="J392" s="39"/>
      <c r="K392" s="39"/>
      <c r="L392" s="43"/>
      <c r="M392" s="243"/>
      <c r="N392" s="244"/>
      <c r="O392" s="90"/>
      <c r="P392" s="90"/>
      <c r="Q392" s="90"/>
      <c r="R392" s="90"/>
      <c r="S392" s="90"/>
      <c r="T392" s="91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189</v>
      </c>
      <c r="AU392" s="16" t="s">
        <v>84</v>
      </c>
    </row>
    <row r="393" s="2" customFormat="1" ht="33" customHeight="1">
      <c r="A393" s="37"/>
      <c r="B393" s="38"/>
      <c r="C393" s="226" t="s">
        <v>1677</v>
      </c>
      <c r="D393" s="226" t="s">
        <v>184</v>
      </c>
      <c r="E393" s="227" t="s">
        <v>2265</v>
      </c>
      <c r="F393" s="228" t="s">
        <v>2266</v>
      </c>
      <c r="G393" s="229" t="s">
        <v>269</v>
      </c>
      <c r="H393" s="230">
        <v>4</v>
      </c>
      <c r="I393" s="231"/>
      <c r="J393" s="232">
        <f>ROUND(I393*H393,2)</f>
        <v>0</v>
      </c>
      <c r="K393" s="233"/>
      <c r="L393" s="43"/>
      <c r="M393" s="234" t="s">
        <v>1</v>
      </c>
      <c r="N393" s="235" t="s">
        <v>41</v>
      </c>
      <c r="O393" s="90"/>
      <c r="P393" s="236">
        <f>O393*H393</f>
        <v>0</v>
      </c>
      <c r="Q393" s="236">
        <v>0.097159999999999996</v>
      </c>
      <c r="R393" s="236">
        <f>Q393*H393</f>
        <v>0.38863999999999999</v>
      </c>
      <c r="S393" s="236">
        <v>0</v>
      </c>
      <c r="T393" s="237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8" t="s">
        <v>128</v>
      </c>
      <c r="AT393" s="238" t="s">
        <v>184</v>
      </c>
      <c r="AU393" s="238" t="s">
        <v>84</v>
      </c>
      <c r="AY393" s="16" t="s">
        <v>182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6" t="s">
        <v>80</v>
      </c>
      <c r="BK393" s="239">
        <f>ROUND(I393*H393,2)</f>
        <v>0</v>
      </c>
      <c r="BL393" s="16" t="s">
        <v>128</v>
      </c>
      <c r="BM393" s="238" t="s">
        <v>2267</v>
      </c>
    </row>
    <row r="394" s="2" customFormat="1">
      <c r="A394" s="37"/>
      <c r="B394" s="38"/>
      <c r="C394" s="39"/>
      <c r="D394" s="240" t="s">
        <v>189</v>
      </c>
      <c r="E394" s="39"/>
      <c r="F394" s="241" t="s">
        <v>2268</v>
      </c>
      <c r="G394" s="39"/>
      <c r="H394" s="39"/>
      <c r="I394" s="242"/>
      <c r="J394" s="39"/>
      <c r="K394" s="39"/>
      <c r="L394" s="43"/>
      <c r="M394" s="243"/>
      <c r="N394" s="244"/>
      <c r="O394" s="90"/>
      <c r="P394" s="90"/>
      <c r="Q394" s="90"/>
      <c r="R394" s="90"/>
      <c r="S394" s="90"/>
      <c r="T394" s="91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189</v>
      </c>
      <c r="AU394" s="16" t="s">
        <v>84</v>
      </c>
    </row>
    <row r="395" s="2" customFormat="1" ht="21.75" customHeight="1">
      <c r="A395" s="37"/>
      <c r="B395" s="38"/>
      <c r="C395" s="257" t="s">
        <v>1680</v>
      </c>
      <c r="D395" s="257" t="s">
        <v>261</v>
      </c>
      <c r="E395" s="258" t="s">
        <v>2269</v>
      </c>
      <c r="F395" s="259" t="s">
        <v>2270</v>
      </c>
      <c r="G395" s="260" t="s">
        <v>269</v>
      </c>
      <c r="H395" s="261">
        <v>4</v>
      </c>
      <c r="I395" s="262"/>
      <c r="J395" s="263">
        <f>ROUND(I395*H395,2)</f>
        <v>0</v>
      </c>
      <c r="K395" s="264"/>
      <c r="L395" s="265"/>
      <c r="M395" s="266" t="s">
        <v>1</v>
      </c>
      <c r="N395" s="267" t="s">
        <v>41</v>
      </c>
      <c r="O395" s="90"/>
      <c r="P395" s="236">
        <f>O395*H395</f>
        <v>0</v>
      </c>
      <c r="Q395" s="236">
        <v>0.076999999999999999</v>
      </c>
      <c r="R395" s="236">
        <f>Q395*H395</f>
        <v>0.308</v>
      </c>
      <c r="S395" s="236">
        <v>0</v>
      </c>
      <c r="T395" s="23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8" t="s">
        <v>140</v>
      </c>
      <c r="AT395" s="238" t="s">
        <v>261</v>
      </c>
      <c r="AU395" s="238" t="s">
        <v>84</v>
      </c>
      <c r="AY395" s="16" t="s">
        <v>182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6" t="s">
        <v>80</v>
      </c>
      <c r="BK395" s="239">
        <f>ROUND(I395*H395,2)</f>
        <v>0</v>
      </c>
      <c r="BL395" s="16" t="s">
        <v>128</v>
      </c>
      <c r="BM395" s="238" t="s">
        <v>2271</v>
      </c>
    </row>
    <row r="396" s="2" customFormat="1" ht="16.5" customHeight="1">
      <c r="A396" s="37"/>
      <c r="B396" s="38"/>
      <c r="C396" s="226" t="s">
        <v>1685</v>
      </c>
      <c r="D396" s="226" t="s">
        <v>184</v>
      </c>
      <c r="E396" s="227" t="s">
        <v>2272</v>
      </c>
      <c r="F396" s="228" t="s">
        <v>2273</v>
      </c>
      <c r="G396" s="229" t="s">
        <v>269</v>
      </c>
      <c r="H396" s="230">
        <v>1</v>
      </c>
      <c r="I396" s="231"/>
      <c r="J396" s="232">
        <f>ROUND(I396*H396,2)</f>
        <v>0</v>
      </c>
      <c r="K396" s="233"/>
      <c r="L396" s="43"/>
      <c r="M396" s="234" t="s">
        <v>1</v>
      </c>
      <c r="N396" s="235" t="s">
        <v>41</v>
      </c>
      <c r="O396" s="90"/>
      <c r="P396" s="236">
        <f>O396*H396</f>
        <v>0</v>
      </c>
      <c r="Q396" s="236">
        <v>0</v>
      </c>
      <c r="R396" s="236">
        <f>Q396*H396</f>
        <v>0</v>
      </c>
      <c r="S396" s="236">
        <v>0.48199999999999998</v>
      </c>
      <c r="T396" s="237">
        <f>S396*H396</f>
        <v>0.48199999999999998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8" t="s">
        <v>128</v>
      </c>
      <c r="AT396" s="238" t="s">
        <v>184</v>
      </c>
      <c r="AU396" s="238" t="s">
        <v>84</v>
      </c>
      <c r="AY396" s="16" t="s">
        <v>182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6" t="s">
        <v>80</v>
      </c>
      <c r="BK396" s="239">
        <f>ROUND(I396*H396,2)</f>
        <v>0</v>
      </c>
      <c r="BL396" s="16" t="s">
        <v>128</v>
      </c>
      <c r="BM396" s="238" t="s">
        <v>2274</v>
      </c>
    </row>
    <row r="397" s="2" customFormat="1">
      <c r="A397" s="37"/>
      <c r="B397" s="38"/>
      <c r="C397" s="39"/>
      <c r="D397" s="240" t="s">
        <v>189</v>
      </c>
      <c r="E397" s="39"/>
      <c r="F397" s="241" t="s">
        <v>2275</v>
      </c>
      <c r="G397" s="39"/>
      <c r="H397" s="39"/>
      <c r="I397" s="242"/>
      <c r="J397" s="39"/>
      <c r="K397" s="39"/>
      <c r="L397" s="43"/>
      <c r="M397" s="243"/>
      <c r="N397" s="244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189</v>
      </c>
      <c r="AU397" s="16" t="s">
        <v>84</v>
      </c>
    </row>
    <row r="398" s="2" customFormat="1" ht="21.75" customHeight="1">
      <c r="A398" s="37"/>
      <c r="B398" s="38"/>
      <c r="C398" s="226" t="s">
        <v>2276</v>
      </c>
      <c r="D398" s="226" t="s">
        <v>184</v>
      </c>
      <c r="E398" s="227" t="s">
        <v>2277</v>
      </c>
      <c r="F398" s="228" t="s">
        <v>2278</v>
      </c>
      <c r="G398" s="229" t="s">
        <v>269</v>
      </c>
      <c r="H398" s="230">
        <v>1</v>
      </c>
      <c r="I398" s="231"/>
      <c r="J398" s="232">
        <f>ROUND(I398*H398,2)</f>
        <v>0</v>
      </c>
      <c r="K398" s="233"/>
      <c r="L398" s="43"/>
      <c r="M398" s="234" t="s">
        <v>1</v>
      </c>
      <c r="N398" s="235" t="s">
        <v>41</v>
      </c>
      <c r="O398" s="90"/>
      <c r="P398" s="236">
        <f>O398*H398</f>
        <v>0</v>
      </c>
      <c r="Q398" s="236">
        <v>0</v>
      </c>
      <c r="R398" s="236">
        <f>Q398*H398</f>
        <v>0</v>
      </c>
      <c r="S398" s="236">
        <v>0.086999999999999994</v>
      </c>
      <c r="T398" s="237">
        <f>S398*H398</f>
        <v>0.086999999999999994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8" t="s">
        <v>128</v>
      </c>
      <c r="AT398" s="238" t="s">
        <v>184</v>
      </c>
      <c r="AU398" s="238" t="s">
        <v>84</v>
      </c>
      <c r="AY398" s="16" t="s">
        <v>182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6" t="s">
        <v>80</v>
      </c>
      <c r="BK398" s="239">
        <f>ROUND(I398*H398,2)</f>
        <v>0</v>
      </c>
      <c r="BL398" s="16" t="s">
        <v>128</v>
      </c>
      <c r="BM398" s="238" t="s">
        <v>2279</v>
      </c>
    </row>
    <row r="399" s="2" customFormat="1">
      <c r="A399" s="37"/>
      <c r="B399" s="38"/>
      <c r="C399" s="39"/>
      <c r="D399" s="240" t="s">
        <v>189</v>
      </c>
      <c r="E399" s="39"/>
      <c r="F399" s="241" t="s">
        <v>2280</v>
      </c>
      <c r="G399" s="39"/>
      <c r="H399" s="39"/>
      <c r="I399" s="242"/>
      <c r="J399" s="39"/>
      <c r="K399" s="39"/>
      <c r="L399" s="43"/>
      <c r="M399" s="243"/>
      <c r="N399" s="244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189</v>
      </c>
      <c r="AU399" s="16" t="s">
        <v>84</v>
      </c>
    </row>
    <row r="400" s="2" customFormat="1" ht="24.15" customHeight="1">
      <c r="A400" s="37"/>
      <c r="B400" s="38"/>
      <c r="C400" s="226" t="s">
        <v>2281</v>
      </c>
      <c r="D400" s="226" t="s">
        <v>184</v>
      </c>
      <c r="E400" s="227" t="s">
        <v>2282</v>
      </c>
      <c r="F400" s="228" t="s">
        <v>2283</v>
      </c>
      <c r="G400" s="229" t="s">
        <v>269</v>
      </c>
      <c r="H400" s="230">
        <v>4</v>
      </c>
      <c r="I400" s="231"/>
      <c r="J400" s="232">
        <f>ROUND(I400*H400,2)</f>
        <v>0</v>
      </c>
      <c r="K400" s="233"/>
      <c r="L400" s="43"/>
      <c r="M400" s="234" t="s">
        <v>1</v>
      </c>
      <c r="N400" s="235" t="s">
        <v>41</v>
      </c>
      <c r="O400" s="90"/>
      <c r="P400" s="236">
        <f>O400*H400</f>
        <v>0</v>
      </c>
      <c r="Q400" s="236">
        <v>0</v>
      </c>
      <c r="R400" s="236">
        <f>Q400*H400</f>
        <v>0</v>
      </c>
      <c r="S400" s="236">
        <v>0.082000000000000003</v>
      </c>
      <c r="T400" s="237">
        <f>S400*H400</f>
        <v>0.32800000000000001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38" t="s">
        <v>128</v>
      </c>
      <c r="AT400" s="238" t="s">
        <v>184</v>
      </c>
      <c r="AU400" s="238" t="s">
        <v>84</v>
      </c>
      <c r="AY400" s="16" t="s">
        <v>182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6" t="s">
        <v>80</v>
      </c>
      <c r="BK400" s="239">
        <f>ROUND(I400*H400,2)</f>
        <v>0</v>
      </c>
      <c r="BL400" s="16" t="s">
        <v>128</v>
      </c>
      <c r="BM400" s="238" t="s">
        <v>2284</v>
      </c>
    </row>
    <row r="401" s="2" customFormat="1">
      <c r="A401" s="37"/>
      <c r="B401" s="38"/>
      <c r="C401" s="39"/>
      <c r="D401" s="240" t="s">
        <v>189</v>
      </c>
      <c r="E401" s="39"/>
      <c r="F401" s="241" t="s">
        <v>2285</v>
      </c>
      <c r="G401" s="39"/>
      <c r="H401" s="39"/>
      <c r="I401" s="242"/>
      <c r="J401" s="39"/>
      <c r="K401" s="39"/>
      <c r="L401" s="43"/>
      <c r="M401" s="243"/>
      <c r="N401" s="244"/>
      <c r="O401" s="90"/>
      <c r="P401" s="90"/>
      <c r="Q401" s="90"/>
      <c r="R401" s="90"/>
      <c r="S401" s="90"/>
      <c r="T401" s="91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189</v>
      </c>
      <c r="AU401" s="16" t="s">
        <v>84</v>
      </c>
    </row>
    <row r="402" s="2" customFormat="1" ht="24.15" customHeight="1">
      <c r="A402" s="37"/>
      <c r="B402" s="38"/>
      <c r="C402" s="226" t="s">
        <v>2286</v>
      </c>
      <c r="D402" s="226" t="s">
        <v>184</v>
      </c>
      <c r="E402" s="227" t="s">
        <v>2287</v>
      </c>
      <c r="F402" s="228" t="s">
        <v>2288</v>
      </c>
      <c r="G402" s="229" t="s">
        <v>269</v>
      </c>
      <c r="H402" s="230">
        <v>2</v>
      </c>
      <c r="I402" s="231"/>
      <c r="J402" s="232">
        <f>ROUND(I402*H402,2)</f>
        <v>0</v>
      </c>
      <c r="K402" s="233"/>
      <c r="L402" s="43"/>
      <c r="M402" s="234" t="s">
        <v>1</v>
      </c>
      <c r="N402" s="235" t="s">
        <v>41</v>
      </c>
      <c r="O402" s="90"/>
      <c r="P402" s="236">
        <f>O402*H402</f>
        <v>0</v>
      </c>
      <c r="Q402" s="236">
        <v>0</v>
      </c>
      <c r="R402" s="236">
        <f>Q402*H402</f>
        <v>0</v>
      </c>
      <c r="S402" s="236">
        <v>0.0040000000000000001</v>
      </c>
      <c r="T402" s="237">
        <f>S402*H402</f>
        <v>0.0080000000000000002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8" t="s">
        <v>128</v>
      </c>
      <c r="AT402" s="238" t="s">
        <v>184</v>
      </c>
      <c r="AU402" s="238" t="s">
        <v>84</v>
      </c>
      <c r="AY402" s="16" t="s">
        <v>182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6" t="s">
        <v>80</v>
      </c>
      <c r="BK402" s="239">
        <f>ROUND(I402*H402,2)</f>
        <v>0</v>
      </c>
      <c r="BL402" s="16" t="s">
        <v>128</v>
      </c>
      <c r="BM402" s="238" t="s">
        <v>2289</v>
      </c>
    </row>
    <row r="403" s="2" customFormat="1">
      <c r="A403" s="37"/>
      <c r="B403" s="38"/>
      <c r="C403" s="39"/>
      <c r="D403" s="240" t="s">
        <v>189</v>
      </c>
      <c r="E403" s="39"/>
      <c r="F403" s="241" t="s">
        <v>2290</v>
      </c>
      <c r="G403" s="39"/>
      <c r="H403" s="39"/>
      <c r="I403" s="242"/>
      <c r="J403" s="39"/>
      <c r="K403" s="39"/>
      <c r="L403" s="43"/>
      <c r="M403" s="243"/>
      <c r="N403" s="244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189</v>
      </c>
      <c r="AU403" s="16" t="s">
        <v>84</v>
      </c>
    </row>
    <row r="404" s="2" customFormat="1" ht="21.75" customHeight="1">
      <c r="A404" s="37"/>
      <c r="B404" s="38"/>
      <c r="C404" s="226" t="s">
        <v>2291</v>
      </c>
      <c r="D404" s="226" t="s">
        <v>184</v>
      </c>
      <c r="E404" s="227" t="s">
        <v>2292</v>
      </c>
      <c r="F404" s="228" t="s">
        <v>2293</v>
      </c>
      <c r="G404" s="229" t="s">
        <v>269</v>
      </c>
      <c r="H404" s="230">
        <v>2</v>
      </c>
      <c r="I404" s="231"/>
      <c r="J404" s="232">
        <f>ROUND(I404*H404,2)</f>
        <v>0</v>
      </c>
      <c r="K404" s="233"/>
      <c r="L404" s="43"/>
      <c r="M404" s="234" t="s">
        <v>1</v>
      </c>
      <c r="N404" s="235" t="s">
        <v>41</v>
      </c>
      <c r="O404" s="90"/>
      <c r="P404" s="236">
        <f>O404*H404</f>
        <v>0</v>
      </c>
      <c r="Q404" s="236">
        <v>0</v>
      </c>
      <c r="R404" s="236">
        <f>Q404*H404</f>
        <v>0</v>
      </c>
      <c r="S404" s="236">
        <v>0.48199999999999998</v>
      </c>
      <c r="T404" s="237">
        <f>S404*H404</f>
        <v>0.96399999999999997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8" t="s">
        <v>128</v>
      </c>
      <c r="AT404" s="238" t="s">
        <v>184</v>
      </c>
      <c r="AU404" s="238" t="s">
        <v>84</v>
      </c>
      <c r="AY404" s="16" t="s">
        <v>182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6" t="s">
        <v>80</v>
      </c>
      <c r="BK404" s="239">
        <f>ROUND(I404*H404,2)</f>
        <v>0</v>
      </c>
      <c r="BL404" s="16" t="s">
        <v>128</v>
      </c>
      <c r="BM404" s="238" t="s">
        <v>2294</v>
      </c>
    </row>
    <row r="405" s="2" customFormat="1" ht="24.15" customHeight="1">
      <c r="A405" s="37"/>
      <c r="B405" s="38"/>
      <c r="C405" s="226" t="s">
        <v>2295</v>
      </c>
      <c r="D405" s="226" t="s">
        <v>184</v>
      </c>
      <c r="E405" s="227" t="s">
        <v>2296</v>
      </c>
      <c r="F405" s="228" t="s">
        <v>2297</v>
      </c>
      <c r="G405" s="229" t="s">
        <v>211</v>
      </c>
      <c r="H405" s="230">
        <v>65</v>
      </c>
      <c r="I405" s="231"/>
      <c r="J405" s="232">
        <f>ROUND(I405*H405,2)</f>
        <v>0</v>
      </c>
      <c r="K405" s="233"/>
      <c r="L405" s="43"/>
      <c r="M405" s="234" t="s">
        <v>1</v>
      </c>
      <c r="N405" s="235" t="s">
        <v>41</v>
      </c>
      <c r="O405" s="90"/>
      <c r="P405" s="236">
        <f>O405*H405</f>
        <v>0</v>
      </c>
      <c r="Q405" s="236">
        <v>0</v>
      </c>
      <c r="R405" s="236">
        <f>Q405*H405</f>
        <v>0</v>
      </c>
      <c r="S405" s="236">
        <v>0</v>
      </c>
      <c r="T405" s="237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8" t="s">
        <v>128</v>
      </c>
      <c r="AT405" s="238" t="s">
        <v>184</v>
      </c>
      <c r="AU405" s="238" t="s">
        <v>84</v>
      </c>
      <c r="AY405" s="16" t="s">
        <v>182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6" t="s">
        <v>80</v>
      </c>
      <c r="BK405" s="239">
        <f>ROUND(I405*H405,2)</f>
        <v>0</v>
      </c>
      <c r="BL405" s="16" t="s">
        <v>128</v>
      </c>
      <c r="BM405" s="238" t="s">
        <v>2298</v>
      </c>
    </row>
    <row r="406" s="2" customFormat="1">
      <c r="A406" s="37"/>
      <c r="B406" s="38"/>
      <c r="C406" s="39"/>
      <c r="D406" s="240" t="s">
        <v>189</v>
      </c>
      <c r="E406" s="39"/>
      <c r="F406" s="241" t="s">
        <v>2299</v>
      </c>
      <c r="G406" s="39"/>
      <c r="H406" s="39"/>
      <c r="I406" s="242"/>
      <c r="J406" s="39"/>
      <c r="K406" s="39"/>
      <c r="L406" s="43"/>
      <c r="M406" s="243"/>
      <c r="N406" s="244"/>
      <c r="O406" s="90"/>
      <c r="P406" s="90"/>
      <c r="Q406" s="90"/>
      <c r="R406" s="90"/>
      <c r="S406" s="90"/>
      <c r="T406" s="91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189</v>
      </c>
      <c r="AU406" s="16" t="s">
        <v>84</v>
      </c>
    </row>
    <row r="407" s="13" customFormat="1">
      <c r="A407" s="13"/>
      <c r="B407" s="245"/>
      <c r="C407" s="246"/>
      <c r="D407" s="247" t="s">
        <v>191</v>
      </c>
      <c r="E407" s="248" t="s">
        <v>1</v>
      </c>
      <c r="F407" s="249" t="s">
        <v>2300</v>
      </c>
      <c r="G407" s="246"/>
      <c r="H407" s="250">
        <v>65</v>
      </c>
      <c r="I407" s="251"/>
      <c r="J407" s="246"/>
      <c r="K407" s="246"/>
      <c r="L407" s="252"/>
      <c r="M407" s="253"/>
      <c r="N407" s="254"/>
      <c r="O407" s="254"/>
      <c r="P407" s="254"/>
      <c r="Q407" s="254"/>
      <c r="R407" s="254"/>
      <c r="S407" s="254"/>
      <c r="T407" s="25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6" t="s">
        <v>191</v>
      </c>
      <c r="AU407" s="256" t="s">
        <v>84</v>
      </c>
      <c r="AV407" s="13" t="s">
        <v>84</v>
      </c>
      <c r="AW407" s="13" t="s">
        <v>33</v>
      </c>
      <c r="AX407" s="13" t="s">
        <v>76</v>
      </c>
      <c r="AY407" s="256" t="s">
        <v>182</v>
      </c>
    </row>
    <row r="408" s="2" customFormat="1" ht="24.15" customHeight="1">
      <c r="A408" s="37"/>
      <c r="B408" s="38"/>
      <c r="C408" s="226" t="s">
        <v>2301</v>
      </c>
      <c r="D408" s="226" t="s">
        <v>184</v>
      </c>
      <c r="E408" s="227" t="s">
        <v>1900</v>
      </c>
      <c r="F408" s="228" t="s">
        <v>1901</v>
      </c>
      <c r="G408" s="229" t="s">
        <v>211</v>
      </c>
      <c r="H408" s="230">
        <v>331.19</v>
      </c>
      <c r="I408" s="231"/>
      <c r="J408" s="232">
        <f>ROUND(I408*H408,2)</f>
        <v>0</v>
      </c>
      <c r="K408" s="233"/>
      <c r="L408" s="43"/>
      <c r="M408" s="234" t="s">
        <v>1</v>
      </c>
      <c r="N408" s="235" t="s">
        <v>41</v>
      </c>
      <c r="O408" s="90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8" t="s">
        <v>128</v>
      </c>
      <c r="AT408" s="238" t="s">
        <v>184</v>
      </c>
      <c r="AU408" s="238" t="s">
        <v>84</v>
      </c>
      <c r="AY408" s="16" t="s">
        <v>182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6" t="s">
        <v>80</v>
      </c>
      <c r="BK408" s="239">
        <f>ROUND(I408*H408,2)</f>
        <v>0</v>
      </c>
      <c r="BL408" s="16" t="s">
        <v>128</v>
      </c>
      <c r="BM408" s="238" t="s">
        <v>2302</v>
      </c>
    </row>
    <row r="409" s="2" customFormat="1">
      <c r="A409" s="37"/>
      <c r="B409" s="38"/>
      <c r="C409" s="39"/>
      <c r="D409" s="240" t="s">
        <v>189</v>
      </c>
      <c r="E409" s="39"/>
      <c r="F409" s="241" t="s">
        <v>1903</v>
      </c>
      <c r="G409" s="39"/>
      <c r="H409" s="39"/>
      <c r="I409" s="242"/>
      <c r="J409" s="39"/>
      <c r="K409" s="39"/>
      <c r="L409" s="43"/>
      <c r="M409" s="243"/>
      <c r="N409" s="244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189</v>
      </c>
      <c r="AU409" s="16" t="s">
        <v>84</v>
      </c>
    </row>
    <row r="410" s="13" customFormat="1">
      <c r="A410" s="13"/>
      <c r="B410" s="245"/>
      <c r="C410" s="246"/>
      <c r="D410" s="247" t="s">
        <v>191</v>
      </c>
      <c r="E410" s="248" t="s">
        <v>1</v>
      </c>
      <c r="F410" s="249" t="s">
        <v>2303</v>
      </c>
      <c r="G410" s="246"/>
      <c r="H410" s="250">
        <v>331.19</v>
      </c>
      <c r="I410" s="251"/>
      <c r="J410" s="246"/>
      <c r="K410" s="246"/>
      <c r="L410" s="252"/>
      <c r="M410" s="253"/>
      <c r="N410" s="254"/>
      <c r="O410" s="254"/>
      <c r="P410" s="254"/>
      <c r="Q410" s="254"/>
      <c r="R410" s="254"/>
      <c r="S410" s="254"/>
      <c r="T410" s="25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6" t="s">
        <v>191</v>
      </c>
      <c r="AU410" s="256" t="s">
        <v>84</v>
      </c>
      <c r="AV410" s="13" t="s">
        <v>84</v>
      </c>
      <c r="AW410" s="13" t="s">
        <v>33</v>
      </c>
      <c r="AX410" s="13" t="s">
        <v>76</v>
      </c>
      <c r="AY410" s="256" t="s">
        <v>182</v>
      </c>
    </row>
    <row r="411" s="2" customFormat="1" ht="24.15" customHeight="1">
      <c r="A411" s="37"/>
      <c r="B411" s="38"/>
      <c r="C411" s="226" t="s">
        <v>2304</v>
      </c>
      <c r="D411" s="226" t="s">
        <v>184</v>
      </c>
      <c r="E411" s="227" t="s">
        <v>1905</v>
      </c>
      <c r="F411" s="228" t="s">
        <v>1906</v>
      </c>
      <c r="G411" s="229" t="s">
        <v>211</v>
      </c>
      <c r="H411" s="230">
        <v>1187.729</v>
      </c>
      <c r="I411" s="231"/>
      <c r="J411" s="232">
        <f>ROUND(I411*H411,2)</f>
        <v>0</v>
      </c>
      <c r="K411" s="233"/>
      <c r="L411" s="43"/>
      <c r="M411" s="234" t="s">
        <v>1</v>
      </c>
      <c r="N411" s="235" t="s">
        <v>41</v>
      </c>
      <c r="O411" s="90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8" t="s">
        <v>128</v>
      </c>
      <c r="AT411" s="238" t="s">
        <v>184</v>
      </c>
      <c r="AU411" s="238" t="s">
        <v>84</v>
      </c>
      <c r="AY411" s="16" t="s">
        <v>182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6" t="s">
        <v>80</v>
      </c>
      <c r="BK411" s="239">
        <f>ROUND(I411*H411,2)</f>
        <v>0</v>
      </c>
      <c r="BL411" s="16" t="s">
        <v>128</v>
      </c>
      <c r="BM411" s="238" t="s">
        <v>2305</v>
      </c>
    </row>
    <row r="412" s="2" customFormat="1">
      <c r="A412" s="37"/>
      <c r="B412" s="38"/>
      <c r="C412" s="39"/>
      <c r="D412" s="240" t="s">
        <v>189</v>
      </c>
      <c r="E412" s="39"/>
      <c r="F412" s="241" t="s">
        <v>1908</v>
      </c>
      <c r="G412" s="39"/>
      <c r="H412" s="39"/>
      <c r="I412" s="242"/>
      <c r="J412" s="39"/>
      <c r="K412" s="39"/>
      <c r="L412" s="43"/>
      <c r="M412" s="243"/>
      <c r="N412" s="244"/>
      <c r="O412" s="90"/>
      <c r="P412" s="90"/>
      <c r="Q412" s="90"/>
      <c r="R412" s="90"/>
      <c r="S412" s="90"/>
      <c r="T412" s="91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189</v>
      </c>
      <c r="AU412" s="16" t="s">
        <v>84</v>
      </c>
    </row>
    <row r="413" s="13" customFormat="1">
      <c r="A413" s="13"/>
      <c r="B413" s="245"/>
      <c r="C413" s="246"/>
      <c r="D413" s="247" t="s">
        <v>191</v>
      </c>
      <c r="E413" s="248" t="s">
        <v>1</v>
      </c>
      <c r="F413" s="249" t="s">
        <v>2306</v>
      </c>
      <c r="G413" s="246"/>
      <c r="H413" s="250">
        <v>1187.729</v>
      </c>
      <c r="I413" s="251"/>
      <c r="J413" s="246"/>
      <c r="K413" s="246"/>
      <c r="L413" s="252"/>
      <c r="M413" s="253"/>
      <c r="N413" s="254"/>
      <c r="O413" s="254"/>
      <c r="P413" s="254"/>
      <c r="Q413" s="254"/>
      <c r="R413" s="254"/>
      <c r="S413" s="254"/>
      <c r="T413" s="25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6" t="s">
        <v>191</v>
      </c>
      <c r="AU413" s="256" t="s">
        <v>84</v>
      </c>
      <c r="AV413" s="13" t="s">
        <v>84</v>
      </c>
      <c r="AW413" s="13" t="s">
        <v>33</v>
      </c>
      <c r="AX413" s="13" t="s">
        <v>76</v>
      </c>
      <c r="AY413" s="256" t="s">
        <v>182</v>
      </c>
    </row>
    <row r="414" s="12" customFormat="1" ht="22.8" customHeight="1">
      <c r="A414" s="12"/>
      <c r="B414" s="210"/>
      <c r="C414" s="211"/>
      <c r="D414" s="212" t="s">
        <v>75</v>
      </c>
      <c r="E414" s="224" t="s">
        <v>1021</v>
      </c>
      <c r="F414" s="224" t="s">
        <v>1022</v>
      </c>
      <c r="G414" s="211"/>
      <c r="H414" s="211"/>
      <c r="I414" s="214"/>
      <c r="J414" s="225">
        <f>BK414</f>
        <v>0</v>
      </c>
      <c r="K414" s="211"/>
      <c r="L414" s="216"/>
      <c r="M414" s="217"/>
      <c r="N414" s="218"/>
      <c r="O414" s="218"/>
      <c r="P414" s="219">
        <f>SUM(P415:P433)</f>
        <v>0</v>
      </c>
      <c r="Q414" s="218"/>
      <c r="R414" s="219">
        <f>SUM(R415:R433)</f>
        <v>0</v>
      </c>
      <c r="S414" s="218"/>
      <c r="T414" s="220">
        <f>SUM(T415:T433)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21" t="s">
        <v>80</v>
      </c>
      <c r="AT414" s="222" t="s">
        <v>75</v>
      </c>
      <c r="AU414" s="222" t="s">
        <v>80</v>
      </c>
      <c r="AY414" s="221" t="s">
        <v>182</v>
      </c>
      <c r="BK414" s="223">
        <f>SUM(BK415:BK433)</f>
        <v>0</v>
      </c>
    </row>
    <row r="415" s="2" customFormat="1" ht="44.25" customHeight="1">
      <c r="A415" s="37"/>
      <c r="B415" s="38"/>
      <c r="C415" s="226" t="s">
        <v>2307</v>
      </c>
      <c r="D415" s="226" t="s">
        <v>184</v>
      </c>
      <c r="E415" s="227" t="s">
        <v>1023</v>
      </c>
      <c r="F415" s="228" t="s">
        <v>1024</v>
      </c>
      <c r="G415" s="229" t="s">
        <v>243</v>
      </c>
      <c r="H415" s="230">
        <v>1.869</v>
      </c>
      <c r="I415" s="231"/>
      <c r="J415" s="232">
        <f>ROUND(I415*H415,2)</f>
        <v>0</v>
      </c>
      <c r="K415" s="233"/>
      <c r="L415" s="43"/>
      <c r="M415" s="234" t="s">
        <v>1</v>
      </c>
      <c r="N415" s="235" t="s">
        <v>41</v>
      </c>
      <c r="O415" s="90"/>
      <c r="P415" s="236">
        <f>O415*H415</f>
        <v>0</v>
      </c>
      <c r="Q415" s="236">
        <v>0</v>
      </c>
      <c r="R415" s="236">
        <f>Q415*H415</f>
        <v>0</v>
      </c>
      <c r="S415" s="236">
        <v>0</v>
      </c>
      <c r="T415" s="237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8" t="s">
        <v>128</v>
      </c>
      <c r="AT415" s="238" t="s">
        <v>184</v>
      </c>
      <c r="AU415" s="238" t="s">
        <v>84</v>
      </c>
      <c r="AY415" s="16" t="s">
        <v>182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6" t="s">
        <v>80</v>
      </c>
      <c r="BK415" s="239">
        <f>ROUND(I415*H415,2)</f>
        <v>0</v>
      </c>
      <c r="BL415" s="16" t="s">
        <v>128</v>
      </c>
      <c r="BM415" s="238" t="s">
        <v>2308</v>
      </c>
    </row>
    <row r="416" s="2" customFormat="1">
      <c r="A416" s="37"/>
      <c r="B416" s="38"/>
      <c r="C416" s="39"/>
      <c r="D416" s="240" t="s">
        <v>189</v>
      </c>
      <c r="E416" s="39"/>
      <c r="F416" s="241" t="s">
        <v>1026</v>
      </c>
      <c r="G416" s="39"/>
      <c r="H416" s="39"/>
      <c r="I416" s="242"/>
      <c r="J416" s="39"/>
      <c r="K416" s="39"/>
      <c r="L416" s="43"/>
      <c r="M416" s="243"/>
      <c r="N416" s="244"/>
      <c r="O416" s="90"/>
      <c r="P416" s="90"/>
      <c r="Q416" s="90"/>
      <c r="R416" s="90"/>
      <c r="S416" s="90"/>
      <c r="T416" s="91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189</v>
      </c>
      <c r="AU416" s="16" t="s">
        <v>84</v>
      </c>
    </row>
    <row r="417" s="2" customFormat="1" ht="21.75" customHeight="1">
      <c r="A417" s="37"/>
      <c r="B417" s="38"/>
      <c r="C417" s="226" t="s">
        <v>2309</v>
      </c>
      <c r="D417" s="226" t="s">
        <v>184</v>
      </c>
      <c r="E417" s="227" t="s">
        <v>1910</v>
      </c>
      <c r="F417" s="228" t="s">
        <v>1911</v>
      </c>
      <c r="G417" s="229" t="s">
        <v>243</v>
      </c>
      <c r="H417" s="230">
        <v>691.32899999999995</v>
      </c>
      <c r="I417" s="231"/>
      <c r="J417" s="232">
        <f>ROUND(I417*H417,2)</f>
        <v>0</v>
      </c>
      <c r="K417" s="233"/>
      <c r="L417" s="43"/>
      <c r="M417" s="234" t="s">
        <v>1</v>
      </c>
      <c r="N417" s="235" t="s">
        <v>41</v>
      </c>
      <c r="O417" s="90"/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7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8" t="s">
        <v>128</v>
      </c>
      <c r="AT417" s="238" t="s">
        <v>184</v>
      </c>
      <c r="AU417" s="238" t="s">
        <v>84</v>
      </c>
      <c r="AY417" s="16" t="s">
        <v>182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6" t="s">
        <v>80</v>
      </c>
      <c r="BK417" s="239">
        <f>ROUND(I417*H417,2)</f>
        <v>0</v>
      </c>
      <c r="BL417" s="16" t="s">
        <v>128</v>
      </c>
      <c r="BM417" s="238" t="s">
        <v>1912</v>
      </c>
    </row>
    <row r="418" s="2" customFormat="1">
      <c r="A418" s="37"/>
      <c r="B418" s="38"/>
      <c r="C418" s="39"/>
      <c r="D418" s="240" t="s">
        <v>189</v>
      </c>
      <c r="E418" s="39"/>
      <c r="F418" s="241" t="s">
        <v>1913</v>
      </c>
      <c r="G418" s="39"/>
      <c r="H418" s="39"/>
      <c r="I418" s="242"/>
      <c r="J418" s="39"/>
      <c r="K418" s="39"/>
      <c r="L418" s="43"/>
      <c r="M418" s="243"/>
      <c r="N418" s="244"/>
      <c r="O418" s="90"/>
      <c r="P418" s="90"/>
      <c r="Q418" s="90"/>
      <c r="R418" s="90"/>
      <c r="S418" s="90"/>
      <c r="T418" s="9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189</v>
      </c>
      <c r="AU418" s="16" t="s">
        <v>84</v>
      </c>
    </row>
    <row r="419" s="13" customFormat="1">
      <c r="A419" s="13"/>
      <c r="B419" s="245"/>
      <c r="C419" s="246"/>
      <c r="D419" s="247" t="s">
        <v>191</v>
      </c>
      <c r="E419" s="248" t="s">
        <v>1</v>
      </c>
      <c r="F419" s="249" t="s">
        <v>2310</v>
      </c>
      <c r="G419" s="246"/>
      <c r="H419" s="250">
        <v>691.32900000000006</v>
      </c>
      <c r="I419" s="251"/>
      <c r="J419" s="246"/>
      <c r="K419" s="246"/>
      <c r="L419" s="252"/>
      <c r="M419" s="253"/>
      <c r="N419" s="254"/>
      <c r="O419" s="254"/>
      <c r="P419" s="254"/>
      <c r="Q419" s="254"/>
      <c r="R419" s="254"/>
      <c r="S419" s="254"/>
      <c r="T419" s="25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6" t="s">
        <v>191</v>
      </c>
      <c r="AU419" s="256" t="s">
        <v>84</v>
      </c>
      <c r="AV419" s="13" t="s">
        <v>84</v>
      </c>
      <c r="AW419" s="13" t="s">
        <v>33</v>
      </c>
      <c r="AX419" s="13" t="s">
        <v>76</v>
      </c>
      <c r="AY419" s="256" t="s">
        <v>182</v>
      </c>
    </row>
    <row r="420" s="2" customFormat="1" ht="24.15" customHeight="1">
      <c r="A420" s="37"/>
      <c r="B420" s="38"/>
      <c r="C420" s="226" t="s">
        <v>2311</v>
      </c>
      <c r="D420" s="226" t="s">
        <v>184</v>
      </c>
      <c r="E420" s="227" t="s">
        <v>1914</v>
      </c>
      <c r="F420" s="228" t="s">
        <v>1915</v>
      </c>
      <c r="G420" s="229" t="s">
        <v>243</v>
      </c>
      <c r="H420" s="230">
        <v>9678.6059999999998</v>
      </c>
      <c r="I420" s="231"/>
      <c r="J420" s="232">
        <f>ROUND(I420*H420,2)</f>
        <v>0</v>
      </c>
      <c r="K420" s="233"/>
      <c r="L420" s="43"/>
      <c r="M420" s="234" t="s">
        <v>1</v>
      </c>
      <c r="N420" s="235" t="s">
        <v>41</v>
      </c>
      <c r="O420" s="90"/>
      <c r="P420" s="236">
        <f>O420*H420</f>
        <v>0</v>
      </c>
      <c r="Q420" s="236">
        <v>0</v>
      </c>
      <c r="R420" s="236">
        <f>Q420*H420</f>
        <v>0</v>
      </c>
      <c r="S420" s="236">
        <v>0</v>
      </c>
      <c r="T420" s="237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8" t="s">
        <v>128</v>
      </c>
      <c r="AT420" s="238" t="s">
        <v>184</v>
      </c>
      <c r="AU420" s="238" t="s">
        <v>84</v>
      </c>
      <c r="AY420" s="16" t="s">
        <v>182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6" t="s">
        <v>80</v>
      </c>
      <c r="BK420" s="239">
        <f>ROUND(I420*H420,2)</f>
        <v>0</v>
      </c>
      <c r="BL420" s="16" t="s">
        <v>128</v>
      </c>
      <c r="BM420" s="238" t="s">
        <v>1916</v>
      </c>
    </row>
    <row r="421" s="2" customFormat="1">
      <c r="A421" s="37"/>
      <c r="B421" s="38"/>
      <c r="C421" s="39"/>
      <c r="D421" s="240" t="s">
        <v>189</v>
      </c>
      <c r="E421" s="39"/>
      <c r="F421" s="241" t="s">
        <v>1917</v>
      </c>
      <c r="G421" s="39"/>
      <c r="H421" s="39"/>
      <c r="I421" s="242"/>
      <c r="J421" s="39"/>
      <c r="K421" s="39"/>
      <c r="L421" s="43"/>
      <c r="M421" s="243"/>
      <c r="N421" s="244"/>
      <c r="O421" s="90"/>
      <c r="P421" s="90"/>
      <c r="Q421" s="90"/>
      <c r="R421" s="90"/>
      <c r="S421" s="90"/>
      <c r="T421" s="91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189</v>
      </c>
      <c r="AU421" s="16" t="s">
        <v>84</v>
      </c>
    </row>
    <row r="422" s="13" customFormat="1">
      <c r="A422" s="13"/>
      <c r="B422" s="245"/>
      <c r="C422" s="246"/>
      <c r="D422" s="247" t="s">
        <v>191</v>
      </c>
      <c r="E422" s="246"/>
      <c r="F422" s="249" t="s">
        <v>2312</v>
      </c>
      <c r="G422" s="246"/>
      <c r="H422" s="250">
        <v>9678.6059999999998</v>
      </c>
      <c r="I422" s="251"/>
      <c r="J422" s="246"/>
      <c r="K422" s="246"/>
      <c r="L422" s="252"/>
      <c r="M422" s="253"/>
      <c r="N422" s="254"/>
      <c r="O422" s="254"/>
      <c r="P422" s="254"/>
      <c r="Q422" s="254"/>
      <c r="R422" s="254"/>
      <c r="S422" s="254"/>
      <c r="T422" s="25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6" t="s">
        <v>191</v>
      </c>
      <c r="AU422" s="256" t="s">
        <v>84</v>
      </c>
      <c r="AV422" s="13" t="s">
        <v>84</v>
      </c>
      <c r="AW422" s="13" t="s">
        <v>4</v>
      </c>
      <c r="AX422" s="13" t="s">
        <v>80</v>
      </c>
      <c r="AY422" s="256" t="s">
        <v>182</v>
      </c>
    </row>
    <row r="423" s="2" customFormat="1" ht="24.15" customHeight="1">
      <c r="A423" s="37"/>
      <c r="B423" s="38"/>
      <c r="C423" s="226" t="s">
        <v>2313</v>
      </c>
      <c r="D423" s="226" t="s">
        <v>184</v>
      </c>
      <c r="E423" s="227" t="s">
        <v>1919</v>
      </c>
      <c r="F423" s="228" t="s">
        <v>1920</v>
      </c>
      <c r="G423" s="229" t="s">
        <v>243</v>
      </c>
      <c r="H423" s="230">
        <v>29.818999999999999</v>
      </c>
      <c r="I423" s="231"/>
      <c r="J423" s="232">
        <f>ROUND(I423*H423,2)</f>
        <v>0</v>
      </c>
      <c r="K423" s="233"/>
      <c r="L423" s="43"/>
      <c r="M423" s="234" t="s">
        <v>1</v>
      </c>
      <c r="N423" s="235" t="s">
        <v>41</v>
      </c>
      <c r="O423" s="90"/>
      <c r="P423" s="236">
        <f>O423*H423</f>
        <v>0</v>
      </c>
      <c r="Q423" s="236">
        <v>0</v>
      </c>
      <c r="R423" s="236">
        <f>Q423*H423</f>
        <v>0</v>
      </c>
      <c r="S423" s="236">
        <v>0</v>
      </c>
      <c r="T423" s="237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8" t="s">
        <v>128</v>
      </c>
      <c r="AT423" s="238" t="s">
        <v>184</v>
      </c>
      <c r="AU423" s="238" t="s">
        <v>84</v>
      </c>
      <c r="AY423" s="16" t="s">
        <v>182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6" t="s">
        <v>80</v>
      </c>
      <c r="BK423" s="239">
        <f>ROUND(I423*H423,2)</f>
        <v>0</v>
      </c>
      <c r="BL423" s="16" t="s">
        <v>128</v>
      </c>
      <c r="BM423" s="238" t="s">
        <v>1921</v>
      </c>
    </row>
    <row r="424" s="2" customFormat="1">
      <c r="A424" s="37"/>
      <c r="B424" s="38"/>
      <c r="C424" s="39"/>
      <c r="D424" s="240" t="s">
        <v>189</v>
      </c>
      <c r="E424" s="39"/>
      <c r="F424" s="241" t="s">
        <v>1922</v>
      </c>
      <c r="G424" s="39"/>
      <c r="H424" s="39"/>
      <c r="I424" s="242"/>
      <c r="J424" s="39"/>
      <c r="K424" s="39"/>
      <c r="L424" s="43"/>
      <c r="M424" s="243"/>
      <c r="N424" s="244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189</v>
      </c>
      <c r="AU424" s="16" t="s">
        <v>84</v>
      </c>
    </row>
    <row r="425" s="13" customFormat="1">
      <c r="A425" s="13"/>
      <c r="B425" s="245"/>
      <c r="C425" s="246"/>
      <c r="D425" s="247" t="s">
        <v>191</v>
      </c>
      <c r="E425" s="248" t="s">
        <v>1</v>
      </c>
      <c r="F425" s="249" t="s">
        <v>2314</v>
      </c>
      <c r="G425" s="246"/>
      <c r="H425" s="250">
        <v>29.81899999999996</v>
      </c>
      <c r="I425" s="251"/>
      <c r="J425" s="246"/>
      <c r="K425" s="246"/>
      <c r="L425" s="252"/>
      <c r="M425" s="253"/>
      <c r="N425" s="254"/>
      <c r="O425" s="254"/>
      <c r="P425" s="254"/>
      <c r="Q425" s="254"/>
      <c r="R425" s="254"/>
      <c r="S425" s="254"/>
      <c r="T425" s="25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6" t="s">
        <v>191</v>
      </c>
      <c r="AU425" s="256" t="s">
        <v>84</v>
      </c>
      <c r="AV425" s="13" t="s">
        <v>84</v>
      </c>
      <c r="AW425" s="13" t="s">
        <v>33</v>
      </c>
      <c r="AX425" s="13" t="s">
        <v>76</v>
      </c>
      <c r="AY425" s="256" t="s">
        <v>182</v>
      </c>
    </row>
    <row r="426" s="2" customFormat="1" ht="37.8" customHeight="1">
      <c r="A426" s="37"/>
      <c r="B426" s="38"/>
      <c r="C426" s="226" t="s">
        <v>2315</v>
      </c>
      <c r="D426" s="226" t="s">
        <v>184</v>
      </c>
      <c r="E426" s="227" t="s">
        <v>2316</v>
      </c>
      <c r="F426" s="228" t="s">
        <v>2317</v>
      </c>
      <c r="G426" s="229" t="s">
        <v>243</v>
      </c>
      <c r="H426" s="230">
        <v>27.949999999999999</v>
      </c>
      <c r="I426" s="231"/>
      <c r="J426" s="232">
        <f>ROUND(I426*H426,2)</f>
        <v>0</v>
      </c>
      <c r="K426" s="233"/>
      <c r="L426" s="43"/>
      <c r="M426" s="234" t="s">
        <v>1</v>
      </c>
      <c r="N426" s="235" t="s">
        <v>41</v>
      </c>
      <c r="O426" s="90"/>
      <c r="P426" s="236">
        <f>O426*H426</f>
        <v>0</v>
      </c>
      <c r="Q426" s="236">
        <v>0</v>
      </c>
      <c r="R426" s="236">
        <f>Q426*H426</f>
        <v>0</v>
      </c>
      <c r="S426" s="236">
        <v>0</v>
      </c>
      <c r="T426" s="237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8" t="s">
        <v>128</v>
      </c>
      <c r="AT426" s="238" t="s">
        <v>184</v>
      </c>
      <c r="AU426" s="238" t="s">
        <v>84</v>
      </c>
      <c r="AY426" s="16" t="s">
        <v>182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6" t="s">
        <v>80</v>
      </c>
      <c r="BK426" s="239">
        <f>ROUND(I426*H426,2)</f>
        <v>0</v>
      </c>
      <c r="BL426" s="16" t="s">
        <v>128</v>
      </c>
      <c r="BM426" s="238" t="s">
        <v>2318</v>
      </c>
    </row>
    <row r="427" s="2" customFormat="1">
      <c r="A427" s="37"/>
      <c r="B427" s="38"/>
      <c r="C427" s="39"/>
      <c r="D427" s="240" t="s">
        <v>189</v>
      </c>
      <c r="E427" s="39"/>
      <c r="F427" s="241" t="s">
        <v>2319</v>
      </c>
      <c r="G427" s="39"/>
      <c r="H427" s="39"/>
      <c r="I427" s="242"/>
      <c r="J427" s="39"/>
      <c r="K427" s="39"/>
      <c r="L427" s="43"/>
      <c r="M427" s="243"/>
      <c r="N427" s="244"/>
      <c r="O427" s="90"/>
      <c r="P427" s="90"/>
      <c r="Q427" s="90"/>
      <c r="R427" s="90"/>
      <c r="S427" s="90"/>
      <c r="T427" s="91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189</v>
      </c>
      <c r="AU427" s="16" t="s">
        <v>84</v>
      </c>
    </row>
    <row r="428" s="13" customFormat="1">
      <c r="A428" s="13"/>
      <c r="B428" s="245"/>
      <c r="C428" s="246"/>
      <c r="D428" s="247" t="s">
        <v>191</v>
      </c>
      <c r="E428" s="248" t="s">
        <v>1</v>
      </c>
      <c r="F428" s="249" t="s">
        <v>2320</v>
      </c>
      <c r="G428" s="246"/>
      <c r="H428" s="250">
        <v>27.949999999999999</v>
      </c>
      <c r="I428" s="251"/>
      <c r="J428" s="246"/>
      <c r="K428" s="246"/>
      <c r="L428" s="252"/>
      <c r="M428" s="253"/>
      <c r="N428" s="254"/>
      <c r="O428" s="254"/>
      <c r="P428" s="254"/>
      <c r="Q428" s="254"/>
      <c r="R428" s="254"/>
      <c r="S428" s="254"/>
      <c r="T428" s="25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6" t="s">
        <v>191</v>
      </c>
      <c r="AU428" s="256" t="s">
        <v>84</v>
      </c>
      <c r="AV428" s="13" t="s">
        <v>84</v>
      </c>
      <c r="AW428" s="13" t="s">
        <v>33</v>
      </c>
      <c r="AX428" s="13" t="s">
        <v>76</v>
      </c>
      <c r="AY428" s="256" t="s">
        <v>182</v>
      </c>
    </row>
    <row r="429" s="2" customFormat="1" ht="44.25" customHeight="1">
      <c r="A429" s="37"/>
      <c r="B429" s="38"/>
      <c r="C429" s="226" t="s">
        <v>2321</v>
      </c>
      <c r="D429" s="226" t="s">
        <v>184</v>
      </c>
      <c r="E429" s="227" t="s">
        <v>1923</v>
      </c>
      <c r="F429" s="228" t="s">
        <v>1924</v>
      </c>
      <c r="G429" s="229" t="s">
        <v>243</v>
      </c>
      <c r="H429" s="230">
        <v>385.58999999999998</v>
      </c>
      <c r="I429" s="231"/>
      <c r="J429" s="232">
        <f>ROUND(I429*H429,2)</f>
        <v>0</v>
      </c>
      <c r="K429" s="233"/>
      <c r="L429" s="43"/>
      <c r="M429" s="234" t="s">
        <v>1</v>
      </c>
      <c r="N429" s="235" t="s">
        <v>41</v>
      </c>
      <c r="O429" s="90"/>
      <c r="P429" s="236">
        <f>O429*H429</f>
        <v>0</v>
      </c>
      <c r="Q429" s="236">
        <v>0</v>
      </c>
      <c r="R429" s="236">
        <f>Q429*H429</f>
        <v>0</v>
      </c>
      <c r="S429" s="236">
        <v>0</v>
      </c>
      <c r="T429" s="23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8" t="s">
        <v>128</v>
      </c>
      <c r="AT429" s="238" t="s">
        <v>184</v>
      </c>
      <c r="AU429" s="238" t="s">
        <v>84</v>
      </c>
      <c r="AY429" s="16" t="s">
        <v>182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6" t="s">
        <v>80</v>
      </c>
      <c r="BK429" s="239">
        <f>ROUND(I429*H429,2)</f>
        <v>0</v>
      </c>
      <c r="BL429" s="16" t="s">
        <v>128</v>
      </c>
      <c r="BM429" s="238" t="s">
        <v>1925</v>
      </c>
    </row>
    <row r="430" s="2" customFormat="1">
      <c r="A430" s="37"/>
      <c r="B430" s="38"/>
      <c r="C430" s="39"/>
      <c r="D430" s="240" t="s">
        <v>189</v>
      </c>
      <c r="E430" s="39"/>
      <c r="F430" s="241" t="s">
        <v>1926</v>
      </c>
      <c r="G430" s="39"/>
      <c r="H430" s="39"/>
      <c r="I430" s="242"/>
      <c r="J430" s="39"/>
      <c r="K430" s="39"/>
      <c r="L430" s="43"/>
      <c r="M430" s="243"/>
      <c r="N430" s="244"/>
      <c r="O430" s="90"/>
      <c r="P430" s="90"/>
      <c r="Q430" s="90"/>
      <c r="R430" s="90"/>
      <c r="S430" s="90"/>
      <c r="T430" s="91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189</v>
      </c>
      <c r="AU430" s="16" t="s">
        <v>84</v>
      </c>
    </row>
    <row r="431" s="13" customFormat="1">
      <c r="A431" s="13"/>
      <c r="B431" s="245"/>
      <c r="C431" s="246"/>
      <c r="D431" s="247" t="s">
        <v>191</v>
      </c>
      <c r="E431" s="248" t="s">
        <v>1</v>
      </c>
      <c r="F431" s="249" t="s">
        <v>2322</v>
      </c>
      <c r="G431" s="246"/>
      <c r="H431" s="250">
        <v>385.58999999999998</v>
      </c>
      <c r="I431" s="251"/>
      <c r="J431" s="246"/>
      <c r="K431" s="246"/>
      <c r="L431" s="252"/>
      <c r="M431" s="253"/>
      <c r="N431" s="254"/>
      <c r="O431" s="254"/>
      <c r="P431" s="254"/>
      <c r="Q431" s="254"/>
      <c r="R431" s="254"/>
      <c r="S431" s="254"/>
      <c r="T431" s="25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6" t="s">
        <v>191</v>
      </c>
      <c r="AU431" s="256" t="s">
        <v>84</v>
      </c>
      <c r="AV431" s="13" t="s">
        <v>84</v>
      </c>
      <c r="AW431" s="13" t="s">
        <v>33</v>
      </c>
      <c r="AX431" s="13" t="s">
        <v>76</v>
      </c>
      <c r="AY431" s="256" t="s">
        <v>182</v>
      </c>
    </row>
    <row r="432" s="2" customFormat="1" ht="44.25" customHeight="1">
      <c r="A432" s="37"/>
      <c r="B432" s="38"/>
      <c r="C432" s="226" t="s">
        <v>2323</v>
      </c>
      <c r="D432" s="226" t="s">
        <v>184</v>
      </c>
      <c r="E432" s="227" t="s">
        <v>2324</v>
      </c>
      <c r="F432" s="228" t="s">
        <v>2325</v>
      </c>
      <c r="G432" s="229" t="s">
        <v>243</v>
      </c>
      <c r="H432" s="230">
        <v>276</v>
      </c>
      <c r="I432" s="231"/>
      <c r="J432" s="232">
        <f>ROUND(I432*H432,2)</f>
        <v>0</v>
      </c>
      <c r="K432" s="233"/>
      <c r="L432" s="43"/>
      <c r="M432" s="234" t="s">
        <v>1</v>
      </c>
      <c r="N432" s="235" t="s">
        <v>41</v>
      </c>
      <c r="O432" s="90"/>
      <c r="P432" s="236">
        <f>O432*H432</f>
        <v>0</v>
      </c>
      <c r="Q432" s="236">
        <v>0</v>
      </c>
      <c r="R432" s="236">
        <f>Q432*H432</f>
        <v>0</v>
      </c>
      <c r="S432" s="236">
        <v>0</v>
      </c>
      <c r="T432" s="237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8" t="s">
        <v>128</v>
      </c>
      <c r="AT432" s="238" t="s">
        <v>184</v>
      </c>
      <c r="AU432" s="238" t="s">
        <v>84</v>
      </c>
      <c r="AY432" s="16" t="s">
        <v>182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6" t="s">
        <v>80</v>
      </c>
      <c r="BK432" s="239">
        <f>ROUND(I432*H432,2)</f>
        <v>0</v>
      </c>
      <c r="BL432" s="16" t="s">
        <v>128</v>
      </c>
      <c r="BM432" s="238" t="s">
        <v>2326</v>
      </c>
    </row>
    <row r="433" s="2" customFormat="1">
      <c r="A433" s="37"/>
      <c r="B433" s="38"/>
      <c r="C433" s="39"/>
      <c r="D433" s="240" t="s">
        <v>189</v>
      </c>
      <c r="E433" s="39"/>
      <c r="F433" s="241" t="s">
        <v>2327</v>
      </c>
      <c r="G433" s="39"/>
      <c r="H433" s="39"/>
      <c r="I433" s="242"/>
      <c r="J433" s="39"/>
      <c r="K433" s="39"/>
      <c r="L433" s="43"/>
      <c r="M433" s="243"/>
      <c r="N433" s="244"/>
      <c r="O433" s="90"/>
      <c r="P433" s="90"/>
      <c r="Q433" s="90"/>
      <c r="R433" s="90"/>
      <c r="S433" s="90"/>
      <c r="T433" s="91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189</v>
      </c>
      <c r="AU433" s="16" t="s">
        <v>84</v>
      </c>
    </row>
    <row r="434" s="12" customFormat="1" ht="22.8" customHeight="1">
      <c r="A434" s="12"/>
      <c r="B434" s="210"/>
      <c r="C434" s="211"/>
      <c r="D434" s="212" t="s">
        <v>75</v>
      </c>
      <c r="E434" s="224" t="s">
        <v>575</v>
      </c>
      <c r="F434" s="224" t="s">
        <v>576</v>
      </c>
      <c r="G434" s="211"/>
      <c r="H434" s="211"/>
      <c r="I434" s="214"/>
      <c r="J434" s="225">
        <f>BK434</f>
        <v>0</v>
      </c>
      <c r="K434" s="211"/>
      <c r="L434" s="216"/>
      <c r="M434" s="217"/>
      <c r="N434" s="218"/>
      <c r="O434" s="218"/>
      <c r="P434" s="219">
        <f>SUM(P435:P440)</f>
        <v>0</v>
      </c>
      <c r="Q434" s="218"/>
      <c r="R434" s="219">
        <f>SUM(R435:R440)</f>
        <v>0</v>
      </c>
      <c r="S434" s="218"/>
      <c r="T434" s="220">
        <f>SUM(T435:T440)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21" t="s">
        <v>80</v>
      </c>
      <c r="AT434" s="222" t="s">
        <v>75</v>
      </c>
      <c r="AU434" s="222" t="s">
        <v>80</v>
      </c>
      <c r="AY434" s="221" t="s">
        <v>182</v>
      </c>
      <c r="BK434" s="223">
        <f>SUM(BK435:BK440)</f>
        <v>0</v>
      </c>
    </row>
    <row r="435" s="2" customFormat="1" ht="24.15" customHeight="1">
      <c r="A435" s="37"/>
      <c r="B435" s="38"/>
      <c r="C435" s="226" t="s">
        <v>2328</v>
      </c>
      <c r="D435" s="226" t="s">
        <v>184</v>
      </c>
      <c r="E435" s="227" t="s">
        <v>1927</v>
      </c>
      <c r="F435" s="228" t="s">
        <v>1928</v>
      </c>
      <c r="G435" s="229" t="s">
        <v>243</v>
      </c>
      <c r="H435" s="230">
        <v>935.09100000000001</v>
      </c>
      <c r="I435" s="231"/>
      <c r="J435" s="232">
        <f>ROUND(I435*H435,2)</f>
        <v>0</v>
      </c>
      <c r="K435" s="233"/>
      <c r="L435" s="43"/>
      <c r="M435" s="234" t="s">
        <v>1</v>
      </c>
      <c r="N435" s="235" t="s">
        <v>41</v>
      </c>
      <c r="O435" s="90"/>
      <c r="P435" s="236">
        <f>O435*H435</f>
        <v>0</v>
      </c>
      <c r="Q435" s="236">
        <v>0</v>
      </c>
      <c r="R435" s="236">
        <f>Q435*H435</f>
        <v>0</v>
      </c>
      <c r="S435" s="236">
        <v>0</v>
      </c>
      <c r="T435" s="237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8" t="s">
        <v>128</v>
      </c>
      <c r="AT435" s="238" t="s">
        <v>184</v>
      </c>
      <c r="AU435" s="238" t="s">
        <v>84</v>
      </c>
      <c r="AY435" s="16" t="s">
        <v>182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6" t="s">
        <v>80</v>
      </c>
      <c r="BK435" s="239">
        <f>ROUND(I435*H435,2)</f>
        <v>0</v>
      </c>
      <c r="BL435" s="16" t="s">
        <v>128</v>
      </c>
      <c r="BM435" s="238" t="s">
        <v>1929</v>
      </c>
    </row>
    <row r="436" s="2" customFormat="1">
      <c r="A436" s="37"/>
      <c r="B436" s="38"/>
      <c r="C436" s="39"/>
      <c r="D436" s="240" t="s">
        <v>189</v>
      </c>
      <c r="E436" s="39"/>
      <c r="F436" s="241" t="s">
        <v>1930</v>
      </c>
      <c r="G436" s="39"/>
      <c r="H436" s="39"/>
      <c r="I436" s="242"/>
      <c r="J436" s="39"/>
      <c r="K436" s="39"/>
      <c r="L436" s="43"/>
      <c r="M436" s="243"/>
      <c r="N436" s="244"/>
      <c r="O436" s="90"/>
      <c r="P436" s="90"/>
      <c r="Q436" s="90"/>
      <c r="R436" s="90"/>
      <c r="S436" s="90"/>
      <c r="T436" s="91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189</v>
      </c>
      <c r="AU436" s="16" t="s">
        <v>84</v>
      </c>
    </row>
    <row r="437" s="2" customFormat="1" ht="33" customHeight="1">
      <c r="A437" s="37"/>
      <c r="B437" s="38"/>
      <c r="C437" s="226" t="s">
        <v>2329</v>
      </c>
      <c r="D437" s="226" t="s">
        <v>184</v>
      </c>
      <c r="E437" s="227" t="s">
        <v>1931</v>
      </c>
      <c r="F437" s="228" t="s">
        <v>1932</v>
      </c>
      <c r="G437" s="229" t="s">
        <v>243</v>
      </c>
      <c r="H437" s="230">
        <v>432.13400000000001</v>
      </c>
      <c r="I437" s="231"/>
      <c r="J437" s="232">
        <f>ROUND(I437*H437,2)</f>
        <v>0</v>
      </c>
      <c r="K437" s="233"/>
      <c r="L437" s="43"/>
      <c r="M437" s="234" t="s">
        <v>1</v>
      </c>
      <c r="N437" s="235" t="s">
        <v>41</v>
      </c>
      <c r="O437" s="90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7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8" t="s">
        <v>128</v>
      </c>
      <c r="AT437" s="238" t="s">
        <v>184</v>
      </c>
      <c r="AU437" s="238" t="s">
        <v>84</v>
      </c>
      <c r="AY437" s="16" t="s">
        <v>182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6" t="s">
        <v>80</v>
      </c>
      <c r="BK437" s="239">
        <f>ROUND(I437*H437,2)</f>
        <v>0</v>
      </c>
      <c r="BL437" s="16" t="s">
        <v>128</v>
      </c>
      <c r="BM437" s="238" t="s">
        <v>1933</v>
      </c>
    </row>
    <row r="438" s="2" customFormat="1">
      <c r="A438" s="37"/>
      <c r="B438" s="38"/>
      <c r="C438" s="39"/>
      <c r="D438" s="240" t="s">
        <v>189</v>
      </c>
      <c r="E438" s="39"/>
      <c r="F438" s="241" t="s">
        <v>1934</v>
      </c>
      <c r="G438" s="39"/>
      <c r="H438" s="39"/>
      <c r="I438" s="242"/>
      <c r="J438" s="39"/>
      <c r="K438" s="39"/>
      <c r="L438" s="43"/>
      <c r="M438" s="243"/>
      <c r="N438" s="244"/>
      <c r="O438" s="90"/>
      <c r="P438" s="90"/>
      <c r="Q438" s="90"/>
      <c r="R438" s="90"/>
      <c r="S438" s="90"/>
      <c r="T438" s="91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189</v>
      </c>
      <c r="AU438" s="16" t="s">
        <v>84</v>
      </c>
    </row>
    <row r="439" s="2" customFormat="1" ht="24.15" customHeight="1">
      <c r="A439" s="37"/>
      <c r="B439" s="38"/>
      <c r="C439" s="226" t="s">
        <v>2330</v>
      </c>
      <c r="D439" s="226" t="s">
        <v>184</v>
      </c>
      <c r="E439" s="227" t="s">
        <v>1935</v>
      </c>
      <c r="F439" s="228" t="s">
        <v>1936</v>
      </c>
      <c r="G439" s="229" t="s">
        <v>243</v>
      </c>
      <c r="H439" s="230">
        <v>432.13400000000001</v>
      </c>
      <c r="I439" s="231"/>
      <c r="J439" s="232">
        <f>ROUND(I439*H439,2)</f>
        <v>0</v>
      </c>
      <c r="K439" s="233"/>
      <c r="L439" s="43"/>
      <c r="M439" s="234" t="s">
        <v>1</v>
      </c>
      <c r="N439" s="235" t="s">
        <v>41</v>
      </c>
      <c r="O439" s="90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8" t="s">
        <v>128</v>
      </c>
      <c r="AT439" s="238" t="s">
        <v>184</v>
      </c>
      <c r="AU439" s="238" t="s">
        <v>84</v>
      </c>
      <c r="AY439" s="16" t="s">
        <v>182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6" t="s">
        <v>80</v>
      </c>
      <c r="BK439" s="239">
        <f>ROUND(I439*H439,2)</f>
        <v>0</v>
      </c>
      <c r="BL439" s="16" t="s">
        <v>128</v>
      </c>
      <c r="BM439" s="238" t="s">
        <v>1937</v>
      </c>
    </row>
    <row r="440" s="13" customFormat="1">
      <c r="A440" s="13"/>
      <c r="B440" s="245"/>
      <c r="C440" s="246"/>
      <c r="D440" s="247" t="s">
        <v>191</v>
      </c>
      <c r="E440" s="248" t="s">
        <v>1</v>
      </c>
      <c r="F440" s="249" t="s">
        <v>2331</v>
      </c>
      <c r="G440" s="246"/>
      <c r="H440" s="250">
        <v>432.13399999999996</v>
      </c>
      <c r="I440" s="251"/>
      <c r="J440" s="246"/>
      <c r="K440" s="246"/>
      <c r="L440" s="252"/>
      <c r="M440" s="253"/>
      <c r="N440" s="254"/>
      <c r="O440" s="254"/>
      <c r="P440" s="254"/>
      <c r="Q440" s="254"/>
      <c r="R440" s="254"/>
      <c r="S440" s="254"/>
      <c r="T440" s="25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6" t="s">
        <v>191</v>
      </c>
      <c r="AU440" s="256" t="s">
        <v>84</v>
      </c>
      <c r="AV440" s="13" t="s">
        <v>84</v>
      </c>
      <c r="AW440" s="13" t="s">
        <v>33</v>
      </c>
      <c r="AX440" s="13" t="s">
        <v>76</v>
      </c>
      <c r="AY440" s="256" t="s">
        <v>182</v>
      </c>
    </row>
    <row r="441" s="12" customFormat="1" ht="25.92" customHeight="1">
      <c r="A441" s="12"/>
      <c r="B441" s="210"/>
      <c r="C441" s="211"/>
      <c r="D441" s="212" t="s">
        <v>75</v>
      </c>
      <c r="E441" s="213" t="s">
        <v>583</v>
      </c>
      <c r="F441" s="213" t="s">
        <v>584</v>
      </c>
      <c r="G441" s="211"/>
      <c r="H441" s="211"/>
      <c r="I441" s="214"/>
      <c r="J441" s="215">
        <f>BK441</f>
        <v>0</v>
      </c>
      <c r="K441" s="211"/>
      <c r="L441" s="216"/>
      <c r="M441" s="217"/>
      <c r="N441" s="218"/>
      <c r="O441" s="218"/>
      <c r="P441" s="219">
        <f>P442+P456</f>
        <v>0</v>
      </c>
      <c r="Q441" s="218"/>
      <c r="R441" s="219">
        <f>R442+R456</f>
        <v>1.287221419</v>
      </c>
      <c r="S441" s="218"/>
      <c r="T441" s="220">
        <f>T442+T456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21" t="s">
        <v>84</v>
      </c>
      <c r="AT441" s="222" t="s">
        <v>75</v>
      </c>
      <c r="AU441" s="222" t="s">
        <v>76</v>
      </c>
      <c r="AY441" s="221" t="s">
        <v>182</v>
      </c>
      <c r="BK441" s="223">
        <f>BK442+BK456</f>
        <v>0</v>
      </c>
    </row>
    <row r="442" s="12" customFormat="1" ht="22.8" customHeight="1">
      <c r="A442" s="12"/>
      <c r="B442" s="210"/>
      <c r="C442" s="211"/>
      <c r="D442" s="212" t="s">
        <v>75</v>
      </c>
      <c r="E442" s="224" t="s">
        <v>2332</v>
      </c>
      <c r="F442" s="224" t="s">
        <v>2333</v>
      </c>
      <c r="G442" s="211"/>
      <c r="H442" s="211"/>
      <c r="I442" s="214"/>
      <c r="J442" s="225">
        <f>BK442</f>
        <v>0</v>
      </c>
      <c r="K442" s="211"/>
      <c r="L442" s="216"/>
      <c r="M442" s="217"/>
      <c r="N442" s="218"/>
      <c r="O442" s="218"/>
      <c r="P442" s="219">
        <f>SUM(P443:P455)</f>
        <v>0</v>
      </c>
      <c r="Q442" s="218"/>
      <c r="R442" s="219">
        <f>SUM(R443:R455)</f>
        <v>1.266958561</v>
      </c>
      <c r="S442" s="218"/>
      <c r="T442" s="220">
        <f>SUM(T443:T455)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21" t="s">
        <v>84</v>
      </c>
      <c r="AT442" s="222" t="s">
        <v>75</v>
      </c>
      <c r="AU442" s="222" t="s">
        <v>80</v>
      </c>
      <c r="AY442" s="221" t="s">
        <v>182</v>
      </c>
      <c r="BK442" s="223">
        <f>SUM(BK443:BK455)</f>
        <v>0</v>
      </c>
    </row>
    <row r="443" s="2" customFormat="1" ht="16.5" customHeight="1">
      <c r="A443" s="37"/>
      <c r="B443" s="38"/>
      <c r="C443" s="226" t="s">
        <v>2334</v>
      </c>
      <c r="D443" s="226" t="s">
        <v>184</v>
      </c>
      <c r="E443" s="227" t="s">
        <v>2335</v>
      </c>
      <c r="F443" s="228" t="s">
        <v>2336</v>
      </c>
      <c r="G443" s="229" t="s">
        <v>187</v>
      </c>
      <c r="H443" s="230">
        <v>2.214</v>
      </c>
      <c r="I443" s="231"/>
      <c r="J443" s="232">
        <f>ROUND(I443*H443,2)</f>
        <v>0</v>
      </c>
      <c r="K443" s="233"/>
      <c r="L443" s="43"/>
      <c r="M443" s="234" t="s">
        <v>1</v>
      </c>
      <c r="N443" s="235" t="s">
        <v>41</v>
      </c>
      <c r="O443" s="90"/>
      <c r="P443" s="236">
        <f>O443*H443</f>
        <v>0</v>
      </c>
      <c r="Q443" s="236">
        <v>0</v>
      </c>
      <c r="R443" s="236">
        <f>Q443*H443</f>
        <v>0</v>
      </c>
      <c r="S443" s="236">
        <v>0</v>
      </c>
      <c r="T443" s="237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8" t="s">
        <v>274</v>
      </c>
      <c r="AT443" s="238" t="s">
        <v>184</v>
      </c>
      <c r="AU443" s="238" t="s">
        <v>84</v>
      </c>
      <c r="AY443" s="16" t="s">
        <v>182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6" t="s">
        <v>80</v>
      </c>
      <c r="BK443" s="239">
        <f>ROUND(I443*H443,2)</f>
        <v>0</v>
      </c>
      <c r="BL443" s="16" t="s">
        <v>274</v>
      </c>
      <c r="BM443" s="238" t="s">
        <v>2337</v>
      </c>
    </row>
    <row r="444" s="2" customFormat="1">
      <c r="A444" s="37"/>
      <c r="B444" s="38"/>
      <c r="C444" s="39"/>
      <c r="D444" s="240" t="s">
        <v>189</v>
      </c>
      <c r="E444" s="39"/>
      <c r="F444" s="241" t="s">
        <v>2338</v>
      </c>
      <c r="G444" s="39"/>
      <c r="H444" s="39"/>
      <c r="I444" s="242"/>
      <c r="J444" s="39"/>
      <c r="K444" s="39"/>
      <c r="L444" s="43"/>
      <c r="M444" s="243"/>
      <c r="N444" s="244"/>
      <c r="O444" s="90"/>
      <c r="P444" s="90"/>
      <c r="Q444" s="90"/>
      <c r="R444" s="90"/>
      <c r="S444" s="90"/>
      <c r="T444" s="91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189</v>
      </c>
      <c r="AU444" s="16" t="s">
        <v>84</v>
      </c>
    </row>
    <row r="445" s="2" customFormat="1" ht="24.15" customHeight="1">
      <c r="A445" s="37"/>
      <c r="B445" s="38"/>
      <c r="C445" s="226" t="s">
        <v>2339</v>
      </c>
      <c r="D445" s="226" t="s">
        <v>184</v>
      </c>
      <c r="E445" s="227" t="s">
        <v>2340</v>
      </c>
      <c r="F445" s="228" t="s">
        <v>2341</v>
      </c>
      <c r="G445" s="229" t="s">
        <v>305</v>
      </c>
      <c r="H445" s="230">
        <v>78.640000000000001</v>
      </c>
      <c r="I445" s="231"/>
      <c r="J445" s="232">
        <f>ROUND(I445*H445,2)</f>
        <v>0</v>
      </c>
      <c r="K445" s="233"/>
      <c r="L445" s="43"/>
      <c r="M445" s="234" t="s">
        <v>1</v>
      </c>
      <c r="N445" s="235" t="s">
        <v>41</v>
      </c>
      <c r="O445" s="90"/>
      <c r="P445" s="236">
        <f>O445*H445</f>
        <v>0</v>
      </c>
      <c r="Q445" s="236">
        <v>0</v>
      </c>
      <c r="R445" s="236">
        <f>Q445*H445</f>
        <v>0</v>
      </c>
      <c r="S445" s="236">
        <v>0</v>
      </c>
      <c r="T445" s="237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8" t="s">
        <v>274</v>
      </c>
      <c r="AT445" s="238" t="s">
        <v>184</v>
      </c>
      <c r="AU445" s="238" t="s">
        <v>84</v>
      </c>
      <c r="AY445" s="16" t="s">
        <v>182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6" t="s">
        <v>80</v>
      </c>
      <c r="BK445" s="239">
        <f>ROUND(I445*H445,2)</f>
        <v>0</v>
      </c>
      <c r="BL445" s="16" t="s">
        <v>274</v>
      </c>
      <c r="BM445" s="238" t="s">
        <v>2342</v>
      </c>
    </row>
    <row r="446" s="2" customFormat="1">
      <c r="A446" s="37"/>
      <c r="B446" s="38"/>
      <c r="C446" s="39"/>
      <c r="D446" s="240" t="s">
        <v>189</v>
      </c>
      <c r="E446" s="39"/>
      <c r="F446" s="241" t="s">
        <v>2343</v>
      </c>
      <c r="G446" s="39"/>
      <c r="H446" s="39"/>
      <c r="I446" s="242"/>
      <c r="J446" s="39"/>
      <c r="K446" s="39"/>
      <c r="L446" s="43"/>
      <c r="M446" s="243"/>
      <c r="N446" s="244"/>
      <c r="O446" s="90"/>
      <c r="P446" s="90"/>
      <c r="Q446" s="90"/>
      <c r="R446" s="90"/>
      <c r="S446" s="90"/>
      <c r="T446" s="91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189</v>
      </c>
      <c r="AU446" s="16" t="s">
        <v>84</v>
      </c>
    </row>
    <row r="447" s="13" customFormat="1">
      <c r="A447" s="13"/>
      <c r="B447" s="245"/>
      <c r="C447" s="246"/>
      <c r="D447" s="247" t="s">
        <v>191</v>
      </c>
      <c r="E447" s="248" t="s">
        <v>1</v>
      </c>
      <c r="F447" s="249" t="s">
        <v>2344</v>
      </c>
      <c r="G447" s="246"/>
      <c r="H447" s="250">
        <v>78.640000000000001</v>
      </c>
      <c r="I447" s="251"/>
      <c r="J447" s="246"/>
      <c r="K447" s="246"/>
      <c r="L447" s="252"/>
      <c r="M447" s="253"/>
      <c r="N447" s="254"/>
      <c r="O447" s="254"/>
      <c r="P447" s="254"/>
      <c r="Q447" s="254"/>
      <c r="R447" s="254"/>
      <c r="S447" s="254"/>
      <c r="T447" s="25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6" t="s">
        <v>191</v>
      </c>
      <c r="AU447" s="256" t="s">
        <v>84</v>
      </c>
      <c r="AV447" s="13" t="s">
        <v>84</v>
      </c>
      <c r="AW447" s="13" t="s">
        <v>33</v>
      </c>
      <c r="AX447" s="13" t="s">
        <v>76</v>
      </c>
      <c r="AY447" s="256" t="s">
        <v>182</v>
      </c>
    </row>
    <row r="448" s="2" customFormat="1" ht="21.75" customHeight="1">
      <c r="A448" s="37"/>
      <c r="B448" s="38"/>
      <c r="C448" s="257" t="s">
        <v>2345</v>
      </c>
      <c r="D448" s="257" t="s">
        <v>261</v>
      </c>
      <c r="E448" s="258" t="s">
        <v>2346</v>
      </c>
      <c r="F448" s="259" t="s">
        <v>2347</v>
      </c>
      <c r="G448" s="260" t="s">
        <v>187</v>
      </c>
      <c r="H448" s="261">
        <v>2.2149999999999999</v>
      </c>
      <c r="I448" s="262"/>
      <c r="J448" s="263">
        <f>ROUND(I448*H448,2)</f>
        <v>0</v>
      </c>
      <c r="K448" s="264"/>
      <c r="L448" s="265"/>
      <c r="M448" s="266" t="s">
        <v>1</v>
      </c>
      <c r="N448" s="267" t="s">
        <v>41</v>
      </c>
      <c r="O448" s="90"/>
      <c r="P448" s="236">
        <f>O448*H448</f>
        <v>0</v>
      </c>
      <c r="Q448" s="236">
        <v>0.55000000000000004</v>
      </c>
      <c r="R448" s="236">
        <f>Q448*H448</f>
        <v>1.2182500000000001</v>
      </c>
      <c r="S448" s="236">
        <v>0</v>
      </c>
      <c r="T448" s="237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8" t="s">
        <v>358</v>
      </c>
      <c r="AT448" s="238" t="s">
        <v>261</v>
      </c>
      <c r="AU448" s="238" t="s">
        <v>84</v>
      </c>
      <c r="AY448" s="16" t="s">
        <v>182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6" t="s">
        <v>80</v>
      </c>
      <c r="BK448" s="239">
        <f>ROUND(I448*H448,2)</f>
        <v>0</v>
      </c>
      <c r="BL448" s="16" t="s">
        <v>274</v>
      </c>
      <c r="BM448" s="238" t="s">
        <v>2348</v>
      </c>
    </row>
    <row r="449" s="13" customFormat="1">
      <c r="A449" s="13"/>
      <c r="B449" s="245"/>
      <c r="C449" s="246"/>
      <c r="D449" s="247" t="s">
        <v>191</v>
      </c>
      <c r="E449" s="248" t="s">
        <v>1</v>
      </c>
      <c r="F449" s="249" t="s">
        <v>2349</v>
      </c>
      <c r="G449" s="246"/>
      <c r="H449" s="250">
        <v>2.0131839999999999</v>
      </c>
      <c r="I449" s="251"/>
      <c r="J449" s="246"/>
      <c r="K449" s="246"/>
      <c r="L449" s="252"/>
      <c r="M449" s="253"/>
      <c r="N449" s="254"/>
      <c r="O449" s="254"/>
      <c r="P449" s="254"/>
      <c r="Q449" s="254"/>
      <c r="R449" s="254"/>
      <c r="S449" s="254"/>
      <c r="T449" s="25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6" t="s">
        <v>191</v>
      </c>
      <c r="AU449" s="256" t="s">
        <v>84</v>
      </c>
      <c r="AV449" s="13" t="s">
        <v>84</v>
      </c>
      <c r="AW449" s="13" t="s">
        <v>33</v>
      </c>
      <c r="AX449" s="13" t="s">
        <v>80</v>
      </c>
      <c r="AY449" s="256" t="s">
        <v>182</v>
      </c>
    </row>
    <row r="450" s="13" customFormat="1">
      <c r="A450" s="13"/>
      <c r="B450" s="245"/>
      <c r="C450" s="246"/>
      <c r="D450" s="247" t="s">
        <v>191</v>
      </c>
      <c r="E450" s="246"/>
      <c r="F450" s="249" t="s">
        <v>2350</v>
      </c>
      <c r="G450" s="246"/>
      <c r="H450" s="250">
        <v>2.2149999999999999</v>
      </c>
      <c r="I450" s="251"/>
      <c r="J450" s="246"/>
      <c r="K450" s="246"/>
      <c r="L450" s="252"/>
      <c r="M450" s="253"/>
      <c r="N450" s="254"/>
      <c r="O450" s="254"/>
      <c r="P450" s="254"/>
      <c r="Q450" s="254"/>
      <c r="R450" s="254"/>
      <c r="S450" s="254"/>
      <c r="T450" s="25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6" t="s">
        <v>191</v>
      </c>
      <c r="AU450" s="256" t="s">
        <v>84</v>
      </c>
      <c r="AV450" s="13" t="s">
        <v>84</v>
      </c>
      <c r="AW450" s="13" t="s">
        <v>4</v>
      </c>
      <c r="AX450" s="13" t="s">
        <v>80</v>
      </c>
      <c r="AY450" s="256" t="s">
        <v>182</v>
      </c>
    </row>
    <row r="451" s="2" customFormat="1" ht="24.15" customHeight="1">
      <c r="A451" s="37"/>
      <c r="B451" s="38"/>
      <c r="C451" s="226" t="s">
        <v>2351</v>
      </c>
      <c r="D451" s="226" t="s">
        <v>184</v>
      </c>
      <c r="E451" s="227" t="s">
        <v>2352</v>
      </c>
      <c r="F451" s="228" t="s">
        <v>2353</v>
      </c>
      <c r="G451" s="229" t="s">
        <v>187</v>
      </c>
      <c r="H451" s="230">
        <v>2.0129999999999999</v>
      </c>
      <c r="I451" s="231"/>
      <c r="J451" s="232">
        <f>ROUND(I451*H451,2)</f>
        <v>0</v>
      </c>
      <c r="K451" s="233"/>
      <c r="L451" s="43"/>
      <c r="M451" s="234" t="s">
        <v>1</v>
      </c>
      <c r="N451" s="235" t="s">
        <v>41</v>
      </c>
      <c r="O451" s="90"/>
      <c r="P451" s="236">
        <f>O451*H451</f>
        <v>0</v>
      </c>
      <c r="Q451" s="236">
        <v>0.024197</v>
      </c>
      <c r="R451" s="236">
        <f>Q451*H451</f>
        <v>0.048708560999999997</v>
      </c>
      <c r="S451" s="236">
        <v>0</v>
      </c>
      <c r="T451" s="237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8" t="s">
        <v>274</v>
      </c>
      <c r="AT451" s="238" t="s">
        <v>184</v>
      </c>
      <c r="AU451" s="238" t="s">
        <v>84</v>
      </c>
      <c r="AY451" s="16" t="s">
        <v>182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6" t="s">
        <v>80</v>
      </c>
      <c r="BK451" s="239">
        <f>ROUND(I451*H451,2)</f>
        <v>0</v>
      </c>
      <c r="BL451" s="16" t="s">
        <v>274</v>
      </c>
      <c r="BM451" s="238" t="s">
        <v>2354</v>
      </c>
    </row>
    <row r="452" s="2" customFormat="1">
      <c r="A452" s="37"/>
      <c r="B452" s="38"/>
      <c r="C452" s="39"/>
      <c r="D452" s="240" t="s">
        <v>189</v>
      </c>
      <c r="E452" s="39"/>
      <c r="F452" s="241" t="s">
        <v>2355</v>
      </c>
      <c r="G452" s="39"/>
      <c r="H452" s="39"/>
      <c r="I452" s="242"/>
      <c r="J452" s="39"/>
      <c r="K452" s="39"/>
      <c r="L452" s="43"/>
      <c r="M452" s="243"/>
      <c r="N452" s="244"/>
      <c r="O452" s="90"/>
      <c r="P452" s="90"/>
      <c r="Q452" s="90"/>
      <c r="R452" s="90"/>
      <c r="S452" s="90"/>
      <c r="T452" s="91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189</v>
      </c>
      <c r="AU452" s="16" t="s">
        <v>84</v>
      </c>
    </row>
    <row r="453" s="13" customFormat="1">
      <c r="A453" s="13"/>
      <c r="B453" s="245"/>
      <c r="C453" s="246"/>
      <c r="D453" s="247" t="s">
        <v>191</v>
      </c>
      <c r="E453" s="248" t="s">
        <v>1</v>
      </c>
      <c r="F453" s="249" t="s">
        <v>2356</v>
      </c>
      <c r="G453" s="246"/>
      <c r="H453" s="250">
        <v>2.01272727272727</v>
      </c>
      <c r="I453" s="251"/>
      <c r="J453" s="246"/>
      <c r="K453" s="246"/>
      <c r="L453" s="252"/>
      <c r="M453" s="253"/>
      <c r="N453" s="254"/>
      <c r="O453" s="254"/>
      <c r="P453" s="254"/>
      <c r="Q453" s="254"/>
      <c r="R453" s="254"/>
      <c r="S453" s="254"/>
      <c r="T453" s="25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6" t="s">
        <v>191</v>
      </c>
      <c r="AU453" s="256" t="s">
        <v>84</v>
      </c>
      <c r="AV453" s="13" t="s">
        <v>84</v>
      </c>
      <c r="AW453" s="13" t="s">
        <v>33</v>
      </c>
      <c r="AX453" s="13" t="s">
        <v>76</v>
      </c>
      <c r="AY453" s="256" t="s">
        <v>182</v>
      </c>
    </row>
    <row r="454" s="2" customFormat="1" ht="24.15" customHeight="1">
      <c r="A454" s="37"/>
      <c r="B454" s="38"/>
      <c r="C454" s="226" t="s">
        <v>2357</v>
      </c>
      <c r="D454" s="226" t="s">
        <v>184</v>
      </c>
      <c r="E454" s="227" t="s">
        <v>2358</v>
      </c>
      <c r="F454" s="228" t="s">
        <v>2359</v>
      </c>
      <c r="G454" s="229" t="s">
        <v>243</v>
      </c>
      <c r="H454" s="230">
        <v>1.2669999999999999</v>
      </c>
      <c r="I454" s="231"/>
      <c r="J454" s="232">
        <f>ROUND(I454*H454,2)</f>
        <v>0</v>
      </c>
      <c r="K454" s="233"/>
      <c r="L454" s="43"/>
      <c r="M454" s="234" t="s">
        <v>1</v>
      </c>
      <c r="N454" s="235" t="s">
        <v>41</v>
      </c>
      <c r="O454" s="90"/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8" t="s">
        <v>274</v>
      </c>
      <c r="AT454" s="238" t="s">
        <v>184</v>
      </c>
      <c r="AU454" s="238" t="s">
        <v>84</v>
      </c>
      <c r="AY454" s="16" t="s">
        <v>182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6" t="s">
        <v>80</v>
      </c>
      <c r="BK454" s="239">
        <f>ROUND(I454*H454,2)</f>
        <v>0</v>
      </c>
      <c r="BL454" s="16" t="s">
        <v>274</v>
      </c>
      <c r="BM454" s="238" t="s">
        <v>2360</v>
      </c>
    </row>
    <row r="455" s="2" customFormat="1">
      <c r="A455" s="37"/>
      <c r="B455" s="38"/>
      <c r="C455" s="39"/>
      <c r="D455" s="240" t="s">
        <v>189</v>
      </c>
      <c r="E455" s="39"/>
      <c r="F455" s="241" t="s">
        <v>2361</v>
      </c>
      <c r="G455" s="39"/>
      <c r="H455" s="39"/>
      <c r="I455" s="242"/>
      <c r="J455" s="39"/>
      <c r="K455" s="39"/>
      <c r="L455" s="43"/>
      <c r="M455" s="243"/>
      <c r="N455" s="244"/>
      <c r="O455" s="90"/>
      <c r="P455" s="90"/>
      <c r="Q455" s="90"/>
      <c r="R455" s="90"/>
      <c r="S455" s="90"/>
      <c r="T455" s="91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189</v>
      </c>
      <c r="AU455" s="16" t="s">
        <v>84</v>
      </c>
    </row>
    <row r="456" s="12" customFormat="1" ht="22.8" customHeight="1">
      <c r="A456" s="12"/>
      <c r="B456" s="210"/>
      <c r="C456" s="211"/>
      <c r="D456" s="212" t="s">
        <v>75</v>
      </c>
      <c r="E456" s="224" t="s">
        <v>2362</v>
      </c>
      <c r="F456" s="224" t="s">
        <v>2363</v>
      </c>
      <c r="G456" s="211"/>
      <c r="H456" s="211"/>
      <c r="I456" s="214"/>
      <c r="J456" s="225">
        <f>BK456</f>
        <v>0</v>
      </c>
      <c r="K456" s="211"/>
      <c r="L456" s="216"/>
      <c r="M456" s="217"/>
      <c r="N456" s="218"/>
      <c r="O456" s="218"/>
      <c r="P456" s="219">
        <f>SUM(P457:P461)</f>
        <v>0</v>
      </c>
      <c r="Q456" s="218"/>
      <c r="R456" s="219">
        <f>SUM(R457:R461)</f>
        <v>0.020262858000000002</v>
      </c>
      <c r="S456" s="218"/>
      <c r="T456" s="220">
        <f>SUM(T457:T461)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21" t="s">
        <v>84</v>
      </c>
      <c r="AT456" s="222" t="s">
        <v>75</v>
      </c>
      <c r="AU456" s="222" t="s">
        <v>80</v>
      </c>
      <c r="AY456" s="221" t="s">
        <v>182</v>
      </c>
      <c r="BK456" s="223">
        <f>SUM(BK457:BK461)</f>
        <v>0</v>
      </c>
    </row>
    <row r="457" s="2" customFormat="1" ht="24.15" customHeight="1">
      <c r="A457" s="37"/>
      <c r="B457" s="38"/>
      <c r="C457" s="226" t="s">
        <v>2364</v>
      </c>
      <c r="D457" s="226" t="s">
        <v>184</v>
      </c>
      <c r="E457" s="227" t="s">
        <v>2365</v>
      </c>
      <c r="F457" s="228" t="s">
        <v>2366</v>
      </c>
      <c r="G457" s="229" t="s">
        <v>211</v>
      </c>
      <c r="H457" s="230">
        <v>55.363</v>
      </c>
      <c r="I457" s="231"/>
      <c r="J457" s="232">
        <f>ROUND(I457*H457,2)</f>
        <v>0</v>
      </c>
      <c r="K457" s="233"/>
      <c r="L457" s="43"/>
      <c r="M457" s="234" t="s">
        <v>1</v>
      </c>
      <c r="N457" s="235" t="s">
        <v>41</v>
      </c>
      <c r="O457" s="90"/>
      <c r="P457" s="236">
        <f>O457*H457</f>
        <v>0</v>
      </c>
      <c r="Q457" s="236">
        <v>0.00021599999999999999</v>
      </c>
      <c r="R457" s="236">
        <f>Q457*H457</f>
        <v>0.011958408</v>
      </c>
      <c r="S457" s="236">
        <v>0</v>
      </c>
      <c r="T457" s="237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8" t="s">
        <v>274</v>
      </c>
      <c r="AT457" s="238" t="s">
        <v>184</v>
      </c>
      <c r="AU457" s="238" t="s">
        <v>84</v>
      </c>
      <c r="AY457" s="16" t="s">
        <v>182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6" t="s">
        <v>80</v>
      </c>
      <c r="BK457" s="239">
        <f>ROUND(I457*H457,2)</f>
        <v>0</v>
      </c>
      <c r="BL457" s="16" t="s">
        <v>274</v>
      </c>
      <c r="BM457" s="238" t="s">
        <v>2367</v>
      </c>
    </row>
    <row r="458" s="2" customFormat="1">
      <c r="A458" s="37"/>
      <c r="B458" s="38"/>
      <c r="C458" s="39"/>
      <c r="D458" s="240" t="s">
        <v>189</v>
      </c>
      <c r="E458" s="39"/>
      <c r="F458" s="241" t="s">
        <v>2368</v>
      </c>
      <c r="G458" s="39"/>
      <c r="H458" s="39"/>
      <c r="I458" s="242"/>
      <c r="J458" s="39"/>
      <c r="K458" s="39"/>
      <c r="L458" s="43"/>
      <c r="M458" s="243"/>
      <c r="N458" s="244"/>
      <c r="O458" s="90"/>
      <c r="P458" s="90"/>
      <c r="Q458" s="90"/>
      <c r="R458" s="90"/>
      <c r="S458" s="90"/>
      <c r="T458" s="91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189</v>
      </c>
      <c r="AU458" s="16" t="s">
        <v>84</v>
      </c>
    </row>
    <row r="459" s="13" customFormat="1">
      <c r="A459" s="13"/>
      <c r="B459" s="245"/>
      <c r="C459" s="246"/>
      <c r="D459" s="247" t="s">
        <v>191</v>
      </c>
      <c r="E459" s="248" t="s">
        <v>1</v>
      </c>
      <c r="F459" s="249" t="s">
        <v>2369</v>
      </c>
      <c r="G459" s="246"/>
      <c r="H459" s="250">
        <v>55.362560000000002</v>
      </c>
      <c r="I459" s="251"/>
      <c r="J459" s="246"/>
      <c r="K459" s="246"/>
      <c r="L459" s="252"/>
      <c r="M459" s="253"/>
      <c r="N459" s="254"/>
      <c r="O459" s="254"/>
      <c r="P459" s="254"/>
      <c r="Q459" s="254"/>
      <c r="R459" s="254"/>
      <c r="S459" s="254"/>
      <c r="T459" s="25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6" t="s">
        <v>191</v>
      </c>
      <c r="AU459" s="256" t="s">
        <v>84</v>
      </c>
      <c r="AV459" s="13" t="s">
        <v>84</v>
      </c>
      <c r="AW459" s="13" t="s">
        <v>33</v>
      </c>
      <c r="AX459" s="13" t="s">
        <v>76</v>
      </c>
      <c r="AY459" s="256" t="s">
        <v>182</v>
      </c>
    </row>
    <row r="460" s="2" customFormat="1" ht="24.15" customHeight="1">
      <c r="A460" s="37"/>
      <c r="B460" s="38"/>
      <c r="C460" s="226" t="s">
        <v>2370</v>
      </c>
      <c r="D460" s="226" t="s">
        <v>184</v>
      </c>
      <c r="E460" s="227" t="s">
        <v>2371</v>
      </c>
      <c r="F460" s="228" t="s">
        <v>2372</v>
      </c>
      <c r="G460" s="229" t="s">
        <v>211</v>
      </c>
      <c r="H460" s="230">
        <v>55.363</v>
      </c>
      <c r="I460" s="231"/>
      <c r="J460" s="232">
        <f>ROUND(I460*H460,2)</f>
        <v>0</v>
      </c>
      <c r="K460" s="233"/>
      <c r="L460" s="43"/>
      <c r="M460" s="234" t="s">
        <v>1</v>
      </c>
      <c r="N460" s="235" t="s">
        <v>41</v>
      </c>
      <c r="O460" s="90"/>
      <c r="P460" s="236">
        <f>O460*H460</f>
        <v>0</v>
      </c>
      <c r="Q460" s="236">
        <v>0.00014999999999999999</v>
      </c>
      <c r="R460" s="236">
        <f>Q460*H460</f>
        <v>0.0083044499999999997</v>
      </c>
      <c r="S460" s="236">
        <v>0</v>
      </c>
      <c r="T460" s="23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8" t="s">
        <v>274</v>
      </c>
      <c r="AT460" s="238" t="s">
        <v>184</v>
      </c>
      <c r="AU460" s="238" t="s">
        <v>84</v>
      </c>
      <c r="AY460" s="16" t="s">
        <v>182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6" t="s">
        <v>80</v>
      </c>
      <c r="BK460" s="239">
        <f>ROUND(I460*H460,2)</f>
        <v>0</v>
      </c>
      <c r="BL460" s="16" t="s">
        <v>274</v>
      </c>
      <c r="BM460" s="238" t="s">
        <v>2373</v>
      </c>
    </row>
    <row r="461" s="2" customFormat="1">
      <c r="A461" s="37"/>
      <c r="B461" s="38"/>
      <c r="C461" s="39"/>
      <c r="D461" s="240" t="s">
        <v>189</v>
      </c>
      <c r="E461" s="39"/>
      <c r="F461" s="241" t="s">
        <v>2374</v>
      </c>
      <c r="G461" s="39"/>
      <c r="H461" s="39"/>
      <c r="I461" s="242"/>
      <c r="J461" s="39"/>
      <c r="K461" s="39"/>
      <c r="L461" s="43"/>
      <c r="M461" s="274"/>
      <c r="N461" s="275"/>
      <c r="O461" s="271"/>
      <c r="P461" s="271"/>
      <c r="Q461" s="271"/>
      <c r="R461" s="271"/>
      <c r="S461" s="271"/>
      <c r="T461" s="276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189</v>
      </c>
      <c r="AU461" s="16" t="s">
        <v>84</v>
      </c>
    </row>
    <row r="462" s="2" customFormat="1" ht="6.96" customHeight="1">
      <c r="A462" s="37"/>
      <c r="B462" s="65"/>
      <c r="C462" s="66"/>
      <c r="D462" s="66"/>
      <c r="E462" s="66"/>
      <c r="F462" s="66"/>
      <c r="G462" s="66"/>
      <c r="H462" s="66"/>
      <c r="I462" s="66"/>
      <c r="J462" s="66"/>
      <c r="K462" s="66"/>
      <c r="L462" s="43"/>
      <c r="M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</row>
  </sheetData>
  <sheetProtection sheet="1" autoFilter="0" formatColumns="0" formatRows="0" objects="1" scenarios="1" spinCount="100000" saltValue="Mc89DDEfFcaxm2O2A+bzbY2JCZjWt6ZsyiIpWn7H/+OlyKM6yBGAg+zMt+XDF0PswNB48Oet20VFnsyD+7Ji/A==" hashValue="1HUdds4+Vmk80nLai0cMk4obWl9zrHixWv7dwb4Fqmo9LfcfrXJ0kYOvUs5kEpg7X+U48XnWERe6HZ7If0AiEQ==" algorithmName="SHA-512" password="CC35"/>
  <autoFilter ref="C129:K4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hyperlinks>
    <hyperlink ref="F134" r:id="rId1" display="https://podminky.urs.cz/item/CS_URS_2024_01/111211101"/>
    <hyperlink ref="F137" r:id="rId2" display="https://podminky.urs.cz/item/CS_URS_2024_01/111211211"/>
    <hyperlink ref="F139" r:id="rId3" display="https://podminky.urs.cz/item/CS_URS_2024_01/111251101"/>
    <hyperlink ref="F142" r:id="rId4" display="https://podminky.urs.cz/item/CS_URS_2024_01/112251101"/>
    <hyperlink ref="F144" r:id="rId5" display="https://podminky.urs.cz/item/CS_URS_2024_01/113106123"/>
    <hyperlink ref="F147" r:id="rId6" display="https://podminky.urs.cz/item/CS_URS_2024_01/113106134"/>
    <hyperlink ref="F150" r:id="rId7" display="https://podminky.urs.cz/item/CS_URS_2024_01/113107311"/>
    <hyperlink ref="F153" r:id="rId8" display="https://podminky.urs.cz/item/CS_URS_2024_01/113107322"/>
    <hyperlink ref="F157" r:id="rId9" display="https://podminky.urs.cz/item/CS_URS_2024_01/113107330"/>
    <hyperlink ref="F159" r:id="rId10" display="https://podminky.urs.cz/item/CS_URS_2024_01/113154224"/>
    <hyperlink ref="F161" r:id="rId11" display="https://podminky.urs.cz/item/CS_URS_2024_01/113202111"/>
    <hyperlink ref="F164" r:id="rId12" display="https://podminky.urs.cz/item/CS_URS_2024_01/122251101"/>
    <hyperlink ref="F167" r:id="rId13" display="https://podminky.urs.cz/item/CS_URS_2024_01/122251103"/>
    <hyperlink ref="F183" r:id="rId14" display="https://podminky.urs.cz/item/CS_URS_2024_01/131251100"/>
    <hyperlink ref="F186" r:id="rId15" display="https://podminky.urs.cz/item/CS_URS_2024_01/132251101"/>
    <hyperlink ref="F190" r:id="rId16" display="https://podminky.urs.cz/item/CS_URS_2024_01/162201405"/>
    <hyperlink ref="F192" r:id="rId17" display="https://podminky.urs.cz/item/CS_URS_2024_01/162201421"/>
    <hyperlink ref="F194" r:id="rId18" display="https://podminky.urs.cz/item/CS_URS_2024_01/162301501"/>
    <hyperlink ref="F196" r:id="rId19" display="https://podminky.urs.cz/item/CS_URS_2024_01/162301971"/>
    <hyperlink ref="F199" r:id="rId20" display="https://podminky.urs.cz/item/CS_URS_2024_01/162301981"/>
    <hyperlink ref="F202" r:id="rId21" display="https://podminky.urs.cz/item/CS_URS_2024_01/162751117"/>
    <hyperlink ref="F205" r:id="rId22" display="https://podminky.urs.cz/item/CS_URS_2024_01/162751119"/>
    <hyperlink ref="F209" r:id="rId23" display="https://podminky.urs.cz/item/CS_URS_2024_01/171201231"/>
    <hyperlink ref="F212" r:id="rId24" display="https://podminky.urs.cz/item/CS_URS_2024_01/181111121"/>
    <hyperlink ref="F215" r:id="rId25" display="https://podminky.urs.cz/item/CS_URS_2024_01/181311103"/>
    <hyperlink ref="F220" r:id="rId26" display="https://podminky.urs.cz/item/CS_URS_2024_01/181411131"/>
    <hyperlink ref="F224" r:id="rId27" display="https://podminky.urs.cz/item/CS_URS_2024_01/181951112"/>
    <hyperlink ref="F230" r:id="rId28" display="https://podminky.urs.cz/item/CS_URS_2024_01/184813511"/>
    <hyperlink ref="F233" r:id="rId29" display="https://podminky.urs.cz/item/CS_URS_2024_01/184813521"/>
    <hyperlink ref="F236" r:id="rId30" display="https://podminky.urs.cz/item/CS_URS_2024_01/184911421"/>
    <hyperlink ref="F240" r:id="rId31" display="https://podminky.urs.cz/item/CS_URS_2024_01/185802113"/>
    <hyperlink ref="F247" r:id="rId32" display="https://podminky.urs.cz/item/CS_URS_2024_01/211971110"/>
    <hyperlink ref="F252" r:id="rId33" display="https://podminky.urs.cz/item/CS_URS_2024_01/212752101"/>
    <hyperlink ref="F254" r:id="rId34" display="https://podminky.urs.cz/item/CS_URS_2024_01/213111111"/>
    <hyperlink ref="F262" r:id="rId35" display="https://podminky.urs.cz/item/CS_URS_2024_01/275313611"/>
    <hyperlink ref="F265" r:id="rId36" display="https://podminky.urs.cz/item/CS_URS_2024_01/275313811"/>
    <hyperlink ref="F268" r:id="rId37" display="https://podminky.urs.cz/item/CS_URS_2024_01/275351121"/>
    <hyperlink ref="F271" r:id="rId38" display="https://podminky.urs.cz/item/CS_URS_2024_01/275351122"/>
    <hyperlink ref="F281" r:id="rId39" display="https://podminky.urs.cz/item/CS_URS_2024_01/564861013"/>
    <hyperlink ref="F286" r:id="rId40" display="https://podminky.urs.cz/item/CS_URS_2024_01/564861111"/>
    <hyperlink ref="F302" r:id="rId41" display="https://podminky.urs.cz/item/CS_URS_2024_01/573111113"/>
    <hyperlink ref="F304" r:id="rId42" display="https://podminky.urs.cz/item/CS_URS_2024_01/573211112"/>
    <hyperlink ref="F306" r:id="rId43" display="https://podminky.urs.cz/item/CS_URS_2024_01/577134111"/>
    <hyperlink ref="F308" r:id="rId44" display="https://podminky.urs.cz/item/CS_URS_2024_01/577175112"/>
    <hyperlink ref="F310" r:id="rId45" display="https://podminky.urs.cz/item/CS_URS_2024_01/591111111-1"/>
    <hyperlink ref="F317" r:id="rId46" display="https://podminky.urs.cz/item/CS_URS_2024_01/591411111-1"/>
    <hyperlink ref="F327" r:id="rId47" display="https://podminky.urs.cz/item/CS_URS_2024_01/596211110"/>
    <hyperlink ref="F332" r:id="rId48" display="https://podminky.urs.cz/item/CS_URS_2024_01/596211111"/>
    <hyperlink ref="F341" r:id="rId49" display="https://podminky.urs.cz/item/CS_URS_2024_01/596811311"/>
    <hyperlink ref="F346" r:id="rId50" display="https://podminky.urs.cz/item/CS_URS_2024_01/597661111"/>
    <hyperlink ref="F356" r:id="rId51" display="https://podminky.urs.cz/item/CS_URS_2024_01/912111111"/>
    <hyperlink ref="F360" r:id="rId52" display="https://podminky.urs.cz/item/CS_URS_2024_01/914111111"/>
    <hyperlink ref="F365" r:id="rId53" display="https://podminky.urs.cz/item/CS_URS_2024_01/914511111"/>
    <hyperlink ref="F368" r:id="rId54" display="https://podminky.urs.cz/item/CS_URS_2024_01/916111113"/>
    <hyperlink ref="F372" r:id="rId55" display="https://podminky.urs.cz/item/CS_URS_2024_01/916111121"/>
    <hyperlink ref="F378" r:id="rId56" display="https://podminky.urs.cz/item/CS_URS_2024_01/916131212"/>
    <hyperlink ref="F382" r:id="rId57" display="https://podminky.urs.cz/item/CS_URS_2024_01/916131213"/>
    <hyperlink ref="F390" r:id="rId58" display="https://podminky.urs.cz/item/CS_URS_2024_01/919732211"/>
    <hyperlink ref="F392" r:id="rId59" display="https://podminky.urs.cz/item/CS_URS_2024_01/919735112"/>
    <hyperlink ref="F394" r:id="rId60" display="https://podminky.urs.cz/item/CS_URS_2024_01/919791013"/>
    <hyperlink ref="F397" r:id="rId61" display="https://podminky.urs.cz/item/CS_URS_2024_01/966001211"/>
    <hyperlink ref="F399" r:id="rId62" display="https://podminky.urs.cz/item/CS_URS_2024_01/966001311"/>
    <hyperlink ref="F401" r:id="rId63" display="https://podminky.urs.cz/item/CS_URS_2024_01/966006132"/>
    <hyperlink ref="F403" r:id="rId64" display="https://podminky.urs.cz/item/CS_URS_2024_01/966006211"/>
    <hyperlink ref="F406" r:id="rId65" display="https://podminky.urs.cz/item/CS_URS_2024_01/979054451"/>
    <hyperlink ref="F409" r:id="rId66" display="https://podminky.urs.cz/item/CS_URS_2024_01/979071111"/>
    <hyperlink ref="F412" r:id="rId67" display="https://podminky.urs.cz/item/CS_URS_2024_01/979071121"/>
    <hyperlink ref="F416" r:id="rId68" display="https://podminky.urs.cz/item/CS_URS_2024_01/997013871"/>
    <hyperlink ref="F418" r:id="rId69" display="https://podminky.urs.cz/item/CS_URS_2024_01/997221551"/>
    <hyperlink ref="F421" r:id="rId70" display="https://podminky.urs.cz/item/CS_URS_2024_01/997221559"/>
    <hyperlink ref="F424" r:id="rId71" display="https://podminky.urs.cz/item/CS_URS_2024_01/997221611"/>
    <hyperlink ref="F427" r:id="rId72" display="https://podminky.urs.cz/item/CS_URS_2024_01/997221861"/>
    <hyperlink ref="F430" r:id="rId73" display="https://podminky.urs.cz/item/CS_URS_2024_01/997221873"/>
    <hyperlink ref="F433" r:id="rId74" display="https://podminky.urs.cz/item/CS_URS_2024_01/997221875"/>
    <hyperlink ref="F436" r:id="rId75" display="https://podminky.urs.cz/item/CS_URS_2024_01/998223011"/>
    <hyperlink ref="F438" r:id="rId76" display="https://podminky.urs.cz/item/CS_URS_2024_01/998223091"/>
    <hyperlink ref="F444" r:id="rId77" display="https://podminky.urs.cz/item/CS_URS_2024_01/762081150"/>
    <hyperlink ref="F446" r:id="rId78" display="https://podminky.urs.cz/item/CS_URS_2024_01/762713111"/>
    <hyperlink ref="F452" r:id="rId79" display="https://podminky.urs.cz/item/CS_URS_2024_01/762795000"/>
    <hyperlink ref="F455" r:id="rId80" display="https://podminky.urs.cz/item/CS_URS_2024_01/998762101"/>
    <hyperlink ref="F458" r:id="rId81" display="https://podminky.urs.cz/item/CS_URS_2024_01/783213021"/>
    <hyperlink ref="F461" r:id="rId82" display="https://podminky.urs.cz/item/CS_URS_2024_01/783268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3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2375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ROUND((SUM(BE124:BE311)),  2)</f>
        <v>0</v>
      </c>
      <c r="G33" s="37"/>
      <c r="H33" s="37"/>
      <c r="I33" s="163">
        <v>0.20999999999999999</v>
      </c>
      <c r="J33" s="162">
        <f>ROUND(((SUM(BE124:BE311))*I33),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ROUND((SUM(BF124:BF311)),  2)</f>
        <v>0</v>
      </c>
      <c r="G34" s="37"/>
      <c r="H34" s="37"/>
      <c r="I34" s="163">
        <v>0.14999999999999999</v>
      </c>
      <c r="J34" s="162">
        <f>ROUND(((SUM(BF124:BF311))*I34),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ROUND((SUM(BG124:BG311)),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ROUND((SUM(BH124:BH311)),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ROUND((SUM(BI124:BI311)),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4 - Obnova tůně, dešťové skluzy, terénní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J125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J126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158</v>
      </c>
      <c r="E99" s="195"/>
      <c r="F99" s="195"/>
      <c r="G99" s="195"/>
      <c r="H99" s="195"/>
      <c r="I99" s="195"/>
      <c r="J99" s="196">
        <f>J252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159</v>
      </c>
      <c r="E100" s="195"/>
      <c r="F100" s="195"/>
      <c r="G100" s="195"/>
      <c r="H100" s="195"/>
      <c r="I100" s="195"/>
      <c r="J100" s="196">
        <f>J256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160</v>
      </c>
      <c r="E101" s="195"/>
      <c r="F101" s="195"/>
      <c r="G101" s="195"/>
      <c r="H101" s="195"/>
      <c r="I101" s="195"/>
      <c r="J101" s="196">
        <f>J283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161</v>
      </c>
      <c r="E102" s="195"/>
      <c r="F102" s="195"/>
      <c r="G102" s="195"/>
      <c r="H102" s="195"/>
      <c r="I102" s="195"/>
      <c r="J102" s="196">
        <f>J291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1729</v>
      </c>
      <c r="E103" s="195"/>
      <c r="F103" s="195"/>
      <c r="G103" s="195"/>
      <c r="H103" s="195"/>
      <c r="I103" s="195"/>
      <c r="J103" s="196">
        <f>J301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J308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Hazlov - obnovení a nové využití areálu zámku - etapa I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147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4 - Obnova tůně, dešťové skluzy, terénní úpravy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10. 12. 2024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>Atelier Stöeckl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>Zdeněk Pospíšil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168</v>
      </c>
      <c r="D123" s="201" t="s">
        <v>61</v>
      </c>
      <c r="E123" s="201" t="s">
        <v>57</v>
      </c>
      <c r="F123" s="201" t="s">
        <v>58</v>
      </c>
      <c r="G123" s="201" t="s">
        <v>169</v>
      </c>
      <c r="H123" s="201" t="s">
        <v>170</v>
      </c>
      <c r="I123" s="201" t="s">
        <v>171</v>
      </c>
      <c r="J123" s="202" t="s">
        <v>153</v>
      </c>
      <c r="K123" s="203" t="s">
        <v>172</v>
      </c>
      <c r="L123" s="204"/>
      <c r="M123" s="99" t="s">
        <v>1</v>
      </c>
      <c r="N123" s="100" t="s">
        <v>40</v>
      </c>
      <c r="O123" s="100" t="s">
        <v>173</v>
      </c>
      <c r="P123" s="100" t="s">
        <v>174</v>
      </c>
      <c r="Q123" s="100" t="s">
        <v>175</v>
      </c>
      <c r="R123" s="100" t="s">
        <v>176</v>
      </c>
      <c r="S123" s="100" t="s">
        <v>177</v>
      </c>
      <c r="T123" s="101" t="s">
        <v>178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179</v>
      </c>
      <c r="D124" s="39"/>
      <c r="E124" s="39"/>
      <c r="F124" s="39"/>
      <c r="G124" s="39"/>
      <c r="H124" s="39"/>
      <c r="I124" s="39"/>
      <c r="J124" s="205">
        <f>BK124</f>
        <v>0</v>
      </c>
      <c r="K124" s="39"/>
      <c r="L124" s="43"/>
      <c r="M124" s="102"/>
      <c r="N124" s="206"/>
      <c r="O124" s="103"/>
      <c r="P124" s="207">
        <f>P125</f>
        <v>0</v>
      </c>
      <c r="Q124" s="103"/>
      <c r="R124" s="207">
        <f>R125</f>
        <v>572.10818665759996</v>
      </c>
      <c r="S124" s="103"/>
      <c r="T124" s="208">
        <f>T125</f>
        <v>55.565400000000004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155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180</v>
      </c>
      <c r="F125" s="213" t="s">
        <v>181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P126+P252+P256+P283+P291+P301+P308</f>
        <v>0</v>
      </c>
      <c r="Q125" s="218"/>
      <c r="R125" s="219">
        <f>R126+R252+R256+R283+R291+R301+R308</f>
        <v>572.10818665759996</v>
      </c>
      <c r="S125" s="218"/>
      <c r="T125" s="220">
        <f>T126+T252+T256+T283+T291+T301+T308</f>
        <v>55.565400000000004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75</v>
      </c>
      <c r="AU125" s="222" t="s">
        <v>76</v>
      </c>
      <c r="AY125" s="221" t="s">
        <v>182</v>
      </c>
      <c r="BK125" s="223">
        <f>BK126+BK252+BK256+BK283+BK291+BK301+BK308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80</v>
      </c>
      <c r="F126" s="224" t="s">
        <v>183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SUM(P127:P251)</f>
        <v>0</v>
      </c>
      <c r="Q126" s="218"/>
      <c r="R126" s="219">
        <f>SUM(R127:R251)</f>
        <v>451.0380570975999</v>
      </c>
      <c r="S126" s="218"/>
      <c r="T126" s="220">
        <f>SUM(T127:T251)</f>
        <v>55.560000000000002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80</v>
      </c>
      <c r="AY126" s="221" t="s">
        <v>182</v>
      </c>
      <c r="BK126" s="223">
        <f>SUM(BK127:BK251)</f>
        <v>0</v>
      </c>
    </row>
    <row r="127" s="2" customFormat="1" ht="21.75" customHeight="1">
      <c r="A127" s="37"/>
      <c r="B127" s="38"/>
      <c r="C127" s="226" t="s">
        <v>80</v>
      </c>
      <c r="D127" s="226" t="s">
        <v>184</v>
      </c>
      <c r="E127" s="227" t="s">
        <v>2376</v>
      </c>
      <c r="F127" s="228" t="s">
        <v>2377</v>
      </c>
      <c r="G127" s="229" t="s">
        <v>269</v>
      </c>
      <c r="H127" s="230">
        <v>14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41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128</v>
      </c>
      <c r="AT127" s="238" t="s">
        <v>184</v>
      </c>
      <c r="AU127" s="238" t="s">
        <v>84</v>
      </c>
      <c r="AY127" s="16" t="s">
        <v>182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80</v>
      </c>
      <c r="BK127" s="239">
        <f>ROUND(I127*H127,2)</f>
        <v>0</v>
      </c>
      <c r="BL127" s="16" t="s">
        <v>128</v>
      </c>
      <c r="BM127" s="238" t="s">
        <v>2378</v>
      </c>
    </row>
    <row r="128" s="2" customFormat="1">
      <c r="A128" s="37"/>
      <c r="B128" s="38"/>
      <c r="C128" s="39"/>
      <c r="D128" s="240" t="s">
        <v>189</v>
      </c>
      <c r="E128" s="39"/>
      <c r="F128" s="241" t="s">
        <v>2379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189</v>
      </c>
      <c r="AU128" s="16" t="s">
        <v>84</v>
      </c>
    </row>
    <row r="129" s="2" customFormat="1" ht="33" customHeight="1">
      <c r="A129" s="37"/>
      <c r="B129" s="38"/>
      <c r="C129" s="226" t="s">
        <v>84</v>
      </c>
      <c r="D129" s="226" t="s">
        <v>184</v>
      </c>
      <c r="E129" s="227" t="s">
        <v>2380</v>
      </c>
      <c r="F129" s="228" t="s">
        <v>2381</v>
      </c>
      <c r="G129" s="229" t="s">
        <v>211</v>
      </c>
      <c r="H129" s="230">
        <v>138.90000000000001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0.40000000000000002</v>
      </c>
      <c r="T129" s="237">
        <f>S129*H129</f>
        <v>55.560000000000002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128</v>
      </c>
      <c r="AT129" s="238" t="s">
        <v>184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128</v>
      </c>
      <c r="BM129" s="238" t="s">
        <v>2382</v>
      </c>
    </row>
    <row r="130" s="2" customFormat="1">
      <c r="A130" s="37"/>
      <c r="B130" s="38"/>
      <c r="C130" s="39"/>
      <c r="D130" s="240" t="s">
        <v>189</v>
      </c>
      <c r="E130" s="39"/>
      <c r="F130" s="241" t="s">
        <v>2383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189</v>
      </c>
      <c r="AU130" s="16" t="s">
        <v>84</v>
      </c>
    </row>
    <row r="131" s="13" customFormat="1">
      <c r="A131" s="13"/>
      <c r="B131" s="245"/>
      <c r="C131" s="246"/>
      <c r="D131" s="247" t="s">
        <v>191</v>
      </c>
      <c r="E131" s="248" t="s">
        <v>1</v>
      </c>
      <c r="F131" s="249" t="s">
        <v>2384</v>
      </c>
      <c r="G131" s="246"/>
      <c r="H131" s="250">
        <v>138.89999999999998</v>
      </c>
      <c r="I131" s="251"/>
      <c r="J131" s="246"/>
      <c r="K131" s="246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191</v>
      </c>
      <c r="AU131" s="256" t="s">
        <v>84</v>
      </c>
      <c r="AV131" s="13" t="s">
        <v>84</v>
      </c>
      <c r="AW131" s="13" t="s">
        <v>33</v>
      </c>
      <c r="AX131" s="13" t="s">
        <v>76</v>
      </c>
      <c r="AY131" s="256" t="s">
        <v>182</v>
      </c>
    </row>
    <row r="132" s="2" customFormat="1" ht="16.5" customHeight="1">
      <c r="A132" s="37"/>
      <c r="B132" s="38"/>
      <c r="C132" s="226" t="s">
        <v>119</v>
      </c>
      <c r="D132" s="226" t="s">
        <v>184</v>
      </c>
      <c r="E132" s="227" t="s">
        <v>2385</v>
      </c>
      <c r="F132" s="228" t="s">
        <v>2386</v>
      </c>
      <c r="G132" s="229" t="s">
        <v>305</v>
      </c>
      <c r="H132" s="230">
        <v>16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0.0219291816</v>
      </c>
      <c r="R132" s="236">
        <f>Q132*H132</f>
        <v>0.3508669056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2387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2388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2389</v>
      </c>
      <c r="G134" s="246"/>
      <c r="H134" s="250">
        <v>16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24.15" customHeight="1">
      <c r="A135" s="37"/>
      <c r="B135" s="38"/>
      <c r="C135" s="226" t="s">
        <v>128</v>
      </c>
      <c r="D135" s="226" t="s">
        <v>184</v>
      </c>
      <c r="E135" s="227" t="s">
        <v>2390</v>
      </c>
      <c r="F135" s="228" t="s">
        <v>2391</v>
      </c>
      <c r="G135" s="229" t="s">
        <v>2392</v>
      </c>
      <c r="H135" s="230">
        <v>80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5.0989399999999997E-05</v>
      </c>
      <c r="R135" s="236">
        <f>Q135*H135</f>
        <v>0.004079152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2393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2394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2395</v>
      </c>
      <c r="G137" s="246"/>
      <c r="H137" s="250">
        <v>80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2" customFormat="1" ht="24.15" customHeight="1">
      <c r="A138" s="37"/>
      <c r="B138" s="38"/>
      <c r="C138" s="226" t="s">
        <v>131</v>
      </c>
      <c r="D138" s="226" t="s">
        <v>184</v>
      </c>
      <c r="E138" s="227" t="s">
        <v>2396</v>
      </c>
      <c r="F138" s="228" t="s">
        <v>2397</v>
      </c>
      <c r="G138" s="229" t="s">
        <v>2398</v>
      </c>
      <c r="H138" s="230">
        <v>20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2399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2400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2401</v>
      </c>
      <c r="G140" s="246"/>
      <c r="H140" s="250">
        <v>20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2" customFormat="1" ht="16.5" customHeight="1">
      <c r="A141" s="37"/>
      <c r="B141" s="38"/>
      <c r="C141" s="226" t="s">
        <v>134</v>
      </c>
      <c r="D141" s="226" t="s">
        <v>184</v>
      </c>
      <c r="E141" s="227" t="s">
        <v>2402</v>
      </c>
      <c r="F141" s="228" t="s">
        <v>2403</v>
      </c>
      <c r="G141" s="229" t="s">
        <v>211</v>
      </c>
      <c r="H141" s="230">
        <v>69.299999999999997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2404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2405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2406</v>
      </c>
      <c r="G143" s="246"/>
      <c r="H143" s="250">
        <v>69.300000000000011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24.15" customHeight="1">
      <c r="A144" s="37"/>
      <c r="B144" s="38"/>
      <c r="C144" s="226" t="s">
        <v>137</v>
      </c>
      <c r="D144" s="226" t="s">
        <v>184</v>
      </c>
      <c r="E144" s="227" t="s">
        <v>2407</v>
      </c>
      <c r="F144" s="228" t="s">
        <v>2408</v>
      </c>
      <c r="G144" s="229" t="s">
        <v>211</v>
      </c>
      <c r="H144" s="230">
        <v>660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2409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2410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13" customFormat="1">
      <c r="A146" s="13"/>
      <c r="B146" s="245"/>
      <c r="C146" s="246"/>
      <c r="D146" s="247" t="s">
        <v>191</v>
      </c>
      <c r="E146" s="248" t="s">
        <v>1</v>
      </c>
      <c r="F146" s="249" t="s">
        <v>2411</v>
      </c>
      <c r="G146" s="246"/>
      <c r="H146" s="250">
        <v>395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33</v>
      </c>
      <c r="AX146" s="13" t="s">
        <v>76</v>
      </c>
      <c r="AY146" s="256" t="s">
        <v>182</v>
      </c>
    </row>
    <row r="147" s="13" customFormat="1">
      <c r="A147" s="13"/>
      <c r="B147" s="245"/>
      <c r="C147" s="246"/>
      <c r="D147" s="247" t="s">
        <v>191</v>
      </c>
      <c r="E147" s="248" t="s">
        <v>1</v>
      </c>
      <c r="F147" s="249" t="s">
        <v>2412</v>
      </c>
      <c r="G147" s="246"/>
      <c r="H147" s="250">
        <v>265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33</v>
      </c>
      <c r="AX147" s="13" t="s">
        <v>76</v>
      </c>
      <c r="AY147" s="256" t="s">
        <v>182</v>
      </c>
    </row>
    <row r="148" s="2" customFormat="1" ht="24.15" customHeight="1">
      <c r="A148" s="37"/>
      <c r="B148" s="38"/>
      <c r="C148" s="226" t="s">
        <v>140</v>
      </c>
      <c r="D148" s="226" t="s">
        <v>184</v>
      </c>
      <c r="E148" s="227" t="s">
        <v>2413</v>
      </c>
      <c r="F148" s="228" t="s">
        <v>2414</v>
      </c>
      <c r="G148" s="229" t="s">
        <v>211</v>
      </c>
      <c r="H148" s="230">
        <v>610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2415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2416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3" customFormat="1">
      <c r="A150" s="13"/>
      <c r="B150" s="245"/>
      <c r="C150" s="246"/>
      <c r="D150" s="247" t="s">
        <v>191</v>
      </c>
      <c r="E150" s="248" t="s">
        <v>1</v>
      </c>
      <c r="F150" s="249" t="s">
        <v>2417</v>
      </c>
      <c r="G150" s="246"/>
      <c r="H150" s="250">
        <v>610</v>
      </c>
      <c r="I150" s="251"/>
      <c r="J150" s="246"/>
      <c r="K150" s="246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191</v>
      </c>
      <c r="AU150" s="256" t="s">
        <v>84</v>
      </c>
      <c r="AV150" s="13" t="s">
        <v>84</v>
      </c>
      <c r="AW150" s="13" t="s">
        <v>33</v>
      </c>
      <c r="AX150" s="13" t="s">
        <v>76</v>
      </c>
      <c r="AY150" s="256" t="s">
        <v>182</v>
      </c>
    </row>
    <row r="151" s="2" customFormat="1" ht="33" customHeight="1">
      <c r="A151" s="37"/>
      <c r="B151" s="38"/>
      <c r="C151" s="226" t="s">
        <v>143</v>
      </c>
      <c r="D151" s="226" t="s">
        <v>184</v>
      </c>
      <c r="E151" s="227" t="s">
        <v>2418</v>
      </c>
      <c r="F151" s="228" t="s">
        <v>2419</v>
      </c>
      <c r="G151" s="229" t="s">
        <v>187</v>
      </c>
      <c r="H151" s="230">
        <v>159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2420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2421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2422</v>
      </c>
      <c r="G153" s="246"/>
      <c r="H153" s="250">
        <v>159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33" customHeight="1">
      <c r="A154" s="37"/>
      <c r="B154" s="38"/>
      <c r="C154" s="226" t="s">
        <v>234</v>
      </c>
      <c r="D154" s="226" t="s">
        <v>184</v>
      </c>
      <c r="E154" s="227" t="s">
        <v>2423</v>
      </c>
      <c r="F154" s="228" t="s">
        <v>2424</v>
      </c>
      <c r="G154" s="229" t="s">
        <v>187</v>
      </c>
      <c r="H154" s="230">
        <v>594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2425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2426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3" customFormat="1">
      <c r="A156" s="13"/>
      <c r="B156" s="245"/>
      <c r="C156" s="246"/>
      <c r="D156" s="247" t="s">
        <v>191</v>
      </c>
      <c r="E156" s="248" t="s">
        <v>1</v>
      </c>
      <c r="F156" s="249" t="s">
        <v>2427</v>
      </c>
      <c r="G156" s="246"/>
      <c r="H156" s="250">
        <v>594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33</v>
      </c>
      <c r="AX156" s="13" t="s">
        <v>76</v>
      </c>
      <c r="AY156" s="256" t="s">
        <v>182</v>
      </c>
    </row>
    <row r="157" s="2" customFormat="1" ht="37.8" customHeight="1">
      <c r="A157" s="37"/>
      <c r="B157" s="38"/>
      <c r="C157" s="226" t="s">
        <v>240</v>
      </c>
      <c r="D157" s="226" t="s">
        <v>184</v>
      </c>
      <c r="E157" s="227" t="s">
        <v>2428</v>
      </c>
      <c r="F157" s="228" t="s">
        <v>2429</v>
      </c>
      <c r="G157" s="229" t="s">
        <v>187</v>
      </c>
      <c r="H157" s="230">
        <v>15.75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2430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2431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8" t="s">
        <v>1</v>
      </c>
      <c r="F159" s="249" t="s">
        <v>2432</v>
      </c>
      <c r="G159" s="246"/>
      <c r="H159" s="250">
        <v>15.75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33</v>
      </c>
      <c r="AX159" s="13" t="s">
        <v>76</v>
      </c>
      <c r="AY159" s="256" t="s">
        <v>182</v>
      </c>
    </row>
    <row r="160" s="2" customFormat="1" ht="33" customHeight="1">
      <c r="A160" s="37"/>
      <c r="B160" s="38"/>
      <c r="C160" s="226" t="s">
        <v>247</v>
      </c>
      <c r="D160" s="226" t="s">
        <v>184</v>
      </c>
      <c r="E160" s="227" t="s">
        <v>2433</v>
      </c>
      <c r="F160" s="228" t="s">
        <v>2434</v>
      </c>
      <c r="G160" s="229" t="s">
        <v>187</v>
      </c>
      <c r="H160" s="230">
        <v>12.119999999999999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2435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2436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2437</v>
      </c>
      <c r="G162" s="246"/>
      <c r="H162" s="250">
        <v>3.7199999999999998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13" customFormat="1">
      <c r="A163" s="13"/>
      <c r="B163" s="245"/>
      <c r="C163" s="246"/>
      <c r="D163" s="247" t="s">
        <v>191</v>
      </c>
      <c r="E163" s="248" t="s">
        <v>1</v>
      </c>
      <c r="F163" s="249" t="s">
        <v>2438</v>
      </c>
      <c r="G163" s="246"/>
      <c r="H163" s="250">
        <v>8.3999999999999986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191</v>
      </c>
      <c r="AU163" s="256" t="s">
        <v>84</v>
      </c>
      <c r="AV163" s="13" t="s">
        <v>84</v>
      </c>
      <c r="AW163" s="13" t="s">
        <v>33</v>
      </c>
      <c r="AX163" s="13" t="s">
        <v>76</v>
      </c>
      <c r="AY163" s="256" t="s">
        <v>182</v>
      </c>
    </row>
    <row r="164" s="2" customFormat="1" ht="33" customHeight="1">
      <c r="A164" s="37"/>
      <c r="B164" s="38"/>
      <c r="C164" s="226" t="s">
        <v>255</v>
      </c>
      <c r="D164" s="226" t="s">
        <v>184</v>
      </c>
      <c r="E164" s="227" t="s">
        <v>2439</v>
      </c>
      <c r="F164" s="228" t="s">
        <v>2440</v>
      </c>
      <c r="G164" s="229" t="s">
        <v>211</v>
      </c>
      <c r="H164" s="230">
        <v>247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0.0050000000000000001</v>
      </c>
      <c r="R164" s="236">
        <f>Q164*H164</f>
        <v>1.2350000000000001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2441</v>
      </c>
    </row>
    <row r="165" s="13" customFormat="1">
      <c r="A165" s="13"/>
      <c r="B165" s="245"/>
      <c r="C165" s="246"/>
      <c r="D165" s="247" t="s">
        <v>191</v>
      </c>
      <c r="E165" s="248" t="s">
        <v>1</v>
      </c>
      <c r="F165" s="249" t="s">
        <v>2442</v>
      </c>
      <c r="G165" s="246"/>
      <c r="H165" s="250">
        <v>247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33</v>
      </c>
      <c r="AX165" s="13" t="s">
        <v>76</v>
      </c>
      <c r="AY165" s="256" t="s">
        <v>182</v>
      </c>
    </row>
    <row r="166" s="2" customFormat="1" ht="16.5" customHeight="1">
      <c r="A166" s="37"/>
      <c r="B166" s="38"/>
      <c r="C166" s="257" t="s">
        <v>260</v>
      </c>
      <c r="D166" s="257" t="s">
        <v>261</v>
      </c>
      <c r="E166" s="258" t="s">
        <v>2443</v>
      </c>
      <c r="F166" s="259" t="s">
        <v>2444</v>
      </c>
      <c r="G166" s="260" t="s">
        <v>211</v>
      </c>
      <c r="H166" s="261">
        <v>292.572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41</v>
      </c>
      <c r="O166" s="90"/>
      <c r="P166" s="236">
        <f>O166*H166</f>
        <v>0</v>
      </c>
      <c r="Q166" s="236">
        <v>0.00032000000000000003</v>
      </c>
      <c r="R166" s="236">
        <f>Q166*H166</f>
        <v>0.093623040000000005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140</v>
      </c>
      <c r="AT166" s="238" t="s">
        <v>261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2445</v>
      </c>
    </row>
    <row r="167" s="13" customFormat="1">
      <c r="A167" s="13"/>
      <c r="B167" s="245"/>
      <c r="C167" s="246"/>
      <c r="D167" s="247" t="s">
        <v>191</v>
      </c>
      <c r="E167" s="246"/>
      <c r="F167" s="249" t="s">
        <v>2446</v>
      </c>
      <c r="G167" s="246"/>
      <c r="H167" s="250">
        <v>292.572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4</v>
      </c>
      <c r="AX167" s="13" t="s">
        <v>80</v>
      </c>
      <c r="AY167" s="256" t="s">
        <v>182</v>
      </c>
    </row>
    <row r="168" s="2" customFormat="1" ht="24.15" customHeight="1">
      <c r="A168" s="37"/>
      <c r="B168" s="38"/>
      <c r="C168" s="226" t="s">
        <v>8</v>
      </c>
      <c r="D168" s="226" t="s">
        <v>184</v>
      </c>
      <c r="E168" s="227" t="s">
        <v>2447</v>
      </c>
      <c r="F168" s="228" t="s">
        <v>2448</v>
      </c>
      <c r="G168" s="229" t="s">
        <v>211</v>
      </c>
      <c r="H168" s="230">
        <v>103.2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0.00054000000000000001</v>
      </c>
      <c r="R168" s="236">
        <f>Q168*H168</f>
        <v>0.055728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2449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2450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13" customFormat="1">
      <c r="A170" s="13"/>
      <c r="B170" s="245"/>
      <c r="C170" s="246"/>
      <c r="D170" s="247" t="s">
        <v>191</v>
      </c>
      <c r="E170" s="248" t="s">
        <v>1</v>
      </c>
      <c r="F170" s="249" t="s">
        <v>2451</v>
      </c>
      <c r="G170" s="246"/>
      <c r="H170" s="250">
        <v>103.2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191</v>
      </c>
      <c r="AU170" s="256" t="s">
        <v>84</v>
      </c>
      <c r="AV170" s="13" t="s">
        <v>84</v>
      </c>
      <c r="AW170" s="13" t="s">
        <v>33</v>
      </c>
      <c r="AX170" s="13" t="s">
        <v>76</v>
      </c>
      <c r="AY170" s="256" t="s">
        <v>182</v>
      </c>
    </row>
    <row r="171" s="2" customFormat="1" ht="24.15" customHeight="1">
      <c r="A171" s="37"/>
      <c r="B171" s="38"/>
      <c r="C171" s="257" t="s">
        <v>274</v>
      </c>
      <c r="D171" s="257" t="s">
        <v>261</v>
      </c>
      <c r="E171" s="258" t="s">
        <v>2452</v>
      </c>
      <c r="F171" s="259" t="s">
        <v>2453</v>
      </c>
      <c r="G171" s="260" t="s">
        <v>211</v>
      </c>
      <c r="H171" s="261">
        <v>123.84</v>
      </c>
      <c r="I171" s="262"/>
      <c r="J171" s="263">
        <f>ROUND(I171*H171,2)</f>
        <v>0</v>
      </c>
      <c r="K171" s="264"/>
      <c r="L171" s="265"/>
      <c r="M171" s="266" t="s">
        <v>1</v>
      </c>
      <c r="N171" s="267" t="s">
        <v>41</v>
      </c>
      <c r="O171" s="90"/>
      <c r="P171" s="236">
        <f>O171*H171</f>
        <v>0</v>
      </c>
      <c r="Q171" s="236">
        <v>0.019</v>
      </c>
      <c r="R171" s="236">
        <f>Q171*H171</f>
        <v>2.3529599999999999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140</v>
      </c>
      <c r="AT171" s="238" t="s">
        <v>261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2454</v>
      </c>
    </row>
    <row r="172" s="13" customFormat="1">
      <c r="A172" s="13"/>
      <c r="B172" s="245"/>
      <c r="C172" s="246"/>
      <c r="D172" s="247" t="s">
        <v>191</v>
      </c>
      <c r="E172" s="246"/>
      <c r="F172" s="249" t="s">
        <v>2455</v>
      </c>
      <c r="G172" s="246"/>
      <c r="H172" s="250">
        <v>123.84</v>
      </c>
      <c r="I172" s="251"/>
      <c r="J172" s="246"/>
      <c r="K172" s="246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191</v>
      </c>
      <c r="AU172" s="256" t="s">
        <v>84</v>
      </c>
      <c r="AV172" s="13" t="s">
        <v>84</v>
      </c>
      <c r="AW172" s="13" t="s">
        <v>4</v>
      </c>
      <c r="AX172" s="13" t="s">
        <v>80</v>
      </c>
      <c r="AY172" s="256" t="s">
        <v>182</v>
      </c>
    </row>
    <row r="173" s="2" customFormat="1" ht="24.15" customHeight="1">
      <c r="A173" s="37"/>
      <c r="B173" s="38"/>
      <c r="C173" s="226" t="s">
        <v>280</v>
      </c>
      <c r="D173" s="226" t="s">
        <v>184</v>
      </c>
      <c r="E173" s="227" t="s">
        <v>2456</v>
      </c>
      <c r="F173" s="228" t="s">
        <v>2457</v>
      </c>
      <c r="G173" s="229" t="s">
        <v>269</v>
      </c>
      <c r="H173" s="230">
        <v>14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128</v>
      </c>
      <c r="AT173" s="238" t="s">
        <v>184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128</v>
      </c>
      <c r="BM173" s="238" t="s">
        <v>2458</v>
      </c>
    </row>
    <row r="174" s="2" customFormat="1">
      <c r="A174" s="37"/>
      <c r="B174" s="38"/>
      <c r="C174" s="39"/>
      <c r="D174" s="240" t="s">
        <v>189</v>
      </c>
      <c r="E174" s="39"/>
      <c r="F174" s="241" t="s">
        <v>2459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189</v>
      </c>
      <c r="AU174" s="16" t="s">
        <v>84</v>
      </c>
    </row>
    <row r="175" s="2" customFormat="1" ht="37.8" customHeight="1">
      <c r="A175" s="37"/>
      <c r="B175" s="38"/>
      <c r="C175" s="226" t="s">
        <v>286</v>
      </c>
      <c r="D175" s="226" t="s">
        <v>184</v>
      </c>
      <c r="E175" s="227" t="s">
        <v>2460</v>
      </c>
      <c r="F175" s="228" t="s">
        <v>2461</v>
      </c>
      <c r="G175" s="229" t="s">
        <v>187</v>
      </c>
      <c r="H175" s="230">
        <v>15.800000000000001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2462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2463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2464</v>
      </c>
      <c r="G177" s="246"/>
      <c r="H177" s="250">
        <v>15.800000000000001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2" customFormat="1" ht="37.8" customHeight="1">
      <c r="A178" s="37"/>
      <c r="B178" s="38"/>
      <c r="C178" s="226" t="s">
        <v>290</v>
      </c>
      <c r="D178" s="226" t="s">
        <v>184</v>
      </c>
      <c r="E178" s="227" t="s">
        <v>2465</v>
      </c>
      <c r="F178" s="228" t="s">
        <v>2466</v>
      </c>
      <c r="G178" s="229" t="s">
        <v>187</v>
      </c>
      <c r="H178" s="230">
        <v>15.800000000000001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128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2467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2468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2" customFormat="1" ht="37.8" customHeight="1">
      <c r="A180" s="37"/>
      <c r="B180" s="38"/>
      <c r="C180" s="226" t="s">
        <v>296</v>
      </c>
      <c r="D180" s="226" t="s">
        <v>184</v>
      </c>
      <c r="E180" s="227" t="s">
        <v>1765</v>
      </c>
      <c r="F180" s="228" t="s">
        <v>1766</v>
      </c>
      <c r="G180" s="229" t="s">
        <v>187</v>
      </c>
      <c r="H180" s="230">
        <v>410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128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128</v>
      </c>
      <c r="BM180" s="238" t="s">
        <v>2469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1768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13" customFormat="1">
      <c r="A182" s="13"/>
      <c r="B182" s="245"/>
      <c r="C182" s="246"/>
      <c r="D182" s="247" t="s">
        <v>191</v>
      </c>
      <c r="E182" s="248" t="s">
        <v>1</v>
      </c>
      <c r="F182" s="249" t="s">
        <v>2470</v>
      </c>
      <c r="G182" s="246"/>
      <c r="H182" s="250">
        <v>410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191</v>
      </c>
      <c r="AU182" s="256" t="s">
        <v>84</v>
      </c>
      <c r="AV182" s="13" t="s">
        <v>84</v>
      </c>
      <c r="AW182" s="13" t="s">
        <v>33</v>
      </c>
      <c r="AX182" s="13" t="s">
        <v>76</v>
      </c>
      <c r="AY182" s="256" t="s">
        <v>182</v>
      </c>
    </row>
    <row r="183" s="2" customFormat="1" ht="24.15" customHeight="1">
      <c r="A183" s="37"/>
      <c r="B183" s="38"/>
      <c r="C183" s="226" t="s">
        <v>7</v>
      </c>
      <c r="D183" s="226" t="s">
        <v>184</v>
      </c>
      <c r="E183" s="227" t="s">
        <v>2471</v>
      </c>
      <c r="F183" s="228" t="s">
        <v>2472</v>
      </c>
      <c r="G183" s="229" t="s">
        <v>269</v>
      </c>
      <c r="H183" s="230">
        <v>196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128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128</v>
      </c>
      <c r="BM183" s="238" t="s">
        <v>2473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2474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13" customFormat="1">
      <c r="A185" s="13"/>
      <c r="B185" s="245"/>
      <c r="C185" s="246"/>
      <c r="D185" s="247" t="s">
        <v>191</v>
      </c>
      <c r="E185" s="246"/>
      <c r="F185" s="249" t="s">
        <v>2475</v>
      </c>
      <c r="G185" s="246"/>
      <c r="H185" s="250">
        <v>196</v>
      </c>
      <c r="I185" s="251"/>
      <c r="J185" s="246"/>
      <c r="K185" s="246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191</v>
      </c>
      <c r="AU185" s="256" t="s">
        <v>84</v>
      </c>
      <c r="AV185" s="13" t="s">
        <v>84</v>
      </c>
      <c r="AW185" s="13" t="s">
        <v>4</v>
      </c>
      <c r="AX185" s="13" t="s">
        <v>80</v>
      </c>
      <c r="AY185" s="256" t="s">
        <v>182</v>
      </c>
    </row>
    <row r="186" s="2" customFormat="1" ht="24.15" customHeight="1">
      <c r="A186" s="37"/>
      <c r="B186" s="38"/>
      <c r="C186" s="226" t="s">
        <v>309</v>
      </c>
      <c r="D186" s="226" t="s">
        <v>184</v>
      </c>
      <c r="E186" s="227" t="s">
        <v>2476</v>
      </c>
      <c r="F186" s="228" t="s">
        <v>2477</v>
      </c>
      <c r="G186" s="229" t="s">
        <v>211</v>
      </c>
      <c r="H186" s="230">
        <v>2540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128</v>
      </c>
      <c r="AT186" s="238" t="s">
        <v>184</v>
      </c>
      <c r="AU186" s="238" t="s">
        <v>84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128</v>
      </c>
      <c r="BM186" s="238" t="s">
        <v>2478</v>
      </c>
    </row>
    <row r="187" s="2" customFormat="1">
      <c r="A187" s="37"/>
      <c r="B187" s="38"/>
      <c r="C187" s="39"/>
      <c r="D187" s="240" t="s">
        <v>189</v>
      </c>
      <c r="E187" s="39"/>
      <c r="F187" s="241" t="s">
        <v>2479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189</v>
      </c>
      <c r="AU187" s="16" t="s">
        <v>84</v>
      </c>
    </row>
    <row r="188" s="13" customFormat="1">
      <c r="A188" s="13"/>
      <c r="B188" s="245"/>
      <c r="C188" s="246"/>
      <c r="D188" s="247" t="s">
        <v>191</v>
      </c>
      <c r="E188" s="248" t="s">
        <v>1</v>
      </c>
      <c r="F188" s="249" t="s">
        <v>2480</v>
      </c>
      <c r="G188" s="246"/>
      <c r="H188" s="250">
        <v>2540</v>
      </c>
      <c r="I188" s="251"/>
      <c r="J188" s="246"/>
      <c r="K188" s="246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191</v>
      </c>
      <c r="AU188" s="256" t="s">
        <v>84</v>
      </c>
      <c r="AV188" s="13" t="s">
        <v>84</v>
      </c>
      <c r="AW188" s="13" t="s">
        <v>33</v>
      </c>
      <c r="AX188" s="13" t="s">
        <v>76</v>
      </c>
      <c r="AY188" s="256" t="s">
        <v>182</v>
      </c>
    </row>
    <row r="189" s="2" customFormat="1" ht="37.8" customHeight="1">
      <c r="A189" s="37"/>
      <c r="B189" s="38"/>
      <c r="C189" s="226" t="s">
        <v>314</v>
      </c>
      <c r="D189" s="226" t="s">
        <v>184</v>
      </c>
      <c r="E189" s="227" t="s">
        <v>223</v>
      </c>
      <c r="F189" s="228" t="s">
        <v>224</v>
      </c>
      <c r="G189" s="229" t="s">
        <v>187</v>
      </c>
      <c r="H189" s="230">
        <v>191.90000000000001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128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2481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226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2482</v>
      </c>
      <c r="G191" s="246"/>
      <c r="H191" s="250">
        <v>184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13" customFormat="1">
      <c r="A192" s="13"/>
      <c r="B192" s="245"/>
      <c r="C192" s="246"/>
      <c r="D192" s="247" t="s">
        <v>191</v>
      </c>
      <c r="E192" s="248" t="s">
        <v>1</v>
      </c>
      <c r="F192" s="249" t="s">
        <v>2483</v>
      </c>
      <c r="G192" s="246"/>
      <c r="H192" s="250">
        <v>7.9000000000000004</v>
      </c>
      <c r="I192" s="251"/>
      <c r="J192" s="246"/>
      <c r="K192" s="246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191</v>
      </c>
      <c r="AU192" s="256" t="s">
        <v>84</v>
      </c>
      <c r="AV192" s="13" t="s">
        <v>84</v>
      </c>
      <c r="AW192" s="13" t="s">
        <v>33</v>
      </c>
      <c r="AX192" s="13" t="s">
        <v>76</v>
      </c>
      <c r="AY192" s="256" t="s">
        <v>182</v>
      </c>
    </row>
    <row r="193" s="2" customFormat="1" ht="37.8" customHeight="1">
      <c r="A193" s="37"/>
      <c r="B193" s="38"/>
      <c r="C193" s="226" t="s">
        <v>319</v>
      </c>
      <c r="D193" s="226" t="s">
        <v>184</v>
      </c>
      <c r="E193" s="227" t="s">
        <v>229</v>
      </c>
      <c r="F193" s="228" t="s">
        <v>230</v>
      </c>
      <c r="G193" s="229" t="s">
        <v>187</v>
      </c>
      <c r="H193" s="230">
        <v>959.5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41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128</v>
      </c>
      <c r="AT193" s="238" t="s">
        <v>184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128</v>
      </c>
      <c r="BM193" s="238" t="s">
        <v>2484</v>
      </c>
    </row>
    <row r="194" s="2" customFormat="1">
      <c r="A194" s="37"/>
      <c r="B194" s="38"/>
      <c r="C194" s="39"/>
      <c r="D194" s="240" t="s">
        <v>189</v>
      </c>
      <c r="E194" s="39"/>
      <c r="F194" s="241" t="s">
        <v>232</v>
      </c>
      <c r="G194" s="39"/>
      <c r="H194" s="39"/>
      <c r="I194" s="242"/>
      <c r="J194" s="39"/>
      <c r="K194" s="39"/>
      <c r="L194" s="43"/>
      <c r="M194" s="243"/>
      <c r="N194" s="24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189</v>
      </c>
      <c r="AU194" s="16" t="s">
        <v>84</v>
      </c>
    </row>
    <row r="195" s="13" customFormat="1">
      <c r="A195" s="13"/>
      <c r="B195" s="245"/>
      <c r="C195" s="246"/>
      <c r="D195" s="247" t="s">
        <v>191</v>
      </c>
      <c r="E195" s="246"/>
      <c r="F195" s="249" t="s">
        <v>2485</v>
      </c>
      <c r="G195" s="246"/>
      <c r="H195" s="250">
        <v>959.5</v>
      </c>
      <c r="I195" s="251"/>
      <c r="J195" s="246"/>
      <c r="K195" s="246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191</v>
      </c>
      <c r="AU195" s="256" t="s">
        <v>84</v>
      </c>
      <c r="AV195" s="13" t="s">
        <v>84</v>
      </c>
      <c r="AW195" s="13" t="s">
        <v>4</v>
      </c>
      <c r="AX195" s="13" t="s">
        <v>80</v>
      </c>
      <c r="AY195" s="256" t="s">
        <v>182</v>
      </c>
    </row>
    <row r="196" s="2" customFormat="1" ht="24.15" customHeight="1">
      <c r="A196" s="37"/>
      <c r="B196" s="38"/>
      <c r="C196" s="226" t="s">
        <v>325</v>
      </c>
      <c r="D196" s="226" t="s">
        <v>184</v>
      </c>
      <c r="E196" s="227" t="s">
        <v>2486</v>
      </c>
      <c r="F196" s="228" t="s">
        <v>2487</v>
      </c>
      <c r="G196" s="229" t="s">
        <v>187</v>
      </c>
      <c r="H196" s="230">
        <v>569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128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128</v>
      </c>
      <c r="BM196" s="238" t="s">
        <v>2488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2489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13" customFormat="1">
      <c r="A198" s="13"/>
      <c r="B198" s="245"/>
      <c r="C198" s="246"/>
      <c r="D198" s="247" t="s">
        <v>191</v>
      </c>
      <c r="E198" s="248" t="s">
        <v>1</v>
      </c>
      <c r="F198" s="249" t="s">
        <v>2490</v>
      </c>
      <c r="G198" s="246"/>
      <c r="H198" s="250">
        <v>410</v>
      </c>
      <c r="I198" s="251"/>
      <c r="J198" s="246"/>
      <c r="K198" s="246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191</v>
      </c>
      <c r="AU198" s="256" t="s">
        <v>84</v>
      </c>
      <c r="AV198" s="13" t="s">
        <v>84</v>
      </c>
      <c r="AW198" s="13" t="s">
        <v>33</v>
      </c>
      <c r="AX198" s="13" t="s">
        <v>76</v>
      </c>
      <c r="AY198" s="256" t="s">
        <v>182</v>
      </c>
    </row>
    <row r="199" s="13" customFormat="1">
      <c r="A199" s="13"/>
      <c r="B199" s="245"/>
      <c r="C199" s="246"/>
      <c r="D199" s="247" t="s">
        <v>191</v>
      </c>
      <c r="E199" s="248" t="s">
        <v>1</v>
      </c>
      <c r="F199" s="249" t="s">
        <v>2422</v>
      </c>
      <c r="G199" s="246"/>
      <c r="H199" s="250">
        <v>159</v>
      </c>
      <c r="I199" s="251"/>
      <c r="J199" s="246"/>
      <c r="K199" s="246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191</v>
      </c>
      <c r="AU199" s="256" t="s">
        <v>84</v>
      </c>
      <c r="AV199" s="13" t="s">
        <v>84</v>
      </c>
      <c r="AW199" s="13" t="s">
        <v>33</v>
      </c>
      <c r="AX199" s="13" t="s">
        <v>76</v>
      </c>
      <c r="AY199" s="256" t="s">
        <v>182</v>
      </c>
    </row>
    <row r="200" s="2" customFormat="1" ht="16.5" customHeight="1">
      <c r="A200" s="37"/>
      <c r="B200" s="38"/>
      <c r="C200" s="257" t="s">
        <v>330</v>
      </c>
      <c r="D200" s="257" t="s">
        <v>261</v>
      </c>
      <c r="E200" s="258" t="s">
        <v>2491</v>
      </c>
      <c r="F200" s="259" t="s">
        <v>2492</v>
      </c>
      <c r="G200" s="260" t="s">
        <v>243</v>
      </c>
      <c r="H200" s="261">
        <v>294.14999999999998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41</v>
      </c>
      <c r="O200" s="90"/>
      <c r="P200" s="236">
        <f>O200*H200</f>
        <v>0</v>
      </c>
      <c r="Q200" s="236">
        <v>1</v>
      </c>
      <c r="R200" s="236">
        <f>Q200*H200</f>
        <v>294.14999999999998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140</v>
      </c>
      <c r="AT200" s="238" t="s">
        <v>261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128</v>
      </c>
      <c r="BM200" s="238" t="s">
        <v>2493</v>
      </c>
    </row>
    <row r="201" s="13" customFormat="1">
      <c r="A201" s="13"/>
      <c r="B201" s="245"/>
      <c r="C201" s="246"/>
      <c r="D201" s="247" t="s">
        <v>191</v>
      </c>
      <c r="E201" s="248" t="s">
        <v>1</v>
      </c>
      <c r="F201" s="249" t="s">
        <v>2494</v>
      </c>
      <c r="G201" s="246"/>
      <c r="H201" s="250">
        <v>294.15000000000003</v>
      </c>
      <c r="I201" s="251"/>
      <c r="J201" s="246"/>
      <c r="K201" s="246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191</v>
      </c>
      <c r="AU201" s="256" t="s">
        <v>84</v>
      </c>
      <c r="AV201" s="13" t="s">
        <v>84</v>
      </c>
      <c r="AW201" s="13" t="s">
        <v>33</v>
      </c>
      <c r="AX201" s="13" t="s">
        <v>76</v>
      </c>
      <c r="AY201" s="256" t="s">
        <v>182</v>
      </c>
    </row>
    <row r="202" s="2" customFormat="1" ht="16.5" customHeight="1">
      <c r="A202" s="37"/>
      <c r="B202" s="38"/>
      <c r="C202" s="226" t="s">
        <v>335</v>
      </c>
      <c r="D202" s="226" t="s">
        <v>184</v>
      </c>
      <c r="E202" s="227" t="s">
        <v>2495</v>
      </c>
      <c r="F202" s="228" t="s">
        <v>2496</v>
      </c>
      <c r="G202" s="229" t="s">
        <v>187</v>
      </c>
      <c r="H202" s="230">
        <v>190.5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128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128</v>
      </c>
      <c r="BM202" s="238" t="s">
        <v>2497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2498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2499</v>
      </c>
      <c r="G204" s="246"/>
      <c r="H204" s="250">
        <v>190.5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24.15" customHeight="1">
      <c r="A205" s="37"/>
      <c r="B205" s="38"/>
      <c r="C205" s="226" t="s">
        <v>339</v>
      </c>
      <c r="D205" s="226" t="s">
        <v>184</v>
      </c>
      <c r="E205" s="227" t="s">
        <v>2500</v>
      </c>
      <c r="F205" s="228" t="s">
        <v>2501</v>
      </c>
      <c r="G205" s="229" t="s">
        <v>187</v>
      </c>
      <c r="H205" s="230">
        <v>7.875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128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128</v>
      </c>
      <c r="BM205" s="238" t="s">
        <v>2502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2503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8" t="s">
        <v>1</v>
      </c>
      <c r="F207" s="249" t="s">
        <v>2504</v>
      </c>
      <c r="G207" s="246"/>
      <c r="H207" s="250">
        <v>7.875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33</v>
      </c>
      <c r="AX207" s="13" t="s">
        <v>76</v>
      </c>
      <c r="AY207" s="256" t="s">
        <v>182</v>
      </c>
    </row>
    <row r="208" s="2" customFormat="1" ht="24.15" customHeight="1">
      <c r="A208" s="37"/>
      <c r="B208" s="38"/>
      <c r="C208" s="226" t="s">
        <v>345</v>
      </c>
      <c r="D208" s="226" t="s">
        <v>184</v>
      </c>
      <c r="E208" s="227" t="s">
        <v>248</v>
      </c>
      <c r="F208" s="228" t="s">
        <v>249</v>
      </c>
      <c r="G208" s="229" t="s">
        <v>187</v>
      </c>
      <c r="H208" s="230">
        <v>6.2999999999999998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128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128</v>
      </c>
      <c r="BM208" s="238" t="s">
        <v>2505</v>
      </c>
    </row>
    <row r="209" s="2" customFormat="1">
      <c r="A209" s="37"/>
      <c r="B209" s="38"/>
      <c r="C209" s="39"/>
      <c r="D209" s="240" t="s">
        <v>189</v>
      </c>
      <c r="E209" s="39"/>
      <c r="F209" s="241" t="s">
        <v>251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189</v>
      </c>
      <c r="AU209" s="16" t="s">
        <v>84</v>
      </c>
    </row>
    <row r="210" s="13" customFormat="1">
      <c r="A210" s="13"/>
      <c r="B210" s="245"/>
      <c r="C210" s="246"/>
      <c r="D210" s="247" t="s">
        <v>191</v>
      </c>
      <c r="E210" s="248" t="s">
        <v>1</v>
      </c>
      <c r="F210" s="249" t="s">
        <v>2506</v>
      </c>
      <c r="G210" s="246"/>
      <c r="H210" s="250">
        <v>0.6000000000000002</v>
      </c>
      <c r="I210" s="251"/>
      <c r="J210" s="246"/>
      <c r="K210" s="246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191</v>
      </c>
      <c r="AU210" s="256" t="s">
        <v>84</v>
      </c>
      <c r="AV210" s="13" t="s">
        <v>84</v>
      </c>
      <c r="AW210" s="13" t="s">
        <v>33</v>
      </c>
      <c r="AX210" s="13" t="s">
        <v>76</v>
      </c>
      <c r="AY210" s="256" t="s">
        <v>182</v>
      </c>
    </row>
    <row r="211" s="13" customFormat="1">
      <c r="A211" s="13"/>
      <c r="B211" s="245"/>
      <c r="C211" s="246"/>
      <c r="D211" s="247" t="s">
        <v>191</v>
      </c>
      <c r="E211" s="248" t="s">
        <v>1</v>
      </c>
      <c r="F211" s="249" t="s">
        <v>2507</v>
      </c>
      <c r="G211" s="246"/>
      <c r="H211" s="250">
        <v>5.7000000000000002</v>
      </c>
      <c r="I211" s="251"/>
      <c r="J211" s="246"/>
      <c r="K211" s="246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191</v>
      </c>
      <c r="AU211" s="256" t="s">
        <v>84</v>
      </c>
      <c r="AV211" s="13" t="s">
        <v>84</v>
      </c>
      <c r="AW211" s="13" t="s">
        <v>33</v>
      </c>
      <c r="AX211" s="13" t="s">
        <v>76</v>
      </c>
      <c r="AY211" s="256" t="s">
        <v>182</v>
      </c>
    </row>
    <row r="212" s="2" customFormat="1" ht="24.15" customHeight="1">
      <c r="A212" s="37"/>
      <c r="B212" s="38"/>
      <c r="C212" s="226" t="s">
        <v>349</v>
      </c>
      <c r="D212" s="226" t="s">
        <v>184</v>
      </c>
      <c r="E212" s="227" t="s">
        <v>2508</v>
      </c>
      <c r="F212" s="228" t="s">
        <v>2509</v>
      </c>
      <c r="G212" s="229" t="s">
        <v>187</v>
      </c>
      <c r="H212" s="230">
        <v>2.4860000000000002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128</v>
      </c>
      <c r="AT212" s="238" t="s">
        <v>184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128</v>
      </c>
      <c r="BM212" s="238" t="s">
        <v>2510</v>
      </c>
    </row>
    <row r="213" s="2" customFormat="1">
      <c r="A213" s="37"/>
      <c r="B213" s="38"/>
      <c r="C213" s="39"/>
      <c r="D213" s="240" t="s">
        <v>189</v>
      </c>
      <c r="E213" s="39"/>
      <c r="F213" s="241" t="s">
        <v>2511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189</v>
      </c>
      <c r="AU213" s="16" t="s">
        <v>84</v>
      </c>
    </row>
    <row r="214" s="13" customFormat="1">
      <c r="A214" s="13"/>
      <c r="B214" s="245"/>
      <c r="C214" s="246"/>
      <c r="D214" s="247" t="s">
        <v>191</v>
      </c>
      <c r="E214" s="248" t="s">
        <v>1</v>
      </c>
      <c r="F214" s="249" t="s">
        <v>2512</v>
      </c>
      <c r="G214" s="246"/>
      <c r="H214" s="250">
        <v>2.4858125000000002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191</v>
      </c>
      <c r="AU214" s="256" t="s">
        <v>84</v>
      </c>
      <c r="AV214" s="13" t="s">
        <v>84</v>
      </c>
      <c r="AW214" s="13" t="s">
        <v>33</v>
      </c>
      <c r="AX214" s="13" t="s">
        <v>76</v>
      </c>
      <c r="AY214" s="256" t="s">
        <v>182</v>
      </c>
    </row>
    <row r="215" s="2" customFormat="1" ht="16.5" customHeight="1">
      <c r="A215" s="37"/>
      <c r="B215" s="38"/>
      <c r="C215" s="257" t="s">
        <v>354</v>
      </c>
      <c r="D215" s="257" t="s">
        <v>261</v>
      </c>
      <c r="E215" s="258" t="s">
        <v>2513</v>
      </c>
      <c r="F215" s="259" t="s">
        <v>2514</v>
      </c>
      <c r="G215" s="260" t="s">
        <v>243</v>
      </c>
      <c r="H215" s="261">
        <v>4.9720000000000004</v>
      </c>
      <c r="I215" s="262"/>
      <c r="J215" s="263">
        <f>ROUND(I215*H215,2)</f>
        <v>0</v>
      </c>
      <c r="K215" s="264"/>
      <c r="L215" s="265"/>
      <c r="M215" s="266" t="s">
        <v>1</v>
      </c>
      <c r="N215" s="267" t="s">
        <v>41</v>
      </c>
      <c r="O215" s="90"/>
      <c r="P215" s="236">
        <f>O215*H215</f>
        <v>0</v>
      </c>
      <c r="Q215" s="236">
        <v>1</v>
      </c>
      <c r="R215" s="236">
        <f>Q215*H215</f>
        <v>4.9720000000000004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140</v>
      </c>
      <c r="AT215" s="238" t="s">
        <v>261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128</v>
      </c>
      <c r="BM215" s="238" t="s">
        <v>2515</v>
      </c>
    </row>
    <row r="216" s="13" customFormat="1">
      <c r="A216" s="13"/>
      <c r="B216" s="245"/>
      <c r="C216" s="246"/>
      <c r="D216" s="247" t="s">
        <v>191</v>
      </c>
      <c r="E216" s="246"/>
      <c r="F216" s="249" t="s">
        <v>2516</v>
      </c>
      <c r="G216" s="246"/>
      <c r="H216" s="250">
        <v>4.9720000000000004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4</v>
      </c>
      <c r="AX216" s="13" t="s">
        <v>80</v>
      </c>
      <c r="AY216" s="256" t="s">
        <v>182</v>
      </c>
    </row>
    <row r="217" s="2" customFormat="1" ht="33" customHeight="1">
      <c r="A217" s="37"/>
      <c r="B217" s="38"/>
      <c r="C217" s="226" t="s">
        <v>358</v>
      </c>
      <c r="D217" s="226" t="s">
        <v>184</v>
      </c>
      <c r="E217" s="227" t="s">
        <v>2517</v>
      </c>
      <c r="F217" s="228" t="s">
        <v>2518</v>
      </c>
      <c r="G217" s="229" t="s">
        <v>211</v>
      </c>
      <c r="H217" s="230">
        <v>635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128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128</v>
      </c>
      <c r="BM217" s="238" t="s">
        <v>2519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2520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13" customFormat="1">
      <c r="A219" s="13"/>
      <c r="B219" s="245"/>
      <c r="C219" s="246"/>
      <c r="D219" s="247" t="s">
        <v>191</v>
      </c>
      <c r="E219" s="248" t="s">
        <v>1</v>
      </c>
      <c r="F219" s="249" t="s">
        <v>2521</v>
      </c>
      <c r="G219" s="246"/>
      <c r="H219" s="250">
        <v>190</v>
      </c>
      <c r="I219" s="251"/>
      <c r="J219" s="246"/>
      <c r="K219" s="246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191</v>
      </c>
      <c r="AU219" s="256" t="s">
        <v>84</v>
      </c>
      <c r="AV219" s="13" t="s">
        <v>84</v>
      </c>
      <c r="AW219" s="13" t="s">
        <v>33</v>
      </c>
      <c r="AX219" s="13" t="s">
        <v>76</v>
      </c>
      <c r="AY219" s="256" t="s">
        <v>182</v>
      </c>
    </row>
    <row r="220" s="13" customFormat="1">
      <c r="A220" s="13"/>
      <c r="B220" s="245"/>
      <c r="C220" s="246"/>
      <c r="D220" s="247" t="s">
        <v>191</v>
      </c>
      <c r="E220" s="248" t="s">
        <v>1</v>
      </c>
      <c r="F220" s="249" t="s">
        <v>2412</v>
      </c>
      <c r="G220" s="246"/>
      <c r="H220" s="250">
        <v>265</v>
      </c>
      <c r="I220" s="251"/>
      <c r="J220" s="246"/>
      <c r="K220" s="246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191</v>
      </c>
      <c r="AU220" s="256" t="s">
        <v>84</v>
      </c>
      <c r="AV220" s="13" t="s">
        <v>84</v>
      </c>
      <c r="AW220" s="13" t="s">
        <v>33</v>
      </c>
      <c r="AX220" s="13" t="s">
        <v>76</v>
      </c>
      <c r="AY220" s="256" t="s">
        <v>182</v>
      </c>
    </row>
    <row r="221" s="13" customFormat="1">
      <c r="A221" s="13"/>
      <c r="B221" s="245"/>
      <c r="C221" s="246"/>
      <c r="D221" s="247" t="s">
        <v>191</v>
      </c>
      <c r="E221" s="248" t="s">
        <v>1</v>
      </c>
      <c r="F221" s="249" t="s">
        <v>2522</v>
      </c>
      <c r="G221" s="246"/>
      <c r="H221" s="250">
        <v>180</v>
      </c>
      <c r="I221" s="251"/>
      <c r="J221" s="246"/>
      <c r="K221" s="246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191</v>
      </c>
      <c r="AU221" s="256" t="s">
        <v>84</v>
      </c>
      <c r="AV221" s="13" t="s">
        <v>84</v>
      </c>
      <c r="AW221" s="13" t="s">
        <v>33</v>
      </c>
      <c r="AX221" s="13" t="s">
        <v>76</v>
      </c>
      <c r="AY221" s="256" t="s">
        <v>182</v>
      </c>
    </row>
    <row r="222" s="2" customFormat="1" ht="24.15" customHeight="1">
      <c r="A222" s="37"/>
      <c r="B222" s="38"/>
      <c r="C222" s="226" t="s">
        <v>363</v>
      </c>
      <c r="D222" s="226" t="s">
        <v>184</v>
      </c>
      <c r="E222" s="227" t="s">
        <v>2523</v>
      </c>
      <c r="F222" s="228" t="s">
        <v>2524</v>
      </c>
      <c r="G222" s="229" t="s">
        <v>211</v>
      </c>
      <c r="H222" s="230">
        <v>635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128</v>
      </c>
      <c r="AT222" s="238" t="s">
        <v>184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128</v>
      </c>
      <c r="BM222" s="238" t="s">
        <v>2525</v>
      </c>
    </row>
    <row r="223" s="2" customFormat="1">
      <c r="A223" s="37"/>
      <c r="B223" s="38"/>
      <c r="C223" s="39"/>
      <c r="D223" s="240" t="s">
        <v>189</v>
      </c>
      <c r="E223" s="39"/>
      <c r="F223" s="241" t="s">
        <v>2526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189</v>
      </c>
      <c r="AU223" s="16" t="s">
        <v>84</v>
      </c>
    </row>
    <row r="224" s="13" customFormat="1">
      <c r="A224" s="13"/>
      <c r="B224" s="245"/>
      <c r="C224" s="246"/>
      <c r="D224" s="247" t="s">
        <v>191</v>
      </c>
      <c r="E224" s="248" t="s">
        <v>1</v>
      </c>
      <c r="F224" s="249" t="s">
        <v>2521</v>
      </c>
      <c r="G224" s="246"/>
      <c r="H224" s="250">
        <v>190</v>
      </c>
      <c r="I224" s="251"/>
      <c r="J224" s="246"/>
      <c r="K224" s="246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191</v>
      </c>
      <c r="AU224" s="256" t="s">
        <v>84</v>
      </c>
      <c r="AV224" s="13" t="s">
        <v>84</v>
      </c>
      <c r="AW224" s="13" t="s">
        <v>33</v>
      </c>
      <c r="AX224" s="13" t="s">
        <v>76</v>
      </c>
      <c r="AY224" s="256" t="s">
        <v>182</v>
      </c>
    </row>
    <row r="225" s="13" customFormat="1">
      <c r="A225" s="13"/>
      <c r="B225" s="245"/>
      <c r="C225" s="246"/>
      <c r="D225" s="247" t="s">
        <v>191</v>
      </c>
      <c r="E225" s="248" t="s">
        <v>1</v>
      </c>
      <c r="F225" s="249" t="s">
        <v>2412</v>
      </c>
      <c r="G225" s="246"/>
      <c r="H225" s="250">
        <v>265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191</v>
      </c>
      <c r="AU225" s="256" t="s">
        <v>84</v>
      </c>
      <c r="AV225" s="13" t="s">
        <v>84</v>
      </c>
      <c r="AW225" s="13" t="s">
        <v>33</v>
      </c>
      <c r="AX225" s="13" t="s">
        <v>76</v>
      </c>
      <c r="AY225" s="256" t="s">
        <v>182</v>
      </c>
    </row>
    <row r="226" s="13" customFormat="1">
      <c r="A226" s="13"/>
      <c r="B226" s="245"/>
      <c r="C226" s="246"/>
      <c r="D226" s="247" t="s">
        <v>191</v>
      </c>
      <c r="E226" s="248" t="s">
        <v>1</v>
      </c>
      <c r="F226" s="249" t="s">
        <v>2522</v>
      </c>
      <c r="G226" s="246"/>
      <c r="H226" s="250">
        <v>180</v>
      </c>
      <c r="I226" s="251"/>
      <c r="J226" s="246"/>
      <c r="K226" s="246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191</v>
      </c>
      <c r="AU226" s="256" t="s">
        <v>84</v>
      </c>
      <c r="AV226" s="13" t="s">
        <v>84</v>
      </c>
      <c r="AW226" s="13" t="s">
        <v>33</v>
      </c>
      <c r="AX226" s="13" t="s">
        <v>76</v>
      </c>
      <c r="AY226" s="256" t="s">
        <v>182</v>
      </c>
    </row>
    <row r="227" s="2" customFormat="1" ht="24.15" customHeight="1">
      <c r="A227" s="37"/>
      <c r="B227" s="38"/>
      <c r="C227" s="226" t="s">
        <v>367</v>
      </c>
      <c r="D227" s="226" t="s">
        <v>184</v>
      </c>
      <c r="E227" s="227" t="s">
        <v>2527</v>
      </c>
      <c r="F227" s="228" t="s">
        <v>2528</v>
      </c>
      <c r="G227" s="229" t="s">
        <v>211</v>
      </c>
      <c r="H227" s="230">
        <v>205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128</v>
      </c>
      <c r="AT227" s="238" t="s">
        <v>184</v>
      </c>
      <c r="AU227" s="238" t="s">
        <v>84</v>
      </c>
      <c r="AY227" s="16" t="s">
        <v>182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80</v>
      </c>
      <c r="BK227" s="239">
        <f>ROUND(I227*H227,2)</f>
        <v>0</v>
      </c>
      <c r="BL227" s="16" t="s">
        <v>128</v>
      </c>
      <c r="BM227" s="238" t="s">
        <v>2529</v>
      </c>
    </row>
    <row r="228" s="2" customFormat="1">
      <c r="A228" s="37"/>
      <c r="B228" s="38"/>
      <c r="C228" s="39"/>
      <c r="D228" s="240" t="s">
        <v>189</v>
      </c>
      <c r="E228" s="39"/>
      <c r="F228" s="241" t="s">
        <v>2530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189</v>
      </c>
      <c r="AU228" s="16" t="s">
        <v>84</v>
      </c>
    </row>
    <row r="229" s="13" customFormat="1">
      <c r="A229" s="13"/>
      <c r="B229" s="245"/>
      <c r="C229" s="246"/>
      <c r="D229" s="247" t="s">
        <v>191</v>
      </c>
      <c r="E229" s="248" t="s">
        <v>1</v>
      </c>
      <c r="F229" s="249" t="s">
        <v>2531</v>
      </c>
      <c r="G229" s="246"/>
      <c r="H229" s="250">
        <v>205</v>
      </c>
      <c r="I229" s="251"/>
      <c r="J229" s="246"/>
      <c r="K229" s="246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191</v>
      </c>
      <c r="AU229" s="256" t="s">
        <v>84</v>
      </c>
      <c r="AV229" s="13" t="s">
        <v>84</v>
      </c>
      <c r="AW229" s="13" t="s">
        <v>33</v>
      </c>
      <c r="AX229" s="13" t="s">
        <v>76</v>
      </c>
      <c r="AY229" s="256" t="s">
        <v>182</v>
      </c>
    </row>
    <row r="230" s="2" customFormat="1" ht="16.5" customHeight="1">
      <c r="A230" s="37"/>
      <c r="B230" s="38"/>
      <c r="C230" s="257" t="s">
        <v>372</v>
      </c>
      <c r="D230" s="257" t="s">
        <v>261</v>
      </c>
      <c r="E230" s="258" t="s">
        <v>2532</v>
      </c>
      <c r="F230" s="259" t="s">
        <v>2533</v>
      </c>
      <c r="G230" s="260" t="s">
        <v>1076</v>
      </c>
      <c r="H230" s="261">
        <v>16.800000000000001</v>
      </c>
      <c r="I230" s="262"/>
      <c r="J230" s="263">
        <f>ROUND(I230*H230,2)</f>
        <v>0</v>
      </c>
      <c r="K230" s="264"/>
      <c r="L230" s="265"/>
      <c r="M230" s="266" t="s">
        <v>1</v>
      </c>
      <c r="N230" s="267" t="s">
        <v>41</v>
      </c>
      <c r="O230" s="90"/>
      <c r="P230" s="236">
        <f>O230*H230</f>
        <v>0</v>
      </c>
      <c r="Q230" s="236">
        <v>0.001</v>
      </c>
      <c r="R230" s="236">
        <f>Q230*H230</f>
        <v>0.016800000000000002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140</v>
      </c>
      <c r="AT230" s="238" t="s">
        <v>261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128</v>
      </c>
      <c r="BM230" s="238" t="s">
        <v>2534</v>
      </c>
    </row>
    <row r="231" s="13" customFormat="1">
      <c r="A231" s="13"/>
      <c r="B231" s="245"/>
      <c r="C231" s="246"/>
      <c r="D231" s="247" t="s">
        <v>191</v>
      </c>
      <c r="E231" s="248" t="s">
        <v>1</v>
      </c>
      <c r="F231" s="249" t="s">
        <v>2535</v>
      </c>
      <c r="G231" s="246"/>
      <c r="H231" s="250">
        <v>840</v>
      </c>
      <c r="I231" s="251"/>
      <c r="J231" s="246"/>
      <c r="K231" s="246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191</v>
      </c>
      <c r="AU231" s="256" t="s">
        <v>84</v>
      </c>
      <c r="AV231" s="13" t="s">
        <v>84</v>
      </c>
      <c r="AW231" s="13" t="s">
        <v>33</v>
      </c>
      <c r="AX231" s="13" t="s">
        <v>80</v>
      </c>
      <c r="AY231" s="256" t="s">
        <v>182</v>
      </c>
    </row>
    <row r="232" s="13" customFormat="1">
      <c r="A232" s="13"/>
      <c r="B232" s="245"/>
      <c r="C232" s="246"/>
      <c r="D232" s="247" t="s">
        <v>191</v>
      </c>
      <c r="E232" s="246"/>
      <c r="F232" s="249" t="s">
        <v>2536</v>
      </c>
      <c r="G232" s="246"/>
      <c r="H232" s="250">
        <v>16.800000000000001</v>
      </c>
      <c r="I232" s="251"/>
      <c r="J232" s="246"/>
      <c r="K232" s="246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191</v>
      </c>
      <c r="AU232" s="256" t="s">
        <v>84</v>
      </c>
      <c r="AV232" s="13" t="s">
        <v>84</v>
      </c>
      <c r="AW232" s="13" t="s">
        <v>4</v>
      </c>
      <c r="AX232" s="13" t="s">
        <v>80</v>
      </c>
      <c r="AY232" s="256" t="s">
        <v>182</v>
      </c>
    </row>
    <row r="233" s="2" customFormat="1" ht="24.15" customHeight="1">
      <c r="A233" s="37"/>
      <c r="B233" s="38"/>
      <c r="C233" s="226" t="s">
        <v>376</v>
      </c>
      <c r="D233" s="226" t="s">
        <v>184</v>
      </c>
      <c r="E233" s="227" t="s">
        <v>1795</v>
      </c>
      <c r="F233" s="228" t="s">
        <v>1796</v>
      </c>
      <c r="G233" s="229" t="s">
        <v>211</v>
      </c>
      <c r="H233" s="230">
        <v>173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128</v>
      </c>
      <c r="AT233" s="238" t="s">
        <v>184</v>
      </c>
      <c r="AU233" s="238" t="s">
        <v>84</v>
      </c>
      <c r="AY233" s="16" t="s">
        <v>182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80</v>
      </c>
      <c r="BK233" s="239">
        <f>ROUND(I233*H233,2)</f>
        <v>0</v>
      </c>
      <c r="BL233" s="16" t="s">
        <v>128</v>
      </c>
      <c r="BM233" s="238" t="s">
        <v>2537</v>
      </c>
    </row>
    <row r="234" s="2" customFormat="1">
      <c r="A234" s="37"/>
      <c r="B234" s="38"/>
      <c r="C234" s="39"/>
      <c r="D234" s="240" t="s">
        <v>189</v>
      </c>
      <c r="E234" s="39"/>
      <c r="F234" s="241" t="s">
        <v>1798</v>
      </c>
      <c r="G234" s="39"/>
      <c r="H234" s="39"/>
      <c r="I234" s="242"/>
      <c r="J234" s="39"/>
      <c r="K234" s="39"/>
      <c r="L234" s="43"/>
      <c r="M234" s="243"/>
      <c r="N234" s="24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189</v>
      </c>
      <c r="AU234" s="16" t="s">
        <v>84</v>
      </c>
    </row>
    <row r="235" s="13" customFormat="1">
      <c r="A235" s="13"/>
      <c r="B235" s="245"/>
      <c r="C235" s="246"/>
      <c r="D235" s="247" t="s">
        <v>191</v>
      </c>
      <c r="E235" s="248" t="s">
        <v>1</v>
      </c>
      <c r="F235" s="249" t="s">
        <v>2538</v>
      </c>
      <c r="G235" s="246"/>
      <c r="H235" s="250">
        <v>173</v>
      </c>
      <c r="I235" s="251"/>
      <c r="J235" s="246"/>
      <c r="K235" s="246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191</v>
      </c>
      <c r="AU235" s="256" t="s">
        <v>84</v>
      </c>
      <c r="AV235" s="13" t="s">
        <v>84</v>
      </c>
      <c r="AW235" s="13" t="s">
        <v>33</v>
      </c>
      <c r="AX235" s="13" t="s">
        <v>76</v>
      </c>
      <c r="AY235" s="256" t="s">
        <v>182</v>
      </c>
    </row>
    <row r="236" s="2" customFormat="1" ht="24.15" customHeight="1">
      <c r="A236" s="37"/>
      <c r="B236" s="38"/>
      <c r="C236" s="226" t="s">
        <v>382</v>
      </c>
      <c r="D236" s="226" t="s">
        <v>184</v>
      </c>
      <c r="E236" s="227" t="s">
        <v>2539</v>
      </c>
      <c r="F236" s="228" t="s">
        <v>2540</v>
      </c>
      <c r="G236" s="229" t="s">
        <v>211</v>
      </c>
      <c r="H236" s="230">
        <v>259</v>
      </c>
      <c r="I236" s="231"/>
      <c r="J236" s="232">
        <f>ROUND(I236*H236,2)</f>
        <v>0</v>
      </c>
      <c r="K236" s="233"/>
      <c r="L236" s="43"/>
      <c r="M236" s="234" t="s">
        <v>1</v>
      </c>
      <c r="N236" s="235" t="s">
        <v>41</v>
      </c>
      <c r="O236" s="90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128</v>
      </c>
      <c r="AT236" s="238" t="s">
        <v>184</v>
      </c>
      <c r="AU236" s="238" t="s">
        <v>84</v>
      </c>
      <c r="AY236" s="16" t="s">
        <v>182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80</v>
      </c>
      <c r="BK236" s="239">
        <f>ROUND(I236*H236,2)</f>
        <v>0</v>
      </c>
      <c r="BL236" s="16" t="s">
        <v>128</v>
      </c>
      <c r="BM236" s="238" t="s">
        <v>2541</v>
      </c>
    </row>
    <row r="237" s="2" customFormat="1">
      <c r="A237" s="37"/>
      <c r="B237" s="38"/>
      <c r="C237" s="39"/>
      <c r="D237" s="240" t="s">
        <v>189</v>
      </c>
      <c r="E237" s="39"/>
      <c r="F237" s="241" t="s">
        <v>2542</v>
      </c>
      <c r="G237" s="39"/>
      <c r="H237" s="39"/>
      <c r="I237" s="242"/>
      <c r="J237" s="39"/>
      <c r="K237" s="39"/>
      <c r="L237" s="43"/>
      <c r="M237" s="243"/>
      <c r="N237" s="24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189</v>
      </c>
      <c r="AU237" s="16" t="s">
        <v>84</v>
      </c>
    </row>
    <row r="238" s="13" customFormat="1">
      <c r="A238" s="13"/>
      <c r="B238" s="245"/>
      <c r="C238" s="246"/>
      <c r="D238" s="247" t="s">
        <v>191</v>
      </c>
      <c r="E238" s="248" t="s">
        <v>1</v>
      </c>
      <c r="F238" s="249" t="s">
        <v>2543</v>
      </c>
      <c r="G238" s="246"/>
      <c r="H238" s="250">
        <v>259</v>
      </c>
      <c r="I238" s="251"/>
      <c r="J238" s="246"/>
      <c r="K238" s="246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191</v>
      </c>
      <c r="AU238" s="256" t="s">
        <v>84</v>
      </c>
      <c r="AV238" s="13" t="s">
        <v>84</v>
      </c>
      <c r="AW238" s="13" t="s">
        <v>33</v>
      </c>
      <c r="AX238" s="13" t="s">
        <v>76</v>
      </c>
      <c r="AY238" s="256" t="s">
        <v>182</v>
      </c>
    </row>
    <row r="239" s="2" customFormat="1" ht="16.5" customHeight="1">
      <c r="A239" s="37"/>
      <c r="B239" s="38"/>
      <c r="C239" s="226" t="s">
        <v>387</v>
      </c>
      <c r="D239" s="226" t="s">
        <v>184</v>
      </c>
      <c r="E239" s="227" t="s">
        <v>2544</v>
      </c>
      <c r="F239" s="228" t="s">
        <v>2545</v>
      </c>
      <c r="G239" s="229" t="s">
        <v>211</v>
      </c>
      <c r="H239" s="230">
        <v>205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128</v>
      </c>
      <c r="AT239" s="238" t="s">
        <v>184</v>
      </c>
      <c r="AU239" s="238" t="s">
        <v>84</v>
      </c>
      <c r="AY239" s="16" t="s">
        <v>182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80</v>
      </c>
      <c r="BK239" s="239">
        <f>ROUND(I239*H239,2)</f>
        <v>0</v>
      </c>
      <c r="BL239" s="16" t="s">
        <v>128</v>
      </c>
      <c r="BM239" s="238" t="s">
        <v>2546</v>
      </c>
    </row>
    <row r="240" s="2" customFormat="1">
      <c r="A240" s="37"/>
      <c r="B240" s="38"/>
      <c r="C240" s="39"/>
      <c r="D240" s="240" t="s">
        <v>189</v>
      </c>
      <c r="E240" s="39"/>
      <c r="F240" s="241" t="s">
        <v>2547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189</v>
      </c>
      <c r="AU240" s="16" t="s">
        <v>84</v>
      </c>
    </row>
    <row r="241" s="13" customFormat="1">
      <c r="A241" s="13"/>
      <c r="B241" s="245"/>
      <c r="C241" s="246"/>
      <c r="D241" s="247" t="s">
        <v>191</v>
      </c>
      <c r="E241" s="248" t="s">
        <v>1</v>
      </c>
      <c r="F241" s="249" t="s">
        <v>2531</v>
      </c>
      <c r="G241" s="246"/>
      <c r="H241" s="250">
        <v>205</v>
      </c>
      <c r="I241" s="251"/>
      <c r="J241" s="246"/>
      <c r="K241" s="246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191</v>
      </c>
      <c r="AU241" s="256" t="s">
        <v>84</v>
      </c>
      <c r="AV241" s="13" t="s">
        <v>84</v>
      </c>
      <c r="AW241" s="13" t="s">
        <v>33</v>
      </c>
      <c r="AX241" s="13" t="s">
        <v>76</v>
      </c>
      <c r="AY241" s="256" t="s">
        <v>182</v>
      </c>
    </row>
    <row r="242" s="2" customFormat="1" ht="24.15" customHeight="1">
      <c r="A242" s="37"/>
      <c r="B242" s="38"/>
      <c r="C242" s="226" t="s">
        <v>392</v>
      </c>
      <c r="D242" s="226" t="s">
        <v>184</v>
      </c>
      <c r="E242" s="227" t="s">
        <v>2548</v>
      </c>
      <c r="F242" s="228" t="s">
        <v>2549</v>
      </c>
      <c r="G242" s="229" t="s">
        <v>211</v>
      </c>
      <c r="H242" s="230">
        <v>587.89999999999998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128</v>
      </c>
      <c r="AT242" s="238" t="s">
        <v>184</v>
      </c>
      <c r="AU242" s="238" t="s">
        <v>84</v>
      </c>
      <c r="AY242" s="16" t="s">
        <v>182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80</v>
      </c>
      <c r="BK242" s="239">
        <f>ROUND(I242*H242,2)</f>
        <v>0</v>
      </c>
      <c r="BL242" s="16" t="s">
        <v>128</v>
      </c>
      <c r="BM242" s="238" t="s">
        <v>2550</v>
      </c>
    </row>
    <row r="243" s="2" customFormat="1">
      <c r="A243" s="37"/>
      <c r="B243" s="38"/>
      <c r="C243" s="39"/>
      <c r="D243" s="240" t="s">
        <v>189</v>
      </c>
      <c r="E243" s="39"/>
      <c r="F243" s="241" t="s">
        <v>2551</v>
      </c>
      <c r="G243" s="39"/>
      <c r="H243" s="39"/>
      <c r="I243" s="242"/>
      <c r="J243" s="39"/>
      <c r="K243" s="39"/>
      <c r="L243" s="43"/>
      <c r="M243" s="243"/>
      <c r="N243" s="24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189</v>
      </c>
      <c r="AU243" s="16" t="s">
        <v>84</v>
      </c>
    </row>
    <row r="244" s="13" customFormat="1">
      <c r="A244" s="13"/>
      <c r="B244" s="245"/>
      <c r="C244" s="246"/>
      <c r="D244" s="247" t="s">
        <v>191</v>
      </c>
      <c r="E244" s="248" t="s">
        <v>1</v>
      </c>
      <c r="F244" s="249" t="s">
        <v>2531</v>
      </c>
      <c r="G244" s="246"/>
      <c r="H244" s="250">
        <v>205</v>
      </c>
      <c r="I244" s="251"/>
      <c r="J244" s="246"/>
      <c r="K244" s="246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191</v>
      </c>
      <c r="AU244" s="256" t="s">
        <v>84</v>
      </c>
      <c r="AV244" s="13" t="s">
        <v>84</v>
      </c>
      <c r="AW244" s="13" t="s">
        <v>33</v>
      </c>
      <c r="AX244" s="13" t="s">
        <v>76</v>
      </c>
      <c r="AY244" s="256" t="s">
        <v>182</v>
      </c>
    </row>
    <row r="245" s="13" customFormat="1">
      <c r="A245" s="13"/>
      <c r="B245" s="245"/>
      <c r="C245" s="246"/>
      <c r="D245" s="247" t="s">
        <v>191</v>
      </c>
      <c r="E245" s="248" t="s">
        <v>1</v>
      </c>
      <c r="F245" s="249" t="s">
        <v>2552</v>
      </c>
      <c r="G245" s="246"/>
      <c r="H245" s="250">
        <v>382.89999999999998</v>
      </c>
      <c r="I245" s="251"/>
      <c r="J245" s="246"/>
      <c r="K245" s="246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191</v>
      </c>
      <c r="AU245" s="256" t="s">
        <v>84</v>
      </c>
      <c r="AV245" s="13" t="s">
        <v>84</v>
      </c>
      <c r="AW245" s="13" t="s">
        <v>33</v>
      </c>
      <c r="AX245" s="13" t="s">
        <v>76</v>
      </c>
      <c r="AY245" s="256" t="s">
        <v>182</v>
      </c>
    </row>
    <row r="246" s="2" customFormat="1" ht="24.15" customHeight="1">
      <c r="A246" s="37"/>
      <c r="B246" s="38"/>
      <c r="C246" s="226" t="s">
        <v>397</v>
      </c>
      <c r="D246" s="226" t="s">
        <v>184</v>
      </c>
      <c r="E246" s="227" t="s">
        <v>2553</v>
      </c>
      <c r="F246" s="228" t="s">
        <v>2554</v>
      </c>
      <c r="G246" s="229" t="s">
        <v>211</v>
      </c>
      <c r="H246" s="230">
        <v>175.5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128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128</v>
      </c>
      <c r="BM246" s="238" t="s">
        <v>2555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2556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13" customFormat="1">
      <c r="A248" s="13"/>
      <c r="B248" s="245"/>
      <c r="C248" s="246"/>
      <c r="D248" s="247" t="s">
        <v>191</v>
      </c>
      <c r="E248" s="248" t="s">
        <v>1</v>
      </c>
      <c r="F248" s="249" t="s">
        <v>2557</v>
      </c>
      <c r="G248" s="246"/>
      <c r="H248" s="250">
        <v>175.5</v>
      </c>
      <c r="I248" s="251"/>
      <c r="J248" s="246"/>
      <c r="K248" s="246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191</v>
      </c>
      <c r="AU248" s="256" t="s">
        <v>84</v>
      </c>
      <c r="AV248" s="13" t="s">
        <v>84</v>
      </c>
      <c r="AW248" s="13" t="s">
        <v>33</v>
      </c>
      <c r="AX248" s="13" t="s">
        <v>76</v>
      </c>
      <c r="AY248" s="256" t="s">
        <v>182</v>
      </c>
    </row>
    <row r="249" s="2" customFormat="1" ht="16.5" customHeight="1">
      <c r="A249" s="37"/>
      <c r="B249" s="38"/>
      <c r="C249" s="257" t="s">
        <v>401</v>
      </c>
      <c r="D249" s="257" t="s">
        <v>261</v>
      </c>
      <c r="E249" s="258" t="s">
        <v>2558</v>
      </c>
      <c r="F249" s="259" t="s">
        <v>2559</v>
      </c>
      <c r="G249" s="260" t="s">
        <v>243</v>
      </c>
      <c r="H249" s="261">
        <v>147.80699999999999</v>
      </c>
      <c r="I249" s="262"/>
      <c r="J249" s="263">
        <f>ROUND(I249*H249,2)</f>
        <v>0</v>
      </c>
      <c r="K249" s="264"/>
      <c r="L249" s="265"/>
      <c r="M249" s="266" t="s">
        <v>1</v>
      </c>
      <c r="N249" s="267" t="s">
        <v>41</v>
      </c>
      <c r="O249" s="90"/>
      <c r="P249" s="236">
        <f>O249*H249</f>
        <v>0</v>
      </c>
      <c r="Q249" s="236">
        <v>1</v>
      </c>
      <c r="R249" s="236">
        <f>Q249*H249</f>
        <v>147.80699999999999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140</v>
      </c>
      <c r="AT249" s="238" t="s">
        <v>261</v>
      </c>
      <c r="AU249" s="238" t="s">
        <v>84</v>
      </c>
      <c r="AY249" s="16" t="s">
        <v>182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80</v>
      </c>
      <c r="BK249" s="239">
        <f>ROUND(I249*H249,2)</f>
        <v>0</v>
      </c>
      <c r="BL249" s="16" t="s">
        <v>128</v>
      </c>
      <c r="BM249" s="238" t="s">
        <v>2560</v>
      </c>
    </row>
    <row r="250" s="13" customFormat="1">
      <c r="A250" s="13"/>
      <c r="B250" s="245"/>
      <c r="C250" s="246"/>
      <c r="D250" s="247" t="s">
        <v>191</v>
      </c>
      <c r="E250" s="248" t="s">
        <v>1</v>
      </c>
      <c r="F250" s="249" t="s">
        <v>2561</v>
      </c>
      <c r="G250" s="246"/>
      <c r="H250" s="250">
        <v>82.114999999999995</v>
      </c>
      <c r="I250" s="251"/>
      <c r="J250" s="246"/>
      <c r="K250" s="246"/>
      <c r="L250" s="252"/>
      <c r="M250" s="253"/>
      <c r="N250" s="254"/>
      <c r="O250" s="254"/>
      <c r="P250" s="254"/>
      <c r="Q250" s="254"/>
      <c r="R250" s="254"/>
      <c r="S250" s="254"/>
      <c r="T250" s="25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6" t="s">
        <v>191</v>
      </c>
      <c r="AU250" s="256" t="s">
        <v>84</v>
      </c>
      <c r="AV250" s="13" t="s">
        <v>84</v>
      </c>
      <c r="AW250" s="13" t="s">
        <v>33</v>
      </c>
      <c r="AX250" s="13" t="s">
        <v>76</v>
      </c>
      <c r="AY250" s="256" t="s">
        <v>182</v>
      </c>
    </row>
    <row r="251" s="13" customFormat="1">
      <c r="A251" s="13"/>
      <c r="B251" s="245"/>
      <c r="C251" s="246"/>
      <c r="D251" s="247" t="s">
        <v>191</v>
      </c>
      <c r="E251" s="246"/>
      <c r="F251" s="249" t="s">
        <v>2562</v>
      </c>
      <c r="G251" s="246"/>
      <c r="H251" s="250">
        <v>147.80699999999999</v>
      </c>
      <c r="I251" s="251"/>
      <c r="J251" s="246"/>
      <c r="K251" s="246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191</v>
      </c>
      <c r="AU251" s="256" t="s">
        <v>84</v>
      </c>
      <c r="AV251" s="13" t="s">
        <v>84</v>
      </c>
      <c r="AW251" s="13" t="s">
        <v>4</v>
      </c>
      <c r="AX251" s="13" t="s">
        <v>80</v>
      </c>
      <c r="AY251" s="256" t="s">
        <v>182</v>
      </c>
    </row>
    <row r="252" s="12" customFormat="1" ht="22.8" customHeight="1">
      <c r="A252" s="12"/>
      <c r="B252" s="210"/>
      <c r="C252" s="211"/>
      <c r="D252" s="212" t="s">
        <v>75</v>
      </c>
      <c r="E252" s="224" t="s">
        <v>119</v>
      </c>
      <c r="F252" s="224" t="s">
        <v>266</v>
      </c>
      <c r="G252" s="211"/>
      <c r="H252" s="211"/>
      <c r="I252" s="214"/>
      <c r="J252" s="225">
        <f>BK252</f>
        <v>0</v>
      </c>
      <c r="K252" s="211"/>
      <c r="L252" s="216"/>
      <c r="M252" s="217"/>
      <c r="N252" s="218"/>
      <c r="O252" s="218"/>
      <c r="P252" s="219">
        <f>SUM(P253:P255)</f>
        <v>0</v>
      </c>
      <c r="Q252" s="218"/>
      <c r="R252" s="219">
        <f>SUM(R253:R255)</f>
        <v>7.2312492000000006</v>
      </c>
      <c r="S252" s="218"/>
      <c r="T252" s="220">
        <f>SUM(T253:T255)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1" t="s">
        <v>80</v>
      </c>
      <c r="AT252" s="222" t="s">
        <v>75</v>
      </c>
      <c r="AU252" s="222" t="s">
        <v>80</v>
      </c>
      <c r="AY252" s="221" t="s">
        <v>182</v>
      </c>
      <c r="BK252" s="223">
        <f>SUM(BK253:BK255)</f>
        <v>0</v>
      </c>
    </row>
    <row r="253" s="2" customFormat="1" ht="24.15" customHeight="1">
      <c r="A253" s="37"/>
      <c r="B253" s="38"/>
      <c r="C253" s="226" t="s">
        <v>406</v>
      </c>
      <c r="D253" s="226" t="s">
        <v>184</v>
      </c>
      <c r="E253" s="227" t="s">
        <v>2563</v>
      </c>
      <c r="F253" s="228" t="s">
        <v>2564</v>
      </c>
      <c r="G253" s="229" t="s">
        <v>187</v>
      </c>
      <c r="H253" s="230">
        <v>2.6859999999999999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41</v>
      </c>
      <c r="O253" s="90"/>
      <c r="P253" s="236">
        <f>O253*H253</f>
        <v>0</v>
      </c>
      <c r="Q253" s="236">
        <v>2.6922000000000001</v>
      </c>
      <c r="R253" s="236">
        <f>Q253*H253</f>
        <v>7.2312492000000006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128</v>
      </c>
      <c r="AT253" s="238" t="s">
        <v>184</v>
      </c>
      <c r="AU253" s="238" t="s">
        <v>84</v>
      </c>
      <c r="AY253" s="16" t="s">
        <v>182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128</v>
      </c>
      <c r="BM253" s="238" t="s">
        <v>2565</v>
      </c>
    </row>
    <row r="254" s="2" customFormat="1">
      <c r="A254" s="37"/>
      <c r="B254" s="38"/>
      <c r="C254" s="39"/>
      <c r="D254" s="240" t="s">
        <v>189</v>
      </c>
      <c r="E254" s="39"/>
      <c r="F254" s="241" t="s">
        <v>2566</v>
      </c>
      <c r="G254" s="39"/>
      <c r="H254" s="39"/>
      <c r="I254" s="242"/>
      <c r="J254" s="39"/>
      <c r="K254" s="39"/>
      <c r="L254" s="43"/>
      <c r="M254" s="243"/>
      <c r="N254" s="24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189</v>
      </c>
      <c r="AU254" s="16" t="s">
        <v>84</v>
      </c>
    </row>
    <row r="255" s="13" customFormat="1">
      <c r="A255" s="13"/>
      <c r="B255" s="245"/>
      <c r="C255" s="246"/>
      <c r="D255" s="247" t="s">
        <v>191</v>
      </c>
      <c r="E255" s="248" t="s">
        <v>1</v>
      </c>
      <c r="F255" s="249" t="s">
        <v>2567</v>
      </c>
      <c r="G255" s="246"/>
      <c r="H255" s="250">
        <v>2.6855000000000002</v>
      </c>
      <c r="I255" s="251"/>
      <c r="J255" s="246"/>
      <c r="K255" s="246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191</v>
      </c>
      <c r="AU255" s="256" t="s">
        <v>84</v>
      </c>
      <c r="AV255" s="13" t="s">
        <v>84</v>
      </c>
      <c r="AW255" s="13" t="s">
        <v>33</v>
      </c>
      <c r="AX255" s="13" t="s">
        <v>76</v>
      </c>
      <c r="AY255" s="256" t="s">
        <v>182</v>
      </c>
    </row>
    <row r="256" s="12" customFormat="1" ht="22.8" customHeight="1">
      <c r="A256" s="12"/>
      <c r="B256" s="210"/>
      <c r="C256" s="211"/>
      <c r="D256" s="212" t="s">
        <v>75</v>
      </c>
      <c r="E256" s="224" t="s">
        <v>128</v>
      </c>
      <c r="F256" s="224" t="s">
        <v>273</v>
      </c>
      <c r="G256" s="211"/>
      <c r="H256" s="211"/>
      <c r="I256" s="214"/>
      <c r="J256" s="225">
        <f>BK256</f>
        <v>0</v>
      </c>
      <c r="K256" s="211"/>
      <c r="L256" s="216"/>
      <c r="M256" s="217"/>
      <c r="N256" s="218"/>
      <c r="O256" s="218"/>
      <c r="P256" s="219">
        <f>SUM(P257:P282)</f>
        <v>0</v>
      </c>
      <c r="Q256" s="218"/>
      <c r="R256" s="219">
        <f>SUM(R257:R282)</f>
        <v>87.530534959999997</v>
      </c>
      <c r="S256" s="218"/>
      <c r="T256" s="220">
        <f>SUM(T257:T282)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1" t="s">
        <v>80</v>
      </c>
      <c r="AT256" s="222" t="s">
        <v>75</v>
      </c>
      <c r="AU256" s="222" t="s">
        <v>80</v>
      </c>
      <c r="AY256" s="221" t="s">
        <v>182</v>
      </c>
      <c r="BK256" s="223">
        <f>SUM(BK257:BK282)</f>
        <v>0</v>
      </c>
    </row>
    <row r="257" s="2" customFormat="1" ht="21.75" customHeight="1">
      <c r="A257" s="37"/>
      <c r="B257" s="38"/>
      <c r="C257" s="226" t="s">
        <v>412</v>
      </c>
      <c r="D257" s="226" t="s">
        <v>184</v>
      </c>
      <c r="E257" s="227" t="s">
        <v>2568</v>
      </c>
      <c r="F257" s="228" t="s">
        <v>2569</v>
      </c>
      <c r="G257" s="229" t="s">
        <v>211</v>
      </c>
      <c r="H257" s="230">
        <v>54.75</v>
      </c>
      <c r="I257" s="231"/>
      <c r="J257" s="232">
        <f>ROUND(I257*H257,2)</f>
        <v>0</v>
      </c>
      <c r="K257" s="233"/>
      <c r="L257" s="43"/>
      <c r="M257" s="234" t="s">
        <v>1</v>
      </c>
      <c r="N257" s="235" t="s">
        <v>41</v>
      </c>
      <c r="O257" s="90"/>
      <c r="P257" s="236">
        <f>O257*H257</f>
        <v>0</v>
      </c>
      <c r="Q257" s="236">
        <v>0.21251999999999999</v>
      </c>
      <c r="R257" s="236">
        <f>Q257*H257</f>
        <v>11.63547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128</v>
      </c>
      <c r="AT257" s="238" t="s">
        <v>184</v>
      </c>
      <c r="AU257" s="238" t="s">
        <v>84</v>
      </c>
      <c r="AY257" s="16" t="s">
        <v>182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80</v>
      </c>
      <c r="BK257" s="239">
        <f>ROUND(I257*H257,2)</f>
        <v>0</v>
      </c>
      <c r="BL257" s="16" t="s">
        <v>128</v>
      </c>
      <c r="BM257" s="238" t="s">
        <v>2570</v>
      </c>
    </row>
    <row r="258" s="2" customFormat="1">
      <c r="A258" s="37"/>
      <c r="B258" s="38"/>
      <c r="C258" s="39"/>
      <c r="D258" s="240" t="s">
        <v>189</v>
      </c>
      <c r="E258" s="39"/>
      <c r="F258" s="241" t="s">
        <v>2571</v>
      </c>
      <c r="G258" s="39"/>
      <c r="H258" s="39"/>
      <c r="I258" s="242"/>
      <c r="J258" s="39"/>
      <c r="K258" s="39"/>
      <c r="L258" s="43"/>
      <c r="M258" s="243"/>
      <c r="N258" s="24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189</v>
      </c>
      <c r="AU258" s="16" t="s">
        <v>84</v>
      </c>
    </row>
    <row r="259" s="13" customFormat="1">
      <c r="A259" s="13"/>
      <c r="B259" s="245"/>
      <c r="C259" s="246"/>
      <c r="D259" s="247" t="s">
        <v>191</v>
      </c>
      <c r="E259" s="248" t="s">
        <v>1</v>
      </c>
      <c r="F259" s="249" t="s">
        <v>2572</v>
      </c>
      <c r="G259" s="246"/>
      <c r="H259" s="250">
        <v>47.25</v>
      </c>
      <c r="I259" s="251"/>
      <c r="J259" s="246"/>
      <c r="K259" s="246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191</v>
      </c>
      <c r="AU259" s="256" t="s">
        <v>84</v>
      </c>
      <c r="AV259" s="13" t="s">
        <v>84</v>
      </c>
      <c r="AW259" s="13" t="s">
        <v>33</v>
      </c>
      <c r="AX259" s="13" t="s">
        <v>76</v>
      </c>
      <c r="AY259" s="256" t="s">
        <v>182</v>
      </c>
    </row>
    <row r="260" s="13" customFormat="1">
      <c r="A260" s="13"/>
      <c r="B260" s="245"/>
      <c r="C260" s="246"/>
      <c r="D260" s="247" t="s">
        <v>191</v>
      </c>
      <c r="E260" s="248" t="s">
        <v>1</v>
      </c>
      <c r="F260" s="249" t="s">
        <v>2573</v>
      </c>
      <c r="G260" s="246"/>
      <c r="H260" s="250">
        <v>7.5</v>
      </c>
      <c r="I260" s="251"/>
      <c r="J260" s="246"/>
      <c r="K260" s="246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191</v>
      </c>
      <c r="AU260" s="256" t="s">
        <v>84</v>
      </c>
      <c r="AV260" s="13" t="s">
        <v>84</v>
      </c>
      <c r="AW260" s="13" t="s">
        <v>33</v>
      </c>
      <c r="AX260" s="13" t="s">
        <v>76</v>
      </c>
      <c r="AY260" s="256" t="s">
        <v>182</v>
      </c>
    </row>
    <row r="261" s="2" customFormat="1" ht="16.5" customHeight="1">
      <c r="A261" s="37"/>
      <c r="B261" s="38"/>
      <c r="C261" s="226" t="s">
        <v>417</v>
      </c>
      <c r="D261" s="226" t="s">
        <v>184</v>
      </c>
      <c r="E261" s="227" t="s">
        <v>2574</v>
      </c>
      <c r="F261" s="228" t="s">
        <v>2575</v>
      </c>
      <c r="G261" s="229" t="s">
        <v>187</v>
      </c>
      <c r="H261" s="230">
        <v>0.62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128</v>
      </c>
      <c r="AT261" s="238" t="s">
        <v>184</v>
      </c>
      <c r="AU261" s="238" t="s">
        <v>84</v>
      </c>
      <c r="AY261" s="16" t="s">
        <v>182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128</v>
      </c>
      <c r="BM261" s="238" t="s">
        <v>2576</v>
      </c>
    </row>
    <row r="262" s="2" customFormat="1">
      <c r="A262" s="37"/>
      <c r="B262" s="38"/>
      <c r="C262" s="39"/>
      <c r="D262" s="240" t="s">
        <v>189</v>
      </c>
      <c r="E262" s="39"/>
      <c r="F262" s="241" t="s">
        <v>2577</v>
      </c>
      <c r="G262" s="39"/>
      <c r="H262" s="39"/>
      <c r="I262" s="242"/>
      <c r="J262" s="39"/>
      <c r="K262" s="39"/>
      <c r="L262" s="43"/>
      <c r="M262" s="243"/>
      <c r="N262" s="24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189</v>
      </c>
      <c r="AU262" s="16" t="s">
        <v>84</v>
      </c>
    </row>
    <row r="263" s="13" customFormat="1">
      <c r="A263" s="13"/>
      <c r="B263" s="245"/>
      <c r="C263" s="246"/>
      <c r="D263" s="247" t="s">
        <v>191</v>
      </c>
      <c r="E263" s="248" t="s">
        <v>1</v>
      </c>
      <c r="F263" s="249" t="s">
        <v>2578</v>
      </c>
      <c r="G263" s="246"/>
      <c r="H263" s="250">
        <v>0.62000000000000011</v>
      </c>
      <c r="I263" s="251"/>
      <c r="J263" s="246"/>
      <c r="K263" s="246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191</v>
      </c>
      <c r="AU263" s="256" t="s">
        <v>84</v>
      </c>
      <c r="AV263" s="13" t="s">
        <v>84</v>
      </c>
      <c r="AW263" s="13" t="s">
        <v>33</v>
      </c>
      <c r="AX263" s="13" t="s">
        <v>76</v>
      </c>
      <c r="AY263" s="256" t="s">
        <v>182</v>
      </c>
    </row>
    <row r="264" s="2" customFormat="1" ht="33" customHeight="1">
      <c r="A264" s="37"/>
      <c r="B264" s="38"/>
      <c r="C264" s="226" t="s">
        <v>422</v>
      </c>
      <c r="D264" s="226" t="s">
        <v>184</v>
      </c>
      <c r="E264" s="227" t="s">
        <v>2579</v>
      </c>
      <c r="F264" s="228" t="s">
        <v>2580</v>
      </c>
      <c r="G264" s="229" t="s">
        <v>187</v>
      </c>
      <c r="H264" s="230">
        <v>5.359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1.8899999999999999</v>
      </c>
      <c r="R264" s="236">
        <f>Q264*H264</f>
        <v>10.128509999999999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128</v>
      </c>
      <c r="AT264" s="238" t="s">
        <v>184</v>
      </c>
      <c r="AU264" s="238" t="s">
        <v>84</v>
      </c>
      <c r="AY264" s="16" t="s">
        <v>182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80</v>
      </c>
      <c r="BK264" s="239">
        <f>ROUND(I264*H264,2)</f>
        <v>0</v>
      </c>
      <c r="BL264" s="16" t="s">
        <v>128</v>
      </c>
      <c r="BM264" s="238" t="s">
        <v>2581</v>
      </c>
    </row>
    <row r="265" s="2" customFormat="1">
      <c r="A265" s="37"/>
      <c r="B265" s="38"/>
      <c r="C265" s="39"/>
      <c r="D265" s="240" t="s">
        <v>189</v>
      </c>
      <c r="E265" s="39"/>
      <c r="F265" s="241" t="s">
        <v>2582</v>
      </c>
      <c r="G265" s="39"/>
      <c r="H265" s="39"/>
      <c r="I265" s="242"/>
      <c r="J265" s="39"/>
      <c r="K265" s="39"/>
      <c r="L265" s="43"/>
      <c r="M265" s="243"/>
      <c r="N265" s="24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189</v>
      </c>
      <c r="AU265" s="16" t="s">
        <v>84</v>
      </c>
    </row>
    <row r="266" s="13" customFormat="1">
      <c r="A266" s="13"/>
      <c r="B266" s="245"/>
      <c r="C266" s="246"/>
      <c r="D266" s="247" t="s">
        <v>191</v>
      </c>
      <c r="E266" s="248" t="s">
        <v>1</v>
      </c>
      <c r="F266" s="249" t="s">
        <v>2583</v>
      </c>
      <c r="G266" s="246"/>
      <c r="H266" s="250">
        <v>2.6499999999999999</v>
      </c>
      <c r="I266" s="251"/>
      <c r="J266" s="246"/>
      <c r="K266" s="246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191</v>
      </c>
      <c r="AU266" s="256" t="s">
        <v>84</v>
      </c>
      <c r="AV266" s="13" t="s">
        <v>84</v>
      </c>
      <c r="AW266" s="13" t="s">
        <v>33</v>
      </c>
      <c r="AX266" s="13" t="s">
        <v>76</v>
      </c>
      <c r="AY266" s="256" t="s">
        <v>182</v>
      </c>
    </row>
    <row r="267" s="13" customFormat="1">
      <c r="A267" s="13"/>
      <c r="B267" s="245"/>
      <c r="C267" s="246"/>
      <c r="D267" s="247" t="s">
        <v>191</v>
      </c>
      <c r="E267" s="248" t="s">
        <v>1</v>
      </c>
      <c r="F267" s="249" t="s">
        <v>2584</v>
      </c>
      <c r="G267" s="246"/>
      <c r="H267" s="250">
        <v>2.7086400000000004</v>
      </c>
      <c r="I267" s="251"/>
      <c r="J267" s="246"/>
      <c r="K267" s="246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191</v>
      </c>
      <c r="AU267" s="256" t="s">
        <v>84</v>
      </c>
      <c r="AV267" s="13" t="s">
        <v>84</v>
      </c>
      <c r="AW267" s="13" t="s">
        <v>33</v>
      </c>
      <c r="AX267" s="13" t="s">
        <v>76</v>
      </c>
      <c r="AY267" s="256" t="s">
        <v>182</v>
      </c>
    </row>
    <row r="268" s="2" customFormat="1" ht="24.15" customHeight="1">
      <c r="A268" s="37"/>
      <c r="B268" s="38"/>
      <c r="C268" s="226" t="s">
        <v>427</v>
      </c>
      <c r="D268" s="226" t="s">
        <v>184</v>
      </c>
      <c r="E268" s="227" t="s">
        <v>2585</v>
      </c>
      <c r="F268" s="228" t="s">
        <v>2586</v>
      </c>
      <c r="G268" s="229" t="s">
        <v>211</v>
      </c>
      <c r="H268" s="230">
        <v>343.60000000000002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0.0002786</v>
      </c>
      <c r="R268" s="236">
        <f>Q268*H268</f>
        <v>0.09572696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128</v>
      </c>
      <c r="AT268" s="238" t="s">
        <v>184</v>
      </c>
      <c r="AU268" s="238" t="s">
        <v>84</v>
      </c>
      <c r="AY268" s="16" t="s">
        <v>182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80</v>
      </c>
      <c r="BK268" s="239">
        <f>ROUND(I268*H268,2)</f>
        <v>0</v>
      </c>
      <c r="BL268" s="16" t="s">
        <v>128</v>
      </c>
      <c r="BM268" s="238" t="s">
        <v>2587</v>
      </c>
    </row>
    <row r="269" s="2" customFormat="1">
      <c r="A269" s="37"/>
      <c r="B269" s="38"/>
      <c r="C269" s="39"/>
      <c r="D269" s="240" t="s">
        <v>189</v>
      </c>
      <c r="E269" s="39"/>
      <c r="F269" s="241" t="s">
        <v>2588</v>
      </c>
      <c r="G269" s="39"/>
      <c r="H269" s="39"/>
      <c r="I269" s="242"/>
      <c r="J269" s="39"/>
      <c r="K269" s="39"/>
      <c r="L269" s="43"/>
      <c r="M269" s="243"/>
      <c r="N269" s="24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189</v>
      </c>
      <c r="AU269" s="16" t="s">
        <v>84</v>
      </c>
    </row>
    <row r="270" s="13" customFormat="1">
      <c r="A270" s="13"/>
      <c r="B270" s="245"/>
      <c r="C270" s="246"/>
      <c r="D270" s="247" t="s">
        <v>191</v>
      </c>
      <c r="E270" s="248" t="s">
        <v>1</v>
      </c>
      <c r="F270" s="249" t="s">
        <v>2589</v>
      </c>
      <c r="G270" s="246"/>
      <c r="H270" s="250">
        <v>343.60000000000002</v>
      </c>
      <c r="I270" s="251"/>
      <c r="J270" s="246"/>
      <c r="K270" s="246"/>
      <c r="L270" s="252"/>
      <c r="M270" s="253"/>
      <c r="N270" s="254"/>
      <c r="O270" s="254"/>
      <c r="P270" s="254"/>
      <c r="Q270" s="254"/>
      <c r="R270" s="254"/>
      <c r="S270" s="254"/>
      <c r="T270" s="25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6" t="s">
        <v>191</v>
      </c>
      <c r="AU270" s="256" t="s">
        <v>84</v>
      </c>
      <c r="AV270" s="13" t="s">
        <v>84</v>
      </c>
      <c r="AW270" s="13" t="s">
        <v>33</v>
      </c>
      <c r="AX270" s="13" t="s">
        <v>76</v>
      </c>
      <c r="AY270" s="256" t="s">
        <v>182</v>
      </c>
    </row>
    <row r="271" s="2" customFormat="1" ht="24.15" customHeight="1">
      <c r="A271" s="37"/>
      <c r="B271" s="38"/>
      <c r="C271" s="257" t="s">
        <v>432</v>
      </c>
      <c r="D271" s="257" t="s">
        <v>261</v>
      </c>
      <c r="E271" s="258" t="s">
        <v>2590</v>
      </c>
      <c r="F271" s="259" t="s">
        <v>2591</v>
      </c>
      <c r="G271" s="260" t="s">
        <v>211</v>
      </c>
      <c r="H271" s="261">
        <v>206.16</v>
      </c>
      <c r="I271" s="262"/>
      <c r="J271" s="263">
        <f>ROUND(I271*H271,2)</f>
        <v>0</v>
      </c>
      <c r="K271" s="264"/>
      <c r="L271" s="265"/>
      <c r="M271" s="266" t="s">
        <v>1</v>
      </c>
      <c r="N271" s="267" t="s">
        <v>41</v>
      </c>
      <c r="O271" s="90"/>
      <c r="P271" s="236">
        <f>O271*H271</f>
        <v>0</v>
      </c>
      <c r="Q271" s="236">
        <v>0.00029999999999999997</v>
      </c>
      <c r="R271" s="236">
        <f>Q271*H271</f>
        <v>0.061847999999999993</v>
      </c>
      <c r="S271" s="236">
        <v>0</v>
      </c>
      <c r="T271" s="23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8" t="s">
        <v>140</v>
      </c>
      <c r="AT271" s="238" t="s">
        <v>261</v>
      </c>
      <c r="AU271" s="238" t="s">
        <v>84</v>
      </c>
      <c r="AY271" s="16" t="s">
        <v>182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6" t="s">
        <v>80</v>
      </c>
      <c r="BK271" s="239">
        <f>ROUND(I271*H271,2)</f>
        <v>0</v>
      </c>
      <c r="BL271" s="16" t="s">
        <v>128</v>
      </c>
      <c r="BM271" s="238" t="s">
        <v>2592</v>
      </c>
    </row>
    <row r="272" s="13" customFormat="1">
      <c r="A272" s="13"/>
      <c r="B272" s="245"/>
      <c r="C272" s="246"/>
      <c r="D272" s="247" t="s">
        <v>191</v>
      </c>
      <c r="E272" s="246"/>
      <c r="F272" s="249" t="s">
        <v>2593</v>
      </c>
      <c r="G272" s="246"/>
      <c r="H272" s="250">
        <v>206.16</v>
      </c>
      <c r="I272" s="251"/>
      <c r="J272" s="246"/>
      <c r="K272" s="246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191</v>
      </c>
      <c r="AU272" s="256" t="s">
        <v>84</v>
      </c>
      <c r="AV272" s="13" t="s">
        <v>84</v>
      </c>
      <c r="AW272" s="13" t="s">
        <v>4</v>
      </c>
      <c r="AX272" s="13" t="s">
        <v>80</v>
      </c>
      <c r="AY272" s="256" t="s">
        <v>182</v>
      </c>
    </row>
    <row r="273" s="2" customFormat="1" ht="16.5" customHeight="1">
      <c r="A273" s="37"/>
      <c r="B273" s="38"/>
      <c r="C273" s="257" t="s">
        <v>438</v>
      </c>
      <c r="D273" s="257" t="s">
        <v>261</v>
      </c>
      <c r="E273" s="258" t="s">
        <v>2594</v>
      </c>
      <c r="F273" s="259" t="s">
        <v>2595</v>
      </c>
      <c r="G273" s="260" t="s">
        <v>211</v>
      </c>
      <c r="H273" s="261">
        <v>206.16</v>
      </c>
      <c r="I273" s="262"/>
      <c r="J273" s="263">
        <f>ROUND(I273*H273,2)</f>
        <v>0</v>
      </c>
      <c r="K273" s="264"/>
      <c r="L273" s="265"/>
      <c r="M273" s="266" t="s">
        <v>1</v>
      </c>
      <c r="N273" s="267" t="s">
        <v>41</v>
      </c>
      <c r="O273" s="90"/>
      <c r="P273" s="236">
        <f>O273*H273</f>
        <v>0</v>
      </c>
      <c r="Q273" s="236">
        <v>0.001</v>
      </c>
      <c r="R273" s="236">
        <f>Q273*H273</f>
        <v>0.20616000000000001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140</v>
      </c>
      <c r="AT273" s="238" t="s">
        <v>261</v>
      </c>
      <c r="AU273" s="238" t="s">
        <v>84</v>
      </c>
      <c r="AY273" s="16" t="s">
        <v>182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80</v>
      </c>
      <c r="BK273" s="239">
        <f>ROUND(I273*H273,2)</f>
        <v>0</v>
      </c>
      <c r="BL273" s="16" t="s">
        <v>128</v>
      </c>
      <c r="BM273" s="238" t="s">
        <v>2596</v>
      </c>
    </row>
    <row r="274" s="13" customFormat="1">
      <c r="A274" s="13"/>
      <c r="B274" s="245"/>
      <c r="C274" s="246"/>
      <c r="D274" s="247" t="s">
        <v>191</v>
      </c>
      <c r="E274" s="246"/>
      <c r="F274" s="249" t="s">
        <v>2593</v>
      </c>
      <c r="G274" s="246"/>
      <c r="H274" s="250">
        <v>206.16</v>
      </c>
      <c r="I274" s="251"/>
      <c r="J274" s="246"/>
      <c r="K274" s="246"/>
      <c r="L274" s="252"/>
      <c r="M274" s="253"/>
      <c r="N274" s="254"/>
      <c r="O274" s="254"/>
      <c r="P274" s="254"/>
      <c r="Q274" s="254"/>
      <c r="R274" s="254"/>
      <c r="S274" s="254"/>
      <c r="T274" s="25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191</v>
      </c>
      <c r="AU274" s="256" t="s">
        <v>84</v>
      </c>
      <c r="AV274" s="13" t="s">
        <v>84</v>
      </c>
      <c r="AW274" s="13" t="s">
        <v>4</v>
      </c>
      <c r="AX274" s="13" t="s">
        <v>80</v>
      </c>
      <c r="AY274" s="256" t="s">
        <v>182</v>
      </c>
    </row>
    <row r="275" s="2" customFormat="1" ht="33" customHeight="1">
      <c r="A275" s="37"/>
      <c r="B275" s="38"/>
      <c r="C275" s="226" t="s">
        <v>444</v>
      </c>
      <c r="D275" s="226" t="s">
        <v>184</v>
      </c>
      <c r="E275" s="227" t="s">
        <v>2597</v>
      </c>
      <c r="F275" s="228" t="s">
        <v>2598</v>
      </c>
      <c r="G275" s="229" t="s">
        <v>187</v>
      </c>
      <c r="H275" s="230">
        <v>9.125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41</v>
      </c>
      <c r="O275" s="90"/>
      <c r="P275" s="236">
        <f>O275*H275</f>
        <v>0</v>
      </c>
      <c r="Q275" s="236">
        <v>2.0327999999999999</v>
      </c>
      <c r="R275" s="236">
        <f>Q275*H275</f>
        <v>18.549299999999999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128</v>
      </c>
      <c r="AT275" s="238" t="s">
        <v>184</v>
      </c>
      <c r="AU275" s="238" t="s">
        <v>84</v>
      </c>
      <c r="AY275" s="16" t="s">
        <v>182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80</v>
      </c>
      <c r="BK275" s="239">
        <f>ROUND(I275*H275,2)</f>
        <v>0</v>
      </c>
      <c r="BL275" s="16" t="s">
        <v>128</v>
      </c>
      <c r="BM275" s="238" t="s">
        <v>2599</v>
      </c>
    </row>
    <row r="276" s="2" customFormat="1">
      <c r="A276" s="37"/>
      <c r="B276" s="38"/>
      <c r="C276" s="39"/>
      <c r="D276" s="240" t="s">
        <v>189</v>
      </c>
      <c r="E276" s="39"/>
      <c r="F276" s="241" t="s">
        <v>2600</v>
      </c>
      <c r="G276" s="39"/>
      <c r="H276" s="39"/>
      <c r="I276" s="242"/>
      <c r="J276" s="39"/>
      <c r="K276" s="39"/>
      <c r="L276" s="43"/>
      <c r="M276" s="243"/>
      <c r="N276" s="24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189</v>
      </c>
      <c r="AU276" s="16" t="s">
        <v>84</v>
      </c>
    </row>
    <row r="277" s="13" customFormat="1">
      <c r="A277" s="13"/>
      <c r="B277" s="245"/>
      <c r="C277" s="246"/>
      <c r="D277" s="247" t="s">
        <v>191</v>
      </c>
      <c r="E277" s="248" t="s">
        <v>1</v>
      </c>
      <c r="F277" s="249" t="s">
        <v>2601</v>
      </c>
      <c r="G277" s="246"/>
      <c r="H277" s="250">
        <v>7.875</v>
      </c>
      <c r="I277" s="251"/>
      <c r="J277" s="246"/>
      <c r="K277" s="246"/>
      <c r="L277" s="252"/>
      <c r="M277" s="253"/>
      <c r="N277" s="254"/>
      <c r="O277" s="254"/>
      <c r="P277" s="254"/>
      <c r="Q277" s="254"/>
      <c r="R277" s="254"/>
      <c r="S277" s="254"/>
      <c r="T277" s="25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6" t="s">
        <v>191</v>
      </c>
      <c r="AU277" s="256" t="s">
        <v>84</v>
      </c>
      <c r="AV277" s="13" t="s">
        <v>84</v>
      </c>
      <c r="AW277" s="13" t="s">
        <v>33</v>
      </c>
      <c r="AX277" s="13" t="s">
        <v>76</v>
      </c>
      <c r="AY277" s="256" t="s">
        <v>182</v>
      </c>
    </row>
    <row r="278" s="13" customFormat="1">
      <c r="A278" s="13"/>
      <c r="B278" s="245"/>
      <c r="C278" s="246"/>
      <c r="D278" s="247" t="s">
        <v>191</v>
      </c>
      <c r="E278" s="248" t="s">
        <v>1</v>
      </c>
      <c r="F278" s="249" t="s">
        <v>2602</v>
      </c>
      <c r="G278" s="246"/>
      <c r="H278" s="250">
        <v>1.25</v>
      </c>
      <c r="I278" s="251"/>
      <c r="J278" s="246"/>
      <c r="K278" s="246"/>
      <c r="L278" s="252"/>
      <c r="M278" s="253"/>
      <c r="N278" s="254"/>
      <c r="O278" s="254"/>
      <c r="P278" s="254"/>
      <c r="Q278" s="254"/>
      <c r="R278" s="254"/>
      <c r="S278" s="254"/>
      <c r="T278" s="25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6" t="s">
        <v>191</v>
      </c>
      <c r="AU278" s="256" t="s">
        <v>84</v>
      </c>
      <c r="AV278" s="13" t="s">
        <v>84</v>
      </c>
      <c r="AW278" s="13" t="s">
        <v>33</v>
      </c>
      <c r="AX278" s="13" t="s">
        <v>76</v>
      </c>
      <c r="AY278" s="256" t="s">
        <v>182</v>
      </c>
    </row>
    <row r="279" s="2" customFormat="1" ht="24.15" customHeight="1">
      <c r="A279" s="37"/>
      <c r="B279" s="38"/>
      <c r="C279" s="226" t="s">
        <v>449</v>
      </c>
      <c r="D279" s="226" t="s">
        <v>184</v>
      </c>
      <c r="E279" s="227" t="s">
        <v>2603</v>
      </c>
      <c r="F279" s="228" t="s">
        <v>2604</v>
      </c>
      <c r="G279" s="229" t="s">
        <v>187</v>
      </c>
      <c r="H279" s="230">
        <v>23.379999999999999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41</v>
      </c>
      <c r="O279" s="90"/>
      <c r="P279" s="236">
        <f>O279*H279</f>
        <v>0</v>
      </c>
      <c r="Q279" s="236">
        <v>2.004</v>
      </c>
      <c r="R279" s="236">
        <f>Q279*H279</f>
        <v>46.853519999999996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128</v>
      </c>
      <c r="AT279" s="238" t="s">
        <v>184</v>
      </c>
      <c r="AU279" s="238" t="s">
        <v>84</v>
      </c>
      <c r="AY279" s="16" t="s">
        <v>182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80</v>
      </c>
      <c r="BK279" s="239">
        <f>ROUND(I279*H279,2)</f>
        <v>0</v>
      </c>
      <c r="BL279" s="16" t="s">
        <v>128</v>
      </c>
      <c r="BM279" s="238" t="s">
        <v>2605</v>
      </c>
    </row>
    <row r="280" s="2" customFormat="1">
      <c r="A280" s="37"/>
      <c r="B280" s="38"/>
      <c r="C280" s="39"/>
      <c r="D280" s="240" t="s">
        <v>189</v>
      </c>
      <c r="E280" s="39"/>
      <c r="F280" s="241" t="s">
        <v>2606</v>
      </c>
      <c r="G280" s="39"/>
      <c r="H280" s="39"/>
      <c r="I280" s="242"/>
      <c r="J280" s="39"/>
      <c r="K280" s="39"/>
      <c r="L280" s="43"/>
      <c r="M280" s="243"/>
      <c r="N280" s="24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189</v>
      </c>
      <c r="AU280" s="16" t="s">
        <v>84</v>
      </c>
    </row>
    <row r="281" s="13" customFormat="1">
      <c r="A281" s="13"/>
      <c r="B281" s="245"/>
      <c r="C281" s="246"/>
      <c r="D281" s="247" t="s">
        <v>191</v>
      </c>
      <c r="E281" s="248" t="s">
        <v>1</v>
      </c>
      <c r="F281" s="249" t="s">
        <v>2607</v>
      </c>
      <c r="G281" s="246"/>
      <c r="H281" s="250">
        <v>3.9399999999999999</v>
      </c>
      <c r="I281" s="251"/>
      <c r="J281" s="246"/>
      <c r="K281" s="246"/>
      <c r="L281" s="252"/>
      <c r="M281" s="253"/>
      <c r="N281" s="254"/>
      <c r="O281" s="254"/>
      <c r="P281" s="254"/>
      <c r="Q281" s="254"/>
      <c r="R281" s="254"/>
      <c r="S281" s="254"/>
      <c r="T281" s="25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6" t="s">
        <v>191</v>
      </c>
      <c r="AU281" s="256" t="s">
        <v>84</v>
      </c>
      <c r="AV281" s="13" t="s">
        <v>84</v>
      </c>
      <c r="AW281" s="13" t="s">
        <v>33</v>
      </c>
      <c r="AX281" s="13" t="s">
        <v>76</v>
      </c>
      <c r="AY281" s="256" t="s">
        <v>182</v>
      </c>
    </row>
    <row r="282" s="13" customFormat="1">
      <c r="A282" s="13"/>
      <c r="B282" s="245"/>
      <c r="C282" s="246"/>
      <c r="D282" s="247" t="s">
        <v>191</v>
      </c>
      <c r="E282" s="248" t="s">
        <v>1</v>
      </c>
      <c r="F282" s="249" t="s">
        <v>2608</v>
      </c>
      <c r="G282" s="246"/>
      <c r="H282" s="250">
        <v>19.439999999999998</v>
      </c>
      <c r="I282" s="251"/>
      <c r="J282" s="246"/>
      <c r="K282" s="246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191</v>
      </c>
      <c r="AU282" s="256" t="s">
        <v>84</v>
      </c>
      <c r="AV282" s="13" t="s">
        <v>84</v>
      </c>
      <c r="AW282" s="13" t="s">
        <v>33</v>
      </c>
      <c r="AX282" s="13" t="s">
        <v>76</v>
      </c>
      <c r="AY282" s="256" t="s">
        <v>182</v>
      </c>
    </row>
    <row r="283" s="12" customFormat="1" ht="22.8" customHeight="1">
      <c r="A283" s="12"/>
      <c r="B283" s="210"/>
      <c r="C283" s="211"/>
      <c r="D283" s="212" t="s">
        <v>75</v>
      </c>
      <c r="E283" s="224" t="s">
        <v>131</v>
      </c>
      <c r="F283" s="224" t="s">
        <v>295</v>
      </c>
      <c r="G283" s="211"/>
      <c r="H283" s="211"/>
      <c r="I283" s="214"/>
      <c r="J283" s="225">
        <f>BK283</f>
        <v>0</v>
      </c>
      <c r="K283" s="211"/>
      <c r="L283" s="216"/>
      <c r="M283" s="217"/>
      <c r="N283" s="218"/>
      <c r="O283" s="218"/>
      <c r="P283" s="219">
        <f>SUM(P284:P290)</f>
        <v>0</v>
      </c>
      <c r="Q283" s="218"/>
      <c r="R283" s="219">
        <f>SUM(R284:R290)</f>
        <v>24.95815</v>
      </c>
      <c r="S283" s="218"/>
      <c r="T283" s="220">
        <f>SUM(T284:T290)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1" t="s">
        <v>80</v>
      </c>
      <c r="AT283" s="222" t="s">
        <v>75</v>
      </c>
      <c r="AU283" s="222" t="s">
        <v>80</v>
      </c>
      <c r="AY283" s="221" t="s">
        <v>182</v>
      </c>
      <c r="BK283" s="223">
        <f>SUM(BK284:BK290)</f>
        <v>0</v>
      </c>
    </row>
    <row r="284" s="2" customFormat="1" ht="33" customHeight="1">
      <c r="A284" s="37"/>
      <c r="B284" s="38"/>
      <c r="C284" s="226" t="s">
        <v>454</v>
      </c>
      <c r="D284" s="226" t="s">
        <v>184</v>
      </c>
      <c r="E284" s="227" t="s">
        <v>2609</v>
      </c>
      <c r="F284" s="228" t="s">
        <v>2610</v>
      </c>
      <c r="G284" s="229" t="s">
        <v>211</v>
      </c>
      <c r="H284" s="230">
        <v>138.90000000000001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0.083500000000000005</v>
      </c>
      <c r="R284" s="236">
        <f>Q284*H284</f>
        <v>11.59815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128</v>
      </c>
      <c r="AT284" s="238" t="s">
        <v>184</v>
      </c>
      <c r="AU284" s="238" t="s">
        <v>84</v>
      </c>
      <c r="AY284" s="16" t="s">
        <v>182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80</v>
      </c>
      <c r="BK284" s="239">
        <f>ROUND(I284*H284,2)</f>
        <v>0</v>
      </c>
      <c r="BL284" s="16" t="s">
        <v>128</v>
      </c>
      <c r="BM284" s="238" t="s">
        <v>2611</v>
      </c>
    </row>
    <row r="285" s="2" customFormat="1">
      <c r="A285" s="37"/>
      <c r="B285" s="38"/>
      <c r="C285" s="39"/>
      <c r="D285" s="240" t="s">
        <v>189</v>
      </c>
      <c r="E285" s="39"/>
      <c r="F285" s="241" t="s">
        <v>2612</v>
      </c>
      <c r="G285" s="39"/>
      <c r="H285" s="39"/>
      <c r="I285" s="242"/>
      <c r="J285" s="39"/>
      <c r="K285" s="39"/>
      <c r="L285" s="43"/>
      <c r="M285" s="243"/>
      <c r="N285" s="24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189</v>
      </c>
      <c r="AU285" s="16" t="s">
        <v>84</v>
      </c>
    </row>
    <row r="286" s="13" customFormat="1">
      <c r="A286" s="13"/>
      <c r="B286" s="245"/>
      <c r="C286" s="246"/>
      <c r="D286" s="247" t="s">
        <v>191</v>
      </c>
      <c r="E286" s="248" t="s">
        <v>1</v>
      </c>
      <c r="F286" s="249" t="s">
        <v>2613</v>
      </c>
      <c r="G286" s="246"/>
      <c r="H286" s="250">
        <v>138.89999999999998</v>
      </c>
      <c r="I286" s="251"/>
      <c r="J286" s="246"/>
      <c r="K286" s="246"/>
      <c r="L286" s="252"/>
      <c r="M286" s="253"/>
      <c r="N286" s="254"/>
      <c r="O286" s="254"/>
      <c r="P286" s="254"/>
      <c r="Q286" s="254"/>
      <c r="R286" s="254"/>
      <c r="S286" s="254"/>
      <c r="T286" s="25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6" t="s">
        <v>191</v>
      </c>
      <c r="AU286" s="256" t="s">
        <v>84</v>
      </c>
      <c r="AV286" s="13" t="s">
        <v>84</v>
      </c>
      <c r="AW286" s="13" t="s">
        <v>33</v>
      </c>
      <c r="AX286" s="13" t="s">
        <v>76</v>
      </c>
      <c r="AY286" s="256" t="s">
        <v>182</v>
      </c>
    </row>
    <row r="287" s="2" customFormat="1" ht="16.5" customHeight="1">
      <c r="A287" s="37"/>
      <c r="B287" s="38"/>
      <c r="C287" s="257" t="s">
        <v>459</v>
      </c>
      <c r="D287" s="257" t="s">
        <v>261</v>
      </c>
      <c r="E287" s="258" t="s">
        <v>2614</v>
      </c>
      <c r="F287" s="259" t="s">
        <v>2615</v>
      </c>
      <c r="G287" s="260" t="s">
        <v>269</v>
      </c>
      <c r="H287" s="261">
        <v>8</v>
      </c>
      <c r="I287" s="262"/>
      <c r="J287" s="263">
        <f>ROUND(I287*H287,2)</f>
        <v>0</v>
      </c>
      <c r="K287" s="264"/>
      <c r="L287" s="265"/>
      <c r="M287" s="266" t="s">
        <v>1</v>
      </c>
      <c r="N287" s="267" t="s">
        <v>41</v>
      </c>
      <c r="O287" s="90"/>
      <c r="P287" s="236">
        <f>O287*H287</f>
        <v>0</v>
      </c>
      <c r="Q287" s="236">
        <v>1.6699999999999999</v>
      </c>
      <c r="R287" s="236">
        <f>Q287*H287</f>
        <v>13.359999999999999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140</v>
      </c>
      <c r="AT287" s="238" t="s">
        <v>261</v>
      </c>
      <c r="AU287" s="238" t="s">
        <v>84</v>
      </c>
      <c r="AY287" s="16" t="s">
        <v>182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80</v>
      </c>
      <c r="BK287" s="239">
        <f>ROUND(I287*H287,2)</f>
        <v>0</v>
      </c>
      <c r="BL287" s="16" t="s">
        <v>128</v>
      </c>
      <c r="BM287" s="238" t="s">
        <v>2616</v>
      </c>
    </row>
    <row r="288" s="13" customFormat="1">
      <c r="A288" s="13"/>
      <c r="B288" s="245"/>
      <c r="C288" s="246"/>
      <c r="D288" s="247" t="s">
        <v>191</v>
      </c>
      <c r="E288" s="248" t="s">
        <v>1</v>
      </c>
      <c r="F288" s="249" t="s">
        <v>2617</v>
      </c>
      <c r="G288" s="246"/>
      <c r="H288" s="250">
        <v>8</v>
      </c>
      <c r="I288" s="251"/>
      <c r="J288" s="246"/>
      <c r="K288" s="246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191</v>
      </c>
      <c r="AU288" s="256" t="s">
        <v>84</v>
      </c>
      <c r="AV288" s="13" t="s">
        <v>84</v>
      </c>
      <c r="AW288" s="13" t="s">
        <v>33</v>
      </c>
      <c r="AX288" s="13" t="s">
        <v>80</v>
      </c>
      <c r="AY288" s="256" t="s">
        <v>182</v>
      </c>
    </row>
    <row r="289" s="2" customFormat="1" ht="24.15" customHeight="1">
      <c r="A289" s="37"/>
      <c r="B289" s="38"/>
      <c r="C289" s="226" t="s">
        <v>464</v>
      </c>
      <c r="D289" s="226" t="s">
        <v>184</v>
      </c>
      <c r="E289" s="227" t="s">
        <v>2618</v>
      </c>
      <c r="F289" s="228" t="s">
        <v>2619</v>
      </c>
      <c r="G289" s="229" t="s">
        <v>243</v>
      </c>
      <c r="H289" s="230">
        <v>75.058000000000007</v>
      </c>
      <c r="I289" s="231"/>
      <c r="J289" s="232">
        <f>ROUND(I289*H289,2)</f>
        <v>0</v>
      </c>
      <c r="K289" s="233"/>
      <c r="L289" s="43"/>
      <c r="M289" s="234" t="s">
        <v>1</v>
      </c>
      <c r="N289" s="235" t="s">
        <v>41</v>
      </c>
      <c r="O289" s="90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128</v>
      </c>
      <c r="AT289" s="238" t="s">
        <v>184</v>
      </c>
      <c r="AU289" s="238" t="s">
        <v>84</v>
      </c>
      <c r="AY289" s="16" t="s">
        <v>182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80</v>
      </c>
      <c r="BK289" s="239">
        <f>ROUND(I289*H289,2)</f>
        <v>0</v>
      </c>
      <c r="BL289" s="16" t="s">
        <v>128</v>
      </c>
      <c r="BM289" s="238" t="s">
        <v>2620</v>
      </c>
    </row>
    <row r="290" s="2" customFormat="1">
      <c r="A290" s="37"/>
      <c r="B290" s="38"/>
      <c r="C290" s="39"/>
      <c r="D290" s="240" t="s">
        <v>189</v>
      </c>
      <c r="E290" s="39"/>
      <c r="F290" s="241" t="s">
        <v>2621</v>
      </c>
      <c r="G290" s="39"/>
      <c r="H290" s="39"/>
      <c r="I290" s="242"/>
      <c r="J290" s="39"/>
      <c r="K290" s="39"/>
      <c r="L290" s="43"/>
      <c r="M290" s="243"/>
      <c r="N290" s="244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189</v>
      </c>
      <c r="AU290" s="16" t="s">
        <v>84</v>
      </c>
    </row>
    <row r="291" s="12" customFormat="1" ht="22.8" customHeight="1">
      <c r="A291" s="12"/>
      <c r="B291" s="210"/>
      <c r="C291" s="211"/>
      <c r="D291" s="212" t="s">
        <v>75</v>
      </c>
      <c r="E291" s="224" t="s">
        <v>140</v>
      </c>
      <c r="F291" s="224" t="s">
        <v>302</v>
      </c>
      <c r="G291" s="211"/>
      <c r="H291" s="211"/>
      <c r="I291" s="214"/>
      <c r="J291" s="225">
        <f>BK291</f>
        <v>0</v>
      </c>
      <c r="K291" s="211"/>
      <c r="L291" s="216"/>
      <c r="M291" s="217"/>
      <c r="N291" s="218"/>
      <c r="O291" s="218"/>
      <c r="P291" s="219">
        <f>SUM(P292:P300)</f>
        <v>0</v>
      </c>
      <c r="Q291" s="218"/>
      <c r="R291" s="219">
        <f>SUM(R292:R300)</f>
        <v>1.3500406</v>
      </c>
      <c r="S291" s="218"/>
      <c r="T291" s="220">
        <f>SUM(T292:T300)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1" t="s">
        <v>80</v>
      </c>
      <c r="AT291" s="222" t="s">
        <v>75</v>
      </c>
      <c r="AU291" s="222" t="s">
        <v>80</v>
      </c>
      <c r="AY291" s="221" t="s">
        <v>182</v>
      </c>
      <c r="BK291" s="223">
        <f>SUM(BK292:BK300)</f>
        <v>0</v>
      </c>
    </row>
    <row r="292" s="2" customFormat="1" ht="24.15" customHeight="1">
      <c r="A292" s="37"/>
      <c r="B292" s="38"/>
      <c r="C292" s="226" t="s">
        <v>470</v>
      </c>
      <c r="D292" s="226" t="s">
        <v>184</v>
      </c>
      <c r="E292" s="227" t="s">
        <v>2622</v>
      </c>
      <c r="F292" s="228" t="s">
        <v>2623</v>
      </c>
      <c r="G292" s="229" t="s">
        <v>305</v>
      </c>
      <c r="H292" s="230">
        <v>6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41</v>
      </c>
      <c r="O292" s="90"/>
      <c r="P292" s="236">
        <f>O292*H292</f>
        <v>0</v>
      </c>
      <c r="Q292" s="236">
        <v>1.5999999999999999E-05</v>
      </c>
      <c r="R292" s="236">
        <f>Q292*H292</f>
        <v>9.6000000000000002E-05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128</v>
      </c>
      <c r="AT292" s="238" t="s">
        <v>184</v>
      </c>
      <c r="AU292" s="238" t="s">
        <v>84</v>
      </c>
      <c r="AY292" s="16" t="s">
        <v>182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80</v>
      </c>
      <c r="BK292" s="239">
        <f>ROUND(I292*H292,2)</f>
        <v>0</v>
      </c>
      <c r="BL292" s="16" t="s">
        <v>128</v>
      </c>
      <c r="BM292" s="238" t="s">
        <v>2624</v>
      </c>
    </row>
    <row r="293" s="2" customFormat="1">
      <c r="A293" s="37"/>
      <c r="B293" s="38"/>
      <c r="C293" s="39"/>
      <c r="D293" s="240" t="s">
        <v>189</v>
      </c>
      <c r="E293" s="39"/>
      <c r="F293" s="241" t="s">
        <v>2625</v>
      </c>
      <c r="G293" s="39"/>
      <c r="H293" s="39"/>
      <c r="I293" s="242"/>
      <c r="J293" s="39"/>
      <c r="K293" s="39"/>
      <c r="L293" s="43"/>
      <c r="M293" s="243"/>
      <c r="N293" s="24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189</v>
      </c>
      <c r="AU293" s="16" t="s">
        <v>84</v>
      </c>
    </row>
    <row r="294" s="13" customFormat="1">
      <c r="A294" s="13"/>
      <c r="B294" s="245"/>
      <c r="C294" s="246"/>
      <c r="D294" s="247" t="s">
        <v>191</v>
      </c>
      <c r="E294" s="248" t="s">
        <v>1</v>
      </c>
      <c r="F294" s="249" t="s">
        <v>2626</v>
      </c>
      <c r="G294" s="246"/>
      <c r="H294" s="250">
        <v>6</v>
      </c>
      <c r="I294" s="251"/>
      <c r="J294" s="246"/>
      <c r="K294" s="246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191</v>
      </c>
      <c r="AU294" s="256" t="s">
        <v>84</v>
      </c>
      <c r="AV294" s="13" t="s">
        <v>84</v>
      </c>
      <c r="AW294" s="13" t="s">
        <v>33</v>
      </c>
      <c r="AX294" s="13" t="s">
        <v>76</v>
      </c>
      <c r="AY294" s="256" t="s">
        <v>182</v>
      </c>
    </row>
    <row r="295" s="2" customFormat="1" ht="16.5" customHeight="1">
      <c r="A295" s="37"/>
      <c r="B295" s="38"/>
      <c r="C295" s="257" t="s">
        <v>476</v>
      </c>
      <c r="D295" s="257" t="s">
        <v>261</v>
      </c>
      <c r="E295" s="258" t="s">
        <v>2627</v>
      </c>
      <c r="F295" s="259" t="s">
        <v>2628</v>
      </c>
      <c r="G295" s="260" t="s">
        <v>305</v>
      </c>
      <c r="H295" s="261">
        <v>6.0899999999999999</v>
      </c>
      <c r="I295" s="262"/>
      <c r="J295" s="263">
        <f>ROUND(I295*H295,2)</f>
        <v>0</v>
      </c>
      <c r="K295" s="264"/>
      <c r="L295" s="265"/>
      <c r="M295" s="266" t="s">
        <v>1</v>
      </c>
      <c r="N295" s="267" t="s">
        <v>41</v>
      </c>
      <c r="O295" s="90"/>
      <c r="P295" s="236">
        <f>O295*H295</f>
        <v>0</v>
      </c>
      <c r="Q295" s="236">
        <v>0.0081399999999999997</v>
      </c>
      <c r="R295" s="236">
        <f>Q295*H295</f>
        <v>0.049572599999999994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140</v>
      </c>
      <c r="AT295" s="238" t="s">
        <v>261</v>
      </c>
      <c r="AU295" s="238" t="s">
        <v>84</v>
      </c>
      <c r="AY295" s="16" t="s">
        <v>182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80</v>
      </c>
      <c r="BK295" s="239">
        <f>ROUND(I295*H295,2)</f>
        <v>0</v>
      </c>
      <c r="BL295" s="16" t="s">
        <v>128</v>
      </c>
      <c r="BM295" s="238" t="s">
        <v>2629</v>
      </c>
    </row>
    <row r="296" s="13" customFormat="1">
      <c r="A296" s="13"/>
      <c r="B296" s="245"/>
      <c r="C296" s="246"/>
      <c r="D296" s="247" t="s">
        <v>191</v>
      </c>
      <c r="E296" s="246"/>
      <c r="F296" s="249" t="s">
        <v>2630</v>
      </c>
      <c r="G296" s="246"/>
      <c r="H296" s="250">
        <v>6.0899999999999999</v>
      </c>
      <c r="I296" s="251"/>
      <c r="J296" s="246"/>
      <c r="K296" s="246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191</v>
      </c>
      <c r="AU296" s="256" t="s">
        <v>84</v>
      </c>
      <c r="AV296" s="13" t="s">
        <v>84</v>
      </c>
      <c r="AW296" s="13" t="s">
        <v>4</v>
      </c>
      <c r="AX296" s="13" t="s">
        <v>80</v>
      </c>
      <c r="AY296" s="256" t="s">
        <v>182</v>
      </c>
    </row>
    <row r="297" s="2" customFormat="1" ht="24.15" customHeight="1">
      <c r="A297" s="37"/>
      <c r="B297" s="38"/>
      <c r="C297" s="226" t="s">
        <v>481</v>
      </c>
      <c r="D297" s="226" t="s">
        <v>184</v>
      </c>
      <c r="E297" s="227" t="s">
        <v>2631</v>
      </c>
      <c r="F297" s="228" t="s">
        <v>2632</v>
      </c>
      <c r="G297" s="229" t="s">
        <v>269</v>
      </c>
      <c r="H297" s="230">
        <v>2</v>
      </c>
      <c r="I297" s="231"/>
      <c r="J297" s="232">
        <f>ROUND(I297*H297,2)</f>
        <v>0</v>
      </c>
      <c r="K297" s="233"/>
      <c r="L297" s="43"/>
      <c r="M297" s="234" t="s">
        <v>1</v>
      </c>
      <c r="N297" s="235" t="s">
        <v>41</v>
      </c>
      <c r="O297" s="90"/>
      <c r="P297" s="236">
        <f>O297*H297</f>
        <v>0</v>
      </c>
      <c r="Q297" s="236">
        <v>0.010186000000000001</v>
      </c>
      <c r="R297" s="236">
        <f>Q297*H297</f>
        <v>0.020372000000000001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128</v>
      </c>
      <c r="AT297" s="238" t="s">
        <v>184</v>
      </c>
      <c r="AU297" s="238" t="s">
        <v>84</v>
      </c>
      <c r="AY297" s="16" t="s">
        <v>182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80</v>
      </c>
      <c r="BK297" s="239">
        <f>ROUND(I297*H297,2)</f>
        <v>0</v>
      </c>
      <c r="BL297" s="16" t="s">
        <v>128</v>
      </c>
      <c r="BM297" s="238" t="s">
        <v>2633</v>
      </c>
    </row>
    <row r="298" s="2" customFormat="1">
      <c r="A298" s="37"/>
      <c r="B298" s="38"/>
      <c r="C298" s="39"/>
      <c r="D298" s="240" t="s">
        <v>189</v>
      </c>
      <c r="E298" s="39"/>
      <c r="F298" s="241" t="s">
        <v>2634</v>
      </c>
      <c r="G298" s="39"/>
      <c r="H298" s="39"/>
      <c r="I298" s="242"/>
      <c r="J298" s="39"/>
      <c r="K298" s="39"/>
      <c r="L298" s="43"/>
      <c r="M298" s="243"/>
      <c r="N298" s="24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189</v>
      </c>
      <c r="AU298" s="16" t="s">
        <v>84</v>
      </c>
    </row>
    <row r="299" s="13" customFormat="1">
      <c r="A299" s="13"/>
      <c r="B299" s="245"/>
      <c r="C299" s="246"/>
      <c r="D299" s="247" t="s">
        <v>191</v>
      </c>
      <c r="E299" s="248" t="s">
        <v>1</v>
      </c>
      <c r="F299" s="249" t="s">
        <v>2635</v>
      </c>
      <c r="G299" s="246"/>
      <c r="H299" s="250">
        <v>2</v>
      </c>
      <c r="I299" s="251"/>
      <c r="J299" s="246"/>
      <c r="K299" s="246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191</v>
      </c>
      <c r="AU299" s="256" t="s">
        <v>84</v>
      </c>
      <c r="AV299" s="13" t="s">
        <v>84</v>
      </c>
      <c r="AW299" s="13" t="s">
        <v>33</v>
      </c>
      <c r="AX299" s="13" t="s">
        <v>76</v>
      </c>
      <c r="AY299" s="256" t="s">
        <v>182</v>
      </c>
    </row>
    <row r="300" s="2" customFormat="1" ht="24.15" customHeight="1">
      <c r="A300" s="37"/>
      <c r="B300" s="38"/>
      <c r="C300" s="257" t="s">
        <v>485</v>
      </c>
      <c r="D300" s="257" t="s">
        <v>261</v>
      </c>
      <c r="E300" s="258" t="s">
        <v>2636</v>
      </c>
      <c r="F300" s="259" t="s">
        <v>2637</v>
      </c>
      <c r="G300" s="260" t="s">
        <v>269</v>
      </c>
      <c r="H300" s="261">
        <v>2</v>
      </c>
      <c r="I300" s="262"/>
      <c r="J300" s="263">
        <f>ROUND(I300*H300,2)</f>
        <v>0</v>
      </c>
      <c r="K300" s="264"/>
      <c r="L300" s="265"/>
      <c r="M300" s="266" t="s">
        <v>1</v>
      </c>
      <c r="N300" s="267" t="s">
        <v>41</v>
      </c>
      <c r="O300" s="90"/>
      <c r="P300" s="236">
        <f>O300*H300</f>
        <v>0</v>
      </c>
      <c r="Q300" s="236">
        <v>0.64000000000000001</v>
      </c>
      <c r="R300" s="236">
        <f>Q300*H300</f>
        <v>1.28</v>
      </c>
      <c r="S300" s="236">
        <v>0</v>
      </c>
      <c r="T300" s="23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140</v>
      </c>
      <c r="AT300" s="238" t="s">
        <v>261</v>
      </c>
      <c r="AU300" s="238" t="s">
        <v>84</v>
      </c>
      <c r="AY300" s="16" t="s">
        <v>182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80</v>
      </c>
      <c r="BK300" s="239">
        <f>ROUND(I300*H300,2)</f>
        <v>0</v>
      </c>
      <c r="BL300" s="16" t="s">
        <v>128</v>
      </c>
      <c r="BM300" s="238" t="s">
        <v>2638</v>
      </c>
    </row>
    <row r="301" s="12" customFormat="1" ht="22.8" customHeight="1">
      <c r="A301" s="12"/>
      <c r="B301" s="210"/>
      <c r="C301" s="211"/>
      <c r="D301" s="212" t="s">
        <v>75</v>
      </c>
      <c r="E301" s="224" t="s">
        <v>143</v>
      </c>
      <c r="F301" s="224" t="s">
        <v>1890</v>
      </c>
      <c r="G301" s="211"/>
      <c r="H301" s="211"/>
      <c r="I301" s="214"/>
      <c r="J301" s="225">
        <f>BK301</f>
        <v>0</v>
      </c>
      <c r="K301" s="211"/>
      <c r="L301" s="216"/>
      <c r="M301" s="217"/>
      <c r="N301" s="218"/>
      <c r="O301" s="218"/>
      <c r="P301" s="219">
        <f>SUM(P302:P307)</f>
        <v>0</v>
      </c>
      <c r="Q301" s="218"/>
      <c r="R301" s="219">
        <f>SUM(R302:R307)</f>
        <v>0.00015480000000000002</v>
      </c>
      <c r="S301" s="218"/>
      <c r="T301" s="220">
        <f>SUM(T302:T307)</f>
        <v>0.0054000000000000003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1" t="s">
        <v>80</v>
      </c>
      <c r="AT301" s="222" t="s">
        <v>75</v>
      </c>
      <c r="AU301" s="222" t="s">
        <v>80</v>
      </c>
      <c r="AY301" s="221" t="s">
        <v>182</v>
      </c>
      <c r="BK301" s="223">
        <f>SUM(BK302:BK307)</f>
        <v>0</v>
      </c>
    </row>
    <row r="302" s="2" customFormat="1" ht="21.75" customHeight="1">
      <c r="A302" s="37"/>
      <c r="B302" s="38"/>
      <c r="C302" s="226" t="s">
        <v>489</v>
      </c>
      <c r="D302" s="226" t="s">
        <v>184</v>
      </c>
      <c r="E302" s="227" t="s">
        <v>2639</v>
      </c>
      <c r="F302" s="228" t="s">
        <v>2640</v>
      </c>
      <c r="G302" s="229" t="s">
        <v>211</v>
      </c>
      <c r="H302" s="230">
        <v>103.2</v>
      </c>
      <c r="I302" s="231"/>
      <c r="J302" s="232">
        <f>ROUND(I302*H302,2)</f>
        <v>0</v>
      </c>
      <c r="K302" s="233"/>
      <c r="L302" s="43"/>
      <c r="M302" s="234" t="s">
        <v>1</v>
      </c>
      <c r="N302" s="235" t="s">
        <v>41</v>
      </c>
      <c r="O302" s="90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128</v>
      </c>
      <c r="AT302" s="238" t="s">
        <v>184</v>
      </c>
      <c r="AU302" s="238" t="s">
        <v>84</v>
      </c>
      <c r="AY302" s="16" t="s">
        <v>182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80</v>
      </c>
      <c r="BK302" s="239">
        <f>ROUND(I302*H302,2)</f>
        <v>0</v>
      </c>
      <c r="BL302" s="16" t="s">
        <v>128</v>
      </c>
      <c r="BM302" s="238" t="s">
        <v>2641</v>
      </c>
    </row>
    <row r="303" s="2" customFormat="1">
      <c r="A303" s="37"/>
      <c r="B303" s="38"/>
      <c r="C303" s="39"/>
      <c r="D303" s="240" t="s">
        <v>189</v>
      </c>
      <c r="E303" s="39"/>
      <c r="F303" s="241" t="s">
        <v>2642</v>
      </c>
      <c r="G303" s="39"/>
      <c r="H303" s="39"/>
      <c r="I303" s="242"/>
      <c r="J303" s="39"/>
      <c r="K303" s="39"/>
      <c r="L303" s="43"/>
      <c r="M303" s="243"/>
      <c r="N303" s="24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189</v>
      </c>
      <c r="AU303" s="16" t="s">
        <v>84</v>
      </c>
    </row>
    <row r="304" s="13" customFormat="1">
      <c r="A304" s="13"/>
      <c r="B304" s="245"/>
      <c r="C304" s="246"/>
      <c r="D304" s="247" t="s">
        <v>191</v>
      </c>
      <c r="E304" s="248" t="s">
        <v>1</v>
      </c>
      <c r="F304" s="249" t="s">
        <v>2451</v>
      </c>
      <c r="G304" s="246"/>
      <c r="H304" s="250">
        <v>103.2</v>
      </c>
      <c r="I304" s="251"/>
      <c r="J304" s="246"/>
      <c r="K304" s="246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191</v>
      </c>
      <c r="AU304" s="256" t="s">
        <v>84</v>
      </c>
      <c r="AV304" s="13" t="s">
        <v>84</v>
      </c>
      <c r="AW304" s="13" t="s">
        <v>33</v>
      </c>
      <c r="AX304" s="13" t="s">
        <v>76</v>
      </c>
      <c r="AY304" s="256" t="s">
        <v>182</v>
      </c>
    </row>
    <row r="305" s="2" customFormat="1" ht="24.15" customHeight="1">
      <c r="A305" s="37"/>
      <c r="B305" s="38"/>
      <c r="C305" s="226" t="s">
        <v>494</v>
      </c>
      <c r="D305" s="226" t="s">
        <v>184</v>
      </c>
      <c r="E305" s="227" t="s">
        <v>2643</v>
      </c>
      <c r="F305" s="228" t="s">
        <v>2644</v>
      </c>
      <c r="G305" s="229" t="s">
        <v>305</v>
      </c>
      <c r="H305" s="230">
        <v>1.8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8.6000000000000003E-05</v>
      </c>
      <c r="R305" s="236">
        <f>Q305*H305</f>
        <v>0.00015480000000000002</v>
      </c>
      <c r="S305" s="236">
        <v>0.0030000000000000001</v>
      </c>
      <c r="T305" s="237">
        <f>S305*H305</f>
        <v>0.0054000000000000003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128</v>
      </c>
      <c r="AT305" s="238" t="s">
        <v>184</v>
      </c>
      <c r="AU305" s="238" t="s">
        <v>84</v>
      </c>
      <c r="AY305" s="16" t="s">
        <v>182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80</v>
      </c>
      <c r="BK305" s="239">
        <f>ROUND(I305*H305,2)</f>
        <v>0</v>
      </c>
      <c r="BL305" s="16" t="s">
        <v>128</v>
      </c>
      <c r="BM305" s="238" t="s">
        <v>2645</v>
      </c>
    </row>
    <row r="306" s="2" customFormat="1">
      <c r="A306" s="37"/>
      <c r="B306" s="38"/>
      <c r="C306" s="39"/>
      <c r="D306" s="240" t="s">
        <v>189</v>
      </c>
      <c r="E306" s="39"/>
      <c r="F306" s="241" t="s">
        <v>2646</v>
      </c>
      <c r="G306" s="39"/>
      <c r="H306" s="39"/>
      <c r="I306" s="242"/>
      <c r="J306" s="39"/>
      <c r="K306" s="39"/>
      <c r="L306" s="43"/>
      <c r="M306" s="243"/>
      <c r="N306" s="24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189</v>
      </c>
      <c r="AU306" s="16" t="s">
        <v>84</v>
      </c>
    </row>
    <row r="307" s="13" customFormat="1">
      <c r="A307" s="13"/>
      <c r="B307" s="245"/>
      <c r="C307" s="246"/>
      <c r="D307" s="247" t="s">
        <v>191</v>
      </c>
      <c r="E307" s="248" t="s">
        <v>1</v>
      </c>
      <c r="F307" s="249" t="s">
        <v>2647</v>
      </c>
      <c r="G307" s="246"/>
      <c r="H307" s="250">
        <v>1.7999999999999998</v>
      </c>
      <c r="I307" s="251"/>
      <c r="J307" s="246"/>
      <c r="K307" s="246"/>
      <c r="L307" s="252"/>
      <c r="M307" s="253"/>
      <c r="N307" s="254"/>
      <c r="O307" s="254"/>
      <c r="P307" s="254"/>
      <c r="Q307" s="254"/>
      <c r="R307" s="254"/>
      <c r="S307" s="254"/>
      <c r="T307" s="25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6" t="s">
        <v>191</v>
      </c>
      <c r="AU307" s="256" t="s">
        <v>84</v>
      </c>
      <c r="AV307" s="13" t="s">
        <v>84</v>
      </c>
      <c r="AW307" s="13" t="s">
        <v>33</v>
      </c>
      <c r="AX307" s="13" t="s">
        <v>76</v>
      </c>
      <c r="AY307" s="256" t="s">
        <v>182</v>
      </c>
    </row>
    <row r="308" s="12" customFormat="1" ht="22.8" customHeight="1">
      <c r="A308" s="12"/>
      <c r="B308" s="210"/>
      <c r="C308" s="211"/>
      <c r="D308" s="212" t="s">
        <v>75</v>
      </c>
      <c r="E308" s="224" t="s">
        <v>575</v>
      </c>
      <c r="F308" s="224" t="s">
        <v>576</v>
      </c>
      <c r="G308" s="211"/>
      <c r="H308" s="211"/>
      <c r="I308" s="214"/>
      <c r="J308" s="225">
        <f>BK308</f>
        <v>0</v>
      </c>
      <c r="K308" s="211"/>
      <c r="L308" s="216"/>
      <c r="M308" s="217"/>
      <c r="N308" s="218"/>
      <c r="O308" s="218"/>
      <c r="P308" s="219">
        <f>SUM(P309:P311)</f>
        <v>0</v>
      </c>
      <c r="Q308" s="218"/>
      <c r="R308" s="219">
        <f>SUM(R309:R311)</f>
        <v>0</v>
      </c>
      <c r="S308" s="218"/>
      <c r="T308" s="220">
        <f>SUM(T309:T311)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1" t="s">
        <v>80</v>
      </c>
      <c r="AT308" s="222" t="s">
        <v>75</v>
      </c>
      <c r="AU308" s="222" t="s">
        <v>80</v>
      </c>
      <c r="AY308" s="221" t="s">
        <v>182</v>
      </c>
      <c r="BK308" s="223">
        <f>SUM(BK309:BK311)</f>
        <v>0</v>
      </c>
    </row>
    <row r="309" s="2" customFormat="1" ht="16.5" customHeight="1">
      <c r="A309" s="37"/>
      <c r="B309" s="38"/>
      <c r="C309" s="226" t="s">
        <v>499</v>
      </c>
      <c r="D309" s="226" t="s">
        <v>184</v>
      </c>
      <c r="E309" s="227" t="s">
        <v>2648</v>
      </c>
      <c r="F309" s="228" t="s">
        <v>2649</v>
      </c>
      <c r="G309" s="229" t="s">
        <v>243</v>
      </c>
      <c r="H309" s="230">
        <v>115.53400000000001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41</v>
      </c>
      <c r="O309" s="90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128</v>
      </c>
      <c r="AT309" s="238" t="s">
        <v>184</v>
      </c>
      <c r="AU309" s="238" t="s">
        <v>84</v>
      </c>
      <c r="AY309" s="16" t="s">
        <v>182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80</v>
      </c>
      <c r="BK309" s="239">
        <f>ROUND(I309*H309,2)</f>
        <v>0</v>
      </c>
      <c r="BL309" s="16" t="s">
        <v>128</v>
      </c>
      <c r="BM309" s="238" t="s">
        <v>2650</v>
      </c>
    </row>
    <row r="310" s="2" customFormat="1">
      <c r="A310" s="37"/>
      <c r="B310" s="38"/>
      <c r="C310" s="39"/>
      <c r="D310" s="240" t="s">
        <v>189</v>
      </c>
      <c r="E310" s="39"/>
      <c r="F310" s="241" t="s">
        <v>2651</v>
      </c>
      <c r="G310" s="39"/>
      <c r="H310" s="39"/>
      <c r="I310" s="242"/>
      <c r="J310" s="39"/>
      <c r="K310" s="39"/>
      <c r="L310" s="43"/>
      <c r="M310" s="243"/>
      <c r="N310" s="24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189</v>
      </c>
      <c r="AU310" s="16" t="s">
        <v>84</v>
      </c>
    </row>
    <row r="311" s="13" customFormat="1">
      <c r="A311" s="13"/>
      <c r="B311" s="245"/>
      <c r="C311" s="246"/>
      <c r="D311" s="247" t="s">
        <v>191</v>
      </c>
      <c r="E311" s="248" t="s">
        <v>1</v>
      </c>
      <c r="F311" s="249" t="s">
        <v>2652</v>
      </c>
      <c r="G311" s="246"/>
      <c r="H311" s="250">
        <v>115.53399999999999</v>
      </c>
      <c r="I311" s="251"/>
      <c r="J311" s="246"/>
      <c r="K311" s="246"/>
      <c r="L311" s="252"/>
      <c r="M311" s="279"/>
      <c r="N311" s="280"/>
      <c r="O311" s="280"/>
      <c r="P311" s="280"/>
      <c r="Q311" s="280"/>
      <c r="R311" s="280"/>
      <c r="S311" s="280"/>
      <c r="T311" s="28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191</v>
      </c>
      <c r="AU311" s="256" t="s">
        <v>84</v>
      </c>
      <c r="AV311" s="13" t="s">
        <v>84</v>
      </c>
      <c r="AW311" s="13" t="s">
        <v>33</v>
      </c>
      <c r="AX311" s="13" t="s">
        <v>76</v>
      </c>
      <c r="AY311" s="256" t="s">
        <v>182</v>
      </c>
    </row>
    <row r="312" s="2" customFormat="1" ht="6.96" customHeight="1">
      <c r="A312" s="37"/>
      <c r="B312" s="65"/>
      <c r="C312" s="66"/>
      <c r="D312" s="66"/>
      <c r="E312" s="66"/>
      <c r="F312" s="66"/>
      <c r="G312" s="66"/>
      <c r="H312" s="66"/>
      <c r="I312" s="66"/>
      <c r="J312" s="66"/>
      <c r="K312" s="66"/>
      <c r="L312" s="43"/>
      <c r="M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</row>
  </sheetData>
  <sheetProtection sheet="1" autoFilter="0" formatColumns="0" formatRows="0" objects="1" scenarios="1" spinCount="100000" saltValue="e72lb26MZ/p+uW0GwTC3SZUpQL2Ni/XHfW5VS1mTEt6Jp7YF3ffg5vm+LRpbU31kE2htflPLKfuBCxN4UjhWng==" hashValue="UBu9/2QjiroyCo4tBILg+jE4heuAIe9IkLerbCrzeTzCv0BxlanKzeRxd6xhrC5DxbYJY42FwIU+aDV+kzojoA==" algorithmName="SHA-512" password="CC35"/>
  <autoFilter ref="C123:K31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4_01/112251102"/>
    <hyperlink ref="F130" r:id="rId2" display="https://podminky.urs.cz/item/CS_URS_2024_01/113106290"/>
    <hyperlink ref="F133" r:id="rId3" display="https://podminky.urs.cz/item/CS_URS_2024_01/115001105"/>
    <hyperlink ref="F136" r:id="rId4" display="https://podminky.urs.cz/item/CS_URS_2024_01/115101203"/>
    <hyperlink ref="F139" r:id="rId5" display="https://podminky.urs.cz/item/CS_URS_2024_01/115101303"/>
    <hyperlink ref="F142" r:id="rId6" display="https://podminky.urs.cz/item/CS_URS_2024_01/121112003"/>
    <hyperlink ref="F145" r:id="rId7" display="https://podminky.urs.cz/item/CS_URS_2024_01/121151213"/>
    <hyperlink ref="F149" r:id="rId8" display="https://podminky.urs.cz/item/CS_URS_2024_01/121151223"/>
    <hyperlink ref="F152" r:id="rId9" display="https://podminky.urs.cz/item/CS_URS_2024_01/122251104"/>
    <hyperlink ref="F155" r:id="rId10" display="https://podminky.urs.cz/item/CS_URS_2024_01/122251105"/>
    <hyperlink ref="F158" r:id="rId11" display="https://podminky.urs.cz/item/CS_URS_2024_01/132112221"/>
    <hyperlink ref="F161" r:id="rId12" display="https://podminky.urs.cz/item/CS_URS_2024_01/132251251"/>
    <hyperlink ref="F169" r:id="rId13" display="https://podminky.urs.cz/item/CS_URS_2024_01/155132111"/>
    <hyperlink ref="F174" r:id="rId14" display="https://podminky.urs.cz/item/CS_URS_2024_01/162201422"/>
    <hyperlink ref="F176" r:id="rId15" display="https://podminky.urs.cz/item/CS_URS_2024_01/162211311"/>
    <hyperlink ref="F179" r:id="rId16" display="https://podminky.urs.cz/item/CS_URS_2024_01/162211319"/>
    <hyperlink ref="F181" r:id="rId17" display="https://podminky.urs.cz/item/CS_URS_2024_01/162251102"/>
    <hyperlink ref="F184" r:id="rId18" display="https://podminky.urs.cz/item/CS_URS_2024_01/162301972"/>
    <hyperlink ref="F187" r:id="rId19" display="https://podminky.urs.cz/item/CS_URS_2024_01/162401302"/>
    <hyperlink ref="F190" r:id="rId20" display="https://podminky.urs.cz/item/CS_URS_2024_01/162751117"/>
    <hyperlink ref="F194" r:id="rId21" display="https://podminky.urs.cz/item/CS_URS_2024_01/162751119"/>
    <hyperlink ref="F197" r:id="rId22" display="https://podminky.urs.cz/item/CS_URS_2024_01/171151103"/>
    <hyperlink ref="F203" r:id="rId23" display="https://podminky.urs.cz/item/CS_URS_2024_01/171251201"/>
    <hyperlink ref="F206" r:id="rId24" display="https://podminky.urs.cz/item/CS_URS_2024_01/174111101"/>
    <hyperlink ref="F209" r:id="rId25" display="https://podminky.urs.cz/item/CS_URS_2024_01/174151101"/>
    <hyperlink ref="F213" r:id="rId26" display="https://podminky.urs.cz/item/CS_URS_2024_01/175151101"/>
    <hyperlink ref="F218" r:id="rId27" display="https://podminky.urs.cz/item/CS_URS_2024_01/181351103"/>
    <hyperlink ref="F223" r:id="rId28" display="https://podminky.urs.cz/item/CS_URS_2024_01/181411121"/>
    <hyperlink ref="F228" r:id="rId29" display="https://podminky.urs.cz/item/CS_URS_2024_01/181411122"/>
    <hyperlink ref="F234" r:id="rId30" display="https://podminky.urs.cz/item/CS_URS_2024_01/181951112"/>
    <hyperlink ref="F237" r:id="rId31" display="https://podminky.urs.cz/item/CS_URS_2024_01/182151111"/>
    <hyperlink ref="F240" r:id="rId32" display="https://podminky.urs.cz/item/CS_URS_2024_01/182251101"/>
    <hyperlink ref="F243" r:id="rId33" display="https://podminky.urs.cz/item/CS_URS_2024_01/182311123"/>
    <hyperlink ref="F247" r:id="rId34" display="https://podminky.urs.cz/item/CS_URS_2024_01/182311125"/>
    <hyperlink ref="F254" r:id="rId35" display="https://podminky.urs.cz/item/CS_URS_2024_01/321213112"/>
    <hyperlink ref="F258" r:id="rId36" display="https://podminky.urs.cz/item/CS_URS_2024_01/451571111"/>
    <hyperlink ref="F262" r:id="rId37" display="https://podminky.urs.cz/item/CS_URS_2024_01/451573111"/>
    <hyperlink ref="F265" r:id="rId38" display="https://podminky.urs.cz/item/CS_URS_2024_01/457531112"/>
    <hyperlink ref="F269" r:id="rId39" display="https://podminky.urs.cz/item/CS_URS_2024_01/457971121"/>
    <hyperlink ref="F276" r:id="rId40" display="https://podminky.urs.cz/item/CS_URS_2024_01/463211141"/>
    <hyperlink ref="F280" r:id="rId41" display="https://podminky.urs.cz/item/CS_URS_2024_01/464571124"/>
    <hyperlink ref="F285" r:id="rId42" display="https://podminky.urs.cz/item/CS_URS_2024_01/584121111"/>
    <hyperlink ref="F290" r:id="rId43" display="https://podminky.urs.cz/item/CS_URS_2024_01/998226011"/>
    <hyperlink ref="F293" r:id="rId44" display="https://podminky.urs.cz/item/CS_URS_2024_01/871360310"/>
    <hyperlink ref="F298" r:id="rId45" display="https://podminky.urs.cz/item/CS_URS_2024_01/894411311"/>
    <hyperlink ref="F303" r:id="rId46" display="https://podminky.urs.cz/item/CS_URS_2024_01/919722711"/>
    <hyperlink ref="F306" r:id="rId47" display="https://podminky.urs.cz/item/CS_URS_2024_01/977131119"/>
    <hyperlink ref="F310" r:id="rId48" display="https://podminky.urs.cz/item/CS_URS_2024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2653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ROUND((SUM(BE119:BE192)),  2)</f>
        <v>0</v>
      </c>
      <c r="G33" s="37"/>
      <c r="H33" s="37"/>
      <c r="I33" s="163">
        <v>0.20999999999999999</v>
      </c>
      <c r="J33" s="162">
        <f>ROUND(((SUM(BE119:BE192))*I33),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ROUND((SUM(BF119:BF192)),  2)</f>
        <v>0</v>
      </c>
      <c r="G34" s="37"/>
      <c r="H34" s="37"/>
      <c r="I34" s="163">
        <v>0.14999999999999999</v>
      </c>
      <c r="J34" s="162">
        <f>ROUND(((SUM(BF119:BF192))*I34),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ROUND((SUM(BG119:BG192)),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ROUND((SUM(BH119:BH192)),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ROUND((SUM(BI119:BI192)),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5 - Zeleň - rostliny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J120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J121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162</v>
      </c>
      <c r="E99" s="195"/>
      <c r="F99" s="195"/>
      <c r="G99" s="195"/>
      <c r="H99" s="195"/>
      <c r="I99" s="195"/>
      <c r="J99" s="196">
        <f>J190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167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Hazlov - obnovení a nové využití areálu zámku - etapa I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147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5 - Zeleň - rostliny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10. 12. 2024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>Atelier Stöeckl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31</v>
      </c>
      <c r="J116" s="35" t="str">
        <f>E24</f>
        <v>Zdeněk Pospíšil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8"/>
      <c r="B118" s="199"/>
      <c r="C118" s="200" t="s">
        <v>168</v>
      </c>
      <c r="D118" s="201" t="s">
        <v>61</v>
      </c>
      <c r="E118" s="201" t="s">
        <v>57</v>
      </c>
      <c r="F118" s="201" t="s">
        <v>58</v>
      </c>
      <c r="G118" s="201" t="s">
        <v>169</v>
      </c>
      <c r="H118" s="201" t="s">
        <v>170</v>
      </c>
      <c r="I118" s="201" t="s">
        <v>171</v>
      </c>
      <c r="J118" s="202" t="s">
        <v>153</v>
      </c>
      <c r="K118" s="203" t="s">
        <v>172</v>
      </c>
      <c r="L118" s="204"/>
      <c r="M118" s="99" t="s">
        <v>1</v>
      </c>
      <c r="N118" s="100" t="s">
        <v>40</v>
      </c>
      <c r="O118" s="100" t="s">
        <v>173</v>
      </c>
      <c r="P118" s="100" t="s">
        <v>174</v>
      </c>
      <c r="Q118" s="100" t="s">
        <v>175</v>
      </c>
      <c r="R118" s="100" t="s">
        <v>176</v>
      </c>
      <c r="S118" s="100" t="s">
        <v>177</v>
      </c>
      <c r="T118" s="101" t="s">
        <v>178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7"/>
      <c r="B119" s="38"/>
      <c r="C119" s="106" t="s">
        <v>179</v>
      </c>
      <c r="D119" s="39"/>
      <c r="E119" s="39"/>
      <c r="F119" s="39"/>
      <c r="G119" s="39"/>
      <c r="H119" s="39"/>
      <c r="I119" s="39"/>
      <c r="J119" s="205">
        <f>BK119</f>
        <v>0</v>
      </c>
      <c r="K119" s="39"/>
      <c r="L119" s="43"/>
      <c r="M119" s="102"/>
      <c r="N119" s="206"/>
      <c r="O119" s="103"/>
      <c r="P119" s="207">
        <f>P120</f>
        <v>0</v>
      </c>
      <c r="Q119" s="103"/>
      <c r="R119" s="207">
        <f>R120</f>
        <v>57.521438000000011</v>
      </c>
      <c r="S119" s="103"/>
      <c r="T119" s="208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155</v>
      </c>
      <c r="BK119" s="209">
        <f>BK120</f>
        <v>0</v>
      </c>
    </row>
    <row r="120" s="12" customFormat="1" ht="25.92" customHeight="1">
      <c r="A120" s="12"/>
      <c r="B120" s="210"/>
      <c r="C120" s="211"/>
      <c r="D120" s="212" t="s">
        <v>75</v>
      </c>
      <c r="E120" s="213" t="s">
        <v>180</v>
      </c>
      <c r="F120" s="213" t="s">
        <v>181</v>
      </c>
      <c r="G120" s="211"/>
      <c r="H120" s="211"/>
      <c r="I120" s="214"/>
      <c r="J120" s="215">
        <f>BK120</f>
        <v>0</v>
      </c>
      <c r="K120" s="211"/>
      <c r="L120" s="216"/>
      <c r="M120" s="217"/>
      <c r="N120" s="218"/>
      <c r="O120" s="218"/>
      <c r="P120" s="219">
        <f>P121+P190</f>
        <v>0</v>
      </c>
      <c r="Q120" s="218"/>
      <c r="R120" s="219">
        <f>R121+R190</f>
        <v>57.521438000000011</v>
      </c>
      <c r="S120" s="218"/>
      <c r="T120" s="220">
        <f>T121+T190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80</v>
      </c>
      <c r="AT120" s="222" t="s">
        <v>75</v>
      </c>
      <c r="AU120" s="222" t="s">
        <v>76</v>
      </c>
      <c r="AY120" s="221" t="s">
        <v>182</v>
      </c>
      <c r="BK120" s="223">
        <f>BK121+BK190</f>
        <v>0</v>
      </c>
    </row>
    <row r="121" s="12" customFormat="1" ht="22.8" customHeight="1">
      <c r="A121" s="12"/>
      <c r="B121" s="210"/>
      <c r="C121" s="211"/>
      <c r="D121" s="212" t="s">
        <v>75</v>
      </c>
      <c r="E121" s="224" t="s">
        <v>80</v>
      </c>
      <c r="F121" s="224" t="s">
        <v>183</v>
      </c>
      <c r="G121" s="211"/>
      <c r="H121" s="211"/>
      <c r="I121" s="214"/>
      <c r="J121" s="225">
        <f>BK121</f>
        <v>0</v>
      </c>
      <c r="K121" s="211"/>
      <c r="L121" s="216"/>
      <c r="M121" s="217"/>
      <c r="N121" s="218"/>
      <c r="O121" s="218"/>
      <c r="P121" s="219">
        <f>SUM(P122:P189)</f>
        <v>0</v>
      </c>
      <c r="Q121" s="218"/>
      <c r="R121" s="219">
        <f>SUM(R122:R189)</f>
        <v>57.521438000000011</v>
      </c>
      <c r="S121" s="218"/>
      <c r="T121" s="220">
        <f>SUM(T122:T189)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80</v>
      </c>
      <c r="AT121" s="222" t="s">
        <v>75</v>
      </c>
      <c r="AU121" s="222" t="s">
        <v>80</v>
      </c>
      <c r="AY121" s="221" t="s">
        <v>182</v>
      </c>
      <c r="BK121" s="223">
        <f>SUM(BK122:BK189)</f>
        <v>0</v>
      </c>
    </row>
    <row r="122" s="2" customFormat="1" ht="33" customHeight="1">
      <c r="A122" s="37"/>
      <c r="B122" s="38"/>
      <c r="C122" s="226" t="s">
        <v>80</v>
      </c>
      <c r="D122" s="226" t="s">
        <v>184</v>
      </c>
      <c r="E122" s="227" t="s">
        <v>2001</v>
      </c>
      <c r="F122" s="228" t="s">
        <v>2002</v>
      </c>
      <c r="G122" s="229" t="s">
        <v>187</v>
      </c>
      <c r="H122" s="230">
        <v>27.524999999999999</v>
      </c>
      <c r="I122" s="231"/>
      <c r="J122" s="232">
        <f>ROUND(I122*H122,2)</f>
        <v>0</v>
      </c>
      <c r="K122" s="233"/>
      <c r="L122" s="43"/>
      <c r="M122" s="234" t="s">
        <v>1</v>
      </c>
      <c r="N122" s="235" t="s">
        <v>41</v>
      </c>
      <c r="O122" s="90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8" t="s">
        <v>128</v>
      </c>
      <c r="AT122" s="238" t="s">
        <v>184</v>
      </c>
      <c r="AU122" s="238" t="s">
        <v>84</v>
      </c>
      <c r="AY122" s="16" t="s">
        <v>182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6" t="s">
        <v>80</v>
      </c>
      <c r="BK122" s="239">
        <f>ROUND(I122*H122,2)</f>
        <v>0</v>
      </c>
      <c r="BL122" s="16" t="s">
        <v>128</v>
      </c>
      <c r="BM122" s="238" t="s">
        <v>2654</v>
      </c>
    </row>
    <row r="123" s="2" customFormat="1">
      <c r="A123" s="37"/>
      <c r="B123" s="38"/>
      <c r="C123" s="39"/>
      <c r="D123" s="240" t="s">
        <v>189</v>
      </c>
      <c r="E123" s="39"/>
      <c r="F123" s="241" t="s">
        <v>2004</v>
      </c>
      <c r="G123" s="39"/>
      <c r="H123" s="39"/>
      <c r="I123" s="242"/>
      <c r="J123" s="39"/>
      <c r="K123" s="39"/>
      <c r="L123" s="43"/>
      <c r="M123" s="243"/>
      <c r="N123" s="244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189</v>
      </c>
      <c r="AU123" s="16" t="s">
        <v>84</v>
      </c>
    </row>
    <row r="124" s="13" customFormat="1">
      <c r="A124" s="13"/>
      <c r="B124" s="245"/>
      <c r="C124" s="246"/>
      <c r="D124" s="247" t="s">
        <v>191</v>
      </c>
      <c r="E124" s="248" t="s">
        <v>1</v>
      </c>
      <c r="F124" s="249" t="s">
        <v>2655</v>
      </c>
      <c r="G124" s="246"/>
      <c r="H124" s="250">
        <v>27.524999999999999</v>
      </c>
      <c r="I124" s="251"/>
      <c r="J124" s="246"/>
      <c r="K124" s="246"/>
      <c r="L124" s="252"/>
      <c r="M124" s="253"/>
      <c r="N124" s="254"/>
      <c r="O124" s="254"/>
      <c r="P124" s="254"/>
      <c r="Q124" s="254"/>
      <c r="R124" s="254"/>
      <c r="S124" s="254"/>
      <c r="T124" s="25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6" t="s">
        <v>191</v>
      </c>
      <c r="AU124" s="256" t="s">
        <v>84</v>
      </c>
      <c r="AV124" s="13" t="s">
        <v>84</v>
      </c>
      <c r="AW124" s="13" t="s">
        <v>33</v>
      </c>
      <c r="AX124" s="13" t="s">
        <v>76</v>
      </c>
      <c r="AY124" s="256" t="s">
        <v>182</v>
      </c>
    </row>
    <row r="125" s="2" customFormat="1" ht="37.8" customHeight="1">
      <c r="A125" s="37"/>
      <c r="B125" s="38"/>
      <c r="C125" s="226" t="s">
        <v>84</v>
      </c>
      <c r="D125" s="226" t="s">
        <v>184</v>
      </c>
      <c r="E125" s="227" t="s">
        <v>2656</v>
      </c>
      <c r="F125" s="228" t="s">
        <v>2657</v>
      </c>
      <c r="G125" s="229" t="s">
        <v>187</v>
      </c>
      <c r="H125" s="230">
        <v>27.524999999999999</v>
      </c>
      <c r="I125" s="231"/>
      <c r="J125" s="232">
        <f>ROUND(I125*H125,2)</f>
        <v>0</v>
      </c>
      <c r="K125" s="233"/>
      <c r="L125" s="43"/>
      <c r="M125" s="234" t="s">
        <v>1</v>
      </c>
      <c r="N125" s="235" t="s">
        <v>41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128</v>
      </c>
      <c r="AT125" s="238" t="s">
        <v>184</v>
      </c>
      <c r="AU125" s="238" t="s">
        <v>84</v>
      </c>
      <c r="AY125" s="16" t="s">
        <v>182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80</v>
      </c>
      <c r="BK125" s="239">
        <f>ROUND(I125*H125,2)</f>
        <v>0</v>
      </c>
      <c r="BL125" s="16" t="s">
        <v>128</v>
      </c>
      <c r="BM125" s="238" t="s">
        <v>2658</v>
      </c>
    </row>
    <row r="126" s="2" customFormat="1">
      <c r="A126" s="37"/>
      <c r="B126" s="38"/>
      <c r="C126" s="39"/>
      <c r="D126" s="240" t="s">
        <v>189</v>
      </c>
      <c r="E126" s="39"/>
      <c r="F126" s="241" t="s">
        <v>2659</v>
      </c>
      <c r="G126" s="39"/>
      <c r="H126" s="39"/>
      <c r="I126" s="242"/>
      <c r="J126" s="39"/>
      <c r="K126" s="39"/>
      <c r="L126" s="43"/>
      <c r="M126" s="243"/>
      <c r="N126" s="24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189</v>
      </c>
      <c r="AU126" s="16" t="s">
        <v>84</v>
      </c>
    </row>
    <row r="127" s="13" customFormat="1">
      <c r="A127" s="13"/>
      <c r="B127" s="245"/>
      <c r="C127" s="246"/>
      <c r="D127" s="247" t="s">
        <v>191</v>
      </c>
      <c r="E127" s="248" t="s">
        <v>1</v>
      </c>
      <c r="F127" s="249" t="s">
        <v>2660</v>
      </c>
      <c r="G127" s="246"/>
      <c r="H127" s="250">
        <v>27.524999999999999</v>
      </c>
      <c r="I127" s="251"/>
      <c r="J127" s="246"/>
      <c r="K127" s="246"/>
      <c r="L127" s="252"/>
      <c r="M127" s="253"/>
      <c r="N127" s="254"/>
      <c r="O127" s="254"/>
      <c r="P127" s="254"/>
      <c r="Q127" s="254"/>
      <c r="R127" s="254"/>
      <c r="S127" s="254"/>
      <c r="T127" s="25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6" t="s">
        <v>191</v>
      </c>
      <c r="AU127" s="256" t="s">
        <v>84</v>
      </c>
      <c r="AV127" s="13" t="s">
        <v>84</v>
      </c>
      <c r="AW127" s="13" t="s">
        <v>33</v>
      </c>
      <c r="AX127" s="13" t="s">
        <v>76</v>
      </c>
      <c r="AY127" s="256" t="s">
        <v>182</v>
      </c>
    </row>
    <row r="128" s="2" customFormat="1" ht="24.15" customHeight="1">
      <c r="A128" s="37"/>
      <c r="B128" s="38"/>
      <c r="C128" s="226" t="s">
        <v>119</v>
      </c>
      <c r="D128" s="226" t="s">
        <v>184</v>
      </c>
      <c r="E128" s="227" t="s">
        <v>235</v>
      </c>
      <c r="F128" s="228" t="s">
        <v>236</v>
      </c>
      <c r="G128" s="229" t="s">
        <v>187</v>
      </c>
      <c r="H128" s="230">
        <v>27.524999999999999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128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128</v>
      </c>
      <c r="BM128" s="238" t="s">
        <v>2661</v>
      </c>
    </row>
    <row r="129" s="2" customFormat="1">
      <c r="A129" s="37"/>
      <c r="B129" s="38"/>
      <c r="C129" s="39"/>
      <c r="D129" s="240" t="s">
        <v>189</v>
      </c>
      <c r="E129" s="39"/>
      <c r="F129" s="241" t="s">
        <v>238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189</v>
      </c>
      <c r="AU129" s="16" t="s">
        <v>84</v>
      </c>
    </row>
    <row r="130" s="2" customFormat="1" ht="24.15" customHeight="1">
      <c r="A130" s="37"/>
      <c r="B130" s="38"/>
      <c r="C130" s="226" t="s">
        <v>128</v>
      </c>
      <c r="D130" s="226" t="s">
        <v>184</v>
      </c>
      <c r="E130" s="227" t="s">
        <v>2662</v>
      </c>
      <c r="F130" s="228" t="s">
        <v>2663</v>
      </c>
      <c r="G130" s="229" t="s">
        <v>211</v>
      </c>
      <c r="H130" s="230">
        <v>571.25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128</v>
      </c>
      <c r="AT130" s="238" t="s">
        <v>184</v>
      </c>
      <c r="AU130" s="238" t="s">
        <v>84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128</v>
      </c>
      <c r="BM130" s="238" t="s">
        <v>2664</v>
      </c>
    </row>
    <row r="131" s="2" customFormat="1">
      <c r="A131" s="37"/>
      <c r="B131" s="38"/>
      <c r="C131" s="39"/>
      <c r="D131" s="240" t="s">
        <v>189</v>
      </c>
      <c r="E131" s="39"/>
      <c r="F131" s="241" t="s">
        <v>2665</v>
      </c>
      <c r="G131" s="39"/>
      <c r="H131" s="39"/>
      <c r="I131" s="242"/>
      <c r="J131" s="39"/>
      <c r="K131" s="39"/>
      <c r="L131" s="43"/>
      <c r="M131" s="243"/>
      <c r="N131" s="24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189</v>
      </c>
      <c r="AU131" s="16" t="s">
        <v>84</v>
      </c>
    </row>
    <row r="132" s="13" customFormat="1">
      <c r="A132" s="13"/>
      <c r="B132" s="245"/>
      <c r="C132" s="246"/>
      <c r="D132" s="247" t="s">
        <v>191</v>
      </c>
      <c r="E132" s="248" t="s">
        <v>1</v>
      </c>
      <c r="F132" s="249" t="s">
        <v>2666</v>
      </c>
      <c r="G132" s="246"/>
      <c r="H132" s="250">
        <v>571.25</v>
      </c>
      <c r="I132" s="251"/>
      <c r="J132" s="246"/>
      <c r="K132" s="246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191</v>
      </c>
      <c r="AU132" s="256" t="s">
        <v>84</v>
      </c>
      <c r="AV132" s="13" t="s">
        <v>84</v>
      </c>
      <c r="AW132" s="13" t="s">
        <v>33</v>
      </c>
      <c r="AX132" s="13" t="s">
        <v>76</v>
      </c>
      <c r="AY132" s="256" t="s">
        <v>182</v>
      </c>
    </row>
    <row r="133" s="2" customFormat="1" ht="16.5" customHeight="1">
      <c r="A133" s="37"/>
      <c r="B133" s="38"/>
      <c r="C133" s="257" t="s">
        <v>131</v>
      </c>
      <c r="D133" s="257" t="s">
        <v>261</v>
      </c>
      <c r="E133" s="258" t="s">
        <v>2052</v>
      </c>
      <c r="F133" s="259" t="s">
        <v>2053</v>
      </c>
      <c r="G133" s="260" t="s">
        <v>243</v>
      </c>
      <c r="H133" s="261">
        <v>54.270000000000003</v>
      </c>
      <c r="I133" s="262"/>
      <c r="J133" s="263">
        <f>ROUND(I133*H133,2)</f>
        <v>0</v>
      </c>
      <c r="K133" s="264"/>
      <c r="L133" s="265"/>
      <c r="M133" s="266" t="s">
        <v>1</v>
      </c>
      <c r="N133" s="267" t="s">
        <v>41</v>
      </c>
      <c r="O133" s="90"/>
      <c r="P133" s="236">
        <f>O133*H133</f>
        <v>0</v>
      </c>
      <c r="Q133" s="236">
        <v>1</v>
      </c>
      <c r="R133" s="236">
        <f>Q133*H133</f>
        <v>54.270000000000003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140</v>
      </c>
      <c r="AT133" s="238" t="s">
        <v>261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128</v>
      </c>
      <c r="BM133" s="238" t="s">
        <v>2667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2668</v>
      </c>
      <c r="G134" s="246"/>
      <c r="H134" s="250">
        <v>28.5625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13" customFormat="1">
      <c r="A135" s="13"/>
      <c r="B135" s="245"/>
      <c r="C135" s="246"/>
      <c r="D135" s="247" t="s">
        <v>191</v>
      </c>
      <c r="E135" s="246"/>
      <c r="F135" s="249" t="s">
        <v>2669</v>
      </c>
      <c r="G135" s="246"/>
      <c r="H135" s="250">
        <v>54.270000000000003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4</v>
      </c>
      <c r="AX135" s="13" t="s">
        <v>80</v>
      </c>
      <c r="AY135" s="256" t="s">
        <v>182</v>
      </c>
    </row>
    <row r="136" s="2" customFormat="1" ht="24.15" customHeight="1">
      <c r="A136" s="37"/>
      <c r="B136" s="38"/>
      <c r="C136" s="226" t="s">
        <v>134</v>
      </c>
      <c r="D136" s="226" t="s">
        <v>184</v>
      </c>
      <c r="E136" s="227" t="s">
        <v>1787</v>
      </c>
      <c r="F136" s="228" t="s">
        <v>1788</v>
      </c>
      <c r="G136" s="229" t="s">
        <v>211</v>
      </c>
      <c r="H136" s="230">
        <v>571.25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2670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1790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2" customFormat="1" ht="16.5" customHeight="1">
      <c r="A138" s="37"/>
      <c r="B138" s="38"/>
      <c r="C138" s="257" t="s">
        <v>137</v>
      </c>
      <c r="D138" s="257" t="s">
        <v>261</v>
      </c>
      <c r="E138" s="258" t="s">
        <v>1791</v>
      </c>
      <c r="F138" s="259" t="s">
        <v>1792</v>
      </c>
      <c r="G138" s="260" t="s">
        <v>1076</v>
      </c>
      <c r="H138" s="261">
        <v>11.425000000000001</v>
      </c>
      <c r="I138" s="262"/>
      <c r="J138" s="263">
        <f>ROUND(I138*H138,2)</f>
        <v>0</v>
      </c>
      <c r="K138" s="264"/>
      <c r="L138" s="265"/>
      <c r="M138" s="266" t="s">
        <v>1</v>
      </c>
      <c r="N138" s="267" t="s">
        <v>41</v>
      </c>
      <c r="O138" s="90"/>
      <c r="P138" s="236">
        <f>O138*H138</f>
        <v>0</v>
      </c>
      <c r="Q138" s="236">
        <v>0.001</v>
      </c>
      <c r="R138" s="236">
        <f>Q138*H138</f>
        <v>0.011425000000000001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140</v>
      </c>
      <c r="AT138" s="238" t="s">
        <v>261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2671</v>
      </c>
    </row>
    <row r="139" s="13" customFormat="1">
      <c r="A139" s="13"/>
      <c r="B139" s="245"/>
      <c r="C139" s="246"/>
      <c r="D139" s="247" t="s">
        <v>191</v>
      </c>
      <c r="E139" s="246"/>
      <c r="F139" s="249" t="s">
        <v>2672</v>
      </c>
      <c r="G139" s="246"/>
      <c r="H139" s="250">
        <v>11.425000000000001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4</v>
      </c>
      <c r="AX139" s="13" t="s">
        <v>80</v>
      </c>
      <c r="AY139" s="256" t="s">
        <v>182</v>
      </c>
    </row>
    <row r="140" s="2" customFormat="1" ht="37.8" customHeight="1">
      <c r="A140" s="37"/>
      <c r="B140" s="38"/>
      <c r="C140" s="226" t="s">
        <v>140</v>
      </c>
      <c r="D140" s="226" t="s">
        <v>184</v>
      </c>
      <c r="E140" s="227" t="s">
        <v>2673</v>
      </c>
      <c r="F140" s="228" t="s">
        <v>2674</v>
      </c>
      <c r="G140" s="229" t="s">
        <v>269</v>
      </c>
      <c r="H140" s="230">
        <v>4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128</v>
      </c>
      <c r="AT140" s="238" t="s">
        <v>184</v>
      </c>
      <c r="AU140" s="238" t="s">
        <v>84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128</v>
      </c>
      <c r="BM140" s="238" t="s">
        <v>2675</v>
      </c>
    </row>
    <row r="141" s="2" customFormat="1">
      <c r="A141" s="37"/>
      <c r="B141" s="38"/>
      <c r="C141" s="39"/>
      <c r="D141" s="240" t="s">
        <v>189</v>
      </c>
      <c r="E141" s="39"/>
      <c r="F141" s="241" t="s">
        <v>2676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189</v>
      </c>
      <c r="AU141" s="16" t="s">
        <v>84</v>
      </c>
    </row>
    <row r="142" s="2" customFormat="1" ht="16.5" customHeight="1">
      <c r="A142" s="37"/>
      <c r="B142" s="38"/>
      <c r="C142" s="257" t="s">
        <v>143</v>
      </c>
      <c r="D142" s="257" t="s">
        <v>261</v>
      </c>
      <c r="E142" s="258" t="s">
        <v>2677</v>
      </c>
      <c r="F142" s="259" t="s">
        <v>2678</v>
      </c>
      <c r="G142" s="260" t="s">
        <v>187</v>
      </c>
      <c r="H142" s="261">
        <v>2</v>
      </c>
      <c r="I142" s="262"/>
      <c r="J142" s="263">
        <f>ROUND(I142*H142,2)</f>
        <v>0</v>
      </c>
      <c r="K142" s="264"/>
      <c r="L142" s="265"/>
      <c r="M142" s="266" t="s">
        <v>1</v>
      </c>
      <c r="N142" s="267" t="s">
        <v>41</v>
      </c>
      <c r="O142" s="90"/>
      <c r="P142" s="236">
        <f>O142*H142</f>
        <v>0</v>
      </c>
      <c r="Q142" s="236">
        <v>0.22</v>
      </c>
      <c r="R142" s="236">
        <f>Q142*H142</f>
        <v>0.44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140</v>
      </c>
      <c r="AT142" s="238" t="s">
        <v>261</v>
      </c>
      <c r="AU142" s="238" t="s">
        <v>84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128</v>
      </c>
      <c r="BM142" s="238" t="s">
        <v>2679</v>
      </c>
    </row>
    <row r="143" s="13" customFormat="1">
      <c r="A143" s="13"/>
      <c r="B143" s="245"/>
      <c r="C143" s="246"/>
      <c r="D143" s="247" t="s">
        <v>191</v>
      </c>
      <c r="E143" s="246"/>
      <c r="F143" s="249" t="s">
        <v>2680</v>
      </c>
      <c r="G143" s="246"/>
      <c r="H143" s="250">
        <v>2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4</v>
      </c>
      <c r="AX143" s="13" t="s">
        <v>80</v>
      </c>
      <c r="AY143" s="256" t="s">
        <v>182</v>
      </c>
    </row>
    <row r="144" s="2" customFormat="1" ht="37.8" customHeight="1">
      <c r="A144" s="37"/>
      <c r="B144" s="38"/>
      <c r="C144" s="226" t="s">
        <v>234</v>
      </c>
      <c r="D144" s="226" t="s">
        <v>184</v>
      </c>
      <c r="E144" s="227" t="s">
        <v>2681</v>
      </c>
      <c r="F144" s="228" t="s">
        <v>2682</v>
      </c>
      <c r="G144" s="229" t="s">
        <v>269</v>
      </c>
      <c r="H144" s="230">
        <v>1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2683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2684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13" customFormat="1">
      <c r="A146" s="13"/>
      <c r="B146" s="245"/>
      <c r="C146" s="246"/>
      <c r="D146" s="247" t="s">
        <v>191</v>
      </c>
      <c r="E146" s="248" t="s">
        <v>1</v>
      </c>
      <c r="F146" s="249" t="s">
        <v>2685</v>
      </c>
      <c r="G146" s="246"/>
      <c r="H146" s="250">
        <v>1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33</v>
      </c>
      <c r="AX146" s="13" t="s">
        <v>76</v>
      </c>
      <c r="AY146" s="256" t="s">
        <v>182</v>
      </c>
    </row>
    <row r="147" s="2" customFormat="1" ht="16.5" customHeight="1">
      <c r="A147" s="37"/>
      <c r="B147" s="38"/>
      <c r="C147" s="257" t="s">
        <v>240</v>
      </c>
      <c r="D147" s="257" t="s">
        <v>261</v>
      </c>
      <c r="E147" s="258" t="s">
        <v>2677</v>
      </c>
      <c r="F147" s="259" t="s">
        <v>2678</v>
      </c>
      <c r="G147" s="260" t="s">
        <v>187</v>
      </c>
      <c r="H147" s="261">
        <v>2</v>
      </c>
      <c r="I147" s="262"/>
      <c r="J147" s="263">
        <f>ROUND(I147*H147,2)</f>
        <v>0</v>
      </c>
      <c r="K147" s="264"/>
      <c r="L147" s="265"/>
      <c r="M147" s="266" t="s">
        <v>1</v>
      </c>
      <c r="N147" s="267" t="s">
        <v>41</v>
      </c>
      <c r="O147" s="90"/>
      <c r="P147" s="236">
        <f>O147*H147</f>
        <v>0</v>
      </c>
      <c r="Q147" s="236">
        <v>0.22</v>
      </c>
      <c r="R147" s="236">
        <f>Q147*H147</f>
        <v>0.44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140</v>
      </c>
      <c r="AT147" s="238" t="s">
        <v>261</v>
      </c>
      <c r="AU147" s="238" t="s">
        <v>84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128</v>
      </c>
      <c r="BM147" s="238" t="s">
        <v>2686</v>
      </c>
    </row>
    <row r="148" s="13" customFormat="1">
      <c r="A148" s="13"/>
      <c r="B148" s="245"/>
      <c r="C148" s="246"/>
      <c r="D148" s="247" t="s">
        <v>191</v>
      </c>
      <c r="E148" s="246"/>
      <c r="F148" s="249" t="s">
        <v>2687</v>
      </c>
      <c r="G148" s="246"/>
      <c r="H148" s="250">
        <v>2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4</v>
      </c>
      <c r="AX148" s="13" t="s">
        <v>80</v>
      </c>
      <c r="AY148" s="256" t="s">
        <v>182</v>
      </c>
    </row>
    <row r="149" s="2" customFormat="1" ht="37.8" customHeight="1">
      <c r="A149" s="37"/>
      <c r="B149" s="38"/>
      <c r="C149" s="226" t="s">
        <v>247</v>
      </c>
      <c r="D149" s="226" t="s">
        <v>184</v>
      </c>
      <c r="E149" s="227" t="s">
        <v>2688</v>
      </c>
      <c r="F149" s="228" t="s">
        <v>2689</v>
      </c>
      <c r="G149" s="229" t="s">
        <v>269</v>
      </c>
      <c r="H149" s="230">
        <v>234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2690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2691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2" customFormat="1" ht="16.5" customHeight="1">
      <c r="A151" s="37"/>
      <c r="B151" s="38"/>
      <c r="C151" s="257" t="s">
        <v>255</v>
      </c>
      <c r="D151" s="257" t="s">
        <v>261</v>
      </c>
      <c r="E151" s="258" t="s">
        <v>2677</v>
      </c>
      <c r="F151" s="259" t="s">
        <v>2678</v>
      </c>
      <c r="G151" s="260" t="s">
        <v>187</v>
      </c>
      <c r="H151" s="261">
        <v>1.1699999999999999</v>
      </c>
      <c r="I151" s="262"/>
      <c r="J151" s="263">
        <f>ROUND(I151*H151,2)</f>
        <v>0</v>
      </c>
      <c r="K151" s="264"/>
      <c r="L151" s="265"/>
      <c r="M151" s="266" t="s">
        <v>1</v>
      </c>
      <c r="N151" s="267" t="s">
        <v>41</v>
      </c>
      <c r="O151" s="90"/>
      <c r="P151" s="236">
        <f>O151*H151</f>
        <v>0</v>
      </c>
      <c r="Q151" s="236">
        <v>0.22</v>
      </c>
      <c r="R151" s="236">
        <f>Q151*H151</f>
        <v>0.25739999999999996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140</v>
      </c>
      <c r="AT151" s="238" t="s">
        <v>261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2692</v>
      </c>
    </row>
    <row r="152" s="13" customFormat="1">
      <c r="A152" s="13"/>
      <c r="B152" s="245"/>
      <c r="C152" s="246"/>
      <c r="D152" s="247" t="s">
        <v>191</v>
      </c>
      <c r="E152" s="246"/>
      <c r="F152" s="249" t="s">
        <v>2693</v>
      </c>
      <c r="G152" s="246"/>
      <c r="H152" s="250">
        <v>1.1699999999999999</v>
      </c>
      <c r="I152" s="251"/>
      <c r="J152" s="246"/>
      <c r="K152" s="246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191</v>
      </c>
      <c r="AU152" s="256" t="s">
        <v>84</v>
      </c>
      <c r="AV152" s="13" t="s">
        <v>84</v>
      </c>
      <c r="AW152" s="13" t="s">
        <v>4</v>
      </c>
      <c r="AX152" s="13" t="s">
        <v>80</v>
      </c>
      <c r="AY152" s="256" t="s">
        <v>182</v>
      </c>
    </row>
    <row r="153" s="2" customFormat="1" ht="24.15" customHeight="1">
      <c r="A153" s="37"/>
      <c r="B153" s="38"/>
      <c r="C153" s="226" t="s">
        <v>260</v>
      </c>
      <c r="D153" s="226" t="s">
        <v>184</v>
      </c>
      <c r="E153" s="227" t="s">
        <v>2694</v>
      </c>
      <c r="F153" s="228" t="s">
        <v>2695</v>
      </c>
      <c r="G153" s="229" t="s">
        <v>269</v>
      </c>
      <c r="H153" s="230">
        <v>234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128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128</v>
      </c>
      <c r="BM153" s="238" t="s">
        <v>2696</v>
      </c>
    </row>
    <row r="154" s="2" customFormat="1">
      <c r="A154" s="37"/>
      <c r="B154" s="38"/>
      <c r="C154" s="39"/>
      <c r="D154" s="240" t="s">
        <v>189</v>
      </c>
      <c r="E154" s="39"/>
      <c r="F154" s="241" t="s">
        <v>2697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189</v>
      </c>
      <c r="AU154" s="16" t="s">
        <v>84</v>
      </c>
    </row>
    <row r="155" s="2" customFormat="1" ht="16.5" customHeight="1">
      <c r="A155" s="37"/>
      <c r="B155" s="38"/>
      <c r="C155" s="257" t="s">
        <v>8</v>
      </c>
      <c r="D155" s="257" t="s">
        <v>261</v>
      </c>
      <c r="E155" s="258" t="s">
        <v>2698</v>
      </c>
      <c r="F155" s="259" t="s">
        <v>2699</v>
      </c>
      <c r="G155" s="260" t="s">
        <v>269</v>
      </c>
      <c r="H155" s="261">
        <v>6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140</v>
      </c>
      <c r="AT155" s="238" t="s">
        <v>261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128</v>
      </c>
      <c r="BM155" s="238" t="s">
        <v>2700</v>
      </c>
    </row>
    <row r="156" s="2" customFormat="1" ht="16.5" customHeight="1">
      <c r="A156" s="37"/>
      <c r="B156" s="38"/>
      <c r="C156" s="257" t="s">
        <v>274</v>
      </c>
      <c r="D156" s="257" t="s">
        <v>261</v>
      </c>
      <c r="E156" s="258" t="s">
        <v>2701</v>
      </c>
      <c r="F156" s="259" t="s">
        <v>2702</v>
      </c>
      <c r="G156" s="260" t="s">
        <v>269</v>
      </c>
      <c r="H156" s="261">
        <v>12</v>
      </c>
      <c r="I156" s="262"/>
      <c r="J156" s="263">
        <f>ROUND(I156*H156,2)</f>
        <v>0</v>
      </c>
      <c r="K156" s="264"/>
      <c r="L156" s="265"/>
      <c r="M156" s="266" t="s">
        <v>1</v>
      </c>
      <c r="N156" s="267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140</v>
      </c>
      <c r="AT156" s="238" t="s">
        <v>261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2703</v>
      </c>
    </row>
    <row r="157" s="2" customFormat="1" ht="16.5" customHeight="1">
      <c r="A157" s="37"/>
      <c r="B157" s="38"/>
      <c r="C157" s="257" t="s">
        <v>280</v>
      </c>
      <c r="D157" s="257" t="s">
        <v>261</v>
      </c>
      <c r="E157" s="258" t="s">
        <v>2704</v>
      </c>
      <c r="F157" s="259" t="s">
        <v>2705</v>
      </c>
      <c r="G157" s="260" t="s">
        <v>269</v>
      </c>
      <c r="H157" s="261">
        <v>30</v>
      </c>
      <c r="I157" s="262"/>
      <c r="J157" s="263">
        <f>ROUND(I157*H157,2)</f>
        <v>0</v>
      </c>
      <c r="K157" s="264"/>
      <c r="L157" s="265"/>
      <c r="M157" s="266" t="s">
        <v>1</v>
      </c>
      <c r="N157" s="267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140</v>
      </c>
      <c r="AT157" s="238" t="s">
        <v>261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2706</v>
      </c>
    </row>
    <row r="158" s="2" customFormat="1" ht="16.5" customHeight="1">
      <c r="A158" s="37"/>
      <c r="B158" s="38"/>
      <c r="C158" s="257" t="s">
        <v>286</v>
      </c>
      <c r="D158" s="257" t="s">
        <v>261</v>
      </c>
      <c r="E158" s="258" t="s">
        <v>2707</v>
      </c>
      <c r="F158" s="259" t="s">
        <v>2708</v>
      </c>
      <c r="G158" s="260" t="s">
        <v>269</v>
      </c>
      <c r="H158" s="261">
        <v>40</v>
      </c>
      <c r="I158" s="262"/>
      <c r="J158" s="263">
        <f>ROUND(I158*H158,2)</f>
        <v>0</v>
      </c>
      <c r="K158" s="264"/>
      <c r="L158" s="265"/>
      <c r="M158" s="266" t="s">
        <v>1</v>
      </c>
      <c r="N158" s="267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140</v>
      </c>
      <c r="AT158" s="238" t="s">
        <v>261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2709</v>
      </c>
    </row>
    <row r="159" s="2" customFormat="1" ht="16.5" customHeight="1">
      <c r="A159" s="37"/>
      <c r="B159" s="38"/>
      <c r="C159" s="257" t="s">
        <v>290</v>
      </c>
      <c r="D159" s="257" t="s">
        <v>261</v>
      </c>
      <c r="E159" s="258" t="s">
        <v>2710</v>
      </c>
      <c r="F159" s="259" t="s">
        <v>2711</v>
      </c>
      <c r="G159" s="260" t="s">
        <v>269</v>
      </c>
      <c r="H159" s="261">
        <v>30</v>
      </c>
      <c r="I159" s="262"/>
      <c r="J159" s="263">
        <f>ROUND(I159*H159,2)</f>
        <v>0</v>
      </c>
      <c r="K159" s="264"/>
      <c r="L159" s="265"/>
      <c r="M159" s="266" t="s">
        <v>1</v>
      </c>
      <c r="N159" s="267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140</v>
      </c>
      <c r="AT159" s="238" t="s">
        <v>261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128</v>
      </c>
      <c r="BM159" s="238" t="s">
        <v>2712</v>
      </c>
    </row>
    <row r="160" s="2" customFormat="1" ht="16.5" customHeight="1">
      <c r="A160" s="37"/>
      <c r="B160" s="38"/>
      <c r="C160" s="257" t="s">
        <v>296</v>
      </c>
      <c r="D160" s="257" t="s">
        <v>261</v>
      </c>
      <c r="E160" s="258" t="s">
        <v>2713</v>
      </c>
      <c r="F160" s="259" t="s">
        <v>2714</v>
      </c>
      <c r="G160" s="260" t="s">
        <v>269</v>
      </c>
      <c r="H160" s="261">
        <v>20</v>
      </c>
      <c r="I160" s="262"/>
      <c r="J160" s="263">
        <f>ROUND(I160*H160,2)</f>
        <v>0</v>
      </c>
      <c r="K160" s="264"/>
      <c r="L160" s="265"/>
      <c r="M160" s="266" t="s">
        <v>1</v>
      </c>
      <c r="N160" s="267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140</v>
      </c>
      <c r="AT160" s="238" t="s">
        <v>261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2715</v>
      </c>
    </row>
    <row r="161" s="2" customFormat="1" ht="16.5" customHeight="1">
      <c r="A161" s="37"/>
      <c r="B161" s="38"/>
      <c r="C161" s="257" t="s">
        <v>7</v>
      </c>
      <c r="D161" s="257" t="s">
        <v>261</v>
      </c>
      <c r="E161" s="258" t="s">
        <v>2716</v>
      </c>
      <c r="F161" s="259" t="s">
        <v>2717</v>
      </c>
      <c r="G161" s="260" t="s">
        <v>269</v>
      </c>
      <c r="H161" s="261">
        <v>30</v>
      </c>
      <c r="I161" s="262"/>
      <c r="J161" s="263">
        <f>ROUND(I161*H161,2)</f>
        <v>0</v>
      </c>
      <c r="K161" s="264"/>
      <c r="L161" s="265"/>
      <c r="M161" s="266" t="s">
        <v>1</v>
      </c>
      <c r="N161" s="267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140</v>
      </c>
      <c r="AT161" s="238" t="s">
        <v>261</v>
      </c>
      <c r="AU161" s="238" t="s">
        <v>84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128</v>
      </c>
      <c r="BM161" s="238" t="s">
        <v>2718</v>
      </c>
    </row>
    <row r="162" s="2" customFormat="1" ht="16.5" customHeight="1">
      <c r="A162" s="37"/>
      <c r="B162" s="38"/>
      <c r="C162" s="257" t="s">
        <v>309</v>
      </c>
      <c r="D162" s="257" t="s">
        <v>261</v>
      </c>
      <c r="E162" s="258" t="s">
        <v>2719</v>
      </c>
      <c r="F162" s="259" t="s">
        <v>2720</v>
      </c>
      <c r="G162" s="260" t="s">
        <v>269</v>
      </c>
      <c r="H162" s="261">
        <v>26</v>
      </c>
      <c r="I162" s="262"/>
      <c r="J162" s="263">
        <f>ROUND(I162*H162,2)</f>
        <v>0</v>
      </c>
      <c r="K162" s="264"/>
      <c r="L162" s="265"/>
      <c r="M162" s="266" t="s">
        <v>1</v>
      </c>
      <c r="N162" s="267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140</v>
      </c>
      <c r="AT162" s="238" t="s">
        <v>261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128</v>
      </c>
      <c r="BM162" s="238" t="s">
        <v>2721</v>
      </c>
    </row>
    <row r="163" s="2" customFormat="1" ht="16.5" customHeight="1">
      <c r="A163" s="37"/>
      <c r="B163" s="38"/>
      <c r="C163" s="257" t="s">
        <v>314</v>
      </c>
      <c r="D163" s="257" t="s">
        <v>261</v>
      </c>
      <c r="E163" s="258" t="s">
        <v>2722</v>
      </c>
      <c r="F163" s="259" t="s">
        <v>2723</v>
      </c>
      <c r="G163" s="260" t="s">
        <v>269</v>
      </c>
      <c r="H163" s="261">
        <v>40</v>
      </c>
      <c r="I163" s="262"/>
      <c r="J163" s="263">
        <f>ROUND(I163*H163,2)</f>
        <v>0</v>
      </c>
      <c r="K163" s="264"/>
      <c r="L163" s="265"/>
      <c r="M163" s="266" t="s">
        <v>1</v>
      </c>
      <c r="N163" s="267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140</v>
      </c>
      <c r="AT163" s="238" t="s">
        <v>261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2724</v>
      </c>
    </row>
    <row r="164" s="2" customFormat="1" ht="24.15" customHeight="1">
      <c r="A164" s="37"/>
      <c r="B164" s="38"/>
      <c r="C164" s="226" t="s">
        <v>319</v>
      </c>
      <c r="D164" s="226" t="s">
        <v>184</v>
      </c>
      <c r="E164" s="227" t="s">
        <v>2725</v>
      </c>
      <c r="F164" s="228" t="s">
        <v>2726</v>
      </c>
      <c r="G164" s="229" t="s">
        <v>269</v>
      </c>
      <c r="H164" s="230">
        <v>4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2727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2728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2" customFormat="1" ht="21.75" customHeight="1">
      <c r="A166" s="37"/>
      <c r="B166" s="38"/>
      <c r="C166" s="257" t="s">
        <v>325</v>
      </c>
      <c r="D166" s="257" t="s">
        <v>261</v>
      </c>
      <c r="E166" s="258" t="s">
        <v>2729</v>
      </c>
      <c r="F166" s="259" t="s">
        <v>2730</v>
      </c>
      <c r="G166" s="260" t="s">
        <v>269</v>
      </c>
      <c r="H166" s="261">
        <v>4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41</v>
      </c>
      <c r="O166" s="90"/>
      <c r="P166" s="236">
        <f>O166*H166</f>
        <v>0</v>
      </c>
      <c r="Q166" s="236">
        <v>3.0000000000000001E-05</v>
      </c>
      <c r="R166" s="236">
        <f>Q166*H166</f>
        <v>0.00012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140</v>
      </c>
      <c r="AT166" s="238" t="s">
        <v>261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2731</v>
      </c>
    </row>
    <row r="167" s="2" customFormat="1" ht="24.15" customHeight="1">
      <c r="A167" s="37"/>
      <c r="B167" s="38"/>
      <c r="C167" s="226" t="s">
        <v>330</v>
      </c>
      <c r="D167" s="226" t="s">
        <v>184</v>
      </c>
      <c r="E167" s="227" t="s">
        <v>2732</v>
      </c>
      <c r="F167" s="228" t="s">
        <v>2733</v>
      </c>
      <c r="G167" s="229" t="s">
        <v>269</v>
      </c>
      <c r="H167" s="230">
        <v>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2734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2735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2" customFormat="1" ht="16.5" customHeight="1">
      <c r="A169" s="37"/>
      <c r="B169" s="38"/>
      <c r="C169" s="257" t="s">
        <v>335</v>
      </c>
      <c r="D169" s="257" t="s">
        <v>261</v>
      </c>
      <c r="E169" s="258" t="s">
        <v>2736</v>
      </c>
      <c r="F169" s="259" t="s">
        <v>2737</v>
      </c>
      <c r="G169" s="260" t="s">
        <v>1</v>
      </c>
      <c r="H169" s="261">
        <v>1</v>
      </c>
      <c r="I169" s="262"/>
      <c r="J169" s="263">
        <f>ROUND(I169*H169,2)</f>
        <v>0</v>
      </c>
      <c r="K169" s="264"/>
      <c r="L169" s="265"/>
      <c r="M169" s="266" t="s">
        <v>1</v>
      </c>
      <c r="N169" s="267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140</v>
      </c>
      <c r="AT169" s="238" t="s">
        <v>261</v>
      </c>
      <c r="AU169" s="238" t="s">
        <v>84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128</v>
      </c>
      <c r="BM169" s="238" t="s">
        <v>2738</v>
      </c>
    </row>
    <row r="170" s="2" customFormat="1">
      <c r="A170" s="37"/>
      <c r="B170" s="38"/>
      <c r="C170" s="39"/>
      <c r="D170" s="247" t="s">
        <v>271</v>
      </c>
      <c r="E170" s="39"/>
      <c r="F170" s="268" t="s">
        <v>2739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271</v>
      </c>
      <c r="AU170" s="16" t="s">
        <v>84</v>
      </c>
    </row>
    <row r="171" s="2" customFormat="1" ht="24.15" customHeight="1">
      <c r="A171" s="37"/>
      <c r="B171" s="38"/>
      <c r="C171" s="226" t="s">
        <v>339</v>
      </c>
      <c r="D171" s="226" t="s">
        <v>184</v>
      </c>
      <c r="E171" s="227" t="s">
        <v>2740</v>
      </c>
      <c r="F171" s="228" t="s">
        <v>2741</v>
      </c>
      <c r="G171" s="229" t="s">
        <v>211</v>
      </c>
      <c r="H171" s="230">
        <v>2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0.00036000000000000002</v>
      </c>
      <c r="R171" s="236">
        <f>Q171*H171</f>
        <v>0.00072000000000000005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128</v>
      </c>
      <c r="AT171" s="238" t="s">
        <v>184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2742</v>
      </c>
    </row>
    <row r="172" s="2" customFormat="1">
      <c r="A172" s="37"/>
      <c r="B172" s="38"/>
      <c r="C172" s="39"/>
      <c r="D172" s="240" t="s">
        <v>189</v>
      </c>
      <c r="E172" s="39"/>
      <c r="F172" s="241" t="s">
        <v>2743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189</v>
      </c>
      <c r="AU172" s="16" t="s">
        <v>84</v>
      </c>
    </row>
    <row r="173" s="13" customFormat="1">
      <c r="A173" s="13"/>
      <c r="B173" s="245"/>
      <c r="C173" s="246"/>
      <c r="D173" s="247" t="s">
        <v>191</v>
      </c>
      <c r="E173" s="248" t="s">
        <v>1</v>
      </c>
      <c r="F173" s="249" t="s">
        <v>2744</v>
      </c>
      <c r="G173" s="246"/>
      <c r="H173" s="250">
        <v>2</v>
      </c>
      <c r="I173" s="251"/>
      <c r="J173" s="246"/>
      <c r="K173" s="246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191</v>
      </c>
      <c r="AU173" s="256" t="s">
        <v>84</v>
      </c>
      <c r="AV173" s="13" t="s">
        <v>84</v>
      </c>
      <c r="AW173" s="13" t="s">
        <v>33</v>
      </c>
      <c r="AX173" s="13" t="s">
        <v>76</v>
      </c>
      <c r="AY173" s="256" t="s">
        <v>182</v>
      </c>
    </row>
    <row r="174" s="2" customFormat="1" ht="33" customHeight="1">
      <c r="A174" s="37"/>
      <c r="B174" s="38"/>
      <c r="C174" s="226" t="s">
        <v>345</v>
      </c>
      <c r="D174" s="226" t="s">
        <v>184</v>
      </c>
      <c r="E174" s="227" t="s">
        <v>1800</v>
      </c>
      <c r="F174" s="228" t="s">
        <v>1801</v>
      </c>
      <c r="G174" s="229" t="s">
        <v>211</v>
      </c>
      <c r="H174" s="230">
        <v>810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41</v>
      </c>
      <c r="O174" s="90"/>
      <c r="P174" s="236">
        <f>O174*H174</f>
        <v>0</v>
      </c>
      <c r="Q174" s="236">
        <v>3.3000000000000002E-06</v>
      </c>
      <c r="R174" s="236">
        <f>Q174*H174</f>
        <v>0.002673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128</v>
      </c>
      <c r="AT174" s="238" t="s">
        <v>184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2745</v>
      </c>
    </row>
    <row r="175" s="2" customFormat="1">
      <c r="A175" s="37"/>
      <c r="B175" s="38"/>
      <c r="C175" s="39"/>
      <c r="D175" s="240" t="s">
        <v>189</v>
      </c>
      <c r="E175" s="39"/>
      <c r="F175" s="241" t="s">
        <v>1803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189</v>
      </c>
      <c r="AU175" s="16" t="s">
        <v>84</v>
      </c>
    </row>
    <row r="176" s="2" customFormat="1" ht="21.75" customHeight="1">
      <c r="A176" s="37"/>
      <c r="B176" s="38"/>
      <c r="C176" s="226" t="s">
        <v>349</v>
      </c>
      <c r="D176" s="226" t="s">
        <v>184</v>
      </c>
      <c r="E176" s="227" t="s">
        <v>2746</v>
      </c>
      <c r="F176" s="228" t="s">
        <v>2747</v>
      </c>
      <c r="G176" s="229" t="s">
        <v>211</v>
      </c>
      <c r="H176" s="230">
        <v>100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41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128</v>
      </c>
      <c r="AT176" s="238" t="s">
        <v>184</v>
      </c>
      <c r="AU176" s="238" t="s">
        <v>84</v>
      </c>
      <c r="AY176" s="16" t="s">
        <v>182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128</v>
      </c>
      <c r="BM176" s="238" t="s">
        <v>2748</v>
      </c>
    </row>
    <row r="177" s="2" customFormat="1">
      <c r="A177" s="37"/>
      <c r="B177" s="38"/>
      <c r="C177" s="39"/>
      <c r="D177" s="240" t="s">
        <v>189</v>
      </c>
      <c r="E177" s="39"/>
      <c r="F177" s="241" t="s">
        <v>2749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189</v>
      </c>
      <c r="AU177" s="16" t="s">
        <v>84</v>
      </c>
    </row>
    <row r="178" s="2" customFormat="1" ht="16.5" customHeight="1">
      <c r="A178" s="37"/>
      <c r="B178" s="38"/>
      <c r="C178" s="257" t="s">
        <v>354</v>
      </c>
      <c r="D178" s="257" t="s">
        <v>261</v>
      </c>
      <c r="E178" s="258" t="s">
        <v>2750</v>
      </c>
      <c r="F178" s="259" t="s">
        <v>2751</v>
      </c>
      <c r="G178" s="260" t="s">
        <v>211</v>
      </c>
      <c r="H178" s="261">
        <v>115</v>
      </c>
      <c r="I178" s="262"/>
      <c r="J178" s="263">
        <f>ROUND(I178*H178,2)</f>
        <v>0</v>
      </c>
      <c r="K178" s="264"/>
      <c r="L178" s="265"/>
      <c r="M178" s="266" t="s">
        <v>1</v>
      </c>
      <c r="N178" s="267" t="s">
        <v>41</v>
      </c>
      <c r="O178" s="90"/>
      <c r="P178" s="236">
        <f>O178*H178</f>
        <v>0</v>
      </c>
      <c r="Q178" s="236">
        <v>0.00034000000000000002</v>
      </c>
      <c r="R178" s="236">
        <f>Q178*H178</f>
        <v>0.039100000000000003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140</v>
      </c>
      <c r="AT178" s="238" t="s">
        <v>261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2752</v>
      </c>
    </row>
    <row r="179" s="13" customFormat="1">
      <c r="A179" s="13"/>
      <c r="B179" s="245"/>
      <c r="C179" s="246"/>
      <c r="D179" s="247" t="s">
        <v>191</v>
      </c>
      <c r="E179" s="246"/>
      <c r="F179" s="249" t="s">
        <v>2753</v>
      </c>
      <c r="G179" s="246"/>
      <c r="H179" s="250">
        <v>115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191</v>
      </c>
      <c r="AU179" s="256" t="s">
        <v>84</v>
      </c>
      <c r="AV179" s="13" t="s">
        <v>84</v>
      </c>
      <c r="AW179" s="13" t="s">
        <v>4</v>
      </c>
      <c r="AX179" s="13" t="s">
        <v>80</v>
      </c>
      <c r="AY179" s="256" t="s">
        <v>182</v>
      </c>
    </row>
    <row r="180" s="2" customFormat="1" ht="24.15" customHeight="1">
      <c r="A180" s="37"/>
      <c r="B180" s="38"/>
      <c r="C180" s="226" t="s">
        <v>358</v>
      </c>
      <c r="D180" s="226" t="s">
        <v>184</v>
      </c>
      <c r="E180" s="227" t="s">
        <v>2064</v>
      </c>
      <c r="F180" s="228" t="s">
        <v>2065</v>
      </c>
      <c r="G180" s="229" t="s">
        <v>211</v>
      </c>
      <c r="H180" s="230">
        <v>100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128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128</v>
      </c>
      <c r="BM180" s="238" t="s">
        <v>2754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2067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2" customFormat="1" ht="16.5" customHeight="1">
      <c r="A182" s="37"/>
      <c r="B182" s="38"/>
      <c r="C182" s="257" t="s">
        <v>363</v>
      </c>
      <c r="D182" s="257" t="s">
        <v>261</v>
      </c>
      <c r="E182" s="258" t="s">
        <v>2068</v>
      </c>
      <c r="F182" s="259" t="s">
        <v>2069</v>
      </c>
      <c r="G182" s="260" t="s">
        <v>187</v>
      </c>
      <c r="H182" s="261">
        <v>10.300000000000001</v>
      </c>
      <c r="I182" s="262"/>
      <c r="J182" s="263">
        <f>ROUND(I182*H182,2)</f>
        <v>0</v>
      </c>
      <c r="K182" s="264"/>
      <c r="L182" s="265"/>
      <c r="M182" s="266" t="s">
        <v>1</v>
      </c>
      <c r="N182" s="267" t="s">
        <v>41</v>
      </c>
      <c r="O182" s="90"/>
      <c r="P182" s="236">
        <f>O182*H182</f>
        <v>0</v>
      </c>
      <c r="Q182" s="236">
        <v>0.20000000000000001</v>
      </c>
      <c r="R182" s="236">
        <f>Q182*H182</f>
        <v>2.0600000000000001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140</v>
      </c>
      <c r="AT182" s="238" t="s">
        <v>261</v>
      </c>
      <c r="AU182" s="238" t="s">
        <v>84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128</v>
      </c>
      <c r="BM182" s="238" t="s">
        <v>2755</v>
      </c>
    </row>
    <row r="183" s="13" customFormat="1">
      <c r="A183" s="13"/>
      <c r="B183" s="245"/>
      <c r="C183" s="246"/>
      <c r="D183" s="247" t="s">
        <v>191</v>
      </c>
      <c r="E183" s="246"/>
      <c r="F183" s="249" t="s">
        <v>2756</v>
      </c>
      <c r="G183" s="246"/>
      <c r="H183" s="250">
        <v>10.300000000000001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4</v>
      </c>
      <c r="AX183" s="13" t="s">
        <v>80</v>
      </c>
      <c r="AY183" s="256" t="s">
        <v>182</v>
      </c>
    </row>
    <row r="184" s="2" customFormat="1" ht="16.5" customHeight="1">
      <c r="A184" s="37"/>
      <c r="B184" s="38"/>
      <c r="C184" s="226" t="s">
        <v>367</v>
      </c>
      <c r="D184" s="226" t="s">
        <v>184</v>
      </c>
      <c r="E184" s="227" t="s">
        <v>2757</v>
      </c>
      <c r="F184" s="228" t="s">
        <v>2758</v>
      </c>
      <c r="G184" s="229" t="s">
        <v>187</v>
      </c>
      <c r="H184" s="230">
        <v>1.2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128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128</v>
      </c>
      <c r="BM184" s="238" t="s">
        <v>2759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2760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13" customFormat="1">
      <c r="A186" s="13"/>
      <c r="B186" s="245"/>
      <c r="C186" s="246"/>
      <c r="D186" s="247" t="s">
        <v>191</v>
      </c>
      <c r="E186" s="248" t="s">
        <v>1</v>
      </c>
      <c r="F186" s="249" t="s">
        <v>2761</v>
      </c>
      <c r="G186" s="246"/>
      <c r="H186" s="250">
        <v>1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33</v>
      </c>
      <c r="AX186" s="13" t="s">
        <v>76</v>
      </c>
      <c r="AY186" s="256" t="s">
        <v>182</v>
      </c>
    </row>
    <row r="187" s="13" customFormat="1">
      <c r="A187" s="13"/>
      <c r="B187" s="245"/>
      <c r="C187" s="246"/>
      <c r="D187" s="247" t="s">
        <v>191</v>
      </c>
      <c r="E187" s="248" t="s">
        <v>1</v>
      </c>
      <c r="F187" s="249" t="s">
        <v>2762</v>
      </c>
      <c r="G187" s="246"/>
      <c r="H187" s="250">
        <v>0.20000000000000001</v>
      </c>
      <c r="I187" s="251"/>
      <c r="J187" s="246"/>
      <c r="K187" s="246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191</v>
      </c>
      <c r="AU187" s="256" t="s">
        <v>84</v>
      </c>
      <c r="AV187" s="13" t="s">
        <v>84</v>
      </c>
      <c r="AW187" s="13" t="s">
        <v>33</v>
      </c>
      <c r="AX187" s="13" t="s">
        <v>76</v>
      </c>
      <c r="AY187" s="256" t="s">
        <v>182</v>
      </c>
    </row>
    <row r="188" s="2" customFormat="1" ht="24.15" customHeight="1">
      <c r="A188" s="37"/>
      <c r="B188" s="38"/>
      <c r="C188" s="226" t="s">
        <v>372</v>
      </c>
      <c r="D188" s="226" t="s">
        <v>184</v>
      </c>
      <c r="E188" s="227" t="s">
        <v>2763</v>
      </c>
      <c r="F188" s="228" t="s">
        <v>2764</v>
      </c>
      <c r="G188" s="229" t="s">
        <v>2765</v>
      </c>
      <c r="H188" s="230">
        <v>0.080000000000000002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128</v>
      </c>
      <c r="AT188" s="238" t="s">
        <v>184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128</v>
      </c>
      <c r="BM188" s="238" t="s">
        <v>2766</v>
      </c>
    </row>
    <row r="189" s="2" customFormat="1">
      <c r="A189" s="37"/>
      <c r="B189" s="38"/>
      <c r="C189" s="39"/>
      <c r="D189" s="240" t="s">
        <v>189</v>
      </c>
      <c r="E189" s="39"/>
      <c r="F189" s="241" t="s">
        <v>2767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189</v>
      </c>
      <c r="AU189" s="16" t="s">
        <v>84</v>
      </c>
    </row>
    <row r="190" s="12" customFormat="1" ht="22.8" customHeight="1">
      <c r="A190" s="12"/>
      <c r="B190" s="210"/>
      <c r="C190" s="211"/>
      <c r="D190" s="212" t="s">
        <v>75</v>
      </c>
      <c r="E190" s="224" t="s">
        <v>575</v>
      </c>
      <c r="F190" s="224" t="s">
        <v>576</v>
      </c>
      <c r="G190" s="211"/>
      <c r="H190" s="211"/>
      <c r="I190" s="214"/>
      <c r="J190" s="225">
        <f>BK190</f>
        <v>0</v>
      </c>
      <c r="K190" s="211"/>
      <c r="L190" s="216"/>
      <c r="M190" s="217"/>
      <c r="N190" s="218"/>
      <c r="O190" s="218"/>
      <c r="P190" s="219">
        <f>SUM(P191:P192)</f>
        <v>0</v>
      </c>
      <c r="Q190" s="218"/>
      <c r="R190" s="219">
        <f>SUM(R191:R192)</f>
        <v>0</v>
      </c>
      <c r="S190" s="218"/>
      <c r="T190" s="220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80</v>
      </c>
      <c r="AT190" s="222" t="s">
        <v>75</v>
      </c>
      <c r="AU190" s="222" t="s">
        <v>80</v>
      </c>
      <c r="AY190" s="221" t="s">
        <v>182</v>
      </c>
      <c r="BK190" s="223">
        <f>SUM(BK191:BK192)</f>
        <v>0</v>
      </c>
    </row>
    <row r="191" s="2" customFormat="1" ht="24.15" customHeight="1">
      <c r="A191" s="37"/>
      <c r="B191" s="38"/>
      <c r="C191" s="226" t="s">
        <v>376</v>
      </c>
      <c r="D191" s="226" t="s">
        <v>184</v>
      </c>
      <c r="E191" s="227" t="s">
        <v>2768</v>
      </c>
      <c r="F191" s="228" t="s">
        <v>2769</v>
      </c>
      <c r="G191" s="229" t="s">
        <v>243</v>
      </c>
      <c r="H191" s="230">
        <v>0.59999999999999998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2770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2771</v>
      </c>
      <c r="G192" s="39"/>
      <c r="H192" s="39"/>
      <c r="I192" s="242"/>
      <c r="J192" s="39"/>
      <c r="K192" s="39"/>
      <c r="L192" s="43"/>
      <c r="M192" s="274"/>
      <c r="N192" s="275"/>
      <c r="O192" s="271"/>
      <c r="P192" s="271"/>
      <c r="Q192" s="271"/>
      <c r="R192" s="271"/>
      <c r="S192" s="271"/>
      <c r="T192" s="276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2" customFormat="1" ht="6.96" customHeight="1">
      <c r="A193" s="37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43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sheetProtection sheet="1" autoFilter="0" formatColumns="0" formatRows="0" objects="1" scenarios="1" spinCount="100000" saltValue="noIe/GkLkMGBdYvjfeXVGxdQK9rmZzQHW4JqeBcfGLb+wj0KVATKvFXDr9JMPpKZ+CCzTsv2GMkxOwiCj0sobg==" hashValue="jBNV3UiGDX1TaNhhYx87xft5TnF3XrOFhZY0BA9tV+SpHdf1OyrK6UFslxWSHLfJq2gTbZcRrBYqppH4rG+7zQ==" algorithmName="SHA-512" password="CC35"/>
  <autoFilter ref="C118:K19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4_01/122251101"/>
    <hyperlink ref="F126" r:id="rId2" display="https://podminky.urs.cz/item/CS_URS_2024_01/162451106"/>
    <hyperlink ref="F129" r:id="rId3" display="https://podminky.urs.cz/item/CS_URS_2024_01/167151101"/>
    <hyperlink ref="F131" r:id="rId4" display="https://podminky.urs.cz/item/CS_URS_2024_01/181351003"/>
    <hyperlink ref="F137" r:id="rId5" display="https://podminky.urs.cz/item/CS_URS_2024_01/181411131"/>
    <hyperlink ref="F141" r:id="rId6" display="https://podminky.urs.cz/item/CS_URS_2024_01/183101221"/>
    <hyperlink ref="F145" r:id="rId7" display="https://podminky.urs.cz/item/CS_URS_2024_01/183101322"/>
    <hyperlink ref="F150" r:id="rId8" display="https://podminky.urs.cz/item/CS_URS_2024_01/183111213"/>
    <hyperlink ref="F154" r:id="rId9" display="https://podminky.urs.cz/item/CS_URS_2024_01/183211322"/>
    <hyperlink ref="F165" r:id="rId10" display="https://podminky.urs.cz/item/CS_URS_2024_01/184102116"/>
    <hyperlink ref="F168" r:id="rId11" display="https://podminky.urs.cz/item/CS_URS_2024_01/184102119"/>
    <hyperlink ref="F172" r:id="rId12" display="https://podminky.urs.cz/item/CS_URS_2024_01/184501121"/>
    <hyperlink ref="F175" r:id="rId13" display="https://podminky.urs.cz/item/CS_URS_2024_01/184813511"/>
    <hyperlink ref="F177" r:id="rId14" display="https://podminky.urs.cz/item/CS_URS_2024_01/184911311"/>
    <hyperlink ref="F181" r:id="rId15" display="https://podminky.urs.cz/item/CS_URS_2024_01/184911421"/>
    <hyperlink ref="F185" r:id="rId16" display="https://podminky.urs.cz/item/CS_URS_2024_01/185804312"/>
    <hyperlink ref="F189" r:id="rId17" display="https://podminky.urs.cz/item/CS_URS_2024_01/185808521"/>
    <hyperlink ref="F192" r:id="rId18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2772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ROUND((SUM(BE124:BE200)),  2)</f>
        <v>0</v>
      </c>
      <c r="G33" s="37"/>
      <c r="H33" s="37"/>
      <c r="I33" s="163">
        <v>0.20999999999999999</v>
      </c>
      <c r="J33" s="162">
        <f>ROUND(((SUM(BE124:BE200))*I33),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ROUND((SUM(BF124:BF200)),  2)</f>
        <v>0</v>
      </c>
      <c r="G34" s="37"/>
      <c r="H34" s="37"/>
      <c r="I34" s="163">
        <v>0.14999999999999999</v>
      </c>
      <c r="J34" s="162">
        <f>ROUND(((SUM(BF124:BF200))*I34),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ROUND((SUM(BG124:BG200)),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ROUND((SUM(BH124:BH200)),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ROUND((SUM(BI124:BI200)),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6 - Demolice dvojgaráže č. 11 a 12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J125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J126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1729</v>
      </c>
      <c r="E99" s="195"/>
      <c r="F99" s="195"/>
      <c r="G99" s="195"/>
      <c r="H99" s="195"/>
      <c r="I99" s="195"/>
      <c r="J99" s="196">
        <f>J150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998</v>
      </c>
      <c r="E100" s="195"/>
      <c r="F100" s="195"/>
      <c r="G100" s="195"/>
      <c r="H100" s="195"/>
      <c r="I100" s="195"/>
      <c r="J100" s="196">
        <f>J162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163</v>
      </c>
      <c r="E101" s="190"/>
      <c r="F101" s="190"/>
      <c r="G101" s="190"/>
      <c r="H101" s="190"/>
      <c r="I101" s="190"/>
      <c r="J101" s="191">
        <f>J181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2773</v>
      </c>
      <c r="E102" s="195"/>
      <c r="F102" s="195"/>
      <c r="G102" s="195"/>
      <c r="H102" s="195"/>
      <c r="I102" s="195"/>
      <c r="J102" s="196">
        <f>J182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1951</v>
      </c>
      <c r="E103" s="195"/>
      <c r="F103" s="195"/>
      <c r="G103" s="195"/>
      <c r="H103" s="195"/>
      <c r="I103" s="195"/>
      <c r="J103" s="196">
        <f>J186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2774</v>
      </c>
      <c r="E104" s="195"/>
      <c r="F104" s="195"/>
      <c r="G104" s="195"/>
      <c r="H104" s="195"/>
      <c r="I104" s="195"/>
      <c r="J104" s="196">
        <f>J195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Hazlov - obnovení a nové využití areálu zámku - etapa I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147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6 - Demolice dvojgaráže č. 11 a 12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10. 12. 2024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>Atelier Stöeckl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>Zdeněk Pospíšil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168</v>
      </c>
      <c r="D123" s="201" t="s">
        <v>61</v>
      </c>
      <c r="E123" s="201" t="s">
        <v>57</v>
      </c>
      <c r="F123" s="201" t="s">
        <v>58</v>
      </c>
      <c r="G123" s="201" t="s">
        <v>169</v>
      </c>
      <c r="H123" s="201" t="s">
        <v>170</v>
      </c>
      <c r="I123" s="201" t="s">
        <v>171</v>
      </c>
      <c r="J123" s="202" t="s">
        <v>153</v>
      </c>
      <c r="K123" s="203" t="s">
        <v>172</v>
      </c>
      <c r="L123" s="204"/>
      <c r="M123" s="99" t="s">
        <v>1</v>
      </c>
      <c r="N123" s="100" t="s">
        <v>40</v>
      </c>
      <c r="O123" s="100" t="s">
        <v>173</v>
      </c>
      <c r="P123" s="100" t="s">
        <v>174</v>
      </c>
      <c r="Q123" s="100" t="s">
        <v>175</v>
      </c>
      <c r="R123" s="100" t="s">
        <v>176</v>
      </c>
      <c r="S123" s="100" t="s">
        <v>177</v>
      </c>
      <c r="T123" s="101" t="s">
        <v>178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179</v>
      </c>
      <c r="D124" s="39"/>
      <c r="E124" s="39"/>
      <c r="F124" s="39"/>
      <c r="G124" s="39"/>
      <c r="H124" s="39"/>
      <c r="I124" s="39"/>
      <c r="J124" s="205">
        <f>BK124</f>
        <v>0</v>
      </c>
      <c r="K124" s="39"/>
      <c r="L124" s="43"/>
      <c r="M124" s="102"/>
      <c r="N124" s="206"/>
      <c r="O124" s="103"/>
      <c r="P124" s="207">
        <f>P125+P181</f>
        <v>0</v>
      </c>
      <c r="Q124" s="103"/>
      <c r="R124" s="207">
        <f>R125+R181</f>
        <v>68.050562874999997</v>
      </c>
      <c r="S124" s="103"/>
      <c r="T124" s="208">
        <f>T125+T181</f>
        <v>70.288308000000001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155</v>
      </c>
      <c r="BK124" s="209">
        <f>BK125+BK181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180</v>
      </c>
      <c r="F125" s="213" t="s">
        <v>181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P126+P150+P162</f>
        <v>0</v>
      </c>
      <c r="Q125" s="218"/>
      <c r="R125" s="219">
        <f>R126+R150+R162</f>
        <v>68.050562874999997</v>
      </c>
      <c r="S125" s="218"/>
      <c r="T125" s="220">
        <f>T126+T150+T162</f>
        <v>67.668520000000001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75</v>
      </c>
      <c r="AU125" s="222" t="s">
        <v>76</v>
      </c>
      <c r="AY125" s="221" t="s">
        <v>182</v>
      </c>
      <c r="BK125" s="223">
        <f>BK126+BK150+BK162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80</v>
      </c>
      <c r="F126" s="224" t="s">
        <v>183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SUM(P127:P149)</f>
        <v>0</v>
      </c>
      <c r="Q126" s="218"/>
      <c r="R126" s="219">
        <f>SUM(R127:R149)</f>
        <v>68.050562874999997</v>
      </c>
      <c r="S126" s="218"/>
      <c r="T126" s="220">
        <f>SUM(T127:T149)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80</v>
      </c>
      <c r="AY126" s="221" t="s">
        <v>182</v>
      </c>
      <c r="BK126" s="223">
        <f>SUM(BK127:BK149)</f>
        <v>0</v>
      </c>
    </row>
    <row r="127" s="2" customFormat="1" ht="37.8" customHeight="1">
      <c r="A127" s="37"/>
      <c r="B127" s="38"/>
      <c r="C127" s="226" t="s">
        <v>80</v>
      </c>
      <c r="D127" s="226" t="s">
        <v>184</v>
      </c>
      <c r="E127" s="227" t="s">
        <v>2656</v>
      </c>
      <c r="F127" s="228" t="s">
        <v>2657</v>
      </c>
      <c r="G127" s="229" t="s">
        <v>187</v>
      </c>
      <c r="H127" s="230">
        <v>12.233000000000001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41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128</v>
      </c>
      <c r="AT127" s="238" t="s">
        <v>184</v>
      </c>
      <c r="AU127" s="238" t="s">
        <v>84</v>
      </c>
      <c r="AY127" s="16" t="s">
        <v>182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80</v>
      </c>
      <c r="BK127" s="239">
        <f>ROUND(I127*H127,2)</f>
        <v>0</v>
      </c>
      <c r="BL127" s="16" t="s">
        <v>128</v>
      </c>
      <c r="BM127" s="238" t="s">
        <v>2775</v>
      </c>
    </row>
    <row r="128" s="2" customFormat="1">
      <c r="A128" s="37"/>
      <c r="B128" s="38"/>
      <c r="C128" s="39"/>
      <c r="D128" s="240" t="s">
        <v>189</v>
      </c>
      <c r="E128" s="39"/>
      <c r="F128" s="241" t="s">
        <v>2659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189</v>
      </c>
      <c r="AU128" s="16" t="s">
        <v>84</v>
      </c>
    </row>
    <row r="129" s="13" customFormat="1">
      <c r="A129" s="13"/>
      <c r="B129" s="245"/>
      <c r="C129" s="246"/>
      <c r="D129" s="247" t="s">
        <v>191</v>
      </c>
      <c r="E129" s="248" t="s">
        <v>1</v>
      </c>
      <c r="F129" s="249" t="s">
        <v>2776</v>
      </c>
      <c r="G129" s="246"/>
      <c r="H129" s="250">
        <v>12.233000000000001</v>
      </c>
      <c r="I129" s="251"/>
      <c r="J129" s="246"/>
      <c r="K129" s="246"/>
      <c r="L129" s="252"/>
      <c r="M129" s="253"/>
      <c r="N129" s="254"/>
      <c r="O129" s="254"/>
      <c r="P129" s="254"/>
      <c r="Q129" s="254"/>
      <c r="R129" s="254"/>
      <c r="S129" s="254"/>
      <c r="T129" s="25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6" t="s">
        <v>191</v>
      </c>
      <c r="AU129" s="256" t="s">
        <v>84</v>
      </c>
      <c r="AV129" s="13" t="s">
        <v>84</v>
      </c>
      <c r="AW129" s="13" t="s">
        <v>33</v>
      </c>
      <c r="AX129" s="13" t="s">
        <v>76</v>
      </c>
      <c r="AY129" s="256" t="s">
        <v>182</v>
      </c>
    </row>
    <row r="130" s="2" customFormat="1" ht="24.15" customHeight="1">
      <c r="A130" s="37"/>
      <c r="B130" s="38"/>
      <c r="C130" s="226" t="s">
        <v>84</v>
      </c>
      <c r="D130" s="226" t="s">
        <v>184</v>
      </c>
      <c r="E130" s="227" t="s">
        <v>235</v>
      </c>
      <c r="F130" s="228" t="s">
        <v>236</v>
      </c>
      <c r="G130" s="229" t="s">
        <v>187</v>
      </c>
      <c r="H130" s="230">
        <v>12.233000000000001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128</v>
      </c>
      <c r="AT130" s="238" t="s">
        <v>184</v>
      </c>
      <c r="AU130" s="238" t="s">
        <v>84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128</v>
      </c>
      <c r="BM130" s="238" t="s">
        <v>2777</v>
      </c>
    </row>
    <row r="131" s="2" customFormat="1">
      <c r="A131" s="37"/>
      <c r="B131" s="38"/>
      <c r="C131" s="39"/>
      <c r="D131" s="240" t="s">
        <v>189</v>
      </c>
      <c r="E131" s="39"/>
      <c r="F131" s="241" t="s">
        <v>238</v>
      </c>
      <c r="G131" s="39"/>
      <c r="H131" s="39"/>
      <c r="I131" s="242"/>
      <c r="J131" s="39"/>
      <c r="K131" s="39"/>
      <c r="L131" s="43"/>
      <c r="M131" s="243"/>
      <c r="N131" s="24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189</v>
      </c>
      <c r="AU131" s="16" t="s">
        <v>84</v>
      </c>
    </row>
    <row r="132" s="2" customFormat="1" ht="24.15" customHeight="1">
      <c r="A132" s="37"/>
      <c r="B132" s="38"/>
      <c r="C132" s="226" t="s">
        <v>119</v>
      </c>
      <c r="D132" s="226" t="s">
        <v>184</v>
      </c>
      <c r="E132" s="227" t="s">
        <v>248</v>
      </c>
      <c r="F132" s="228" t="s">
        <v>249</v>
      </c>
      <c r="G132" s="229" t="s">
        <v>187</v>
      </c>
      <c r="H132" s="230">
        <v>12.233000000000001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2778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251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2779</v>
      </c>
      <c r="G134" s="246"/>
      <c r="H134" s="250">
        <v>12.233000000000001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37.8" customHeight="1">
      <c r="A135" s="37"/>
      <c r="B135" s="38"/>
      <c r="C135" s="226" t="s">
        <v>128</v>
      </c>
      <c r="D135" s="226" t="s">
        <v>184</v>
      </c>
      <c r="E135" s="227" t="s">
        <v>2780</v>
      </c>
      <c r="F135" s="228" t="s">
        <v>2781</v>
      </c>
      <c r="G135" s="229" t="s">
        <v>211</v>
      </c>
      <c r="H135" s="230">
        <v>238.75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2782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2783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2784</v>
      </c>
      <c r="G137" s="246"/>
      <c r="H137" s="250">
        <v>55.25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13" customFormat="1">
      <c r="A138" s="13"/>
      <c r="B138" s="245"/>
      <c r="C138" s="246"/>
      <c r="D138" s="247" t="s">
        <v>191</v>
      </c>
      <c r="E138" s="248" t="s">
        <v>1</v>
      </c>
      <c r="F138" s="249" t="s">
        <v>2785</v>
      </c>
      <c r="G138" s="246"/>
      <c r="H138" s="250">
        <v>183.5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33</v>
      </c>
      <c r="AX138" s="13" t="s">
        <v>76</v>
      </c>
      <c r="AY138" s="256" t="s">
        <v>182</v>
      </c>
    </row>
    <row r="139" s="2" customFormat="1" ht="24.15" customHeight="1">
      <c r="A139" s="37"/>
      <c r="B139" s="38"/>
      <c r="C139" s="226" t="s">
        <v>131</v>
      </c>
      <c r="D139" s="226" t="s">
        <v>184</v>
      </c>
      <c r="E139" s="227" t="s">
        <v>2662</v>
      </c>
      <c r="F139" s="228" t="s">
        <v>2663</v>
      </c>
      <c r="G139" s="229" t="s">
        <v>211</v>
      </c>
      <c r="H139" s="230">
        <v>238.75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128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128</v>
      </c>
      <c r="BM139" s="238" t="s">
        <v>2786</v>
      </c>
    </row>
    <row r="140" s="2" customFormat="1">
      <c r="A140" s="37"/>
      <c r="B140" s="38"/>
      <c r="C140" s="39"/>
      <c r="D140" s="240" t="s">
        <v>189</v>
      </c>
      <c r="E140" s="39"/>
      <c r="F140" s="241" t="s">
        <v>2665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189</v>
      </c>
      <c r="AU140" s="16" t="s">
        <v>84</v>
      </c>
    </row>
    <row r="141" s="2" customFormat="1" ht="16.5" customHeight="1">
      <c r="A141" s="37"/>
      <c r="B141" s="38"/>
      <c r="C141" s="257" t="s">
        <v>134</v>
      </c>
      <c r="D141" s="257" t="s">
        <v>261</v>
      </c>
      <c r="E141" s="258" t="s">
        <v>2052</v>
      </c>
      <c r="F141" s="259" t="s">
        <v>2053</v>
      </c>
      <c r="G141" s="260" t="s">
        <v>243</v>
      </c>
      <c r="H141" s="261">
        <v>68.045000000000002</v>
      </c>
      <c r="I141" s="262"/>
      <c r="J141" s="263">
        <f>ROUND(I141*H141,2)</f>
        <v>0</v>
      </c>
      <c r="K141" s="264"/>
      <c r="L141" s="265"/>
      <c r="M141" s="266" t="s">
        <v>1</v>
      </c>
      <c r="N141" s="267" t="s">
        <v>41</v>
      </c>
      <c r="O141" s="90"/>
      <c r="P141" s="236">
        <f>O141*H141</f>
        <v>0</v>
      </c>
      <c r="Q141" s="236">
        <v>1</v>
      </c>
      <c r="R141" s="236">
        <f>Q141*H141</f>
        <v>68.045000000000002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140</v>
      </c>
      <c r="AT141" s="238" t="s">
        <v>261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2787</v>
      </c>
    </row>
    <row r="142" s="13" customFormat="1">
      <c r="A142" s="13"/>
      <c r="B142" s="245"/>
      <c r="C142" s="246"/>
      <c r="D142" s="247" t="s">
        <v>191</v>
      </c>
      <c r="E142" s="248" t="s">
        <v>1</v>
      </c>
      <c r="F142" s="249" t="s">
        <v>2788</v>
      </c>
      <c r="G142" s="246"/>
      <c r="H142" s="250">
        <v>35.8125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191</v>
      </c>
      <c r="AU142" s="256" t="s">
        <v>84</v>
      </c>
      <c r="AV142" s="13" t="s">
        <v>84</v>
      </c>
      <c r="AW142" s="13" t="s">
        <v>33</v>
      </c>
      <c r="AX142" s="13" t="s">
        <v>76</v>
      </c>
      <c r="AY142" s="256" t="s">
        <v>182</v>
      </c>
    </row>
    <row r="143" s="13" customFormat="1">
      <c r="A143" s="13"/>
      <c r="B143" s="245"/>
      <c r="C143" s="246"/>
      <c r="D143" s="247" t="s">
        <v>191</v>
      </c>
      <c r="E143" s="246"/>
      <c r="F143" s="249" t="s">
        <v>2789</v>
      </c>
      <c r="G143" s="246"/>
      <c r="H143" s="250">
        <v>68.045000000000002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4</v>
      </c>
      <c r="AX143" s="13" t="s">
        <v>80</v>
      </c>
      <c r="AY143" s="256" t="s">
        <v>182</v>
      </c>
    </row>
    <row r="144" s="2" customFormat="1" ht="24.15" customHeight="1">
      <c r="A144" s="37"/>
      <c r="B144" s="38"/>
      <c r="C144" s="226" t="s">
        <v>137</v>
      </c>
      <c r="D144" s="226" t="s">
        <v>184</v>
      </c>
      <c r="E144" s="227" t="s">
        <v>1787</v>
      </c>
      <c r="F144" s="228" t="s">
        <v>1788</v>
      </c>
      <c r="G144" s="229" t="s">
        <v>211</v>
      </c>
      <c r="H144" s="230">
        <v>238.75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2790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1790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2" customFormat="1" ht="16.5" customHeight="1">
      <c r="A146" s="37"/>
      <c r="B146" s="38"/>
      <c r="C146" s="257" t="s">
        <v>140</v>
      </c>
      <c r="D146" s="257" t="s">
        <v>261</v>
      </c>
      <c r="E146" s="258" t="s">
        <v>1791</v>
      </c>
      <c r="F146" s="259" t="s">
        <v>1792</v>
      </c>
      <c r="G146" s="260" t="s">
        <v>1076</v>
      </c>
      <c r="H146" s="261">
        <v>4.7750000000000004</v>
      </c>
      <c r="I146" s="262"/>
      <c r="J146" s="263">
        <f>ROUND(I146*H146,2)</f>
        <v>0</v>
      </c>
      <c r="K146" s="264"/>
      <c r="L146" s="265"/>
      <c r="M146" s="266" t="s">
        <v>1</v>
      </c>
      <c r="N146" s="267" t="s">
        <v>41</v>
      </c>
      <c r="O146" s="90"/>
      <c r="P146" s="236">
        <f>O146*H146</f>
        <v>0</v>
      </c>
      <c r="Q146" s="236">
        <v>0.001</v>
      </c>
      <c r="R146" s="236">
        <f>Q146*H146</f>
        <v>0.0047750000000000006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140</v>
      </c>
      <c r="AT146" s="238" t="s">
        <v>261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2791</v>
      </c>
    </row>
    <row r="147" s="13" customFormat="1">
      <c r="A147" s="13"/>
      <c r="B147" s="245"/>
      <c r="C147" s="246"/>
      <c r="D147" s="247" t="s">
        <v>191</v>
      </c>
      <c r="E147" s="246"/>
      <c r="F147" s="249" t="s">
        <v>2792</v>
      </c>
      <c r="G147" s="246"/>
      <c r="H147" s="250">
        <v>4.7750000000000004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4</v>
      </c>
      <c r="AX147" s="13" t="s">
        <v>80</v>
      </c>
      <c r="AY147" s="256" t="s">
        <v>182</v>
      </c>
    </row>
    <row r="148" s="2" customFormat="1" ht="33" customHeight="1">
      <c r="A148" s="37"/>
      <c r="B148" s="38"/>
      <c r="C148" s="226" t="s">
        <v>143</v>
      </c>
      <c r="D148" s="226" t="s">
        <v>184</v>
      </c>
      <c r="E148" s="227" t="s">
        <v>1800</v>
      </c>
      <c r="F148" s="228" t="s">
        <v>1801</v>
      </c>
      <c r="G148" s="229" t="s">
        <v>211</v>
      </c>
      <c r="H148" s="230">
        <v>238.75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3.3000000000000002E-06</v>
      </c>
      <c r="R148" s="236">
        <f>Q148*H148</f>
        <v>0.00078787500000000006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2793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1803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143</v>
      </c>
      <c r="F150" s="224" t="s">
        <v>1890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SUM(P151:P161)</f>
        <v>0</v>
      </c>
      <c r="Q150" s="218"/>
      <c r="R150" s="219">
        <f>SUM(R151:R161)</f>
        <v>0</v>
      </c>
      <c r="S150" s="218"/>
      <c r="T150" s="220">
        <f>SUM(T151:T161)</f>
        <v>67.668520000000001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80</v>
      </c>
      <c r="AT150" s="222" t="s">
        <v>75</v>
      </c>
      <c r="AU150" s="222" t="s">
        <v>80</v>
      </c>
      <c r="AY150" s="221" t="s">
        <v>182</v>
      </c>
      <c r="BK150" s="223">
        <f>SUM(BK151:BK161)</f>
        <v>0</v>
      </c>
    </row>
    <row r="151" s="2" customFormat="1" ht="16.5" customHeight="1">
      <c r="A151" s="37"/>
      <c r="B151" s="38"/>
      <c r="C151" s="226" t="s">
        <v>234</v>
      </c>
      <c r="D151" s="226" t="s">
        <v>184</v>
      </c>
      <c r="E151" s="227" t="s">
        <v>2794</v>
      </c>
      <c r="F151" s="228" t="s">
        <v>2795</v>
      </c>
      <c r="G151" s="229" t="s">
        <v>187</v>
      </c>
      <c r="H151" s="230">
        <v>7.3129999999999997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2</v>
      </c>
      <c r="T151" s="237">
        <f>S151*H151</f>
        <v>14.625999999999999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2796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2797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2798</v>
      </c>
      <c r="G153" s="246"/>
      <c r="H153" s="250">
        <v>7.3125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37.8" customHeight="1">
      <c r="A154" s="37"/>
      <c r="B154" s="38"/>
      <c r="C154" s="226" t="s">
        <v>240</v>
      </c>
      <c r="D154" s="226" t="s">
        <v>184</v>
      </c>
      <c r="E154" s="227" t="s">
        <v>2799</v>
      </c>
      <c r="F154" s="228" t="s">
        <v>2800</v>
      </c>
      <c r="G154" s="229" t="s">
        <v>187</v>
      </c>
      <c r="H154" s="230">
        <v>7.3799999999999999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2.2000000000000002</v>
      </c>
      <c r="T154" s="237">
        <f>S154*H154</f>
        <v>16.236000000000001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2801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2802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3" customFormat="1">
      <c r="A156" s="13"/>
      <c r="B156" s="245"/>
      <c r="C156" s="246"/>
      <c r="D156" s="247" t="s">
        <v>191</v>
      </c>
      <c r="E156" s="248" t="s">
        <v>1</v>
      </c>
      <c r="F156" s="249" t="s">
        <v>2803</v>
      </c>
      <c r="G156" s="246"/>
      <c r="H156" s="250">
        <v>7.379999999999999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33</v>
      </c>
      <c r="AX156" s="13" t="s">
        <v>76</v>
      </c>
      <c r="AY156" s="256" t="s">
        <v>182</v>
      </c>
    </row>
    <row r="157" s="2" customFormat="1" ht="33" customHeight="1">
      <c r="A157" s="37"/>
      <c r="B157" s="38"/>
      <c r="C157" s="226" t="s">
        <v>247</v>
      </c>
      <c r="D157" s="226" t="s">
        <v>184</v>
      </c>
      <c r="E157" s="227" t="s">
        <v>2804</v>
      </c>
      <c r="F157" s="228" t="s">
        <v>2805</v>
      </c>
      <c r="G157" s="229" t="s">
        <v>187</v>
      </c>
      <c r="H157" s="230">
        <v>7.3799999999999999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0.029000000000000001</v>
      </c>
      <c r="T157" s="237">
        <f>S157*H157</f>
        <v>0.21402000000000002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2806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2807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2" customFormat="1" ht="33" customHeight="1">
      <c r="A159" s="37"/>
      <c r="B159" s="38"/>
      <c r="C159" s="226" t="s">
        <v>255</v>
      </c>
      <c r="D159" s="226" t="s">
        <v>184</v>
      </c>
      <c r="E159" s="227" t="s">
        <v>2808</v>
      </c>
      <c r="F159" s="228" t="s">
        <v>2809</v>
      </c>
      <c r="G159" s="229" t="s">
        <v>187</v>
      </c>
      <c r="H159" s="230">
        <v>146.37000000000001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0.25</v>
      </c>
      <c r="T159" s="237">
        <f>S159*H159</f>
        <v>36.592500000000001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128</v>
      </c>
      <c r="AT159" s="238" t="s">
        <v>184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128</v>
      </c>
      <c r="BM159" s="238" t="s">
        <v>2810</v>
      </c>
    </row>
    <row r="160" s="2" customFormat="1">
      <c r="A160" s="37"/>
      <c r="B160" s="38"/>
      <c r="C160" s="39"/>
      <c r="D160" s="240" t="s">
        <v>189</v>
      </c>
      <c r="E160" s="39"/>
      <c r="F160" s="241" t="s">
        <v>2811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189</v>
      </c>
      <c r="AU160" s="16" t="s">
        <v>84</v>
      </c>
    </row>
    <row r="161" s="13" customFormat="1">
      <c r="A161" s="13"/>
      <c r="B161" s="245"/>
      <c r="C161" s="246"/>
      <c r="D161" s="247" t="s">
        <v>191</v>
      </c>
      <c r="E161" s="248" t="s">
        <v>1</v>
      </c>
      <c r="F161" s="249" t="s">
        <v>2812</v>
      </c>
      <c r="G161" s="246"/>
      <c r="H161" s="250">
        <v>146.36999999999998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191</v>
      </c>
      <c r="AU161" s="256" t="s">
        <v>84</v>
      </c>
      <c r="AV161" s="13" t="s">
        <v>84</v>
      </c>
      <c r="AW161" s="13" t="s">
        <v>33</v>
      </c>
      <c r="AX161" s="13" t="s">
        <v>76</v>
      </c>
      <c r="AY161" s="256" t="s">
        <v>182</v>
      </c>
    </row>
    <row r="162" s="12" customFormat="1" ht="22.8" customHeight="1">
      <c r="A162" s="12"/>
      <c r="B162" s="210"/>
      <c r="C162" s="211"/>
      <c r="D162" s="212" t="s">
        <v>75</v>
      </c>
      <c r="E162" s="224" t="s">
        <v>1021</v>
      </c>
      <c r="F162" s="224" t="s">
        <v>1022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SUM(P163:P180)</f>
        <v>0</v>
      </c>
      <c r="Q162" s="218"/>
      <c r="R162" s="219">
        <f>SUM(R163:R180)</f>
        <v>0</v>
      </c>
      <c r="S162" s="218"/>
      <c r="T162" s="220">
        <f>SUM(T163:T180)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80</v>
      </c>
      <c r="AT162" s="222" t="s">
        <v>75</v>
      </c>
      <c r="AU162" s="222" t="s">
        <v>80</v>
      </c>
      <c r="AY162" s="221" t="s">
        <v>182</v>
      </c>
      <c r="BK162" s="223">
        <f>SUM(BK163:BK180)</f>
        <v>0</v>
      </c>
    </row>
    <row r="163" s="2" customFormat="1" ht="24.15" customHeight="1">
      <c r="A163" s="37"/>
      <c r="B163" s="38"/>
      <c r="C163" s="226" t="s">
        <v>260</v>
      </c>
      <c r="D163" s="226" t="s">
        <v>184</v>
      </c>
      <c r="E163" s="227" t="s">
        <v>2813</v>
      </c>
      <c r="F163" s="228" t="s">
        <v>2814</v>
      </c>
      <c r="G163" s="229" t="s">
        <v>243</v>
      </c>
      <c r="H163" s="230">
        <v>70.287999999999997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128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2815</v>
      </c>
    </row>
    <row r="164" s="2" customFormat="1">
      <c r="A164" s="37"/>
      <c r="B164" s="38"/>
      <c r="C164" s="39"/>
      <c r="D164" s="240" t="s">
        <v>189</v>
      </c>
      <c r="E164" s="39"/>
      <c r="F164" s="241" t="s">
        <v>2816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189</v>
      </c>
      <c r="AU164" s="16" t="s">
        <v>84</v>
      </c>
    </row>
    <row r="165" s="2" customFormat="1" ht="24.15" customHeight="1">
      <c r="A165" s="37"/>
      <c r="B165" s="38"/>
      <c r="C165" s="226" t="s">
        <v>8</v>
      </c>
      <c r="D165" s="226" t="s">
        <v>184</v>
      </c>
      <c r="E165" s="227" t="s">
        <v>2817</v>
      </c>
      <c r="F165" s="228" t="s">
        <v>2818</v>
      </c>
      <c r="G165" s="229" t="s">
        <v>243</v>
      </c>
      <c r="H165" s="230">
        <v>632.59199999999998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128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128</v>
      </c>
      <c r="BM165" s="238" t="s">
        <v>2819</v>
      </c>
    </row>
    <row r="166" s="2" customFormat="1">
      <c r="A166" s="37"/>
      <c r="B166" s="38"/>
      <c r="C166" s="39"/>
      <c r="D166" s="240" t="s">
        <v>189</v>
      </c>
      <c r="E166" s="39"/>
      <c r="F166" s="241" t="s">
        <v>2820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189</v>
      </c>
      <c r="AU166" s="16" t="s">
        <v>84</v>
      </c>
    </row>
    <row r="167" s="13" customFormat="1">
      <c r="A167" s="13"/>
      <c r="B167" s="245"/>
      <c r="C167" s="246"/>
      <c r="D167" s="247" t="s">
        <v>191</v>
      </c>
      <c r="E167" s="246"/>
      <c r="F167" s="249" t="s">
        <v>2821</v>
      </c>
      <c r="G167" s="246"/>
      <c r="H167" s="250">
        <v>632.59199999999998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4</v>
      </c>
      <c r="AX167" s="13" t="s">
        <v>80</v>
      </c>
      <c r="AY167" s="256" t="s">
        <v>182</v>
      </c>
    </row>
    <row r="168" s="2" customFormat="1" ht="33" customHeight="1">
      <c r="A168" s="37"/>
      <c r="B168" s="38"/>
      <c r="C168" s="226" t="s">
        <v>274</v>
      </c>
      <c r="D168" s="226" t="s">
        <v>184</v>
      </c>
      <c r="E168" s="227" t="s">
        <v>2822</v>
      </c>
      <c r="F168" s="228" t="s">
        <v>2823</v>
      </c>
      <c r="G168" s="229" t="s">
        <v>243</v>
      </c>
      <c r="H168" s="230">
        <v>1.9390000000000001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2824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2825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2" customFormat="1" ht="33" customHeight="1">
      <c r="A170" s="37"/>
      <c r="B170" s="38"/>
      <c r="C170" s="226" t="s">
        <v>280</v>
      </c>
      <c r="D170" s="226" t="s">
        <v>184</v>
      </c>
      <c r="E170" s="227" t="s">
        <v>2826</v>
      </c>
      <c r="F170" s="228" t="s">
        <v>2827</v>
      </c>
      <c r="G170" s="229" t="s">
        <v>243</v>
      </c>
      <c r="H170" s="230">
        <v>0.628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128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128</v>
      </c>
      <c r="BM170" s="238" t="s">
        <v>2828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2829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 ht="37.8" customHeight="1">
      <c r="A172" s="37"/>
      <c r="B172" s="38"/>
      <c r="C172" s="226" t="s">
        <v>286</v>
      </c>
      <c r="D172" s="226" t="s">
        <v>184</v>
      </c>
      <c r="E172" s="227" t="s">
        <v>2830</v>
      </c>
      <c r="F172" s="228" t="s">
        <v>2831</v>
      </c>
      <c r="G172" s="229" t="s">
        <v>243</v>
      </c>
      <c r="H172" s="230">
        <v>30.861999999999998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2832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2833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2834</v>
      </c>
      <c r="G174" s="246"/>
      <c r="H174" s="250">
        <v>30.862000000000002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33" customHeight="1">
      <c r="A175" s="37"/>
      <c r="B175" s="38"/>
      <c r="C175" s="226" t="s">
        <v>290</v>
      </c>
      <c r="D175" s="226" t="s">
        <v>184</v>
      </c>
      <c r="E175" s="227" t="s">
        <v>2835</v>
      </c>
      <c r="F175" s="228" t="s">
        <v>2836</v>
      </c>
      <c r="G175" s="229" t="s">
        <v>243</v>
      </c>
      <c r="H175" s="230">
        <v>29.274000000000001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2837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2838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2839</v>
      </c>
      <c r="G177" s="246"/>
      <c r="H177" s="250">
        <v>29.274400000000004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2" customFormat="1" ht="44.25" customHeight="1">
      <c r="A178" s="37"/>
      <c r="B178" s="38"/>
      <c r="C178" s="226" t="s">
        <v>296</v>
      </c>
      <c r="D178" s="226" t="s">
        <v>184</v>
      </c>
      <c r="E178" s="227" t="s">
        <v>1023</v>
      </c>
      <c r="F178" s="228" t="s">
        <v>1024</v>
      </c>
      <c r="G178" s="229" t="s">
        <v>243</v>
      </c>
      <c r="H178" s="230">
        <v>7.585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128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2840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1026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13" customFormat="1">
      <c r="A180" s="13"/>
      <c r="B180" s="245"/>
      <c r="C180" s="246"/>
      <c r="D180" s="247" t="s">
        <v>191</v>
      </c>
      <c r="E180" s="248" t="s">
        <v>1</v>
      </c>
      <c r="F180" s="249" t="s">
        <v>2841</v>
      </c>
      <c r="G180" s="246"/>
      <c r="H180" s="250">
        <v>7.5849999999999937</v>
      </c>
      <c r="I180" s="251"/>
      <c r="J180" s="246"/>
      <c r="K180" s="246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191</v>
      </c>
      <c r="AU180" s="256" t="s">
        <v>84</v>
      </c>
      <c r="AV180" s="13" t="s">
        <v>84</v>
      </c>
      <c r="AW180" s="13" t="s">
        <v>33</v>
      </c>
      <c r="AX180" s="13" t="s">
        <v>76</v>
      </c>
      <c r="AY180" s="256" t="s">
        <v>182</v>
      </c>
    </row>
    <row r="181" s="12" customFormat="1" ht="25.92" customHeight="1">
      <c r="A181" s="12"/>
      <c r="B181" s="210"/>
      <c r="C181" s="211"/>
      <c r="D181" s="212" t="s">
        <v>75</v>
      </c>
      <c r="E181" s="213" t="s">
        <v>583</v>
      </c>
      <c r="F181" s="213" t="s">
        <v>584</v>
      </c>
      <c r="G181" s="211"/>
      <c r="H181" s="211"/>
      <c r="I181" s="214"/>
      <c r="J181" s="215">
        <f>BK181</f>
        <v>0</v>
      </c>
      <c r="K181" s="211"/>
      <c r="L181" s="216"/>
      <c r="M181" s="217"/>
      <c r="N181" s="218"/>
      <c r="O181" s="218"/>
      <c r="P181" s="219">
        <f>P182+P186+P195</f>
        <v>0</v>
      </c>
      <c r="Q181" s="218"/>
      <c r="R181" s="219">
        <f>R182+R186+R195</f>
        <v>0</v>
      </c>
      <c r="S181" s="218"/>
      <c r="T181" s="220">
        <f>T182+T186+T195</f>
        <v>2.6197880000000002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84</v>
      </c>
      <c r="AT181" s="222" t="s">
        <v>75</v>
      </c>
      <c r="AU181" s="222" t="s">
        <v>76</v>
      </c>
      <c r="AY181" s="221" t="s">
        <v>182</v>
      </c>
      <c r="BK181" s="223">
        <f>BK182+BK186+BK195</f>
        <v>0</v>
      </c>
    </row>
    <row r="182" s="12" customFormat="1" ht="22.8" customHeight="1">
      <c r="A182" s="12"/>
      <c r="B182" s="210"/>
      <c r="C182" s="211"/>
      <c r="D182" s="212" t="s">
        <v>75</v>
      </c>
      <c r="E182" s="224" t="s">
        <v>2842</v>
      </c>
      <c r="F182" s="224" t="s">
        <v>2843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SUM(P183:P185)</f>
        <v>0</v>
      </c>
      <c r="Q182" s="218"/>
      <c r="R182" s="219">
        <f>SUM(R183:R185)</f>
        <v>0</v>
      </c>
      <c r="S182" s="218"/>
      <c r="T182" s="220">
        <f>SUM(T183:T185)</f>
        <v>0.62831999999999999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84</v>
      </c>
      <c r="AT182" s="222" t="s">
        <v>75</v>
      </c>
      <c r="AU182" s="222" t="s">
        <v>80</v>
      </c>
      <c r="AY182" s="221" t="s">
        <v>182</v>
      </c>
      <c r="BK182" s="223">
        <f>SUM(BK183:BK185)</f>
        <v>0</v>
      </c>
    </row>
    <row r="183" s="2" customFormat="1" ht="24.15" customHeight="1">
      <c r="A183" s="37"/>
      <c r="B183" s="38"/>
      <c r="C183" s="226" t="s">
        <v>7</v>
      </c>
      <c r="D183" s="226" t="s">
        <v>184</v>
      </c>
      <c r="E183" s="227" t="s">
        <v>2844</v>
      </c>
      <c r="F183" s="228" t="s">
        <v>2845</v>
      </c>
      <c r="G183" s="229" t="s">
        <v>211</v>
      </c>
      <c r="H183" s="230">
        <v>57.119999999999997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0.010999999999999999</v>
      </c>
      <c r="T183" s="237">
        <f>S183*H183</f>
        <v>0.62831999999999999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274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274</v>
      </c>
      <c r="BM183" s="238" t="s">
        <v>2846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2847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13" customFormat="1">
      <c r="A185" s="13"/>
      <c r="B185" s="245"/>
      <c r="C185" s="246"/>
      <c r="D185" s="247" t="s">
        <v>191</v>
      </c>
      <c r="E185" s="248" t="s">
        <v>1</v>
      </c>
      <c r="F185" s="249" t="s">
        <v>2848</v>
      </c>
      <c r="G185" s="246"/>
      <c r="H185" s="250">
        <v>57.119999999999997</v>
      </c>
      <c r="I185" s="251"/>
      <c r="J185" s="246"/>
      <c r="K185" s="246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191</v>
      </c>
      <c r="AU185" s="256" t="s">
        <v>84</v>
      </c>
      <c r="AV185" s="13" t="s">
        <v>84</v>
      </c>
      <c r="AW185" s="13" t="s">
        <v>33</v>
      </c>
      <c r="AX185" s="13" t="s">
        <v>76</v>
      </c>
      <c r="AY185" s="256" t="s">
        <v>182</v>
      </c>
    </row>
    <row r="186" s="12" customFormat="1" ht="22.8" customHeight="1">
      <c r="A186" s="12"/>
      <c r="B186" s="210"/>
      <c r="C186" s="211"/>
      <c r="D186" s="212" t="s">
        <v>75</v>
      </c>
      <c r="E186" s="224" t="s">
        <v>2332</v>
      </c>
      <c r="F186" s="224" t="s">
        <v>2333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SUM(P187:P194)</f>
        <v>0</v>
      </c>
      <c r="Q186" s="218"/>
      <c r="R186" s="219">
        <f>SUM(R187:R194)</f>
        <v>0</v>
      </c>
      <c r="S186" s="218"/>
      <c r="T186" s="220">
        <f>SUM(T187:T194)</f>
        <v>1.9392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84</v>
      </c>
      <c r="AT186" s="222" t="s">
        <v>75</v>
      </c>
      <c r="AU186" s="222" t="s">
        <v>80</v>
      </c>
      <c r="AY186" s="221" t="s">
        <v>182</v>
      </c>
      <c r="BK186" s="223">
        <f>SUM(BK187:BK194)</f>
        <v>0</v>
      </c>
    </row>
    <row r="187" s="2" customFormat="1" ht="16.5" customHeight="1">
      <c r="A187" s="37"/>
      <c r="B187" s="38"/>
      <c r="C187" s="226" t="s">
        <v>309</v>
      </c>
      <c r="D187" s="226" t="s">
        <v>184</v>
      </c>
      <c r="E187" s="227" t="s">
        <v>2849</v>
      </c>
      <c r="F187" s="228" t="s">
        <v>2850</v>
      </c>
      <c r="G187" s="229" t="s">
        <v>211</v>
      </c>
      <c r="H187" s="230">
        <v>57.119999999999997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0.014999999999999999</v>
      </c>
      <c r="T187" s="237">
        <f>S187*H187</f>
        <v>0.8567999999999999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274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274</v>
      </c>
      <c r="BM187" s="238" t="s">
        <v>2851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2852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2" customFormat="1" ht="16.5" customHeight="1">
      <c r="A189" s="37"/>
      <c r="B189" s="38"/>
      <c r="C189" s="226" t="s">
        <v>314</v>
      </c>
      <c r="D189" s="226" t="s">
        <v>184</v>
      </c>
      <c r="E189" s="227" t="s">
        <v>2853</v>
      </c>
      <c r="F189" s="228" t="s">
        <v>2854</v>
      </c>
      <c r="G189" s="229" t="s">
        <v>211</v>
      </c>
      <c r="H189" s="230">
        <v>12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0.017000000000000001</v>
      </c>
      <c r="T189" s="237">
        <f>S189*H189</f>
        <v>0.20400000000000002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274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274</v>
      </c>
      <c r="BM189" s="238" t="s">
        <v>2855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2856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2857</v>
      </c>
      <c r="G191" s="246"/>
      <c r="H191" s="250">
        <v>12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2" customFormat="1" ht="24.15" customHeight="1">
      <c r="A192" s="37"/>
      <c r="B192" s="38"/>
      <c r="C192" s="226" t="s">
        <v>319</v>
      </c>
      <c r="D192" s="226" t="s">
        <v>184</v>
      </c>
      <c r="E192" s="227" t="s">
        <v>2858</v>
      </c>
      <c r="F192" s="228" t="s">
        <v>2859</v>
      </c>
      <c r="G192" s="229" t="s">
        <v>305</v>
      </c>
      <c r="H192" s="230">
        <v>109.8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0.0080000000000000002</v>
      </c>
      <c r="T192" s="237">
        <f>S192*H192</f>
        <v>0.87839999999999996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274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274</v>
      </c>
      <c r="BM192" s="238" t="s">
        <v>2860</v>
      </c>
    </row>
    <row r="193" s="2" customFormat="1">
      <c r="A193" s="37"/>
      <c r="B193" s="38"/>
      <c r="C193" s="39"/>
      <c r="D193" s="240" t="s">
        <v>189</v>
      </c>
      <c r="E193" s="39"/>
      <c r="F193" s="241" t="s">
        <v>2861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189</v>
      </c>
      <c r="AU193" s="16" t="s">
        <v>84</v>
      </c>
    </row>
    <row r="194" s="13" customFormat="1">
      <c r="A194" s="13"/>
      <c r="B194" s="245"/>
      <c r="C194" s="246"/>
      <c r="D194" s="247" t="s">
        <v>191</v>
      </c>
      <c r="E194" s="248" t="s">
        <v>1</v>
      </c>
      <c r="F194" s="249" t="s">
        <v>2862</v>
      </c>
      <c r="G194" s="246"/>
      <c r="H194" s="250">
        <v>109.79999999999998</v>
      </c>
      <c r="I194" s="251"/>
      <c r="J194" s="246"/>
      <c r="K194" s="246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191</v>
      </c>
      <c r="AU194" s="256" t="s">
        <v>84</v>
      </c>
      <c r="AV194" s="13" t="s">
        <v>84</v>
      </c>
      <c r="AW194" s="13" t="s">
        <v>33</v>
      </c>
      <c r="AX194" s="13" t="s">
        <v>76</v>
      </c>
      <c r="AY194" s="256" t="s">
        <v>182</v>
      </c>
    </row>
    <row r="195" s="12" customFormat="1" ht="22.8" customHeight="1">
      <c r="A195" s="12"/>
      <c r="B195" s="210"/>
      <c r="C195" s="211"/>
      <c r="D195" s="212" t="s">
        <v>75</v>
      </c>
      <c r="E195" s="224" t="s">
        <v>2863</v>
      </c>
      <c r="F195" s="224" t="s">
        <v>2864</v>
      </c>
      <c r="G195" s="211"/>
      <c r="H195" s="211"/>
      <c r="I195" s="214"/>
      <c r="J195" s="225">
        <f>BK195</f>
        <v>0</v>
      </c>
      <c r="K195" s="211"/>
      <c r="L195" s="216"/>
      <c r="M195" s="217"/>
      <c r="N195" s="218"/>
      <c r="O195" s="218"/>
      <c r="P195" s="219">
        <f>SUM(P196:P200)</f>
        <v>0</v>
      </c>
      <c r="Q195" s="218"/>
      <c r="R195" s="219">
        <f>SUM(R196:R200)</f>
        <v>0</v>
      </c>
      <c r="S195" s="218"/>
      <c r="T195" s="220">
        <f>SUM(T196:T200)</f>
        <v>0.052267999999999995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84</v>
      </c>
      <c r="AT195" s="222" t="s">
        <v>75</v>
      </c>
      <c r="AU195" s="222" t="s">
        <v>80</v>
      </c>
      <c r="AY195" s="221" t="s">
        <v>182</v>
      </c>
      <c r="BK195" s="223">
        <f>SUM(BK196:BK200)</f>
        <v>0</v>
      </c>
    </row>
    <row r="196" s="2" customFormat="1" ht="16.5" customHeight="1">
      <c r="A196" s="37"/>
      <c r="B196" s="38"/>
      <c r="C196" s="226" t="s">
        <v>325</v>
      </c>
      <c r="D196" s="226" t="s">
        <v>184</v>
      </c>
      <c r="E196" s="227" t="s">
        <v>2865</v>
      </c>
      <c r="F196" s="228" t="s">
        <v>2866</v>
      </c>
      <c r="G196" s="229" t="s">
        <v>305</v>
      </c>
      <c r="H196" s="230">
        <v>22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0.0016999999999999999</v>
      </c>
      <c r="T196" s="237">
        <f>S196*H196</f>
        <v>0.037399999999999996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274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274</v>
      </c>
      <c r="BM196" s="238" t="s">
        <v>2867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2868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13" customFormat="1">
      <c r="A198" s="13"/>
      <c r="B198" s="245"/>
      <c r="C198" s="246"/>
      <c r="D198" s="247" t="s">
        <v>191</v>
      </c>
      <c r="E198" s="248" t="s">
        <v>1</v>
      </c>
      <c r="F198" s="249" t="s">
        <v>2869</v>
      </c>
      <c r="G198" s="246"/>
      <c r="H198" s="250">
        <v>22</v>
      </c>
      <c r="I198" s="251"/>
      <c r="J198" s="246"/>
      <c r="K198" s="246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191</v>
      </c>
      <c r="AU198" s="256" t="s">
        <v>84</v>
      </c>
      <c r="AV198" s="13" t="s">
        <v>84</v>
      </c>
      <c r="AW198" s="13" t="s">
        <v>33</v>
      </c>
      <c r="AX198" s="13" t="s">
        <v>76</v>
      </c>
      <c r="AY198" s="256" t="s">
        <v>182</v>
      </c>
    </row>
    <row r="199" s="2" customFormat="1" ht="24.15" customHeight="1">
      <c r="A199" s="37"/>
      <c r="B199" s="38"/>
      <c r="C199" s="226" t="s">
        <v>330</v>
      </c>
      <c r="D199" s="226" t="s">
        <v>184</v>
      </c>
      <c r="E199" s="227" t="s">
        <v>2870</v>
      </c>
      <c r="F199" s="228" t="s">
        <v>2871</v>
      </c>
      <c r="G199" s="229" t="s">
        <v>305</v>
      </c>
      <c r="H199" s="230">
        <v>8.4000000000000004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41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0.0017700000000000001</v>
      </c>
      <c r="T199" s="237">
        <f>S199*H199</f>
        <v>0.014868000000000001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274</v>
      </c>
      <c r="AT199" s="238" t="s">
        <v>184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274</v>
      </c>
      <c r="BM199" s="238" t="s">
        <v>2872</v>
      </c>
    </row>
    <row r="200" s="2" customFormat="1">
      <c r="A200" s="37"/>
      <c r="B200" s="38"/>
      <c r="C200" s="39"/>
      <c r="D200" s="240" t="s">
        <v>189</v>
      </c>
      <c r="E200" s="39"/>
      <c r="F200" s="241" t="s">
        <v>2873</v>
      </c>
      <c r="G200" s="39"/>
      <c r="H200" s="39"/>
      <c r="I200" s="242"/>
      <c r="J200" s="39"/>
      <c r="K200" s="39"/>
      <c r="L200" s="43"/>
      <c r="M200" s="274"/>
      <c r="N200" s="275"/>
      <c r="O200" s="271"/>
      <c r="P200" s="271"/>
      <c r="Q200" s="271"/>
      <c r="R200" s="271"/>
      <c r="S200" s="271"/>
      <c r="T200" s="276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189</v>
      </c>
      <c r="AU200" s="16" t="s">
        <v>84</v>
      </c>
    </row>
    <row r="201" s="2" customFormat="1" ht="6.96" customHeight="1">
      <c r="A201" s="37"/>
      <c r="B201" s="65"/>
      <c r="C201" s="66"/>
      <c r="D201" s="66"/>
      <c r="E201" s="66"/>
      <c r="F201" s="66"/>
      <c r="G201" s="66"/>
      <c r="H201" s="66"/>
      <c r="I201" s="66"/>
      <c r="J201" s="66"/>
      <c r="K201" s="66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gjCzKtFNEKUSzJQ/dY4s3Gy5257xjQ0fc+CXKoMkgAVhiAaC3SmGQBKwdIdQkrYXCBYTIzrpQl8pnM2pSJAdjQ==" hashValue="pNtQoGgq1wYB9+TG8OfuAAThPgWTt+zV12qL5cj4Q4gYNlY48huivUNq59M4ISqeaDWagIwd5jyza6NyFwWUVw==" algorithmName="SHA-512" password="CC35"/>
  <autoFilter ref="C123:K20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4_01/162451106"/>
    <hyperlink ref="F131" r:id="rId2" display="https://podminky.urs.cz/item/CS_URS_2024_01/167151101"/>
    <hyperlink ref="F133" r:id="rId3" display="https://podminky.urs.cz/item/CS_URS_2024_01/174151101"/>
    <hyperlink ref="F136" r:id="rId4" display="https://podminky.urs.cz/item/CS_URS_2024_01/181111111"/>
    <hyperlink ref="F140" r:id="rId5" display="https://podminky.urs.cz/item/CS_URS_2024_01/181351003"/>
    <hyperlink ref="F145" r:id="rId6" display="https://podminky.urs.cz/item/CS_URS_2024_01/181411131"/>
    <hyperlink ref="F149" r:id="rId7" display="https://podminky.urs.cz/item/CS_URS_2024_01/184813511"/>
    <hyperlink ref="F152" r:id="rId8" display="https://podminky.urs.cz/item/CS_URS_2024_01/961044111"/>
    <hyperlink ref="F155" r:id="rId9" display="https://podminky.urs.cz/item/CS_URS_2024_01/965042241"/>
    <hyperlink ref="F158" r:id="rId10" display="https://podminky.urs.cz/item/CS_URS_2024_01/965049112"/>
    <hyperlink ref="F160" r:id="rId11" display="https://podminky.urs.cz/item/CS_URS_2024_01/981013312"/>
    <hyperlink ref="F164" r:id="rId12" display="https://podminky.urs.cz/item/CS_URS_2024_01/997013501"/>
    <hyperlink ref="F166" r:id="rId13" display="https://podminky.urs.cz/item/CS_URS_2024_01/997013509"/>
    <hyperlink ref="F169" r:id="rId14" display="https://podminky.urs.cz/item/CS_URS_2024_01/997013811"/>
    <hyperlink ref="F171" r:id="rId15" display="https://podminky.urs.cz/item/CS_URS_2024_01/997013814"/>
    <hyperlink ref="F173" r:id="rId16" display="https://podminky.urs.cz/item/CS_URS_2024_01/997013861"/>
    <hyperlink ref="F176" r:id="rId17" display="https://podminky.urs.cz/item/CS_URS_2024_01/997013863"/>
    <hyperlink ref="F179" r:id="rId18" display="https://podminky.urs.cz/item/CS_URS_2024_01/997013871"/>
    <hyperlink ref="F184" r:id="rId19" display="https://podminky.urs.cz/item/CS_URS_2024_01/712340832"/>
    <hyperlink ref="F188" r:id="rId20" display="https://podminky.urs.cz/item/CS_URS_2024_01/762341811"/>
    <hyperlink ref="F190" r:id="rId21" display="https://podminky.urs.cz/item/CS_URS_2024_01/762631802"/>
    <hyperlink ref="F193" r:id="rId22" display="https://podminky.urs.cz/item/CS_URS_2024_01/762822810"/>
    <hyperlink ref="F197" r:id="rId23" display="https://podminky.urs.cz/item/CS_URS_2024_01/764002801"/>
    <hyperlink ref="F200" r:id="rId24" display="https://podminky.urs.cz/item/CS_URS_2024_01/764002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2874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ROUND((SUM(BE126:BE219)),  2)</f>
        <v>0</v>
      </c>
      <c r="G33" s="37"/>
      <c r="H33" s="37"/>
      <c r="I33" s="163">
        <v>0.20999999999999999</v>
      </c>
      <c r="J33" s="162">
        <f>ROUND(((SUM(BE126:BE219))*I33),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ROUND((SUM(BF126:BF219)),  2)</f>
        <v>0</v>
      </c>
      <c r="G34" s="37"/>
      <c r="H34" s="37"/>
      <c r="I34" s="163">
        <v>0.14999999999999999</v>
      </c>
      <c r="J34" s="162">
        <f>ROUND(((SUM(BF126:BF219))*I34),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ROUND((SUM(BG126:BG219)),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ROUND((SUM(BH126:BH219)),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ROUND((SUM(BI126:BI219)),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7 - Demolice garáže na p.č. 470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J127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J128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2875</v>
      </c>
      <c r="E99" s="195"/>
      <c r="F99" s="195"/>
      <c r="G99" s="195"/>
      <c r="H99" s="195"/>
      <c r="I99" s="195"/>
      <c r="J99" s="196">
        <f>J158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1729</v>
      </c>
      <c r="E100" s="195"/>
      <c r="F100" s="195"/>
      <c r="G100" s="195"/>
      <c r="H100" s="195"/>
      <c r="I100" s="195"/>
      <c r="J100" s="196">
        <f>J163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998</v>
      </c>
      <c r="E101" s="195"/>
      <c r="F101" s="195"/>
      <c r="G101" s="195"/>
      <c r="H101" s="195"/>
      <c r="I101" s="195"/>
      <c r="J101" s="196">
        <f>J178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163</v>
      </c>
      <c r="E102" s="190"/>
      <c r="F102" s="190"/>
      <c r="G102" s="190"/>
      <c r="H102" s="190"/>
      <c r="I102" s="190"/>
      <c r="J102" s="191">
        <f>J197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3"/>
      <c r="C103" s="132"/>
      <c r="D103" s="194" t="s">
        <v>2773</v>
      </c>
      <c r="E103" s="195"/>
      <c r="F103" s="195"/>
      <c r="G103" s="195"/>
      <c r="H103" s="195"/>
      <c r="I103" s="195"/>
      <c r="J103" s="196">
        <f>J198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1951</v>
      </c>
      <c r="E104" s="195"/>
      <c r="F104" s="195"/>
      <c r="G104" s="195"/>
      <c r="H104" s="195"/>
      <c r="I104" s="195"/>
      <c r="J104" s="196">
        <f>J202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2774</v>
      </c>
      <c r="E105" s="195"/>
      <c r="F105" s="195"/>
      <c r="G105" s="195"/>
      <c r="H105" s="195"/>
      <c r="I105" s="195"/>
      <c r="J105" s="196">
        <f>J211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1952</v>
      </c>
      <c r="E106" s="195"/>
      <c r="F106" s="195"/>
      <c r="G106" s="195"/>
      <c r="H106" s="195"/>
      <c r="I106" s="195"/>
      <c r="J106" s="196">
        <f>J217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167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Hazlov - obnovení a nové využití areálu zámku - etapa I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7 - Demolice garáže na p.č. 470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10. 12. 2024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>Atelier Stöeckl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>Zdeněk Pospíšil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61</v>
      </c>
      <c r="E125" s="201" t="s">
        <v>57</v>
      </c>
      <c r="F125" s="201" t="s">
        <v>58</v>
      </c>
      <c r="G125" s="201" t="s">
        <v>169</v>
      </c>
      <c r="H125" s="201" t="s">
        <v>170</v>
      </c>
      <c r="I125" s="201" t="s">
        <v>171</v>
      </c>
      <c r="J125" s="202" t="s">
        <v>153</v>
      </c>
      <c r="K125" s="203" t="s">
        <v>172</v>
      </c>
      <c r="L125" s="204"/>
      <c r="M125" s="99" t="s">
        <v>1</v>
      </c>
      <c r="N125" s="100" t="s">
        <v>40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P127+P197</f>
        <v>0</v>
      </c>
      <c r="Q126" s="103"/>
      <c r="R126" s="207">
        <f>R127+R197</f>
        <v>4.6237702199999999</v>
      </c>
      <c r="S126" s="103"/>
      <c r="T126" s="208">
        <f>T127+T197</f>
        <v>34.649806999999996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155</v>
      </c>
      <c r="BK126" s="209">
        <f>BK127+BK197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P128+P158+P163+P178</f>
        <v>0</v>
      </c>
      <c r="Q127" s="218"/>
      <c r="R127" s="219">
        <f>R128+R158+R163+R178</f>
        <v>4.6037116200000003</v>
      </c>
      <c r="S127" s="218"/>
      <c r="T127" s="220">
        <f>T128+T158+T163+T178</f>
        <v>33.588999999999999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76</v>
      </c>
      <c r="AY127" s="221" t="s">
        <v>182</v>
      </c>
      <c r="BK127" s="223">
        <f>BK128+BK158+BK163+BK178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80</v>
      </c>
      <c r="F128" s="224" t="s">
        <v>183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SUM(P129:P157)</f>
        <v>0</v>
      </c>
      <c r="Q128" s="218"/>
      <c r="R128" s="219">
        <f>SUM(R129:R157)</f>
        <v>4.06649862</v>
      </c>
      <c r="S128" s="218"/>
      <c r="T128" s="220">
        <f>SUM(T129:T157)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75</v>
      </c>
      <c r="AU128" s="222" t="s">
        <v>80</v>
      </c>
      <c r="AY128" s="221" t="s">
        <v>182</v>
      </c>
      <c r="BK128" s="223">
        <f>SUM(BK129:BK157)</f>
        <v>0</v>
      </c>
    </row>
    <row r="129" s="2" customFormat="1" ht="33" customHeight="1">
      <c r="A129" s="37"/>
      <c r="B129" s="38"/>
      <c r="C129" s="226" t="s">
        <v>80</v>
      </c>
      <c r="D129" s="226" t="s">
        <v>184</v>
      </c>
      <c r="E129" s="227" t="s">
        <v>2001</v>
      </c>
      <c r="F129" s="228" t="s">
        <v>2002</v>
      </c>
      <c r="G129" s="229" t="s">
        <v>187</v>
      </c>
      <c r="H129" s="230">
        <v>3.21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128</v>
      </c>
      <c r="AT129" s="238" t="s">
        <v>184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128</v>
      </c>
      <c r="BM129" s="238" t="s">
        <v>2876</v>
      </c>
    </row>
    <row r="130" s="2" customFormat="1">
      <c r="A130" s="37"/>
      <c r="B130" s="38"/>
      <c r="C130" s="39"/>
      <c r="D130" s="240" t="s">
        <v>189</v>
      </c>
      <c r="E130" s="39"/>
      <c r="F130" s="241" t="s">
        <v>2004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189</v>
      </c>
      <c r="AU130" s="16" t="s">
        <v>84</v>
      </c>
    </row>
    <row r="131" s="13" customFormat="1">
      <c r="A131" s="13"/>
      <c r="B131" s="245"/>
      <c r="C131" s="246"/>
      <c r="D131" s="247" t="s">
        <v>191</v>
      </c>
      <c r="E131" s="248" t="s">
        <v>1</v>
      </c>
      <c r="F131" s="249" t="s">
        <v>2877</v>
      </c>
      <c r="G131" s="246"/>
      <c r="H131" s="250">
        <v>3.2099999999999995</v>
      </c>
      <c r="I131" s="251"/>
      <c r="J131" s="246"/>
      <c r="K131" s="246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191</v>
      </c>
      <c r="AU131" s="256" t="s">
        <v>84</v>
      </c>
      <c r="AV131" s="13" t="s">
        <v>84</v>
      </c>
      <c r="AW131" s="13" t="s">
        <v>33</v>
      </c>
      <c r="AX131" s="13" t="s">
        <v>76</v>
      </c>
      <c r="AY131" s="256" t="s">
        <v>182</v>
      </c>
    </row>
    <row r="132" s="2" customFormat="1" ht="37.8" customHeight="1">
      <c r="A132" s="37"/>
      <c r="B132" s="38"/>
      <c r="C132" s="226" t="s">
        <v>84</v>
      </c>
      <c r="D132" s="226" t="s">
        <v>184</v>
      </c>
      <c r="E132" s="227" t="s">
        <v>223</v>
      </c>
      <c r="F132" s="228" t="s">
        <v>224</v>
      </c>
      <c r="G132" s="229" t="s">
        <v>187</v>
      </c>
      <c r="H132" s="230">
        <v>0.75700000000000001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2775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226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2878</v>
      </c>
      <c r="G134" s="246"/>
      <c r="H134" s="250">
        <v>0.75700000000000012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37.8" customHeight="1">
      <c r="A135" s="37"/>
      <c r="B135" s="38"/>
      <c r="C135" s="226" t="s">
        <v>119</v>
      </c>
      <c r="D135" s="226" t="s">
        <v>184</v>
      </c>
      <c r="E135" s="227" t="s">
        <v>229</v>
      </c>
      <c r="F135" s="228" t="s">
        <v>230</v>
      </c>
      <c r="G135" s="229" t="s">
        <v>187</v>
      </c>
      <c r="H135" s="230">
        <v>3.7850000000000001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2879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232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6"/>
      <c r="F137" s="249" t="s">
        <v>2880</v>
      </c>
      <c r="G137" s="246"/>
      <c r="H137" s="250">
        <v>3.7850000000000001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4</v>
      </c>
      <c r="AX137" s="13" t="s">
        <v>80</v>
      </c>
      <c r="AY137" s="256" t="s">
        <v>182</v>
      </c>
    </row>
    <row r="138" s="2" customFormat="1" ht="33" customHeight="1">
      <c r="A138" s="37"/>
      <c r="B138" s="38"/>
      <c r="C138" s="226" t="s">
        <v>128</v>
      </c>
      <c r="D138" s="226" t="s">
        <v>184</v>
      </c>
      <c r="E138" s="227" t="s">
        <v>241</v>
      </c>
      <c r="F138" s="228" t="s">
        <v>242</v>
      </c>
      <c r="G138" s="229" t="s">
        <v>243</v>
      </c>
      <c r="H138" s="230">
        <v>1.4379999999999999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2881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245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6"/>
      <c r="F140" s="249" t="s">
        <v>2882</v>
      </c>
      <c r="G140" s="246"/>
      <c r="H140" s="250">
        <v>1.4379999999999999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4</v>
      </c>
      <c r="AX140" s="13" t="s">
        <v>80</v>
      </c>
      <c r="AY140" s="256" t="s">
        <v>182</v>
      </c>
    </row>
    <row r="141" s="2" customFormat="1" ht="24.15" customHeight="1">
      <c r="A141" s="37"/>
      <c r="B141" s="38"/>
      <c r="C141" s="226" t="s">
        <v>131</v>
      </c>
      <c r="D141" s="226" t="s">
        <v>184</v>
      </c>
      <c r="E141" s="227" t="s">
        <v>248</v>
      </c>
      <c r="F141" s="228" t="s">
        <v>249</v>
      </c>
      <c r="G141" s="229" t="s">
        <v>187</v>
      </c>
      <c r="H141" s="230">
        <v>2.4529999999999998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2778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251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2883</v>
      </c>
      <c r="G143" s="246"/>
      <c r="H143" s="250">
        <v>2.4529999999999998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37.8" customHeight="1">
      <c r="A144" s="37"/>
      <c r="B144" s="38"/>
      <c r="C144" s="226" t="s">
        <v>134</v>
      </c>
      <c r="D144" s="226" t="s">
        <v>184</v>
      </c>
      <c r="E144" s="227" t="s">
        <v>2780</v>
      </c>
      <c r="F144" s="228" t="s">
        <v>2781</v>
      </c>
      <c r="G144" s="229" t="s">
        <v>211</v>
      </c>
      <c r="H144" s="230">
        <v>21.399999999999999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2782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2783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2" customFormat="1" ht="24.15" customHeight="1">
      <c r="A146" s="37"/>
      <c r="B146" s="38"/>
      <c r="C146" s="226" t="s">
        <v>137</v>
      </c>
      <c r="D146" s="226" t="s">
        <v>184</v>
      </c>
      <c r="E146" s="227" t="s">
        <v>2662</v>
      </c>
      <c r="F146" s="228" t="s">
        <v>2663</v>
      </c>
      <c r="G146" s="229" t="s">
        <v>211</v>
      </c>
      <c r="H146" s="230">
        <v>21.399999999999999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2786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2665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2884</v>
      </c>
      <c r="G148" s="246"/>
      <c r="H148" s="250">
        <v>21.399999999999999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2" customFormat="1" ht="16.5" customHeight="1">
      <c r="A149" s="37"/>
      <c r="B149" s="38"/>
      <c r="C149" s="257" t="s">
        <v>140</v>
      </c>
      <c r="D149" s="257" t="s">
        <v>261</v>
      </c>
      <c r="E149" s="258" t="s">
        <v>2052</v>
      </c>
      <c r="F149" s="259" t="s">
        <v>2053</v>
      </c>
      <c r="G149" s="260" t="s">
        <v>243</v>
      </c>
      <c r="H149" s="261">
        <v>4.0659999999999998</v>
      </c>
      <c r="I149" s="262"/>
      <c r="J149" s="263">
        <f>ROUND(I149*H149,2)</f>
        <v>0</v>
      </c>
      <c r="K149" s="264"/>
      <c r="L149" s="265"/>
      <c r="M149" s="266" t="s">
        <v>1</v>
      </c>
      <c r="N149" s="267" t="s">
        <v>41</v>
      </c>
      <c r="O149" s="90"/>
      <c r="P149" s="236">
        <f>O149*H149</f>
        <v>0</v>
      </c>
      <c r="Q149" s="236">
        <v>1</v>
      </c>
      <c r="R149" s="236">
        <f>Q149*H149</f>
        <v>4.0659999999999998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140</v>
      </c>
      <c r="AT149" s="238" t="s">
        <v>261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2787</v>
      </c>
    </row>
    <row r="150" s="13" customFormat="1">
      <c r="A150" s="13"/>
      <c r="B150" s="245"/>
      <c r="C150" s="246"/>
      <c r="D150" s="247" t="s">
        <v>191</v>
      </c>
      <c r="E150" s="248" t="s">
        <v>1</v>
      </c>
      <c r="F150" s="249" t="s">
        <v>2885</v>
      </c>
      <c r="G150" s="246"/>
      <c r="H150" s="250">
        <v>2.1400000000000001</v>
      </c>
      <c r="I150" s="251"/>
      <c r="J150" s="246"/>
      <c r="K150" s="246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191</v>
      </c>
      <c r="AU150" s="256" t="s">
        <v>84</v>
      </c>
      <c r="AV150" s="13" t="s">
        <v>84</v>
      </c>
      <c r="AW150" s="13" t="s">
        <v>33</v>
      </c>
      <c r="AX150" s="13" t="s">
        <v>76</v>
      </c>
      <c r="AY150" s="256" t="s">
        <v>182</v>
      </c>
    </row>
    <row r="151" s="13" customFormat="1">
      <c r="A151" s="13"/>
      <c r="B151" s="245"/>
      <c r="C151" s="246"/>
      <c r="D151" s="247" t="s">
        <v>191</v>
      </c>
      <c r="E151" s="246"/>
      <c r="F151" s="249" t="s">
        <v>2886</v>
      </c>
      <c r="G151" s="246"/>
      <c r="H151" s="250">
        <v>4.0659999999999998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191</v>
      </c>
      <c r="AU151" s="256" t="s">
        <v>84</v>
      </c>
      <c r="AV151" s="13" t="s">
        <v>84</v>
      </c>
      <c r="AW151" s="13" t="s">
        <v>4</v>
      </c>
      <c r="AX151" s="13" t="s">
        <v>80</v>
      </c>
      <c r="AY151" s="256" t="s">
        <v>182</v>
      </c>
    </row>
    <row r="152" s="2" customFormat="1" ht="24.15" customHeight="1">
      <c r="A152" s="37"/>
      <c r="B152" s="38"/>
      <c r="C152" s="226" t="s">
        <v>143</v>
      </c>
      <c r="D152" s="226" t="s">
        <v>184</v>
      </c>
      <c r="E152" s="227" t="s">
        <v>1787</v>
      </c>
      <c r="F152" s="228" t="s">
        <v>1788</v>
      </c>
      <c r="G152" s="229" t="s">
        <v>211</v>
      </c>
      <c r="H152" s="230">
        <v>21.399999999999999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128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2790</v>
      </c>
    </row>
    <row r="153" s="2" customFormat="1">
      <c r="A153" s="37"/>
      <c r="B153" s="38"/>
      <c r="C153" s="39"/>
      <c r="D153" s="240" t="s">
        <v>189</v>
      </c>
      <c r="E153" s="39"/>
      <c r="F153" s="241" t="s">
        <v>1790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189</v>
      </c>
      <c r="AU153" s="16" t="s">
        <v>84</v>
      </c>
    </row>
    <row r="154" s="2" customFormat="1" ht="16.5" customHeight="1">
      <c r="A154" s="37"/>
      <c r="B154" s="38"/>
      <c r="C154" s="257" t="s">
        <v>234</v>
      </c>
      <c r="D154" s="257" t="s">
        <v>261</v>
      </c>
      <c r="E154" s="258" t="s">
        <v>1791</v>
      </c>
      <c r="F154" s="259" t="s">
        <v>1792</v>
      </c>
      <c r="G154" s="260" t="s">
        <v>1076</v>
      </c>
      <c r="H154" s="261">
        <v>0.42799999999999999</v>
      </c>
      <c r="I154" s="262"/>
      <c r="J154" s="263">
        <f>ROUND(I154*H154,2)</f>
        <v>0</v>
      </c>
      <c r="K154" s="264"/>
      <c r="L154" s="265"/>
      <c r="M154" s="266" t="s">
        <v>1</v>
      </c>
      <c r="N154" s="267" t="s">
        <v>41</v>
      </c>
      <c r="O154" s="90"/>
      <c r="P154" s="236">
        <f>O154*H154</f>
        <v>0</v>
      </c>
      <c r="Q154" s="236">
        <v>0.001</v>
      </c>
      <c r="R154" s="236">
        <f>Q154*H154</f>
        <v>0.000428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140</v>
      </c>
      <c r="AT154" s="238" t="s">
        <v>261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2791</v>
      </c>
    </row>
    <row r="155" s="13" customFormat="1">
      <c r="A155" s="13"/>
      <c r="B155" s="245"/>
      <c r="C155" s="246"/>
      <c r="D155" s="247" t="s">
        <v>191</v>
      </c>
      <c r="E155" s="246"/>
      <c r="F155" s="249" t="s">
        <v>2887</v>
      </c>
      <c r="G155" s="246"/>
      <c r="H155" s="250">
        <v>0.42799999999999999</v>
      </c>
      <c r="I155" s="251"/>
      <c r="J155" s="246"/>
      <c r="K155" s="246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191</v>
      </c>
      <c r="AU155" s="256" t="s">
        <v>84</v>
      </c>
      <c r="AV155" s="13" t="s">
        <v>84</v>
      </c>
      <c r="AW155" s="13" t="s">
        <v>4</v>
      </c>
      <c r="AX155" s="13" t="s">
        <v>80</v>
      </c>
      <c r="AY155" s="256" t="s">
        <v>182</v>
      </c>
    </row>
    <row r="156" s="2" customFormat="1" ht="33" customHeight="1">
      <c r="A156" s="37"/>
      <c r="B156" s="38"/>
      <c r="C156" s="226" t="s">
        <v>240</v>
      </c>
      <c r="D156" s="226" t="s">
        <v>184</v>
      </c>
      <c r="E156" s="227" t="s">
        <v>1800</v>
      </c>
      <c r="F156" s="228" t="s">
        <v>1801</v>
      </c>
      <c r="G156" s="229" t="s">
        <v>211</v>
      </c>
      <c r="H156" s="230">
        <v>21.399999999999999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3.3000000000000002E-06</v>
      </c>
      <c r="R156" s="236">
        <f>Q156*H156</f>
        <v>7.0619999999999998E-05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128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128</v>
      </c>
      <c r="BM156" s="238" t="s">
        <v>2793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1803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12" customFormat="1" ht="22.8" customHeight="1">
      <c r="A158" s="12"/>
      <c r="B158" s="210"/>
      <c r="C158" s="211"/>
      <c r="D158" s="212" t="s">
        <v>75</v>
      </c>
      <c r="E158" s="224" t="s">
        <v>134</v>
      </c>
      <c r="F158" s="224" t="s">
        <v>2888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SUM(P159:P162)</f>
        <v>0</v>
      </c>
      <c r="Q158" s="218"/>
      <c r="R158" s="219">
        <f>SUM(R159:R162)</f>
        <v>0.53721299999999994</v>
      </c>
      <c r="S158" s="218"/>
      <c r="T158" s="220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80</v>
      </c>
      <c r="AT158" s="222" t="s">
        <v>75</v>
      </c>
      <c r="AU158" s="222" t="s">
        <v>80</v>
      </c>
      <c r="AY158" s="221" t="s">
        <v>182</v>
      </c>
      <c r="BK158" s="223">
        <f>SUM(BK159:BK162)</f>
        <v>0</v>
      </c>
    </row>
    <row r="159" s="2" customFormat="1" ht="37.8" customHeight="1">
      <c r="A159" s="37"/>
      <c r="B159" s="38"/>
      <c r="C159" s="226" t="s">
        <v>247</v>
      </c>
      <c r="D159" s="226" t="s">
        <v>184</v>
      </c>
      <c r="E159" s="227" t="s">
        <v>2889</v>
      </c>
      <c r="F159" s="228" t="s">
        <v>2890</v>
      </c>
      <c r="G159" s="229" t="s">
        <v>211</v>
      </c>
      <c r="H159" s="230">
        <v>19.859999999999999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0.019699999999999999</v>
      </c>
      <c r="R159" s="236">
        <f>Q159*H159</f>
        <v>0.39124199999999998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128</v>
      </c>
      <c r="AT159" s="238" t="s">
        <v>184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128</v>
      </c>
      <c r="BM159" s="238" t="s">
        <v>2891</v>
      </c>
    </row>
    <row r="160" s="2" customFormat="1">
      <c r="A160" s="37"/>
      <c r="B160" s="38"/>
      <c r="C160" s="39"/>
      <c r="D160" s="240" t="s">
        <v>189</v>
      </c>
      <c r="E160" s="39"/>
      <c r="F160" s="241" t="s">
        <v>2892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189</v>
      </c>
      <c r="AU160" s="16" t="s">
        <v>84</v>
      </c>
    </row>
    <row r="161" s="13" customFormat="1">
      <c r="A161" s="13"/>
      <c r="B161" s="245"/>
      <c r="C161" s="246"/>
      <c r="D161" s="247" t="s">
        <v>191</v>
      </c>
      <c r="E161" s="248" t="s">
        <v>1</v>
      </c>
      <c r="F161" s="249" t="s">
        <v>2893</v>
      </c>
      <c r="G161" s="246"/>
      <c r="H161" s="250">
        <v>19.859999999999999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191</v>
      </c>
      <c r="AU161" s="256" t="s">
        <v>84</v>
      </c>
      <c r="AV161" s="13" t="s">
        <v>84</v>
      </c>
      <c r="AW161" s="13" t="s">
        <v>33</v>
      </c>
      <c r="AX161" s="13" t="s">
        <v>76</v>
      </c>
      <c r="AY161" s="256" t="s">
        <v>182</v>
      </c>
    </row>
    <row r="162" s="2" customFormat="1" ht="24.15" customHeight="1">
      <c r="A162" s="37"/>
      <c r="B162" s="38"/>
      <c r="C162" s="226" t="s">
        <v>255</v>
      </c>
      <c r="D162" s="226" t="s">
        <v>184</v>
      </c>
      <c r="E162" s="227" t="s">
        <v>2894</v>
      </c>
      <c r="F162" s="228" t="s">
        <v>2895</v>
      </c>
      <c r="G162" s="229" t="s">
        <v>211</v>
      </c>
      <c r="H162" s="230">
        <v>19.859999999999999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0.0073499999999999998</v>
      </c>
      <c r="R162" s="236">
        <f>Q162*H162</f>
        <v>0.14597099999999999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128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128</v>
      </c>
      <c r="BM162" s="238" t="s">
        <v>2896</v>
      </c>
    </row>
    <row r="163" s="12" customFormat="1" ht="22.8" customHeight="1">
      <c r="A163" s="12"/>
      <c r="B163" s="210"/>
      <c r="C163" s="211"/>
      <c r="D163" s="212" t="s">
        <v>75</v>
      </c>
      <c r="E163" s="224" t="s">
        <v>143</v>
      </c>
      <c r="F163" s="224" t="s">
        <v>1890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SUM(P164:P177)</f>
        <v>0</v>
      </c>
      <c r="Q163" s="218"/>
      <c r="R163" s="219">
        <f>SUM(R164:R177)</f>
        <v>0</v>
      </c>
      <c r="S163" s="218"/>
      <c r="T163" s="220">
        <f>SUM(T164:T177)</f>
        <v>33.588999999999999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80</v>
      </c>
      <c r="AT163" s="222" t="s">
        <v>75</v>
      </c>
      <c r="AU163" s="222" t="s">
        <v>80</v>
      </c>
      <c r="AY163" s="221" t="s">
        <v>182</v>
      </c>
      <c r="BK163" s="223">
        <f>SUM(BK164:BK177)</f>
        <v>0</v>
      </c>
    </row>
    <row r="164" s="2" customFormat="1" ht="16.5" customHeight="1">
      <c r="A164" s="37"/>
      <c r="B164" s="38"/>
      <c r="C164" s="226" t="s">
        <v>260</v>
      </c>
      <c r="D164" s="226" t="s">
        <v>184</v>
      </c>
      <c r="E164" s="227" t="s">
        <v>2794</v>
      </c>
      <c r="F164" s="228" t="s">
        <v>2795</v>
      </c>
      <c r="G164" s="229" t="s">
        <v>187</v>
      </c>
      <c r="H164" s="230">
        <v>2.4529999999999998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2</v>
      </c>
      <c r="T164" s="237">
        <f>S164*H164</f>
        <v>4.9059999999999997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2796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2797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13" customFormat="1">
      <c r="A166" s="13"/>
      <c r="B166" s="245"/>
      <c r="C166" s="246"/>
      <c r="D166" s="247" t="s">
        <v>191</v>
      </c>
      <c r="E166" s="248" t="s">
        <v>1</v>
      </c>
      <c r="F166" s="249" t="s">
        <v>2897</v>
      </c>
      <c r="G166" s="246"/>
      <c r="H166" s="250">
        <v>2.4525000000000001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191</v>
      </c>
      <c r="AU166" s="256" t="s">
        <v>84</v>
      </c>
      <c r="AV166" s="13" t="s">
        <v>84</v>
      </c>
      <c r="AW166" s="13" t="s">
        <v>33</v>
      </c>
      <c r="AX166" s="13" t="s">
        <v>76</v>
      </c>
      <c r="AY166" s="256" t="s">
        <v>182</v>
      </c>
    </row>
    <row r="167" s="2" customFormat="1" ht="37.8" customHeight="1">
      <c r="A167" s="37"/>
      <c r="B167" s="38"/>
      <c r="C167" s="226" t="s">
        <v>8</v>
      </c>
      <c r="D167" s="226" t="s">
        <v>184</v>
      </c>
      <c r="E167" s="227" t="s">
        <v>2799</v>
      </c>
      <c r="F167" s="228" t="s">
        <v>2800</v>
      </c>
      <c r="G167" s="229" t="s">
        <v>187</v>
      </c>
      <c r="H167" s="230">
        <v>3.6000000000000001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2.2000000000000002</v>
      </c>
      <c r="T167" s="237">
        <f>S167*H167</f>
        <v>7.9200000000000008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2801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2802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2898</v>
      </c>
      <c r="G169" s="246"/>
      <c r="H169" s="250">
        <v>3.5999999999999996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2" customFormat="1" ht="33" customHeight="1">
      <c r="A170" s="37"/>
      <c r="B170" s="38"/>
      <c r="C170" s="226" t="s">
        <v>274</v>
      </c>
      <c r="D170" s="226" t="s">
        <v>184</v>
      </c>
      <c r="E170" s="227" t="s">
        <v>2804</v>
      </c>
      <c r="F170" s="228" t="s">
        <v>2805</v>
      </c>
      <c r="G170" s="229" t="s">
        <v>187</v>
      </c>
      <c r="H170" s="230">
        <v>3.6000000000000001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0.029000000000000001</v>
      </c>
      <c r="T170" s="237">
        <f>S170*H170</f>
        <v>0.10440000000000001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128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128</v>
      </c>
      <c r="BM170" s="238" t="s">
        <v>2806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2807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 ht="37.8" customHeight="1">
      <c r="A172" s="37"/>
      <c r="B172" s="38"/>
      <c r="C172" s="226" t="s">
        <v>280</v>
      </c>
      <c r="D172" s="226" t="s">
        <v>184</v>
      </c>
      <c r="E172" s="227" t="s">
        <v>2899</v>
      </c>
      <c r="F172" s="228" t="s">
        <v>2900</v>
      </c>
      <c r="G172" s="229" t="s">
        <v>211</v>
      </c>
      <c r="H172" s="230">
        <v>19.859999999999999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0.01</v>
      </c>
      <c r="T172" s="237">
        <f>S172*H172</f>
        <v>0.1986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2901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2902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2903</v>
      </c>
      <c r="G174" s="246"/>
      <c r="H174" s="250">
        <v>19.859999999999999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33" customHeight="1">
      <c r="A175" s="37"/>
      <c r="B175" s="38"/>
      <c r="C175" s="226" t="s">
        <v>286</v>
      </c>
      <c r="D175" s="226" t="s">
        <v>184</v>
      </c>
      <c r="E175" s="227" t="s">
        <v>2808</v>
      </c>
      <c r="F175" s="228" t="s">
        <v>2809</v>
      </c>
      <c r="G175" s="229" t="s">
        <v>187</v>
      </c>
      <c r="H175" s="230">
        <v>81.840000000000003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0.25</v>
      </c>
      <c r="T175" s="237">
        <f>S175*H175</f>
        <v>20.460000000000001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2810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2811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2904</v>
      </c>
      <c r="G177" s="246"/>
      <c r="H177" s="250">
        <v>81.840000000000003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1021</v>
      </c>
      <c r="F178" s="224" t="s">
        <v>1022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SUM(P179:P196)</f>
        <v>0</v>
      </c>
      <c r="Q178" s="218"/>
      <c r="R178" s="219">
        <f>SUM(R179:R196)</f>
        <v>0</v>
      </c>
      <c r="S178" s="218"/>
      <c r="T178" s="220">
        <f>SUM(T179:T196)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75</v>
      </c>
      <c r="AU178" s="222" t="s">
        <v>80</v>
      </c>
      <c r="AY178" s="221" t="s">
        <v>182</v>
      </c>
      <c r="BK178" s="223">
        <f>SUM(BK179:BK196)</f>
        <v>0</v>
      </c>
    </row>
    <row r="179" s="2" customFormat="1" ht="24.15" customHeight="1">
      <c r="A179" s="37"/>
      <c r="B179" s="38"/>
      <c r="C179" s="226" t="s">
        <v>290</v>
      </c>
      <c r="D179" s="226" t="s">
        <v>184</v>
      </c>
      <c r="E179" s="227" t="s">
        <v>2813</v>
      </c>
      <c r="F179" s="228" t="s">
        <v>2814</v>
      </c>
      <c r="G179" s="229" t="s">
        <v>243</v>
      </c>
      <c r="H179" s="230">
        <v>34.649999999999999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128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128</v>
      </c>
      <c r="BM179" s="238" t="s">
        <v>2815</v>
      </c>
    </row>
    <row r="180" s="2" customFormat="1">
      <c r="A180" s="37"/>
      <c r="B180" s="38"/>
      <c r="C180" s="39"/>
      <c r="D180" s="240" t="s">
        <v>189</v>
      </c>
      <c r="E180" s="39"/>
      <c r="F180" s="241" t="s">
        <v>2816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189</v>
      </c>
      <c r="AU180" s="16" t="s">
        <v>84</v>
      </c>
    </row>
    <row r="181" s="2" customFormat="1" ht="24.15" customHeight="1">
      <c r="A181" s="37"/>
      <c r="B181" s="38"/>
      <c r="C181" s="226" t="s">
        <v>296</v>
      </c>
      <c r="D181" s="226" t="s">
        <v>184</v>
      </c>
      <c r="E181" s="227" t="s">
        <v>2817</v>
      </c>
      <c r="F181" s="228" t="s">
        <v>2818</v>
      </c>
      <c r="G181" s="229" t="s">
        <v>243</v>
      </c>
      <c r="H181" s="230">
        <v>311.85000000000002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128</v>
      </c>
      <c r="AT181" s="238" t="s">
        <v>184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128</v>
      </c>
      <c r="BM181" s="238" t="s">
        <v>2819</v>
      </c>
    </row>
    <row r="182" s="2" customFormat="1">
      <c r="A182" s="37"/>
      <c r="B182" s="38"/>
      <c r="C182" s="39"/>
      <c r="D182" s="240" t="s">
        <v>189</v>
      </c>
      <c r="E182" s="39"/>
      <c r="F182" s="241" t="s">
        <v>2820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189</v>
      </c>
      <c r="AU182" s="16" t="s">
        <v>84</v>
      </c>
    </row>
    <row r="183" s="13" customFormat="1">
      <c r="A183" s="13"/>
      <c r="B183" s="245"/>
      <c r="C183" s="246"/>
      <c r="D183" s="247" t="s">
        <v>191</v>
      </c>
      <c r="E183" s="246"/>
      <c r="F183" s="249" t="s">
        <v>2905</v>
      </c>
      <c r="G183" s="246"/>
      <c r="H183" s="250">
        <v>311.85000000000002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4</v>
      </c>
      <c r="AX183" s="13" t="s">
        <v>80</v>
      </c>
      <c r="AY183" s="256" t="s">
        <v>182</v>
      </c>
    </row>
    <row r="184" s="2" customFormat="1" ht="33" customHeight="1">
      <c r="A184" s="37"/>
      <c r="B184" s="38"/>
      <c r="C184" s="226" t="s">
        <v>7</v>
      </c>
      <c r="D184" s="226" t="s">
        <v>184</v>
      </c>
      <c r="E184" s="227" t="s">
        <v>2822</v>
      </c>
      <c r="F184" s="228" t="s">
        <v>2823</v>
      </c>
      <c r="G184" s="229" t="s">
        <v>243</v>
      </c>
      <c r="H184" s="230">
        <v>0.77800000000000002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128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128</v>
      </c>
      <c r="BM184" s="238" t="s">
        <v>2824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2825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2" customFormat="1" ht="33" customHeight="1">
      <c r="A186" s="37"/>
      <c r="B186" s="38"/>
      <c r="C186" s="226" t="s">
        <v>309</v>
      </c>
      <c r="D186" s="226" t="s">
        <v>184</v>
      </c>
      <c r="E186" s="227" t="s">
        <v>2826</v>
      </c>
      <c r="F186" s="228" t="s">
        <v>2827</v>
      </c>
      <c r="G186" s="229" t="s">
        <v>243</v>
      </c>
      <c r="H186" s="230">
        <v>0.25700000000000001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128</v>
      </c>
      <c r="AT186" s="238" t="s">
        <v>184</v>
      </c>
      <c r="AU186" s="238" t="s">
        <v>84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128</v>
      </c>
      <c r="BM186" s="238" t="s">
        <v>2828</v>
      </c>
    </row>
    <row r="187" s="2" customFormat="1">
      <c r="A187" s="37"/>
      <c r="B187" s="38"/>
      <c r="C187" s="39"/>
      <c r="D187" s="240" t="s">
        <v>189</v>
      </c>
      <c r="E187" s="39"/>
      <c r="F187" s="241" t="s">
        <v>2829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189</v>
      </c>
      <c r="AU187" s="16" t="s">
        <v>84</v>
      </c>
    </row>
    <row r="188" s="2" customFormat="1" ht="37.8" customHeight="1">
      <c r="A188" s="37"/>
      <c r="B188" s="38"/>
      <c r="C188" s="226" t="s">
        <v>314</v>
      </c>
      <c r="D188" s="226" t="s">
        <v>184</v>
      </c>
      <c r="E188" s="227" t="s">
        <v>2830</v>
      </c>
      <c r="F188" s="228" t="s">
        <v>2831</v>
      </c>
      <c r="G188" s="229" t="s">
        <v>243</v>
      </c>
      <c r="H188" s="230">
        <v>12.826000000000001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128</v>
      </c>
      <c r="AT188" s="238" t="s">
        <v>184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128</v>
      </c>
      <c r="BM188" s="238" t="s">
        <v>2832</v>
      </c>
    </row>
    <row r="189" s="2" customFormat="1">
      <c r="A189" s="37"/>
      <c r="B189" s="38"/>
      <c r="C189" s="39"/>
      <c r="D189" s="240" t="s">
        <v>189</v>
      </c>
      <c r="E189" s="39"/>
      <c r="F189" s="241" t="s">
        <v>2833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189</v>
      </c>
      <c r="AU189" s="16" t="s">
        <v>84</v>
      </c>
    </row>
    <row r="190" s="13" customFormat="1">
      <c r="A190" s="13"/>
      <c r="B190" s="245"/>
      <c r="C190" s="246"/>
      <c r="D190" s="247" t="s">
        <v>191</v>
      </c>
      <c r="E190" s="248" t="s">
        <v>1</v>
      </c>
      <c r="F190" s="249" t="s">
        <v>2906</v>
      </c>
      <c r="G190" s="246"/>
      <c r="H190" s="250">
        <v>12.826000000000001</v>
      </c>
      <c r="I190" s="251"/>
      <c r="J190" s="246"/>
      <c r="K190" s="246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191</v>
      </c>
      <c r="AU190" s="256" t="s">
        <v>84</v>
      </c>
      <c r="AV190" s="13" t="s">
        <v>84</v>
      </c>
      <c r="AW190" s="13" t="s">
        <v>33</v>
      </c>
      <c r="AX190" s="13" t="s">
        <v>76</v>
      </c>
      <c r="AY190" s="256" t="s">
        <v>182</v>
      </c>
    </row>
    <row r="191" s="2" customFormat="1" ht="33" customHeight="1">
      <c r="A191" s="37"/>
      <c r="B191" s="38"/>
      <c r="C191" s="226" t="s">
        <v>319</v>
      </c>
      <c r="D191" s="226" t="s">
        <v>184</v>
      </c>
      <c r="E191" s="227" t="s">
        <v>2835</v>
      </c>
      <c r="F191" s="228" t="s">
        <v>2836</v>
      </c>
      <c r="G191" s="229" t="s">
        <v>243</v>
      </c>
      <c r="H191" s="230">
        <v>16.344000000000001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2837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2838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13" customFormat="1">
      <c r="A193" s="13"/>
      <c r="B193" s="245"/>
      <c r="C193" s="246"/>
      <c r="D193" s="247" t="s">
        <v>191</v>
      </c>
      <c r="E193" s="248" t="s">
        <v>1</v>
      </c>
      <c r="F193" s="249" t="s">
        <v>2907</v>
      </c>
      <c r="G193" s="246"/>
      <c r="H193" s="250">
        <v>16.344000000000001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191</v>
      </c>
      <c r="AU193" s="256" t="s">
        <v>84</v>
      </c>
      <c r="AV193" s="13" t="s">
        <v>84</v>
      </c>
      <c r="AW193" s="13" t="s">
        <v>33</v>
      </c>
      <c r="AX193" s="13" t="s">
        <v>76</v>
      </c>
      <c r="AY193" s="256" t="s">
        <v>182</v>
      </c>
    </row>
    <row r="194" s="2" customFormat="1" ht="44.25" customHeight="1">
      <c r="A194" s="37"/>
      <c r="B194" s="38"/>
      <c r="C194" s="226" t="s">
        <v>325</v>
      </c>
      <c r="D194" s="226" t="s">
        <v>184</v>
      </c>
      <c r="E194" s="227" t="s">
        <v>1023</v>
      </c>
      <c r="F194" s="228" t="s">
        <v>1024</v>
      </c>
      <c r="G194" s="229" t="s">
        <v>243</v>
      </c>
      <c r="H194" s="230">
        <v>4.4450000000000003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128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128</v>
      </c>
      <c r="BM194" s="238" t="s">
        <v>2840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1026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13" customFormat="1">
      <c r="A196" s="13"/>
      <c r="B196" s="245"/>
      <c r="C196" s="246"/>
      <c r="D196" s="247" t="s">
        <v>191</v>
      </c>
      <c r="E196" s="248" t="s">
        <v>1</v>
      </c>
      <c r="F196" s="249" t="s">
        <v>2908</v>
      </c>
      <c r="G196" s="246"/>
      <c r="H196" s="250">
        <v>4.4449999999999967</v>
      </c>
      <c r="I196" s="251"/>
      <c r="J196" s="246"/>
      <c r="K196" s="246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191</v>
      </c>
      <c r="AU196" s="256" t="s">
        <v>84</v>
      </c>
      <c r="AV196" s="13" t="s">
        <v>84</v>
      </c>
      <c r="AW196" s="13" t="s">
        <v>33</v>
      </c>
      <c r="AX196" s="13" t="s">
        <v>76</v>
      </c>
      <c r="AY196" s="256" t="s">
        <v>182</v>
      </c>
    </row>
    <row r="197" s="12" customFormat="1" ht="25.92" customHeight="1">
      <c r="A197" s="12"/>
      <c r="B197" s="210"/>
      <c r="C197" s="211"/>
      <c r="D197" s="212" t="s">
        <v>75</v>
      </c>
      <c r="E197" s="213" t="s">
        <v>583</v>
      </c>
      <c r="F197" s="213" t="s">
        <v>584</v>
      </c>
      <c r="G197" s="211"/>
      <c r="H197" s="211"/>
      <c r="I197" s="214"/>
      <c r="J197" s="215">
        <f>BK197</f>
        <v>0</v>
      </c>
      <c r="K197" s="211"/>
      <c r="L197" s="216"/>
      <c r="M197" s="217"/>
      <c r="N197" s="218"/>
      <c r="O197" s="218"/>
      <c r="P197" s="219">
        <f>P198+P202+P211+P217</f>
        <v>0</v>
      </c>
      <c r="Q197" s="218"/>
      <c r="R197" s="219">
        <f>R198+R202+R211+R217</f>
        <v>0.020058599999999999</v>
      </c>
      <c r="S197" s="218"/>
      <c r="T197" s="220">
        <f>T198+T202+T211+T217</f>
        <v>1.0608070000000001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84</v>
      </c>
      <c r="AT197" s="222" t="s">
        <v>75</v>
      </c>
      <c r="AU197" s="222" t="s">
        <v>76</v>
      </c>
      <c r="AY197" s="221" t="s">
        <v>182</v>
      </c>
      <c r="BK197" s="223">
        <f>BK198+BK202+BK211+BK217</f>
        <v>0</v>
      </c>
    </row>
    <row r="198" s="12" customFormat="1" ht="22.8" customHeight="1">
      <c r="A198" s="12"/>
      <c r="B198" s="210"/>
      <c r="C198" s="211"/>
      <c r="D198" s="212" t="s">
        <v>75</v>
      </c>
      <c r="E198" s="224" t="s">
        <v>2842</v>
      </c>
      <c r="F198" s="224" t="s">
        <v>2843</v>
      </c>
      <c r="G198" s="211"/>
      <c r="H198" s="211"/>
      <c r="I198" s="214"/>
      <c r="J198" s="225">
        <f>BK198</f>
        <v>0</v>
      </c>
      <c r="K198" s="211"/>
      <c r="L198" s="216"/>
      <c r="M198" s="217"/>
      <c r="N198" s="218"/>
      <c r="O198" s="218"/>
      <c r="P198" s="219">
        <f>SUM(P199:P201)</f>
        <v>0</v>
      </c>
      <c r="Q198" s="218"/>
      <c r="R198" s="219">
        <f>SUM(R199:R201)</f>
        <v>0</v>
      </c>
      <c r="S198" s="218"/>
      <c r="T198" s="220">
        <f>SUM(T199:T201)</f>
        <v>0.25689399999999996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84</v>
      </c>
      <c r="AT198" s="222" t="s">
        <v>75</v>
      </c>
      <c r="AU198" s="222" t="s">
        <v>80</v>
      </c>
      <c r="AY198" s="221" t="s">
        <v>182</v>
      </c>
      <c r="BK198" s="223">
        <f>SUM(BK199:BK201)</f>
        <v>0</v>
      </c>
    </row>
    <row r="199" s="2" customFormat="1" ht="24.15" customHeight="1">
      <c r="A199" s="37"/>
      <c r="B199" s="38"/>
      <c r="C199" s="226" t="s">
        <v>330</v>
      </c>
      <c r="D199" s="226" t="s">
        <v>184</v>
      </c>
      <c r="E199" s="227" t="s">
        <v>2844</v>
      </c>
      <c r="F199" s="228" t="s">
        <v>2845</v>
      </c>
      <c r="G199" s="229" t="s">
        <v>211</v>
      </c>
      <c r="H199" s="230">
        <v>23.353999999999999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41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0.010999999999999999</v>
      </c>
      <c r="T199" s="237">
        <f>S199*H199</f>
        <v>0.25689399999999996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274</v>
      </c>
      <c r="AT199" s="238" t="s">
        <v>184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274</v>
      </c>
      <c r="BM199" s="238" t="s">
        <v>2846</v>
      </c>
    </row>
    <row r="200" s="2" customFormat="1">
      <c r="A200" s="37"/>
      <c r="B200" s="38"/>
      <c r="C200" s="39"/>
      <c r="D200" s="240" t="s">
        <v>189</v>
      </c>
      <c r="E200" s="39"/>
      <c r="F200" s="241" t="s">
        <v>2847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189</v>
      </c>
      <c r="AU200" s="16" t="s">
        <v>84</v>
      </c>
    </row>
    <row r="201" s="13" customFormat="1">
      <c r="A201" s="13"/>
      <c r="B201" s="245"/>
      <c r="C201" s="246"/>
      <c r="D201" s="247" t="s">
        <v>191</v>
      </c>
      <c r="E201" s="248" t="s">
        <v>1</v>
      </c>
      <c r="F201" s="249" t="s">
        <v>2909</v>
      </c>
      <c r="G201" s="246"/>
      <c r="H201" s="250">
        <v>23.353749999999998</v>
      </c>
      <c r="I201" s="251"/>
      <c r="J201" s="246"/>
      <c r="K201" s="246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191</v>
      </c>
      <c r="AU201" s="256" t="s">
        <v>84</v>
      </c>
      <c r="AV201" s="13" t="s">
        <v>84</v>
      </c>
      <c r="AW201" s="13" t="s">
        <v>33</v>
      </c>
      <c r="AX201" s="13" t="s">
        <v>76</v>
      </c>
      <c r="AY201" s="256" t="s">
        <v>182</v>
      </c>
    </row>
    <row r="202" s="12" customFormat="1" ht="22.8" customHeight="1">
      <c r="A202" s="12"/>
      <c r="B202" s="210"/>
      <c r="C202" s="211"/>
      <c r="D202" s="212" t="s">
        <v>75</v>
      </c>
      <c r="E202" s="224" t="s">
        <v>2332</v>
      </c>
      <c r="F202" s="224" t="s">
        <v>2333</v>
      </c>
      <c r="G202" s="211"/>
      <c r="H202" s="211"/>
      <c r="I202" s="214"/>
      <c r="J202" s="225">
        <f>BK202</f>
        <v>0</v>
      </c>
      <c r="K202" s="211"/>
      <c r="L202" s="216"/>
      <c r="M202" s="217"/>
      <c r="N202" s="218"/>
      <c r="O202" s="218"/>
      <c r="P202" s="219">
        <f>SUM(P203:P210)</f>
        <v>0</v>
      </c>
      <c r="Q202" s="218"/>
      <c r="R202" s="219">
        <f>SUM(R203:R210)</f>
        <v>0</v>
      </c>
      <c r="S202" s="218"/>
      <c r="T202" s="220">
        <f>SUM(T203:T210)</f>
        <v>0.7779100000000001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84</v>
      </c>
      <c r="AT202" s="222" t="s">
        <v>75</v>
      </c>
      <c r="AU202" s="222" t="s">
        <v>80</v>
      </c>
      <c r="AY202" s="221" t="s">
        <v>182</v>
      </c>
      <c r="BK202" s="223">
        <f>SUM(BK203:BK210)</f>
        <v>0</v>
      </c>
    </row>
    <row r="203" s="2" customFormat="1" ht="16.5" customHeight="1">
      <c r="A203" s="37"/>
      <c r="B203" s="38"/>
      <c r="C203" s="226" t="s">
        <v>335</v>
      </c>
      <c r="D203" s="226" t="s">
        <v>184</v>
      </c>
      <c r="E203" s="227" t="s">
        <v>2849</v>
      </c>
      <c r="F203" s="228" t="s">
        <v>2850</v>
      </c>
      <c r="G203" s="229" t="s">
        <v>211</v>
      </c>
      <c r="H203" s="230">
        <v>23.353999999999999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41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0.014999999999999999</v>
      </c>
      <c r="T203" s="237">
        <f>S203*H203</f>
        <v>0.35030999999999995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274</v>
      </c>
      <c r="AT203" s="238" t="s">
        <v>184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274</v>
      </c>
      <c r="BM203" s="238" t="s">
        <v>2851</v>
      </c>
    </row>
    <row r="204" s="2" customFormat="1">
      <c r="A204" s="37"/>
      <c r="B204" s="38"/>
      <c r="C204" s="39"/>
      <c r="D204" s="240" t="s">
        <v>189</v>
      </c>
      <c r="E204" s="39"/>
      <c r="F204" s="241" t="s">
        <v>2852</v>
      </c>
      <c r="G204" s="39"/>
      <c r="H204" s="39"/>
      <c r="I204" s="242"/>
      <c r="J204" s="39"/>
      <c r="K204" s="39"/>
      <c r="L204" s="43"/>
      <c r="M204" s="243"/>
      <c r="N204" s="24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189</v>
      </c>
      <c r="AU204" s="16" t="s">
        <v>84</v>
      </c>
    </row>
    <row r="205" s="2" customFormat="1" ht="16.5" customHeight="1">
      <c r="A205" s="37"/>
      <c r="B205" s="38"/>
      <c r="C205" s="226" t="s">
        <v>339</v>
      </c>
      <c r="D205" s="226" t="s">
        <v>184</v>
      </c>
      <c r="E205" s="227" t="s">
        <v>2853</v>
      </c>
      <c r="F205" s="228" t="s">
        <v>2854</v>
      </c>
      <c r="G205" s="229" t="s">
        <v>211</v>
      </c>
      <c r="H205" s="230">
        <v>6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0.017000000000000001</v>
      </c>
      <c r="T205" s="237">
        <f>S205*H205</f>
        <v>0.10200000000000001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274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274</v>
      </c>
      <c r="BM205" s="238" t="s">
        <v>2855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2856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8" t="s">
        <v>1</v>
      </c>
      <c r="F207" s="249" t="s">
        <v>2910</v>
      </c>
      <c r="G207" s="246"/>
      <c r="H207" s="250">
        <v>6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33</v>
      </c>
      <c r="AX207" s="13" t="s">
        <v>76</v>
      </c>
      <c r="AY207" s="256" t="s">
        <v>182</v>
      </c>
    </row>
    <row r="208" s="2" customFormat="1" ht="24.15" customHeight="1">
      <c r="A208" s="37"/>
      <c r="B208" s="38"/>
      <c r="C208" s="226" t="s">
        <v>345</v>
      </c>
      <c r="D208" s="226" t="s">
        <v>184</v>
      </c>
      <c r="E208" s="227" t="s">
        <v>2858</v>
      </c>
      <c r="F208" s="228" t="s">
        <v>2859</v>
      </c>
      <c r="G208" s="229" t="s">
        <v>305</v>
      </c>
      <c r="H208" s="230">
        <v>40.700000000000003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0.0080000000000000002</v>
      </c>
      <c r="T208" s="237">
        <f>S208*H208</f>
        <v>0.32560000000000006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274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274</v>
      </c>
      <c r="BM208" s="238" t="s">
        <v>2860</v>
      </c>
    </row>
    <row r="209" s="2" customFormat="1">
      <c r="A209" s="37"/>
      <c r="B209" s="38"/>
      <c r="C209" s="39"/>
      <c r="D209" s="240" t="s">
        <v>189</v>
      </c>
      <c r="E209" s="39"/>
      <c r="F209" s="241" t="s">
        <v>2861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189</v>
      </c>
      <c r="AU209" s="16" t="s">
        <v>84</v>
      </c>
    </row>
    <row r="210" s="13" customFormat="1">
      <c r="A210" s="13"/>
      <c r="B210" s="245"/>
      <c r="C210" s="246"/>
      <c r="D210" s="247" t="s">
        <v>191</v>
      </c>
      <c r="E210" s="248" t="s">
        <v>1</v>
      </c>
      <c r="F210" s="249" t="s">
        <v>2911</v>
      </c>
      <c r="G210" s="246"/>
      <c r="H210" s="250">
        <v>40.700000000000003</v>
      </c>
      <c r="I210" s="251"/>
      <c r="J210" s="246"/>
      <c r="K210" s="246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191</v>
      </c>
      <c r="AU210" s="256" t="s">
        <v>84</v>
      </c>
      <c r="AV210" s="13" t="s">
        <v>84</v>
      </c>
      <c r="AW210" s="13" t="s">
        <v>33</v>
      </c>
      <c r="AX210" s="13" t="s">
        <v>76</v>
      </c>
      <c r="AY210" s="256" t="s">
        <v>182</v>
      </c>
    </row>
    <row r="211" s="12" customFormat="1" ht="22.8" customHeight="1">
      <c r="A211" s="12"/>
      <c r="B211" s="210"/>
      <c r="C211" s="211"/>
      <c r="D211" s="212" t="s">
        <v>75</v>
      </c>
      <c r="E211" s="224" t="s">
        <v>2863</v>
      </c>
      <c r="F211" s="224" t="s">
        <v>2864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SUM(P212:P216)</f>
        <v>0</v>
      </c>
      <c r="Q211" s="218"/>
      <c r="R211" s="219">
        <f>SUM(R212:R216)</f>
        <v>0</v>
      </c>
      <c r="S211" s="218"/>
      <c r="T211" s="220">
        <f>SUM(T212:T216)</f>
        <v>0.026002999999999998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84</v>
      </c>
      <c r="AT211" s="222" t="s">
        <v>75</v>
      </c>
      <c r="AU211" s="222" t="s">
        <v>80</v>
      </c>
      <c r="AY211" s="221" t="s">
        <v>182</v>
      </c>
      <c r="BK211" s="223">
        <f>SUM(BK212:BK216)</f>
        <v>0</v>
      </c>
    </row>
    <row r="212" s="2" customFormat="1" ht="24.15" customHeight="1">
      <c r="A212" s="37"/>
      <c r="B212" s="38"/>
      <c r="C212" s="226" t="s">
        <v>349</v>
      </c>
      <c r="D212" s="226" t="s">
        <v>184</v>
      </c>
      <c r="E212" s="227" t="s">
        <v>2870</v>
      </c>
      <c r="F212" s="228" t="s">
        <v>2871</v>
      </c>
      <c r="G212" s="229" t="s">
        <v>305</v>
      </c>
      <c r="H212" s="230">
        <v>3.8999999999999999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0.0017700000000000001</v>
      </c>
      <c r="T212" s="237">
        <f>S212*H212</f>
        <v>0.0069030000000000003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274</v>
      </c>
      <c r="AT212" s="238" t="s">
        <v>184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274</v>
      </c>
      <c r="BM212" s="238" t="s">
        <v>2912</v>
      </c>
    </row>
    <row r="213" s="2" customFormat="1">
      <c r="A213" s="37"/>
      <c r="B213" s="38"/>
      <c r="C213" s="39"/>
      <c r="D213" s="240" t="s">
        <v>189</v>
      </c>
      <c r="E213" s="39"/>
      <c r="F213" s="241" t="s">
        <v>2873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189</v>
      </c>
      <c r="AU213" s="16" t="s">
        <v>84</v>
      </c>
    </row>
    <row r="214" s="2" customFormat="1" ht="24.15" customHeight="1">
      <c r="A214" s="37"/>
      <c r="B214" s="38"/>
      <c r="C214" s="226" t="s">
        <v>354</v>
      </c>
      <c r="D214" s="226" t="s">
        <v>184</v>
      </c>
      <c r="E214" s="227" t="s">
        <v>2913</v>
      </c>
      <c r="F214" s="228" t="s">
        <v>2914</v>
      </c>
      <c r="G214" s="229" t="s">
        <v>305</v>
      </c>
      <c r="H214" s="230">
        <v>10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0.00191</v>
      </c>
      <c r="T214" s="237">
        <f>S214*H214</f>
        <v>0.019099999999999999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274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274</v>
      </c>
      <c r="BM214" s="238" t="s">
        <v>2915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2916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13" customFormat="1">
      <c r="A216" s="13"/>
      <c r="B216" s="245"/>
      <c r="C216" s="246"/>
      <c r="D216" s="247" t="s">
        <v>191</v>
      </c>
      <c r="E216" s="248" t="s">
        <v>1</v>
      </c>
      <c r="F216" s="249" t="s">
        <v>2917</v>
      </c>
      <c r="G216" s="246"/>
      <c r="H216" s="250">
        <v>10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33</v>
      </c>
      <c r="AX216" s="13" t="s">
        <v>76</v>
      </c>
      <c r="AY216" s="256" t="s">
        <v>182</v>
      </c>
    </row>
    <row r="217" s="12" customFormat="1" ht="22.8" customHeight="1">
      <c r="A217" s="12"/>
      <c r="B217" s="210"/>
      <c r="C217" s="211"/>
      <c r="D217" s="212" t="s">
        <v>75</v>
      </c>
      <c r="E217" s="224" t="s">
        <v>2362</v>
      </c>
      <c r="F217" s="224" t="s">
        <v>2363</v>
      </c>
      <c r="G217" s="211"/>
      <c r="H217" s="211"/>
      <c r="I217" s="214"/>
      <c r="J217" s="225">
        <f>BK217</f>
        <v>0</v>
      </c>
      <c r="K217" s="211"/>
      <c r="L217" s="216"/>
      <c r="M217" s="217"/>
      <c r="N217" s="218"/>
      <c r="O217" s="218"/>
      <c r="P217" s="219">
        <f>SUM(P218:P219)</f>
        <v>0</v>
      </c>
      <c r="Q217" s="218"/>
      <c r="R217" s="219">
        <f>SUM(R218:R219)</f>
        <v>0.020058599999999999</v>
      </c>
      <c r="S217" s="218"/>
      <c r="T217" s="220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84</v>
      </c>
      <c r="AT217" s="222" t="s">
        <v>75</v>
      </c>
      <c r="AU217" s="222" t="s">
        <v>80</v>
      </c>
      <c r="AY217" s="221" t="s">
        <v>182</v>
      </c>
      <c r="BK217" s="223">
        <f>SUM(BK218:BK219)</f>
        <v>0</v>
      </c>
    </row>
    <row r="218" s="2" customFormat="1" ht="24.15" customHeight="1">
      <c r="A218" s="37"/>
      <c r="B218" s="38"/>
      <c r="C218" s="226" t="s">
        <v>358</v>
      </c>
      <c r="D218" s="226" t="s">
        <v>184</v>
      </c>
      <c r="E218" s="227" t="s">
        <v>2918</v>
      </c>
      <c r="F218" s="228" t="s">
        <v>2919</v>
      </c>
      <c r="G218" s="229" t="s">
        <v>211</v>
      </c>
      <c r="H218" s="230">
        <v>19.859999999999999</v>
      </c>
      <c r="I218" s="231"/>
      <c r="J218" s="232">
        <f>ROUND(I218*H218,2)</f>
        <v>0</v>
      </c>
      <c r="K218" s="233"/>
      <c r="L218" s="43"/>
      <c r="M218" s="234" t="s">
        <v>1</v>
      </c>
      <c r="N218" s="235" t="s">
        <v>41</v>
      </c>
      <c r="O218" s="90"/>
      <c r="P218" s="236">
        <f>O218*H218</f>
        <v>0</v>
      </c>
      <c r="Q218" s="236">
        <v>0.0010100000000000001</v>
      </c>
      <c r="R218" s="236">
        <f>Q218*H218</f>
        <v>0.020058599999999999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274</v>
      </c>
      <c r="AT218" s="238" t="s">
        <v>184</v>
      </c>
      <c r="AU218" s="238" t="s">
        <v>84</v>
      </c>
      <c r="AY218" s="16" t="s">
        <v>182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80</v>
      </c>
      <c r="BK218" s="239">
        <f>ROUND(I218*H218,2)</f>
        <v>0</v>
      </c>
      <c r="BL218" s="16" t="s">
        <v>274</v>
      </c>
      <c r="BM218" s="238" t="s">
        <v>2920</v>
      </c>
    </row>
    <row r="219" s="2" customFormat="1">
      <c r="A219" s="37"/>
      <c r="B219" s="38"/>
      <c r="C219" s="39"/>
      <c r="D219" s="240" t="s">
        <v>189</v>
      </c>
      <c r="E219" s="39"/>
      <c r="F219" s="241" t="s">
        <v>2921</v>
      </c>
      <c r="G219" s="39"/>
      <c r="H219" s="39"/>
      <c r="I219" s="242"/>
      <c r="J219" s="39"/>
      <c r="K219" s="39"/>
      <c r="L219" s="43"/>
      <c r="M219" s="274"/>
      <c r="N219" s="275"/>
      <c r="O219" s="271"/>
      <c r="P219" s="271"/>
      <c r="Q219" s="271"/>
      <c r="R219" s="271"/>
      <c r="S219" s="271"/>
      <c r="T219" s="276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189</v>
      </c>
      <c r="AU219" s="16" t="s">
        <v>84</v>
      </c>
    </row>
    <row r="220" s="2" customFormat="1" ht="6.96" customHeight="1">
      <c r="A220" s="37"/>
      <c r="B220" s="65"/>
      <c r="C220" s="66"/>
      <c r="D220" s="66"/>
      <c r="E220" s="66"/>
      <c r="F220" s="66"/>
      <c r="G220" s="66"/>
      <c r="H220" s="66"/>
      <c r="I220" s="66"/>
      <c r="J220" s="66"/>
      <c r="K220" s="66"/>
      <c r="L220" s="43"/>
      <c r="M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</row>
  </sheetData>
  <sheetProtection sheet="1" autoFilter="0" formatColumns="0" formatRows="0" objects="1" scenarios="1" spinCount="100000" saltValue="3V5SjPQtm9qZBDNHbfsazCs0xuNtc8t9TZfmxlmySFgePPEgKelQ9Gkw16STjJpf/ZflPkqZZKT2kbQ1eia3GA==" hashValue="ys+QI7Ff1Gc2rBOi93GHhfX4Qi6hmTL1Phdn3oQLvyLJj4HRS0xBLXz/hybHLQosozBmN8BwsHgylFOp08kNPw==" algorithmName="SHA-512" password="CC35"/>
  <autoFilter ref="C125:K21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4_01/122251101"/>
    <hyperlink ref="F133" r:id="rId2" display="https://podminky.urs.cz/item/CS_URS_2024_01/162751117"/>
    <hyperlink ref="F136" r:id="rId3" display="https://podminky.urs.cz/item/CS_URS_2024_01/162751119"/>
    <hyperlink ref="F139" r:id="rId4" display="https://podminky.urs.cz/item/CS_URS_2024_01/171201231"/>
    <hyperlink ref="F142" r:id="rId5" display="https://podminky.urs.cz/item/CS_URS_2024_01/174151101"/>
    <hyperlink ref="F145" r:id="rId6" display="https://podminky.urs.cz/item/CS_URS_2024_01/181111111"/>
    <hyperlink ref="F147" r:id="rId7" display="https://podminky.urs.cz/item/CS_URS_2024_01/181351003"/>
    <hyperlink ref="F153" r:id="rId8" display="https://podminky.urs.cz/item/CS_URS_2024_01/181411131"/>
    <hyperlink ref="F157" r:id="rId9" display="https://podminky.urs.cz/item/CS_URS_2024_01/184813511"/>
    <hyperlink ref="F160" r:id="rId10" display="https://podminky.urs.cz/item/CS_URS_2024_01/612325417"/>
    <hyperlink ref="F165" r:id="rId11" display="https://podminky.urs.cz/item/CS_URS_2024_01/961044111"/>
    <hyperlink ref="F168" r:id="rId12" display="https://podminky.urs.cz/item/CS_URS_2024_01/965042241"/>
    <hyperlink ref="F171" r:id="rId13" display="https://podminky.urs.cz/item/CS_URS_2024_01/965049112"/>
    <hyperlink ref="F173" r:id="rId14" display="https://podminky.urs.cz/item/CS_URS_2024_01/978013141"/>
    <hyperlink ref="F176" r:id="rId15" display="https://podminky.urs.cz/item/CS_URS_2024_01/981013312"/>
    <hyperlink ref="F180" r:id="rId16" display="https://podminky.urs.cz/item/CS_URS_2024_01/997013501"/>
    <hyperlink ref="F182" r:id="rId17" display="https://podminky.urs.cz/item/CS_URS_2024_01/997013509"/>
    <hyperlink ref="F185" r:id="rId18" display="https://podminky.urs.cz/item/CS_URS_2024_01/997013811"/>
    <hyperlink ref="F187" r:id="rId19" display="https://podminky.urs.cz/item/CS_URS_2024_01/997013814"/>
    <hyperlink ref="F189" r:id="rId20" display="https://podminky.urs.cz/item/CS_URS_2024_01/997013861"/>
    <hyperlink ref="F192" r:id="rId21" display="https://podminky.urs.cz/item/CS_URS_2024_01/997013863"/>
    <hyperlink ref="F195" r:id="rId22" display="https://podminky.urs.cz/item/CS_URS_2024_01/997013871"/>
    <hyperlink ref="F200" r:id="rId23" display="https://podminky.urs.cz/item/CS_URS_2024_01/712340832"/>
    <hyperlink ref="F204" r:id="rId24" display="https://podminky.urs.cz/item/CS_URS_2024_01/762341811"/>
    <hyperlink ref="F206" r:id="rId25" display="https://podminky.urs.cz/item/CS_URS_2024_01/762631802"/>
    <hyperlink ref="F209" r:id="rId26" display="https://podminky.urs.cz/item/CS_URS_2024_01/762822810"/>
    <hyperlink ref="F213" r:id="rId27" display="https://podminky.urs.cz/item/CS_URS_2024_01/764002811"/>
    <hyperlink ref="F215" r:id="rId28" display="https://podminky.urs.cz/item/CS_URS_2024_01/764002841"/>
    <hyperlink ref="F219" r:id="rId29" display="https://podminky.urs.cz/item/CS_URS_2024_01/7838275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2922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ROUND((SUM(BE128:BE217)),  2)</f>
        <v>0</v>
      </c>
      <c r="G33" s="37"/>
      <c r="H33" s="37"/>
      <c r="I33" s="163">
        <v>0.20999999999999999</v>
      </c>
      <c r="J33" s="162">
        <f>ROUND(((SUM(BE128:BE217))*I33),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ROUND((SUM(BF128:BF217)),  2)</f>
        <v>0</v>
      </c>
      <c r="G34" s="37"/>
      <c r="H34" s="37"/>
      <c r="I34" s="163">
        <v>0.14999999999999999</v>
      </c>
      <c r="J34" s="162">
        <f>ROUND(((SUM(BF128:BF217))*I34),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ROUND((SUM(BG128:BG217)),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ROUND((SUM(BH128:BH217)),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ROUND((SUM(BI128:BI217)),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8 - Vnější schodiště jižního křídla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156</v>
      </c>
      <c r="E97" s="190"/>
      <c r="F97" s="190"/>
      <c r="G97" s="190"/>
      <c r="H97" s="190"/>
      <c r="I97" s="190"/>
      <c r="J97" s="191">
        <f>J129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157</v>
      </c>
      <c r="E98" s="195"/>
      <c r="F98" s="195"/>
      <c r="G98" s="195"/>
      <c r="H98" s="195"/>
      <c r="I98" s="195"/>
      <c r="J98" s="196">
        <f>J130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1728</v>
      </c>
      <c r="E99" s="195"/>
      <c r="F99" s="195"/>
      <c r="G99" s="195"/>
      <c r="H99" s="195"/>
      <c r="I99" s="195"/>
      <c r="J99" s="196">
        <f>J145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158</v>
      </c>
      <c r="E100" s="195"/>
      <c r="F100" s="195"/>
      <c r="G100" s="195"/>
      <c r="H100" s="195"/>
      <c r="I100" s="195"/>
      <c r="J100" s="196">
        <f>J149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J156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2875</v>
      </c>
      <c r="E102" s="195"/>
      <c r="F102" s="195"/>
      <c r="G102" s="195"/>
      <c r="H102" s="195"/>
      <c r="I102" s="195"/>
      <c r="J102" s="196">
        <f>J171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1729</v>
      </c>
      <c r="E103" s="195"/>
      <c r="F103" s="195"/>
      <c r="G103" s="195"/>
      <c r="H103" s="195"/>
      <c r="I103" s="195"/>
      <c r="J103" s="196">
        <f>J176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998</v>
      </c>
      <c r="E104" s="195"/>
      <c r="F104" s="195"/>
      <c r="G104" s="195"/>
      <c r="H104" s="195"/>
      <c r="I104" s="195"/>
      <c r="J104" s="196">
        <f>J194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J197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163</v>
      </c>
      <c r="E106" s="190"/>
      <c r="F106" s="190"/>
      <c r="G106" s="190"/>
      <c r="H106" s="190"/>
      <c r="I106" s="190"/>
      <c r="J106" s="191">
        <f>J200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2923</v>
      </c>
      <c r="E107" s="195"/>
      <c r="F107" s="195"/>
      <c r="G107" s="195"/>
      <c r="H107" s="195"/>
      <c r="I107" s="195"/>
      <c r="J107" s="196">
        <f>J201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1952</v>
      </c>
      <c r="E108" s="195"/>
      <c r="F108" s="195"/>
      <c r="G108" s="195"/>
      <c r="H108" s="195"/>
      <c r="I108" s="195"/>
      <c r="J108" s="196">
        <f>J213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167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2" t="str">
        <f>E7</f>
        <v>Hazlov - obnovení a nové využití areálu zámku - etapa I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147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8 - Vnější schodiště jižního křídla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 xml:space="preserve"> </v>
      </c>
      <c r="G122" s="39"/>
      <c r="H122" s="39"/>
      <c r="I122" s="31" t="s">
        <v>22</v>
      </c>
      <c r="J122" s="78" t="str">
        <f>IF(J12="","",J12)</f>
        <v>10. 12. 2024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E15</f>
        <v xml:space="preserve"> </v>
      </c>
      <c r="G124" s="39"/>
      <c r="H124" s="39"/>
      <c r="I124" s="31" t="s">
        <v>29</v>
      </c>
      <c r="J124" s="35" t="str">
        <f>E21</f>
        <v>Atelier Stöeckl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IF(E18="","",E18)</f>
        <v>Vyplň údaj</v>
      </c>
      <c r="G125" s="39"/>
      <c r="H125" s="39"/>
      <c r="I125" s="31" t="s">
        <v>31</v>
      </c>
      <c r="J125" s="35" t="str">
        <f>E24</f>
        <v>Zdeněk Pospíšil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168</v>
      </c>
      <c r="D127" s="201" t="s">
        <v>61</v>
      </c>
      <c r="E127" s="201" t="s">
        <v>57</v>
      </c>
      <c r="F127" s="201" t="s">
        <v>58</v>
      </c>
      <c r="G127" s="201" t="s">
        <v>169</v>
      </c>
      <c r="H127" s="201" t="s">
        <v>170</v>
      </c>
      <c r="I127" s="201" t="s">
        <v>171</v>
      </c>
      <c r="J127" s="202" t="s">
        <v>153</v>
      </c>
      <c r="K127" s="203" t="s">
        <v>172</v>
      </c>
      <c r="L127" s="204"/>
      <c r="M127" s="99" t="s">
        <v>1</v>
      </c>
      <c r="N127" s="100" t="s">
        <v>40</v>
      </c>
      <c r="O127" s="100" t="s">
        <v>173</v>
      </c>
      <c r="P127" s="100" t="s">
        <v>174</v>
      </c>
      <c r="Q127" s="100" t="s">
        <v>175</v>
      </c>
      <c r="R127" s="100" t="s">
        <v>176</v>
      </c>
      <c r="S127" s="100" t="s">
        <v>177</v>
      </c>
      <c r="T127" s="101" t="s">
        <v>178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179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P129+P200</f>
        <v>0</v>
      </c>
      <c r="Q128" s="103"/>
      <c r="R128" s="207">
        <f>R129+R200</f>
        <v>30.291934730000001</v>
      </c>
      <c r="S128" s="103"/>
      <c r="T128" s="208">
        <f>T129+T200</f>
        <v>14.398125000000002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155</v>
      </c>
      <c r="BK128" s="209">
        <f>BK129+BK200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180</v>
      </c>
      <c r="F129" s="213" t="s">
        <v>181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P130+P145+P149+P156+P171+P176+P194+P197</f>
        <v>0</v>
      </c>
      <c r="Q129" s="218"/>
      <c r="R129" s="219">
        <f>R130+R145+R149+R156+R171+R176+R194+R197</f>
        <v>29.714597690000002</v>
      </c>
      <c r="S129" s="218"/>
      <c r="T129" s="220">
        <f>T130+T145+T149+T156+T171+T176+T194+T197</f>
        <v>13.912500000000001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75</v>
      </c>
      <c r="AU129" s="222" t="s">
        <v>76</v>
      </c>
      <c r="AY129" s="221" t="s">
        <v>182</v>
      </c>
      <c r="BK129" s="223">
        <f>BK130+BK145+BK149+BK156+BK171+BK176+BK194+BK197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80</v>
      </c>
      <c r="F130" s="224" t="s">
        <v>183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SUM(P131:P144)</f>
        <v>0</v>
      </c>
      <c r="Q130" s="218"/>
      <c r="R130" s="219">
        <f>SUM(R131:R144)</f>
        <v>0</v>
      </c>
      <c r="S130" s="218"/>
      <c r="T130" s="220">
        <f>SUM(T131:T144)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80</v>
      </c>
      <c r="AY130" s="221" t="s">
        <v>182</v>
      </c>
      <c r="BK130" s="223">
        <f>SUM(BK131:BK144)</f>
        <v>0</v>
      </c>
    </row>
    <row r="131" s="2" customFormat="1" ht="33" customHeight="1">
      <c r="A131" s="37"/>
      <c r="B131" s="38"/>
      <c r="C131" s="226" t="s">
        <v>80</v>
      </c>
      <c r="D131" s="226" t="s">
        <v>184</v>
      </c>
      <c r="E131" s="227" t="s">
        <v>1760</v>
      </c>
      <c r="F131" s="228" t="s">
        <v>1761</v>
      </c>
      <c r="G131" s="229" t="s">
        <v>187</v>
      </c>
      <c r="H131" s="230">
        <v>4.5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2924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1763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13" customFormat="1">
      <c r="A133" s="13"/>
      <c r="B133" s="245"/>
      <c r="C133" s="246"/>
      <c r="D133" s="247" t="s">
        <v>191</v>
      </c>
      <c r="E133" s="248" t="s">
        <v>1</v>
      </c>
      <c r="F133" s="249" t="s">
        <v>2925</v>
      </c>
      <c r="G133" s="246"/>
      <c r="H133" s="250">
        <v>4.5</v>
      </c>
      <c r="I133" s="251"/>
      <c r="J133" s="246"/>
      <c r="K133" s="246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191</v>
      </c>
      <c r="AU133" s="256" t="s">
        <v>84</v>
      </c>
      <c r="AV133" s="13" t="s">
        <v>84</v>
      </c>
      <c r="AW133" s="13" t="s">
        <v>33</v>
      </c>
      <c r="AX133" s="13" t="s">
        <v>76</v>
      </c>
      <c r="AY133" s="256" t="s">
        <v>182</v>
      </c>
    </row>
    <row r="134" s="2" customFormat="1" ht="37.8" customHeight="1">
      <c r="A134" s="37"/>
      <c r="B134" s="38"/>
      <c r="C134" s="226" t="s">
        <v>84</v>
      </c>
      <c r="D134" s="226" t="s">
        <v>184</v>
      </c>
      <c r="E134" s="227" t="s">
        <v>223</v>
      </c>
      <c r="F134" s="228" t="s">
        <v>224</v>
      </c>
      <c r="G134" s="229" t="s">
        <v>187</v>
      </c>
      <c r="H134" s="230">
        <v>4.5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128</v>
      </c>
      <c r="AT134" s="238" t="s">
        <v>184</v>
      </c>
      <c r="AU134" s="238" t="s">
        <v>84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128</v>
      </c>
      <c r="BM134" s="238" t="s">
        <v>2926</v>
      </c>
    </row>
    <row r="135" s="2" customFormat="1">
      <c r="A135" s="37"/>
      <c r="B135" s="38"/>
      <c r="C135" s="39"/>
      <c r="D135" s="240" t="s">
        <v>189</v>
      </c>
      <c r="E135" s="39"/>
      <c r="F135" s="241" t="s">
        <v>226</v>
      </c>
      <c r="G135" s="39"/>
      <c r="H135" s="39"/>
      <c r="I135" s="242"/>
      <c r="J135" s="39"/>
      <c r="K135" s="39"/>
      <c r="L135" s="43"/>
      <c r="M135" s="243"/>
      <c r="N135" s="24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189</v>
      </c>
      <c r="AU135" s="16" t="s">
        <v>84</v>
      </c>
    </row>
    <row r="136" s="2" customFormat="1" ht="37.8" customHeight="1">
      <c r="A136" s="37"/>
      <c r="B136" s="38"/>
      <c r="C136" s="226" t="s">
        <v>119</v>
      </c>
      <c r="D136" s="226" t="s">
        <v>184</v>
      </c>
      <c r="E136" s="227" t="s">
        <v>229</v>
      </c>
      <c r="F136" s="228" t="s">
        <v>230</v>
      </c>
      <c r="G136" s="229" t="s">
        <v>187</v>
      </c>
      <c r="H136" s="230">
        <v>22.5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2927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232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13" customFormat="1">
      <c r="A138" s="13"/>
      <c r="B138" s="245"/>
      <c r="C138" s="246"/>
      <c r="D138" s="247" t="s">
        <v>191</v>
      </c>
      <c r="E138" s="246"/>
      <c r="F138" s="249" t="s">
        <v>2928</v>
      </c>
      <c r="G138" s="246"/>
      <c r="H138" s="250">
        <v>22.5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4</v>
      </c>
      <c r="AX138" s="13" t="s">
        <v>80</v>
      </c>
      <c r="AY138" s="256" t="s">
        <v>182</v>
      </c>
    </row>
    <row r="139" s="2" customFormat="1" ht="24.15" customHeight="1">
      <c r="A139" s="37"/>
      <c r="B139" s="38"/>
      <c r="C139" s="226" t="s">
        <v>128</v>
      </c>
      <c r="D139" s="226" t="s">
        <v>184</v>
      </c>
      <c r="E139" s="227" t="s">
        <v>2929</v>
      </c>
      <c r="F139" s="228" t="s">
        <v>2930</v>
      </c>
      <c r="G139" s="229" t="s">
        <v>243</v>
      </c>
      <c r="H139" s="230">
        <v>8.5500000000000007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128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128</v>
      </c>
      <c r="BM139" s="238" t="s">
        <v>2931</v>
      </c>
    </row>
    <row r="140" s="2" customFormat="1">
      <c r="A140" s="37"/>
      <c r="B140" s="38"/>
      <c r="C140" s="39"/>
      <c r="D140" s="240" t="s">
        <v>189</v>
      </c>
      <c r="E140" s="39"/>
      <c r="F140" s="241" t="s">
        <v>2932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189</v>
      </c>
      <c r="AU140" s="16" t="s">
        <v>84</v>
      </c>
    </row>
    <row r="141" s="13" customFormat="1">
      <c r="A141" s="13"/>
      <c r="B141" s="245"/>
      <c r="C141" s="246"/>
      <c r="D141" s="247" t="s">
        <v>191</v>
      </c>
      <c r="E141" s="246"/>
      <c r="F141" s="249" t="s">
        <v>940</v>
      </c>
      <c r="G141" s="246"/>
      <c r="H141" s="250">
        <v>8.5500000000000007</v>
      </c>
      <c r="I141" s="251"/>
      <c r="J141" s="246"/>
      <c r="K141" s="246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191</v>
      </c>
      <c r="AU141" s="256" t="s">
        <v>84</v>
      </c>
      <c r="AV141" s="13" t="s">
        <v>84</v>
      </c>
      <c r="AW141" s="13" t="s">
        <v>4</v>
      </c>
      <c r="AX141" s="13" t="s">
        <v>80</v>
      </c>
      <c r="AY141" s="256" t="s">
        <v>182</v>
      </c>
    </row>
    <row r="142" s="2" customFormat="1" ht="16.5" customHeight="1">
      <c r="A142" s="37"/>
      <c r="B142" s="38"/>
      <c r="C142" s="226" t="s">
        <v>131</v>
      </c>
      <c r="D142" s="226" t="s">
        <v>184</v>
      </c>
      <c r="E142" s="227" t="s">
        <v>2933</v>
      </c>
      <c r="F142" s="228" t="s">
        <v>2934</v>
      </c>
      <c r="G142" s="229" t="s">
        <v>211</v>
      </c>
      <c r="H142" s="230">
        <v>7.6950000000000003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128</v>
      </c>
      <c r="AT142" s="238" t="s">
        <v>184</v>
      </c>
      <c r="AU142" s="238" t="s">
        <v>84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128</v>
      </c>
      <c r="BM142" s="238" t="s">
        <v>2935</v>
      </c>
    </row>
    <row r="143" s="2" customFormat="1">
      <c r="A143" s="37"/>
      <c r="B143" s="38"/>
      <c r="C143" s="39"/>
      <c r="D143" s="240" t="s">
        <v>189</v>
      </c>
      <c r="E143" s="39"/>
      <c r="F143" s="241" t="s">
        <v>2936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189</v>
      </c>
      <c r="AU143" s="16" t="s">
        <v>84</v>
      </c>
    </row>
    <row r="144" s="13" customFormat="1">
      <c r="A144" s="13"/>
      <c r="B144" s="245"/>
      <c r="C144" s="246"/>
      <c r="D144" s="247" t="s">
        <v>191</v>
      </c>
      <c r="E144" s="248" t="s">
        <v>1</v>
      </c>
      <c r="F144" s="249" t="s">
        <v>2937</v>
      </c>
      <c r="G144" s="246"/>
      <c r="H144" s="250">
        <v>7.6950000000000012</v>
      </c>
      <c r="I144" s="251"/>
      <c r="J144" s="246"/>
      <c r="K144" s="246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191</v>
      </c>
      <c r="AU144" s="256" t="s">
        <v>84</v>
      </c>
      <c r="AV144" s="13" t="s">
        <v>84</v>
      </c>
      <c r="AW144" s="13" t="s">
        <v>33</v>
      </c>
      <c r="AX144" s="13" t="s">
        <v>76</v>
      </c>
      <c r="AY144" s="256" t="s">
        <v>182</v>
      </c>
    </row>
    <row r="145" s="12" customFormat="1" ht="22.8" customHeight="1">
      <c r="A145" s="12"/>
      <c r="B145" s="210"/>
      <c r="C145" s="211"/>
      <c r="D145" s="212" t="s">
        <v>75</v>
      </c>
      <c r="E145" s="224" t="s">
        <v>84</v>
      </c>
      <c r="F145" s="224" t="s">
        <v>1820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SUM(P146:P148)</f>
        <v>0</v>
      </c>
      <c r="Q145" s="218"/>
      <c r="R145" s="219">
        <f>SUM(R146:R148)</f>
        <v>11.515228120000002</v>
      </c>
      <c r="S145" s="218"/>
      <c r="T145" s="220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80</v>
      </c>
      <c r="AT145" s="222" t="s">
        <v>75</v>
      </c>
      <c r="AU145" s="222" t="s">
        <v>80</v>
      </c>
      <c r="AY145" s="221" t="s">
        <v>182</v>
      </c>
      <c r="BK145" s="223">
        <f>SUM(BK146:BK148)</f>
        <v>0</v>
      </c>
    </row>
    <row r="146" s="2" customFormat="1" ht="24.15" customHeight="1">
      <c r="A146" s="37"/>
      <c r="B146" s="38"/>
      <c r="C146" s="226" t="s">
        <v>134</v>
      </c>
      <c r="D146" s="226" t="s">
        <v>184</v>
      </c>
      <c r="E146" s="227" t="s">
        <v>2938</v>
      </c>
      <c r="F146" s="228" t="s">
        <v>2939</v>
      </c>
      <c r="G146" s="229" t="s">
        <v>187</v>
      </c>
      <c r="H146" s="230">
        <v>4.6580000000000004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2.47214</v>
      </c>
      <c r="R146" s="236">
        <f>Q146*H146</f>
        <v>11.515228120000002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2940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2941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6"/>
      <c r="F148" s="249" t="s">
        <v>2942</v>
      </c>
      <c r="G148" s="246"/>
      <c r="H148" s="250">
        <v>4.6580000000000004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4</v>
      </c>
      <c r="AX148" s="13" t="s">
        <v>80</v>
      </c>
      <c r="AY148" s="256" t="s">
        <v>182</v>
      </c>
    </row>
    <row r="149" s="12" customFormat="1" ht="22.8" customHeight="1">
      <c r="A149" s="12"/>
      <c r="B149" s="210"/>
      <c r="C149" s="211"/>
      <c r="D149" s="212" t="s">
        <v>75</v>
      </c>
      <c r="E149" s="224" t="s">
        <v>119</v>
      </c>
      <c r="F149" s="224" t="s">
        <v>266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SUM(P150:P155)</f>
        <v>0</v>
      </c>
      <c r="Q149" s="218"/>
      <c r="R149" s="219">
        <f>SUM(R150:R155)</f>
        <v>6.1734287999999999</v>
      </c>
      <c r="S149" s="218"/>
      <c r="T149" s="220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80</v>
      </c>
      <c r="AT149" s="222" t="s">
        <v>75</v>
      </c>
      <c r="AU149" s="222" t="s">
        <v>80</v>
      </c>
      <c r="AY149" s="221" t="s">
        <v>182</v>
      </c>
      <c r="BK149" s="223">
        <f>SUM(BK150:BK155)</f>
        <v>0</v>
      </c>
    </row>
    <row r="150" s="2" customFormat="1" ht="37.8" customHeight="1">
      <c r="A150" s="37"/>
      <c r="B150" s="38"/>
      <c r="C150" s="226" t="s">
        <v>137</v>
      </c>
      <c r="D150" s="226" t="s">
        <v>184</v>
      </c>
      <c r="E150" s="227" t="s">
        <v>2943</v>
      </c>
      <c r="F150" s="228" t="s">
        <v>2944</v>
      </c>
      <c r="G150" s="229" t="s">
        <v>187</v>
      </c>
      <c r="H150" s="230">
        <v>2.016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2.6768000000000001</v>
      </c>
      <c r="R150" s="236">
        <f>Q150*H150</f>
        <v>5.3964287999999998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128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128</v>
      </c>
      <c r="BM150" s="238" t="s">
        <v>2945</v>
      </c>
    </row>
    <row r="151" s="2" customFormat="1">
      <c r="A151" s="37"/>
      <c r="B151" s="38"/>
      <c r="C151" s="39"/>
      <c r="D151" s="247" t="s">
        <v>271</v>
      </c>
      <c r="E151" s="39"/>
      <c r="F151" s="268" t="s">
        <v>2946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271</v>
      </c>
      <c r="AU151" s="16" t="s">
        <v>84</v>
      </c>
    </row>
    <row r="152" s="2" customFormat="1" ht="16.5" customHeight="1">
      <c r="A152" s="37"/>
      <c r="B152" s="38"/>
      <c r="C152" s="257" t="s">
        <v>140</v>
      </c>
      <c r="D152" s="257" t="s">
        <v>261</v>
      </c>
      <c r="E152" s="258" t="s">
        <v>2947</v>
      </c>
      <c r="F152" s="259" t="s">
        <v>2948</v>
      </c>
      <c r="G152" s="260" t="s">
        <v>243</v>
      </c>
      <c r="H152" s="261">
        <v>0.77700000000000002</v>
      </c>
      <c r="I152" s="262"/>
      <c r="J152" s="263">
        <f>ROUND(I152*H152,2)</f>
        <v>0</v>
      </c>
      <c r="K152" s="264"/>
      <c r="L152" s="265"/>
      <c r="M152" s="266" t="s">
        <v>1</v>
      </c>
      <c r="N152" s="267" t="s">
        <v>41</v>
      </c>
      <c r="O152" s="90"/>
      <c r="P152" s="236">
        <f>O152*H152</f>
        <v>0</v>
      </c>
      <c r="Q152" s="236">
        <v>1</v>
      </c>
      <c r="R152" s="236">
        <f>Q152*H152</f>
        <v>0.77700000000000002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140</v>
      </c>
      <c r="AT152" s="238" t="s">
        <v>261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2949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2950</v>
      </c>
      <c r="G153" s="246"/>
      <c r="H153" s="250">
        <v>0.77736959999999999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24.15" customHeight="1">
      <c r="A154" s="37"/>
      <c r="B154" s="38"/>
      <c r="C154" s="226" t="s">
        <v>143</v>
      </c>
      <c r="D154" s="226" t="s">
        <v>184</v>
      </c>
      <c r="E154" s="227" t="s">
        <v>2951</v>
      </c>
      <c r="F154" s="228" t="s">
        <v>2952</v>
      </c>
      <c r="G154" s="229" t="s">
        <v>187</v>
      </c>
      <c r="H154" s="230">
        <v>2.016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2953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2954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2" customFormat="1" ht="22.8" customHeight="1">
      <c r="A156" s="12"/>
      <c r="B156" s="210"/>
      <c r="C156" s="211"/>
      <c r="D156" s="212" t="s">
        <v>75</v>
      </c>
      <c r="E156" s="224" t="s">
        <v>128</v>
      </c>
      <c r="F156" s="224" t="s">
        <v>273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SUM(P157:P170)</f>
        <v>0</v>
      </c>
      <c r="Q156" s="218"/>
      <c r="R156" s="219">
        <f>SUM(R157:R170)</f>
        <v>8.6682591700000025</v>
      </c>
      <c r="S156" s="218"/>
      <c r="T156" s="220">
        <f>SUM(T157:T170)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80</v>
      </c>
      <c r="AT156" s="222" t="s">
        <v>75</v>
      </c>
      <c r="AU156" s="222" t="s">
        <v>80</v>
      </c>
      <c r="AY156" s="221" t="s">
        <v>182</v>
      </c>
      <c r="BK156" s="223">
        <f>SUM(BK157:BK170)</f>
        <v>0</v>
      </c>
    </row>
    <row r="157" s="2" customFormat="1" ht="21.75" customHeight="1">
      <c r="A157" s="37"/>
      <c r="B157" s="38"/>
      <c r="C157" s="226" t="s">
        <v>234</v>
      </c>
      <c r="D157" s="226" t="s">
        <v>184</v>
      </c>
      <c r="E157" s="227" t="s">
        <v>2955</v>
      </c>
      <c r="F157" s="228" t="s">
        <v>2956</v>
      </c>
      <c r="G157" s="229" t="s">
        <v>187</v>
      </c>
      <c r="H157" s="230">
        <v>1.6040000000000001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2.5019499999999999</v>
      </c>
      <c r="R157" s="236">
        <f>Q157*H157</f>
        <v>4.0131278000000004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2957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2958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8" t="s">
        <v>1</v>
      </c>
      <c r="F159" s="249" t="s">
        <v>2959</v>
      </c>
      <c r="G159" s="246"/>
      <c r="H159" s="250">
        <v>1.60425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33</v>
      </c>
      <c r="AX159" s="13" t="s">
        <v>76</v>
      </c>
      <c r="AY159" s="256" t="s">
        <v>182</v>
      </c>
    </row>
    <row r="160" s="2" customFormat="1" ht="24.15" customHeight="1">
      <c r="A160" s="37"/>
      <c r="B160" s="38"/>
      <c r="C160" s="226" t="s">
        <v>240</v>
      </c>
      <c r="D160" s="226" t="s">
        <v>184</v>
      </c>
      <c r="E160" s="227" t="s">
        <v>2960</v>
      </c>
      <c r="F160" s="228" t="s">
        <v>2961</v>
      </c>
      <c r="G160" s="229" t="s">
        <v>243</v>
      </c>
      <c r="H160" s="230">
        <v>0.095000000000000001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1.154266</v>
      </c>
      <c r="R160" s="236">
        <f>Q160*H160</f>
        <v>0.10965527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2962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2963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2964</v>
      </c>
      <c r="G162" s="246"/>
      <c r="H162" s="250">
        <v>0.094543800000000011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2" customFormat="1" ht="24.15" customHeight="1">
      <c r="A163" s="37"/>
      <c r="B163" s="38"/>
      <c r="C163" s="226" t="s">
        <v>247</v>
      </c>
      <c r="D163" s="226" t="s">
        <v>184</v>
      </c>
      <c r="E163" s="227" t="s">
        <v>2965</v>
      </c>
      <c r="F163" s="228" t="s">
        <v>2966</v>
      </c>
      <c r="G163" s="229" t="s">
        <v>211</v>
      </c>
      <c r="H163" s="230">
        <v>1.0349999999999999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0.012959999999999999</v>
      </c>
      <c r="R163" s="236">
        <f>Q163*H163</f>
        <v>0.013413599999999998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128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2967</v>
      </c>
    </row>
    <row r="164" s="2" customFormat="1">
      <c r="A164" s="37"/>
      <c r="B164" s="38"/>
      <c r="C164" s="39"/>
      <c r="D164" s="240" t="s">
        <v>189</v>
      </c>
      <c r="E164" s="39"/>
      <c r="F164" s="241" t="s">
        <v>2968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189</v>
      </c>
      <c r="AU164" s="16" t="s">
        <v>84</v>
      </c>
    </row>
    <row r="165" s="13" customFormat="1">
      <c r="A165" s="13"/>
      <c r="B165" s="245"/>
      <c r="C165" s="246"/>
      <c r="D165" s="247" t="s">
        <v>191</v>
      </c>
      <c r="E165" s="248" t="s">
        <v>1</v>
      </c>
      <c r="F165" s="249" t="s">
        <v>2969</v>
      </c>
      <c r="G165" s="246"/>
      <c r="H165" s="250">
        <v>1.0349999999999999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33</v>
      </c>
      <c r="AX165" s="13" t="s">
        <v>76</v>
      </c>
      <c r="AY165" s="256" t="s">
        <v>182</v>
      </c>
    </row>
    <row r="166" s="2" customFormat="1" ht="24.15" customHeight="1">
      <c r="A166" s="37"/>
      <c r="B166" s="38"/>
      <c r="C166" s="226" t="s">
        <v>255</v>
      </c>
      <c r="D166" s="226" t="s">
        <v>184</v>
      </c>
      <c r="E166" s="227" t="s">
        <v>2970</v>
      </c>
      <c r="F166" s="228" t="s">
        <v>2971</v>
      </c>
      <c r="G166" s="229" t="s">
        <v>211</v>
      </c>
      <c r="H166" s="230">
        <v>1.0349999999999999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128</v>
      </c>
      <c r="AT166" s="238" t="s">
        <v>184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2972</v>
      </c>
    </row>
    <row r="167" s="2" customFormat="1">
      <c r="A167" s="37"/>
      <c r="B167" s="38"/>
      <c r="C167" s="39"/>
      <c r="D167" s="240" t="s">
        <v>189</v>
      </c>
      <c r="E167" s="39"/>
      <c r="F167" s="241" t="s">
        <v>2973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189</v>
      </c>
      <c r="AU167" s="16" t="s">
        <v>84</v>
      </c>
    </row>
    <row r="168" s="2" customFormat="1" ht="24.15" customHeight="1">
      <c r="A168" s="37"/>
      <c r="B168" s="38"/>
      <c r="C168" s="226" t="s">
        <v>260</v>
      </c>
      <c r="D168" s="226" t="s">
        <v>184</v>
      </c>
      <c r="E168" s="227" t="s">
        <v>2974</v>
      </c>
      <c r="F168" s="228" t="s">
        <v>2975</v>
      </c>
      <c r="G168" s="229" t="s">
        <v>305</v>
      </c>
      <c r="H168" s="230">
        <v>26.25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0.03465</v>
      </c>
      <c r="R168" s="236">
        <f>Q168*H168</f>
        <v>0.90956250000000005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2976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2977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2" customFormat="1" ht="21.75" customHeight="1">
      <c r="A170" s="37"/>
      <c r="B170" s="38"/>
      <c r="C170" s="257" t="s">
        <v>8</v>
      </c>
      <c r="D170" s="257" t="s">
        <v>261</v>
      </c>
      <c r="E170" s="258" t="s">
        <v>2978</v>
      </c>
      <c r="F170" s="259" t="s">
        <v>2979</v>
      </c>
      <c r="G170" s="260" t="s">
        <v>269</v>
      </c>
      <c r="H170" s="261">
        <v>26.25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41</v>
      </c>
      <c r="O170" s="90"/>
      <c r="P170" s="236">
        <f>O170*H170</f>
        <v>0</v>
      </c>
      <c r="Q170" s="236">
        <v>0.13800000000000001</v>
      </c>
      <c r="R170" s="236">
        <f>Q170*H170</f>
        <v>3.6225000000000005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140</v>
      </c>
      <c r="AT170" s="238" t="s">
        <v>261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128</v>
      </c>
      <c r="BM170" s="238" t="s">
        <v>2980</v>
      </c>
    </row>
    <row r="171" s="12" customFormat="1" ht="22.8" customHeight="1">
      <c r="A171" s="12"/>
      <c r="B171" s="210"/>
      <c r="C171" s="211"/>
      <c r="D171" s="212" t="s">
        <v>75</v>
      </c>
      <c r="E171" s="224" t="s">
        <v>134</v>
      </c>
      <c r="F171" s="224" t="s">
        <v>2888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SUM(P172:P175)</f>
        <v>0</v>
      </c>
      <c r="Q171" s="218"/>
      <c r="R171" s="219">
        <f>SUM(R172:R175)</f>
        <v>3.2405520000000001</v>
      </c>
      <c r="S171" s="218"/>
      <c r="T171" s="220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80</v>
      </c>
      <c r="AT171" s="222" t="s">
        <v>75</v>
      </c>
      <c r="AU171" s="222" t="s">
        <v>80</v>
      </c>
      <c r="AY171" s="221" t="s">
        <v>182</v>
      </c>
      <c r="BK171" s="223">
        <f>SUM(BK172:BK175)</f>
        <v>0</v>
      </c>
    </row>
    <row r="172" s="2" customFormat="1" ht="24.15" customHeight="1">
      <c r="A172" s="37"/>
      <c r="B172" s="38"/>
      <c r="C172" s="226" t="s">
        <v>274</v>
      </c>
      <c r="D172" s="226" t="s">
        <v>184</v>
      </c>
      <c r="E172" s="227" t="s">
        <v>2981</v>
      </c>
      <c r="F172" s="228" t="s">
        <v>2982</v>
      </c>
      <c r="G172" s="229" t="s">
        <v>305</v>
      </c>
      <c r="H172" s="230">
        <v>13.800000000000001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4.0000000000000003E-05</v>
      </c>
      <c r="R172" s="236">
        <f>Q172*H172</f>
        <v>0.00055200000000000008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2983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2984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2985</v>
      </c>
      <c r="G174" s="246"/>
      <c r="H174" s="250">
        <v>13.800000000000001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24.15" customHeight="1">
      <c r="A175" s="37"/>
      <c r="B175" s="38"/>
      <c r="C175" s="226" t="s">
        <v>280</v>
      </c>
      <c r="D175" s="226" t="s">
        <v>184</v>
      </c>
      <c r="E175" s="227" t="s">
        <v>2986</v>
      </c>
      <c r="F175" s="228" t="s">
        <v>2987</v>
      </c>
      <c r="G175" s="229" t="s">
        <v>187</v>
      </c>
      <c r="H175" s="230">
        <v>1.5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2.1600000000000001</v>
      </c>
      <c r="R175" s="236">
        <f>Q175*H175</f>
        <v>3.2400000000000002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2988</v>
      </c>
    </row>
    <row r="176" s="12" customFormat="1" ht="22.8" customHeight="1">
      <c r="A176" s="12"/>
      <c r="B176" s="210"/>
      <c r="C176" s="211"/>
      <c r="D176" s="212" t="s">
        <v>75</v>
      </c>
      <c r="E176" s="224" t="s">
        <v>143</v>
      </c>
      <c r="F176" s="224" t="s">
        <v>1890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SUM(P177:P193)</f>
        <v>0</v>
      </c>
      <c r="Q176" s="218"/>
      <c r="R176" s="219">
        <f>SUM(R177:R193)</f>
        <v>0.1171296</v>
      </c>
      <c r="S176" s="218"/>
      <c r="T176" s="220">
        <f>SUM(T177:T193)</f>
        <v>13.912500000000001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80</v>
      </c>
      <c r="AT176" s="222" t="s">
        <v>75</v>
      </c>
      <c r="AU176" s="222" t="s">
        <v>80</v>
      </c>
      <c r="AY176" s="221" t="s">
        <v>182</v>
      </c>
      <c r="BK176" s="223">
        <f>SUM(BK177:BK193)</f>
        <v>0</v>
      </c>
    </row>
    <row r="177" s="2" customFormat="1" ht="24.15" customHeight="1">
      <c r="A177" s="37"/>
      <c r="B177" s="38"/>
      <c r="C177" s="226" t="s">
        <v>286</v>
      </c>
      <c r="D177" s="226" t="s">
        <v>184</v>
      </c>
      <c r="E177" s="227" t="s">
        <v>2989</v>
      </c>
      <c r="F177" s="228" t="s">
        <v>2990</v>
      </c>
      <c r="G177" s="229" t="s">
        <v>305</v>
      </c>
      <c r="H177" s="230">
        <v>26.25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41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0.33800000000000002</v>
      </c>
      <c r="T177" s="237">
        <f>S177*H177</f>
        <v>8.8725000000000005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128</v>
      </c>
      <c r="AT177" s="238" t="s">
        <v>184</v>
      </c>
      <c r="AU177" s="238" t="s">
        <v>84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128</v>
      </c>
      <c r="BM177" s="238" t="s">
        <v>2991</v>
      </c>
    </row>
    <row r="178" s="2" customFormat="1">
      <c r="A178" s="37"/>
      <c r="B178" s="38"/>
      <c r="C178" s="39"/>
      <c r="D178" s="240" t="s">
        <v>189</v>
      </c>
      <c r="E178" s="39"/>
      <c r="F178" s="241" t="s">
        <v>2992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189</v>
      </c>
      <c r="AU178" s="16" t="s">
        <v>84</v>
      </c>
    </row>
    <row r="179" s="13" customFormat="1">
      <c r="A179" s="13"/>
      <c r="B179" s="245"/>
      <c r="C179" s="246"/>
      <c r="D179" s="247" t="s">
        <v>191</v>
      </c>
      <c r="E179" s="248" t="s">
        <v>1</v>
      </c>
      <c r="F179" s="249" t="s">
        <v>2993</v>
      </c>
      <c r="G179" s="246"/>
      <c r="H179" s="250">
        <v>26.25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191</v>
      </c>
      <c r="AU179" s="256" t="s">
        <v>84</v>
      </c>
      <c r="AV179" s="13" t="s">
        <v>84</v>
      </c>
      <c r="AW179" s="13" t="s">
        <v>33</v>
      </c>
      <c r="AX179" s="13" t="s">
        <v>76</v>
      </c>
      <c r="AY179" s="256" t="s">
        <v>182</v>
      </c>
    </row>
    <row r="180" s="2" customFormat="1" ht="24.15" customHeight="1">
      <c r="A180" s="37"/>
      <c r="B180" s="38"/>
      <c r="C180" s="226" t="s">
        <v>290</v>
      </c>
      <c r="D180" s="226" t="s">
        <v>184</v>
      </c>
      <c r="E180" s="227" t="s">
        <v>2994</v>
      </c>
      <c r="F180" s="228" t="s">
        <v>2995</v>
      </c>
      <c r="G180" s="229" t="s">
        <v>211</v>
      </c>
      <c r="H180" s="230">
        <v>17.378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128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128</v>
      </c>
      <c r="BM180" s="238" t="s">
        <v>2996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2997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13" customFormat="1">
      <c r="A182" s="13"/>
      <c r="B182" s="245"/>
      <c r="C182" s="246"/>
      <c r="D182" s="247" t="s">
        <v>191</v>
      </c>
      <c r="E182" s="248" t="s">
        <v>1</v>
      </c>
      <c r="F182" s="249" t="s">
        <v>2998</v>
      </c>
      <c r="G182" s="246"/>
      <c r="H182" s="250">
        <v>12.337499999999999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191</v>
      </c>
      <c r="AU182" s="256" t="s">
        <v>84</v>
      </c>
      <c r="AV182" s="13" t="s">
        <v>84</v>
      </c>
      <c r="AW182" s="13" t="s">
        <v>33</v>
      </c>
      <c r="AX182" s="13" t="s">
        <v>76</v>
      </c>
      <c r="AY182" s="256" t="s">
        <v>182</v>
      </c>
    </row>
    <row r="183" s="13" customFormat="1">
      <c r="A183" s="13"/>
      <c r="B183" s="245"/>
      <c r="C183" s="246"/>
      <c r="D183" s="247" t="s">
        <v>191</v>
      </c>
      <c r="E183" s="248" t="s">
        <v>1</v>
      </c>
      <c r="F183" s="249" t="s">
        <v>2999</v>
      </c>
      <c r="G183" s="246"/>
      <c r="H183" s="250">
        <v>5.04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33</v>
      </c>
      <c r="AX183" s="13" t="s">
        <v>76</v>
      </c>
      <c r="AY183" s="256" t="s">
        <v>182</v>
      </c>
    </row>
    <row r="184" s="2" customFormat="1" ht="24.15" customHeight="1">
      <c r="A184" s="37"/>
      <c r="B184" s="38"/>
      <c r="C184" s="226" t="s">
        <v>296</v>
      </c>
      <c r="D184" s="226" t="s">
        <v>184</v>
      </c>
      <c r="E184" s="227" t="s">
        <v>3000</v>
      </c>
      <c r="F184" s="228" t="s">
        <v>3001</v>
      </c>
      <c r="G184" s="229" t="s">
        <v>211</v>
      </c>
      <c r="H184" s="230">
        <v>17.378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128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128</v>
      </c>
      <c r="BM184" s="238" t="s">
        <v>3002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3003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2" customFormat="1" ht="24.15" customHeight="1">
      <c r="A186" s="37"/>
      <c r="B186" s="38"/>
      <c r="C186" s="226" t="s">
        <v>7</v>
      </c>
      <c r="D186" s="226" t="s">
        <v>184</v>
      </c>
      <c r="E186" s="227" t="s">
        <v>3004</v>
      </c>
      <c r="F186" s="228" t="s">
        <v>3005</v>
      </c>
      <c r="G186" s="229" t="s">
        <v>187</v>
      </c>
      <c r="H186" s="230">
        <v>2.016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2.5</v>
      </c>
      <c r="T186" s="237">
        <f>S186*H186</f>
        <v>5.04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128</v>
      </c>
      <c r="AT186" s="238" t="s">
        <v>184</v>
      </c>
      <c r="AU186" s="238" t="s">
        <v>84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128</v>
      </c>
      <c r="BM186" s="238" t="s">
        <v>3006</v>
      </c>
    </row>
    <row r="187" s="2" customFormat="1">
      <c r="A187" s="37"/>
      <c r="B187" s="38"/>
      <c r="C187" s="39"/>
      <c r="D187" s="240" t="s">
        <v>189</v>
      </c>
      <c r="E187" s="39"/>
      <c r="F187" s="241" t="s">
        <v>3007</v>
      </c>
      <c r="G187" s="39"/>
      <c r="H187" s="39"/>
      <c r="I187" s="242"/>
      <c r="J187" s="39"/>
      <c r="K187" s="39"/>
      <c r="L187" s="43"/>
      <c r="M187" s="243"/>
      <c r="N187" s="24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189</v>
      </c>
      <c r="AU187" s="16" t="s">
        <v>84</v>
      </c>
    </row>
    <row r="188" s="13" customFormat="1">
      <c r="A188" s="13"/>
      <c r="B188" s="245"/>
      <c r="C188" s="246"/>
      <c r="D188" s="247" t="s">
        <v>191</v>
      </c>
      <c r="E188" s="248" t="s">
        <v>1</v>
      </c>
      <c r="F188" s="249" t="s">
        <v>3008</v>
      </c>
      <c r="G188" s="246"/>
      <c r="H188" s="250">
        <v>2.016</v>
      </c>
      <c r="I188" s="251"/>
      <c r="J188" s="246"/>
      <c r="K188" s="246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191</v>
      </c>
      <c r="AU188" s="256" t="s">
        <v>84</v>
      </c>
      <c r="AV188" s="13" t="s">
        <v>84</v>
      </c>
      <c r="AW188" s="13" t="s">
        <v>33</v>
      </c>
      <c r="AX188" s="13" t="s">
        <v>76</v>
      </c>
      <c r="AY188" s="256" t="s">
        <v>182</v>
      </c>
    </row>
    <row r="189" s="2" customFormat="1" ht="24.15" customHeight="1">
      <c r="A189" s="37"/>
      <c r="B189" s="38"/>
      <c r="C189" s="226" t="s">
        <v>309</v>
      </c>
      <c r="D189" s="226" t="s">
        <v>184</v>
      </c>
      <c r="E189" s="227" t="s">
        <v>3009</v>
      </c>
      <c r="F189" s="228" t="s">
        <v>3010</v>
      </c>
      <c r="G189" s="229" t="s">
        <v>211</v>
      </c>
      <c r="H189" s="230">
        <v>5.04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0.02324</v>
      </c>
      <c r="R189" s="236">
        <f>Q189*H189</f>
        <v>0.1171296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128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3011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3012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3013</v>
      </c>
      <c r="G191" s="246"/>
      <c r="H191" s="250">
        <v>5.04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2" customFormat="1" ht="24.15" customHeight="1">
      <c r="A192" s="37"/>
      <c r="B192" s="38"/>
      <c r="C192" s="226" t="s">
        <v>314</v>
      </c>
      <c r="D192" s="226" t="s">
        <v>184</v>
      </c>
      <c r="E192" s="227" t="s">
        <v>3014</v>
      </c>
      <c r="F192" s="228" t="s">
        <v>3015</v>
      </c>
      <c r="G192" s="229" t="s">
        <v>211</v>
      </c>
      <c r="H192" s="230">
        <v>5.04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128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128</v>
      </c>
      <c r="BM192" s="238" t="s">
        <v>3016</v>
      </c>
    </row>
    <row r="193" s="2" customFormat="1">
      <c r="A193" s="37"/>
      <c r="B193" s="38"/>
      <c r="C193" s="39"/>
      <c r="D193" s="240" t="s">
        <v>189</v>
      </c>
      <c r="E193" s="39"/>
      <c r="F193" s="241" t="s">
        <v>3017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189</v>
      </c>
      <c r="AU193" s="16" t="s">
        <v>84</v>
      </c>
    </row>
    <row r="194" s="12" customFormat="1" ht="22.8" customHeight="1">
      <c r="A194" s="12"/>
      <c r="B194" s="210"/>
      <c r="C194" s="211"/>
      <c r="D194" s="212" t="s">
        <v>75</v>
      </c>
      <c r="E194" s="224" t="s">
        <v>1021</v>
      </c>
      <c r="F194" s="224" t="s">
        <v>1022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SUM(P195:P196)</f>
        <v>0</v>
      </c>
      <c r="Q194" s="218"/>
      <c r="R194" s="219">
        <f>SUM(R195:R196)</f>
        <v>0</v>
      </c>
      <c r="S194" s="218"/>
      <c r="T194" s="220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80</v>
      </c>
      <c r="AT194" s="222" t="s">
        <v>75</v>
      </c>
      <c r="AU194" s="222" t="s">
        <v>80</v>
      </c>
      <c r="AY194" s="221" t="s">
        <v>182</v>
      </c>
      <c r="BK194" s="223">
        <f>SUM(BK195:BK196)</f>
        <v>0</v>
      </c>
    </row>
    <row r="195" s="2" customFormat="1" ht="24.15" customHeight="1">
      <c r="A195" s="37"/>
      <c r="B195" s="38"/>
      <c r="C195" s="226" t="s">
        <v>319</v>
      </c>
      <c r="D195" s="226" t="s">
        <v>184</v>
      </c>
      <c r="E195" s="227" t="s">
        <v>3018</v>
      </c>
      <c r="F195" s="228" t="s">
        <v>3019</v>
      </c>
      <c r="G195" s="229" t="s">
        <v>243</v>
      </c>
      <c r="H195" s="230">
        <v>14.398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3020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3021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12" customFormat="1" ht="22.8" customHeight="1">
      <c r="A197" s="12"/>
      <c r="B197" s="210"/>
      <c r="C197" s="211"/>
      <c r="D197" s="212" t="s">
        <v>75</v>
      </c>
      <c r="E197" s="224" t="s">
        <v>575</v>
      </c>
      <c r="F197" s="224" t="s">
        <v>576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SUM(P198:P199)</f>
        <v>0</v>
      </c>
      <c r="Q197" s="218"/>
      <c r="R197" s="219">
        <f>SUM(R198:R199)</f>
        <v>0</v>
      </c>
      <c r="S197" s="218"/>
      <c r="T197" s="220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80</v>
      </c>
      <c r="AT197" s="222" t="s">
        <v>75</v>
      </c>
      <c r="AU197" s="222" t="s">
        <v>80</v>
      </c>
      <c r="AY197" s="221" t="s">
        <v>182</v>
      </c>
      <c r="BK197" s="223">
        <f>SUM(BK198:BK199)</f>
        <v>0</v>
      </c>
    </row>
    <row r="198" s="2" customFormat="1" ht="24.15" customHeight="1">
      <c r="A198" s="37"/>
      <c r="B198" s="38"/>
      <c r="C198" s="226" t="s">
        <v>325</v>
      </c>
      <c r="D198" s="226" t="s">
        <v>184</v>
      </c>
      <c r="E198" s="227" t="s">
        <v>3022</v>
      </c>
      <c r="F198" s="228" t="s">
        <v>3023</v>
      </c>
      <c r="G198" s="229" t="s">
        <v>243</v>
      </c>
      <c r="H198" s="230">
        <v>29.715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128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128</v>
      </c>
      <c r="BM198" s="238" t="s">
        <v>3024</v>
      </c>
    </row>
    <row r="199" s="2" customFormat="1">
      <c r="A199" s="37"/>
      <c r="B199" s="38"/>
      <c r="C199" s="39"/>
      <c r="D199" s="240" t="s">
        <v>189</v>
      </c>
      <c r="E199" s="39"/>
      <c r="F199" s="241" t="s">
        <v>3025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189</v>
      </c>
      <c r="AU199" s="16" t="s">
        <v>84</v>
      </c>
    </row>
    <row r="200" s="12" customFormat="1" ht="25.92" customHeight="1">
      <c r="A200" s="12"/>
      <c r="B200" s="210"/>
      <c r="C200" s="211"/>
      <c r="D200" s="212" t="s">
        <v>75</v>
      </c>
      <c r="E200" s="213" t="s">
        <v>583</v>
      </c>
      <c r="F200" s="213" t="s">
        <v>584</v>
      </c>
      <c r="G200" s="211"/>
      <c r="H200" s="211"/>
      <c r="I200" s="214"/>
      <c r="J200" s="215">
        <f>BK200</f>
        <v>0</v>
      </c>
      <c r="K200" s="211"/>
      <c r="L200" s="216"/>
      <c r="M200" s="217"/>
      <c r="N200" s="218"/>
      <c r="O200" s="218"/>
      <c r="P200" s="219">
        <f>P201+P213</f>
        <v>0</v>
      </c>
      <c r="Q200" s="218"/>
      <c r="R200" s="219">
        <f>R201+R213</f>
        <v>0.57733704000000008</v>
      </c>
      <c r="S200" s="218"/>
      <c r="T200" s="220">
        <f>T201+T213</f>
        <v>0.48562499999999997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84</v>
      </c>
      <c r="AT200" s="222" t="s">
        <v>75</v>
      </c>
      <c r="AU200" s="222" t="s">
        <v>76</v>
      </c>
      <c r="AY200" s="221" t="s">
        <v>182</v>
      </c>
      <c r="BK200" s="223">
        <f>BK201+BK213</f>
        <v>0</v>
      </c>
    </row>
    <row r="201" s="12" customFormat="1" ht="22.8" customHeight="1">
      <c r="A201" s="12"/>
      <c r="B201" s="210"/>
      <c r="C201" s="211"/>
      <c r="D201" s="212" t="s">
        <v>75</v>
      </c>
      <c r="E201" s="224" t="s">
        <v>3026</v>
      </c>
      <c r="F201" s="224" t="s">
        <v>3027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SUM(P202:P212)</f>
        <v>0</v>
      </c>
      <c r="Q201" s="218"/>
      <c r="R201" s="219">
        <f>SUM(R202:R212)</f>
        <v>0.57225000000000004</v>
      </c>
      <c r="S201" s="218"/>
      <c r="T201" s="220">
        <f>SUM(T202:T212)</f>
        <v>0.48562499999999997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84</v>
      </c>
      <c r="AT201" s="222" t="s">
        <v>75</v>
      </c>
      <c r="AU201" s="222" t="s">
        <v>80</v>
      </c>
      <c r="AY201" s="221" t="s">
        <v>182</v>
      </c>
      <c r="BK201" s="223">
        <f>SUM(BK202:BK212)</f>
        <v>0</v>
      </c>
    </row>
    <row r="202" s="2" customFormat="1" ht="24.15" customHeight="1">
      <c r="A202" s="37"/>
      <c r="B202" s="38"/>
      <c r="C202" s="226" t="s">
        <v>330</v>
      </c>
      <c r="D202" s="226" t="s">
        <v>184</v>
      </c>
      <c r="E202" s="227" t="s">
        <v>3028</v>
      </c>
      <c r="F202" s="228" t="s">
        <v>3029</v>
      </c>
      <c r="G202" s="229" t="s">
        <v>211</v>
      </c>
      <c r="H202" s="230">
        <v>2.625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0.185</v>
      </c>
      <c r="T202" s="237">
        <f>S202*H202</f>
        <v>0.48562499999999997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274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274</v>
      </c>
      <c r="BM202" s="238" t="s">
        <v>3030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3031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3032</v>
      </c>
      <c r="G204" s="246"/>
      <c r="H204" s="250">
        <v>2.625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33" customHeight="1">
      <c r="A205" s="37"/>
      <c r="B205" s="38"/>
      <c r="C205" s="226" t="s">
        <v>335</v>
      </c>
      <c r="D205" s="226" t="s">
        <v>184</v>
      </c>
      <c r="E205" s="227" t="s">
        <v>3033</v>
      </c>
      <c r="F205" s="228" t="s">
        <v>3034</v>
      </c>
      <c r="G205" s="229" t="s">
        <v>211</v>
      </c>
      <c r="H205" s="230">
        <v>2.625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0.048000000000000001</v>
      </c>
      <c r="R205" s="236">
        <f>Q205*H205</f>
        <v>0.126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274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274</v>
      </c>
      <c r="BM205" s="238" t="s">
        <v>3035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3036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8" t="s">
        <v>1</v>
      </c>
      <c r="F207" s="249" t="s">
        <v>3032</v>
      </c>
      <c r="G207" s="246"/>
      <c r="H207" s="250">
        <v>2.625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33</v>
      </c>
      <c r="AX207" s="13" t="s">
        <v>76</v>
      </c>
      <c r="AY207" s="256" t="s">
        <v>182</v>
      </c>
    </row>
    <row r="208" s="2" customFormat="1" ht="16.5" customHeight="1">
      <c r="A208" s="37"/>
      <c r="B208" s="38"/>
      <c r="C208" s="257" t="s">
        <v>339</v>
      </c>
      <c r="D208" s="257" t="s">
        <v>261</v>
      </c>
      <c r="E208" s="258" t="s">
        <v>3037</v>
      </c>
      <c r="F208" s="259" t="s">
        <v>3038</v>
      </c>
      <c r="G208" s="260" t="s">
        <v>211</v>
      </c>
      <c r="H208" s="261">
        <v>2.625</v>
      </c>
      <c r="I208" s="262"/>
      <c r="J208" s="263">
        <f>ROUND(I208*H208,2)</f>
        <v>0</v>
      </c>
      <c r="K208" s="264"/>
      <c r="L208" s="265"/>
      <c r="M208" s="266" t="s">
        <v>1</v>
      </c>
      <c r="N208" s="267" t="s">
        <v>41</v>
      </c>
      <c r="O208" s="90"/>
      <c r="P208" s="236">
        <f>O208*H208</f>
        <v>0</v>
      </c>
      <c r="Q208" s="236">
        <v>0.17000000000000001</v>
      </c>
      <c r="R208" s="236">
        <f>Q208*H208</f>
        <v>0.44625000000000004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358</v>
      </c>
      <c r="AT208" s="238" t="s">
        <v>261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274</v>
      </c>
      <c r="BM208" s="238" t="s">
        <v>3039</v>
      </c>
    </row>
    <row r="209" s="2" customFormat="1" ht="24.15" customHeight="1">
      <c r="A209" s="37"/>
      <c r="B209" s="38"/>
      <c r="C209" s="226" t="s">
        <v>345</v>
      </c>
      <c r="D209" s="226" t="s">
        <v>184</v>
      </c>
      <c r="E209" s="227" t="s">
        <v>3040</v>
      </c>
      <c r="F209" s="228" t="s">
        <v>3041</v>
      </c>
      <c r="G209" s="229" t="s">
        <v>211</v>
      </c>
      <c r="H209" s="230">
        <v>2.625</v>
      </c>
      <c r="I209" s="231"/>
      <c r="J209" s="232">
        <f>ROUND(I209*H209,2)</f>
        <v>0</v>
      </c>
      <c r="K209" s="233"/>
      <c r="L209" s="43"/>
      <c r="M209" s="234" t="s">
        <v>1</v>
      </c>
      <c r="N209" s="235" t="s">
        <v>41</v>
      </c>
      <c r="O209" s="90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274</v>
      </c>
      <c r="AT209" s="238" t="s">
        <v>184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274</v>
      </c>
      <c r="BM209" s="238" t="s">
        <v>3042</v>
      </c>
    </row>
    <row r="210" s="2" customFormat="1">
      <c r="A210" s="37"/>
      <c r="B210" s="38"/>
      <c r="C210" s="39"/>
      <c r="D210" s="240" t="s">
        <v>189</v>
      </c>
      <c r="E210" s="39"/>
      <c r="F210" s="241" t="s">
        <v>3043</v>
      </c>
      <c r="G210" s="39"/>
      <c r="H210" s="39"/>
      <c r="I210" s="242"/>
      <c r="J210" s="39"/>
      <c r="K210" s="39"/>
      <c r="L210" s="43"/>
      <c r="M210" s="243"/>
      <c r="N210" s="24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189</v>
      </c>
      <c r="AU210" s="16" t="s">
        <v>84</v>
      </c>
    </row>
    <row r="211" s="2" customFormat="1" ht="24.15" customHeight="1">
      <c r="A211" s="37"/>
      <c r="B211" s="38"/>
      <c r="C211" s="226" t="s">
        <v>349</v>
      </c>
      <c r="D211" s="226" t="s">
        <v>184</v>
      </c>
      <c r="E211" s="227" t="s">
        <v>3044</v>
      </c>
      <c r="F211" s="228" t="s">
        <v>3045</v>
      </c>
      <c r="G211" s="229" t="s">
        <v>243</v>
      </c>
      <c r="H211" s="230">
        <v>0.57199999999999995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41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274</v>
      </c>
      <c r="AT211" s="238" t="s">
        <v>184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274</v>
      </c>
      <c r="BM211" s="238" t="s">
        <v>3046</v>
      </c>
    </row>
    <row r="212" s="2" customFormat="1">
      <c r="A212" s="37"/>
      <c r="B212" s="38"/>
      <c r="C212" s="39"/>
      <c r="D212" s="240" t="s">
        <v>189</v>
      </c>
      <c r="E212" s="39"/>
      <c r="F212" s="241" t="s">
        <v>3047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189</v>
      </c>
      <c r="AU212" s="16" t="s">
        <v>84</v>
      </c>
    </row>
    <row r="213" s="12" customFormat="1" ht="22.8" customHeight="1">
      <c r="A213" s="12"/>
      <c r="B213" s="210"/>
      <c r="C213" s="211"/>
      <c r="D213" s="212" t="s">
        <v>75</v>
      </c>
      <c r="E213" s="224" t="s">
        <v>2362</v>
      </c>
      <c r="F213" s="224" t="s">
        <v>2363</v>
      </c>
      <c r="G213" s="211"/>
      <c r="H213" s="211"/>
      <c r="I213" s="214"/>
      <c r="J213" s="225">
        <f>BK213</f>
        <v>0</v>
      </c>
      <c r="K213" s="211"/>
      <c r="L213" s="216"/>
      <c r="M213" s="217"/>
      <c r="N213" s="218"/>
      <c r="O213" s="218"/>
      <c r="P213" s="219">
        <f>SUM(P214:P217)</f>
        <v>0</v>
      </c>
      <c r="Q213" s="218"/>
      <c r="R213" s="219">
        <f>SUM(R214:R217)</f>
        <v>0.0050870400000000001</v>
      </c>
      <c r="S213" s="218"/>
      <c r="T213" s="220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1" t="s">
        <v>84</v>
      </c>
      <c r="AT213" s="222" t="s">
        <v>75</v>
      </c>
      <c r="AU213" s="222" t="s">
        <v>80</v>
      </c>
      <c r="AY213" s="221" t="s">
        <v>182</v>
      </c>
      <c r="BK213" s="223">
        <f>SUM(BK214:BK217)</f>
        <v>0</v>
      </c>
    </row>
    <row r="214" s="2" customFormat="1" ht="24.15" customHeight="1">
      <c r="A214" s="37"/>
      <c r="B214" s="38"/>
      <c r="C214" s="226" t="s">
        <v>354</v>
      </c>
      <c r="D214" s="226" t="s">
        <v>184</v>
      </c>
      <c r="E214" s="227" t="s">
        <v>3048</v>
      </c>
      <c r="F214" s="228" t="s">
        <v>3049</v>
      </c>
      <c r="G214" s="229" t="s">
        <v>211</v>
      </c>
      <c r="H214" s="230">
        <v>24.224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0.00021000000000000001</v>
      </c>
      <c r="R214" s="236">
        <f>Q214*H214</f>
        <v>0.0050870400000000001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274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274</v>
      </c>
      <c r="BM214" s="238" t="s">
        <v>3050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3051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13" customFormat="1">
      <c r="A216" s="13"/>
      <c r="B216" s="245"/>
      <c r="C216" s="246"/>
      <c r="D216" s="247" t="s">
        <v>191</v>
      </c>
      <c r="E216" s="248" t="s">
        <v>1</v>
      </c>
      <c r="F216" s="249" t="s">
        <v>3052</v>
      </c>
      <c r="G216" s="246"/>
      <c r="H216" s="250">
        <v>19.184374999999999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33</v>
      </c>
      <c r="AX216" s="13" t="s">
        <v>76</v>
      </c>
      <c r="AY216" s="256" t="s">
        <v>182</v>
      </c>
    </row>
    <row r="217" s="13" customFormat="1">
      <c r="A217" s="13"/>
      <c r="B217" s="245"/>
      <c r="C217" s="246"/>
      <c r="D217" s="247" t="s">
        <v>191</v>
      </c>
      <c r="E217" s="248" t="s">
        <v>1</v>
      </c>
      <c r="F217" s="249" t="s">
        <v>2999</v>
      </c>
      <c r="G217" s="246"/>
      <c r="H217" s="250">
        <v>5.04</v>
      </c>
      <c r="I217" s="251"/>
      <c r="J217" s="246"/>
      <c r="K217" s="246"/>
      <c r="L217" s="252"/>
      <c r="M217" s="279"/>
      <c r="N217" s="280"/>
      <c r="O217" s="280"/>
      <c r="P217" s="280"/>
      <c r="Q217" s="280"/>
      <c r="R217" s="280"/>
      <c r="S217" s="280"/>
      <c r="T217" s="28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191</v>
      </c>
      <c r="AU217" s="256" t="s">
        <v>84</v>
      </c>
      <c r="AV217" s="13" t="s">
        <v>84</v>
      </c>
      <c r="AW217" s="13" t="s">
        <v>33</v>
      </c>
      <c r="AX217" s="13" t="s">
        <v>76</v>
      </c>
      <c r="AY217" s="256" t="s">
        <v>182</v>
      </c>
    </row>
    <row r="218" s="2" customFormat="1" ht="6.96" customHeight="1">
      <c r="A218" s="37"/>
      <c r="B218" s="65"/>
      <c r="C218" s="66"/>
      <c r="D218" s="66"/>
      <c r="E218" s="66"/>
      <c r="F218" s="66"/>
      <c r="G218" s="66"/>
      <c r="H218" s="66"/>
      <c r="I218" s="66"/>
      <c r="J218" s="66"/>
      <c r="K218" s="66"/>
      <c r="L218" s="43"/>
      <c r="M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</row>
  </sheetData>
  <sheetProtection sheet="1" autoFilter="0" formatColumns="0" formatRows="0" objects="1" scenarios="1" spinCount="100000" saltValue="IfTUeay5JxLAKNeBNCxOvfK6GOmceDoo5214vBqwN+ruL1DILOW9DzCosXm3IRbL9sh8FIJYJ8mcHZlKj1Q6gQ==" hashValue="TlnAxWujaROeXGlUycauUE+ffly6r3wKy7n4rLBRoYHLft3uCYEgotAMIjPKhpFGYutisNEkCq0uVEt9EIk4nA==" algorithmName="SHA-512" password="CC35"/>
  <autoFilter ref="C127:K21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2" r:id="rId1" display="https://podminky.urs.cz/item/CS_URS_2024_01/132251101"/>
    <hyperlink ref="F135" r:id="rId2" display="https://podminky.urs.cz/item/CS_URS_2024_01/162751117"/>
    <hyperlink ref="F137" r:id="rId3" display="https://podminky.urs.cz/item/CS_URS_2024_01/162751119"/>
    <hyperlink ref="F140" r:id="rId4" display="https://podminky.urs.cz/item/CS_URS_2024_01/171201221"/>
    <hyperlink ref="F143" r:id="rId5" display="https://podminky.urs.cz/item/CS_URS_2024_01/182211121"/>
    <hyperlink ref="F147" r:id="rId6" display="https://podminky.urs.cz/item/CS_URS_2024_01/272311611"/>
    <hyperlink ref="F155" r:id="rId7" display="https://podminky.urs.cz/item/CS_URS_2024_01/311213911"/>
    <hyperlink ref="F158" r:id="rId8" display="https://podminky.urs.cz/item/CS_URS_2024_01/430321414"/>
    <hyperlink ref="F161" r:id="rId9" display="https://podminky.urs.cz/item/CS_URS_2024_01/430362021"/>
    <hyperlink ref="F164" r:id="rId10" display="https://podminky.urs.cz/item/CS_URS_2024_01/431351121"/>
    <hyperlink ref="F167" r:id="rId11" display="https://podminky.urs.cz/item/CS_URS_2024_01/431351122"/>
    <hyperlink ref="F169" r:id="rId12" display="https://podminky.urs.cz/item/CS_URS_2024_01/434191423"/>
    <hyperlink ref="F173" r:id="rId13" display="https://podminky.urs.cz/item/CS_URS_2024_01/634111116"/>
    <hyperlink ref="F178" r:id="rId14" display="https://podminky.urs.cz/item/CS_URS_2024_01/963023611"/>
    <hyperlink ref="F181" r:id="rId15" display="https://podminky.urs.cz/item/CS_URS_2024_01/985131111"/>
    <hyperlink ref="F185" r:id="rId16" display="https://podminky.urs.cz/item/CS_URS_2024_01/985131311"/>
    <hyperlink ref="F187" r:id="rId17" display="https://podminky.urs.cz/item/CS_URS_2024_01/985221012"/>
    <hyperlink ref="F190" r:id="rId18" display="https://podminky.urs.cz/item/CS_URS_2024_01/985231112"/>
    <hyperlink ref="F193" r:id="rId19" display="https://podminky.urs.cz/item/CS_URS_2024_01/985233121"/>
    <hyperlink ref="F196" r:id="rId20" display="https://podminky.urs.cz/item/CS_URS_2024_01/997013211"/>
    <hyperlink ref="F199" r:id="rId21" display="https://podminky.urs.cz/item/CS_URS_2024_01/998011008"/>
    <hyperlink ref="F203" r:id="rId22" display="https://podminky.urs.cz/item/CS_URS_2024_01/772524811"/>
    <hyperlink ref="F206" r:id="rId23" display="https://podminky.urs.cz/item/CS_URS_2024_01/772527140"/>
    <hyperlink ref="F210" r:id="rId24" display="https://podminky.urs.cz/item/CS_URS_2024_01/772991441"/>
    <hyperlink ref="F212" r:id="rId25" display="https://podminky.urs.cz/item/CS_URS_2024_01/998772121"/>
    <hyperlink ref="F215" r:id="rId26" display="https://podminky.urs.cz/item/CS_URS_2024_01/7838266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147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3053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10. 12. 2024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ROUND((SUM(BE121:BE139)),  2)</f>
        <v>0</v>
      </c>
      <c r="G33" s="37"/>
      <c r="H33" s="37"/>
      <c r="I33" s="163">
        <v>0.20999999999999999</v>
      </c>
      <c r="J33" s="162">
        <f>ROUND(((SUM(BE121:BE139))*I33),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ROUND((SUM(BF121:BF139)),  2)</f>
        <v>0</v>
      </c>
      <c r="G34" s="37"/>
      <c r="H34" s="37"/>
      <c r="I34" s="163">
        <v>0.14999999999999999</v>
      </c>
      <c r="J34" s="162">
        <f>ROUND(((SUM(BF121:BF139))*I34),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ROUND((SUM(BG121:BG139)),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ROUND((SUM(BH121:BH139)),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ROUND((SUM(BI121:BI139)),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147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9 -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152</v>
      </c>
      <c r="D94" s="184"/>
      <c r="E94" s="184"/>
      <c r="F94" s="184"/>
      <c r="G94" s="184"/>
      <c r="H94" s="184"/>
      <c r="I94" s="184"/>
      <c r="J94" s="185" t="s">
        <v>153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154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155</v>
      </c>
    </row>
    <row r="97" s="9" customFormat="1" ht="24.96" customHeight="1">
      <c r="A97" s="9"/>
      <c r="B97" s="187"/>
      <c r="C97" s="188"/>
      <c r="D97" s="189" t="s">
        <v>165</v>
      </c>
      <c r="E97" s="190"/>
      <c r="F97" s="190"/>
      <c r="G97" s="190"/>
      <c r="H97" s="190"/>
      <c r="I97" s="190"/>
      <c r="J97" s="191">
        <f>J122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3054</v>
      </c>
      <c r="E98" s="195"/>
      <c r="F98" s="195"/>
      <c r="G98" s="195"/>
      <c r="H98" s="195"/>
      <c r="I98" s="195"/>
      <c r="J98" s="196">
        <f>J123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3055</v>
      </c>
      <c r="E99" s="195"/>
      <c r="F99" s="195"/>
      <c r="G99" s="195"/>
      <c r="H99" s="195"/>
      <c r="I99" s="195"/>
      <c r="J99" s="196">
        <f>J127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3056</v>
      </c>
      <c r="E100" s="195"/>
      <c r="F100" s="195"/>
      <c r="G100" s="195"/>
      <c r="H100" s="195"/>
      <c r="I100" s="195"/>
      <c r="J100" s="196">
        <f>J134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3057</v>
      </c>
      <c r="E101" s="195"/>
      <c r="F101" s="195"/>
      <c r="G101" s="195"/>
      <c r="H101" s="195"/>
      <c r="I101" s="195"/>
      <c r="J101" s="196">
        <f>J137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Hazlov - obnovení a nové využití areálu zámku - etapa I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147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9 - VRN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10. 12. 2024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>Atelier Stöeckl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>Zdeněk Pospíšil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8"/>
      <c r="B120" s="199"/>
      <c r="C120" s="200" t="s">
        <v>168</v>
      </c>
      <c r="D120" s="201" t="s">
        <v>61</v>
      </c>
      <c r="E120" s="201" t="s">
        <v>57</v>
      </c>
      <c r="F120" s="201" t="s">
        <v>58</v>
      </c>
      <c r="G120" s="201" t="s">
        <v>169</v>
      </c>
      <c r="H120" s="201" t="s">
        <v>170</v>
      </c>
      <c r="I120" s="201" t="s">
        <v>171</v>
      </c>
      <c r="J120" s="202" t="s">
        <v>153</v>
      </c>
      <c r="K120" s="203" t="s">
        <v>172</v>
      </c>
      <c r="L120" s="204"/>
      <c r="M120" s="99" t="s">
        <v>1</v>
      </c>
      <c r="N120" s="100" t="s">
        <v>40</v>
      </c>
      <c r="O120" s="100" t="s">
        <v>173</v>
      </c>
      <c r="P120" s="100" t="s">
        <v>174</v>
      </c>
      <c r="Q120" s="100" t="s">
        <v>175</v>
      </c>
      <c r="R120" s="100" t="s">
        <v>176</v>
      </c>
      <c r="S120" s="100" t="s">
        <v>177</v>
      </c>
      <c r="T120" s="101" t="s">
        <v>178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7"/>
      <c r="B121" s="38"/>
      <c r="C121" s="106" t="s">
        <v>179</v>
      </c>
      <c r="D121" s="39"/>
      <c r="E121" s="39"/>
      <c r="F121" s="39"/>
      <c r="G121" s="39"/>
      <c r="H121" s="39"/>
      <c r="I121" s="39"/>
      <c r="J121" s="205">
        <f>BK121</f>
        <v>0</v>
      </c>
      <c r="K121" s="39"/>
      <c r="L121" s="43"/>
      <c r="M121" s="102"/>
      <c r="N121" s="206"/>
      <c r="O121" s="103"/>
      <c r="P121" s="207">
        <f>P122</f>
        <v>0</v>
      </c>
      <c r="Q121" s="103"/>
      <c r="R121" s="207">
        <f>R122</f>
        <v>0</v>
      </c>
      <c r="S121" s="103"/>
      <c r="T121" s="208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155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75</v>
      </c>
      <c r="E122" s="213" t="s">
        <v>144</v>
      </c>
      <c r="F122" s="213" t="s">
        <v>602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P123+P127+P134+P137</f>
        <v>0</v>
      </c>
      <c r="Q122" s="218"/>
      <c r="R122" s="219">
        <f>R123+R127+R134+R137</f>
        <v>0</v>
      </c>
      <c r="S122" s="218"/>
      <c r="T122" s="220">
        <f>T123+T127+T134+T137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131</v>
      </c>
      <c r="AT122" s="222" t="s">
        <v>75</v>
      </c>
      <c r="AU122" s="222" t="s">
        <v>76</v>
      </c>
      <c r="AY122" s="221" t="s">
        <v>182</v>
      </c>
      <c r="BK122" s="223">
        <f>BK123+BK127+BK134+BK137</f>
        <v>0</v>
      </c>
    </row>
    <row r="123" s="12" customFormat="1" ht="22.8" customHeight="1">
      <c r="A123" s="12"/>
      <c r="B123" s="210"/>
      <c r="C123" s="211"/>
      <c r="D123" s="212" t="s">
        <v>75</v>
      </c>
      <c r="E123" s="224" t="s">
        <v>3058</v>
      </c>
      <c r="F123" s="224" t="s">
        <v>3059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SUM(P124:P126)</f>
        <v>0</v>
      </c>
      <c r="Q123" s="218"/>
      <c r="R123" s="219">
        <f>SUM(R124:R126)</f>
        <v>0</v>
      </c>
      <c r="S123" s="218"/>
      <c r="T123" s="220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131</v>
      </c>
      <c r="AT123" s="222" t="s">
        <v>75</v>
      </c>
      <c r="AU123" s="222" t="s">
        <v>80</v>
      </c>
      <c r="AY123" s="221" t="s">
        <v>182</v>
      </c>
      <c r="BK123" s="223">
        <f>SUM(BK124:BK126)</f>
        <v>0</v>
      </c>
    </row>
    <row r="124" s="2" customFormat="1" ht="16.5" customHeight="1">
      <c r="A124" s="37"/>
      <c r="B124" s="38"/>
      <c r="C124" s="226" t="s">
        <v>80</v>
      </c>
      <c r="D124" s="226" t="s">
        <v>184</v>
      </c>
      <c r="E124" s="227" t="s">
        <v>3060</v>
      </c>
      <c r="F124" s="228" t="s">
        <v>3061</v>
      </c>
      <c r="G124" s="229" t="s">
        <v>608</v>
      </c>
      <c r="H124" s="230">
        <v>1</v>
      </c>
      <c r="I124" s="231"/>
      <c r="J124" s="232">
        <f>ROUND(I124*H124,2)</f>
        <v>0</v>
      </c>
      <c r="K124" s="233"/>
      <c r="L124" s="43"/>
      <c r="M124" s="234" t="s">
        <v>1</v>
      </c>
      <c r="N124" s="235" t="s">
        <v>41</v>
      </c>
      <c r="O124" s="90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8" t="s">
        <v>609</v>
      </c>
      <c r="AT124" s="238" t="s">
        <v>184</v>
      </c>
      <c r="AU124" s="238" t="s">
        <v>84</v>
      </c>
      <c r="AY124" s="16" t="s">
        <v>182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6" t="s">
        <v>80</v>
      </c>
      <c r="BK124" s="239">
        <f>ROUND(I124*H124,2)</f>
        <v>0</v>
      </c>
      <c r="BL124" s="16" t="s">
        <v>609</v>
      </c>
      <c r="BM124" s="238" t="s">
        <v>3062</v>
      </c>
    </row>
    <row r="125" s="2" customFormat="1" ht="24.15" customHeight="1">
      <c r="A125" s="37"/>
      <c r="B125" s="38"/>
      <c r="C125" s="226" t="s">
        <v>84</v>
      </c>
      <c r="D125" s="226" t="s">
        <v>184</v>
      </c>
      <c r="E125" s="227" t="s">
        <v>3063</v>
      </c>
      <c r="F125" s="228" t="s">
        <v>3064</v>
      </c>
      <c r="G125" s="229" t="s">
        <v>608</v>
      </c>
      <c r="H125" s="230">
        <v>1</v>
      </c>
      <c r="I125" s="231"/>
      <c r="J125" s="232">
        <f>ROUND(I125*H125,2)</f>
        <v>0</v>
      </c>
      <c r="K125" s="233"/>
      <c r="L125" s="43"/>
      <c r="M125" s="234" t="s">
        <v>1</v>
      </c>
      <c r="N125" s="235" t="s">
        <v>41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609</v>
      </c>
      <c r="AT125" s="238" t="s">
        <v>184</v>
      </c>
      <c r="AU125" s="238" t="s">
        <v>84</v>
      </c>
      <c r="AY125" s="16" t="s">
        <v>182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80</v>
      </c>
      <c r="BK125" s="239">
        <f>ROUND(I125*H125,2)</f>
        <v>0</v>
      </c>
      <c r="BL125" s="16" t="s">
        <v>609</v>
      </c>
      <c r="BM125" s="238" t="s">
        <v>3065</v>
      </c>
    </row>
    <row r="126" s="2" customFormat="1" ht="16.5" customHeight="1">
      <c r="A126" s="37"/>
      <c r="B126" s="38"/>
      <c r="C126" s="226" t="s">
        <v>119</v>
      </c>
      <c r="D126" s="226" t="s">
        <v>184</v>
      </c>
      <c r="E126" s="227" t="s">
        <v>3066</v>
      </c>
      <c r="F126" s="228" t="s">
        <v>3067</v>
      </c>
      <c r="G126" s="229" t="s">
        <v>608</v>
      </c>
      <c r="H126" s="230">
        <v>3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41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609</v>
      </c>
      <c r="AT126" s="238" t="s">
        <v>184</v>
      </c>
      <c r="AU126" s="238" t="s">
        <v>84</v>
      </c>
      <c r="AY126" s="16" t="s">
        <v>182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609</v>
      </c>
      <c r="BM126" s="238" t="s">
        <v>3068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3069</v>
      </c>
      <c r="F127" s="224" t="s">
        <v>3070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SUM(P128:P133)</f>
        <v>0</v>
      </c>
      <c r="Q127" s="218"/>
      <c r="R127" s="219">
        <f>SUM(R128:R133)</f>
        <v>0</v>
      </c>
      <c r="S127" s="218"/>
      <c r="T127" s="22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131</v>
      </c>
      <c r="AT127" s="222" t="s">
        <v>75</v>
      </c>
      <c r="AU127" s="222" t="s">
        <v>80</v>
      </c>
      <c r="AY127" s="221" t="s">
        <v>182</v>
      </c>
      <c r="BK127" s="223">
        <f>SUM(BK128:BK133)</f>
        <v>0</v>
      </c>
    </row>
    <row r="128" s="2" customFormat="1" ht="16.5" customHeight="1">
      <c r="A128" s="37"/>
      <c r="B128" s="38"/>
      <c r="C128" s="226" t="s">
        <v>128</v>
      </c>
      <c r="D128" s="226" t="s">
        <v>184</v>
      </c>
      <c r="E128" s="227" t="s">
        <v>3071</v>
      </c>
      <c r="F128" s="228" t="s">
        <v>3072</v>
      </c>
      <c r="G128" s="229" t="s">
        <v>269</v>
      </c>
      <c r="H128" s="230">
        <v>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609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609</v>
      </c>
      <c r="BM128" s="238" t="s">
        <v>3073</v>
      </c>
    </row>
    <row r="129" s="2" customFormat="1" ht="16.5" customHeight="1">
      <c r="A129" s="37"/>
      <c r="B129" s="38"/>
      <c r="C129" s="226" t="s">
        <v>131</v>
      </c>
      <c r="D129" s="226" t="s">
        <v>184</v>
      </c>
      <c r="E129" s="227" t="s">
        <v>3074</v>
      </c>
      <c r="F129" s="228" t="s">
        <v>3075</v>
      </c>
      <c r="G129" s="229" t="s">
        <v>269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609</v>
      </c>
      <c r="AT129" s="238" t="s">
        <v>184</v>
      </c>
      <c r="AU129" s="238" t="s">
        <v>84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609</v>
      </c>
      <c r="BM129" s="238" t="s">
        <v>3076</v>
      </c>
    </row>
    <row r="130" s="2" customFormat="1" ht="16.5" customHeight="1">
      <c r="A130" s="37"/>
      <c r="B130" s="38"/>
      <c r="C130" s="226" t="s">
        <v>134</v>
      </c>
      <c r="D130" s="226" t="s">
        <v>184</v>
      </c>
      <c r="E130" s="227" t="s">
        <v>3077</v>
      </c>
      <c r="F130" s="228" t="s">
        <v>3078</v>
      </c>
      <c r="G130" s="229" t="s">
        <v>269</v>
      </c>
      <c r="H130" s="230">
        <v>1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609</v>
      </c>
      <c r="AT130" s="238" t="s">
        <v>184</v>
      </c>
      <c r="AU130" s="238" t="s">
        <v>84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609</v>
      </c>
      <c r="BM130" s="238" t="s">
        <v>3079</v>
      </c>
    </row>
    <row r="131" s="2" customFormat="1" ht="16.5" customHeight="1">
      <c r="A131" s="37"/>
      <c r="B131" s="38"/>
      <c r="C131" s="226" t="s">
        <v>137</v>
      </c>
      <c r="D131" s="226" t="s">
        <v>184</v>
      </c>
      <c r="E131" s="227" t="s">
        <v>3080</v>
      </c>
      <c r="F131" s="228" t="s">
        <v>3081</v>
      </c>
      <c r="G131" s="229" t="s">
        <v>608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609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609</v>
      </c>
      <c r="BM131" s="238" t="s">
        <v>3082</v>
      </c>
    </row>
    <row r="132" s="2" customFormat="1" ht="16.5" customHeight="1">
      <c r="A132" s="37"/>
      <c r="B132" s="38"/>
      <c r="C132" s="226" t="s">
        <v>140</v>
      </c>
      <c r="D132" s="226" t="s">
        <v>184</v>
      </c>
      <c r="E132" s="227" t="s">
        <v>3083</v>
      </c>
      <c r="F132" s="228" t="s">
        <v>3084</v>
      </c>
      <c r="G132" s="229" t="s">
        <v>305</v>
      </c>
      <c r="H132" s="230">
        <v>110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609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609</v>
      </c>
      <c r="BM132" s="238" t="s">
        <v>3085</v>
      </c>
    </row>
    <row r="133" s="2" customFormat="1" ht="16.5" customHeight="1">
      <c r="A133" s="37"/>
      <c r="B133" s="38"/>
      <c r="C133" s="226" t="s">
        <v>143</v>
      </c>
      <c r="D133" s="226" t="s">
        <v>184</v>
      </c>
      <c r="E133" s="227" t="s">
        <v>3086</v>
      </c>
      <c r="F133" s="228" t="s">
        <v>3087</v>
      </c>
      <c r="G133" s="229" t="s">
        <v>608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609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609</v>
      </c>
      <c r="BM133" s="238" t="s">
        <v>3088</v>
      </c>
    </row>
    <row r="134" s="12" customFormat="1" ht="22.8" customHeight="1">
      <c r="A134" s="12"/>
      <c r="B134" s="210"/>
      <c r="C134" s="211"/>
      <c r="D134" s="212" t="s">
        <v>75</v>
      </c>
      <c r="E134" s="224" t="s">
        <v>3089</v>
      </c>
      <c r="F134" s="224" t="s">
        <v>3090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SUM(P135:P136)</f>
        <v>0</v>
      </c>
      <c r="Q134" s="218"/>
      <c r="R134" s="219">
        <f>SUM(R135:R136)</f>
        <v>0</v>
      </c>
      <c r="S134" s="218"/>
      <c r="T134" s="22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131</v>
      </c>
      <c r="AT134" s="222" t="s">
        <v>75</v>
      </c>
      <c r="AU134" s="222" t="s">
        <v>80</v>
      </c>
      <c r="AY134" s="221" t="s">
        <v>182</v>
      </c>
      <c r="BK134" s="223">
        <f>SUM(BK135:BK136)</f>
        <v>0</v>
      </c>
    </row>
    <row r="135" s="2" customFormat="1" ht="16.5" customHeight="1">
      <c r="A135" s="37"/>
      <c r="B135" s="38"/>
      <c r="C135" s="226" t="s">
        <v>234</v>
      </c>
      <c r="D135" s="226" t="s">
        <v>184</v>
      </c>
      <c r="E135" s="227" t="s">
        <v>3091</v>
      </c>
      <c r="F135" s="228" t="s">
        <v>3092</v>
      </c>
      <c r="G135" s="229" t="s">
        <v>608</v>
      </c>
      <c r="H135" s="230">
        <v>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609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609</v>
      </c>
      <c r="BM135" s="238" t="s">
        <v>3093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3094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2" customFormat="1" ht="22.8" customHeight="1">
      <c r="A137" s="12"/>
      <c r="B137" s="210"/>
      <c r="C137" s="211"/>
      <c r="D137" s="212" t="s">
        <v>75</v>
      </c>
      <c r="E137" s="224" t="s">
        <v>3095</v>
      </c>
      <c r="F137" s="224" t="s">
        <v>3096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SUM(P138:P139)</f>
        <v>0</v>
      </c>
      <c r="Q137" s="218"/>
      <c r="R137" s="219">
        <f>SUM(R138:R139)</f>
        <v>0</v>
      </c>
      <c r="S137" s="218"/>
      <c r="T137" s="22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131</v>
      </c>
      <c r="AT137" s="222" t="s">
        <v>75</v>
      </c>
      <c r="AU137" s="222" t="s">
        <v>80</v>
      </c>
      <c r="AY137" s="221" t="s">
        <v>182</v>
      </c>
      <c r="BK137" s="223">
        <f>SUM(BK138:BK139)</f>
        <v>0</v>
      </c>
    </row>
    <row r="138" s="2" customFormat="1" ht="24.15" customHeight="1">
      <c r="A138" s="37"/>
      <c r="B138" s="38"/>
      <c r="C138" s="226" t="s">
        <v>240</v>
      </c>
      <c r="D138" s="226" t="s">
        <v>184</v>
      </c>
      <c r="E138" s="227" t="s">
        <v>3097</v>
      </c>
      <c r="F138" s="228" t="s">
        <v>3098</v>
      </c>
      <c r="G138" s="229" t="s">
        <v>608</v>
      </c>
      <c r="H138" s="230">
        <v>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609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609</v>
      </c>
      <c r="BM138" s="238" t="s">
        <v>3099</v>
      </c>
    </row>
    <row r="139" s="2" customFormat="1" ht="16.5" customHeight="1">
      <c r="A139" s="37"/>
      <c r="B139" s="38"/>
      <c r="C139" s="226" t="s">
        <v>247</v>
      </c>
      <c r="D139" s="226" t="s">
        <v>184</v>
      </c>
      <c r="E139" s="227" t="s">
        <v>3100</v>
      </c>
      <c r="F139" s="228" t="s">
        <v>3101</v>
      </c>
      <c r="G139" s="229" t="s">
        <v>608</v>
      </c>
      <c r="H139" s="230">
        <v>1</v>
      </c>
      <c r="I139" s="231"/>
      <c r="J139" s="232">
        <f>ROUND(I139*H139,2)</f>
        <v>0</v>
      </c>
      <c r="K139" s="233"/>
      <c r="L139" s="43"/>
      <c r="M139" s="269" t="s">
        <v>1</v>
      </c>
      <c r="N139" s="270" t="s">
        <v>41</v>
      </c>
      <c r="O139" s="271"/>
      <c r="P139" s="272">
        <f>O139*H139</f>
        <v>0</v>
      </c>
      <c r="Q139" s="272">
        <v>0</v>
      </c>
      <c r="R139" s="272">
        <f>Q139*H139</f>
        <v>0</v>
      </c>
      <c r="S139" s="272">
        <v>0</v>
      </c>
      <c r="T139" s="27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609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609</v>
      </c>
      <c r="BM139" s="238" t="s">
        <v>3102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vLtu3OV0k7EYrr1WW2Alfivh9Hk1lFnS+baX5AL0ZiKYYHW7clS4oFKOFlHc5xgSQUGz4KlzVdLYlKz6mDJ+zw==" hashValue="d1sdcgHAUC9KgVni0R07pShIujvz9mcsAwQdL8fhq76bjfIg2jH9FYw/MzVe7CwhpELzP6OHeb+RAypDbzCr8A==" algorithmName="SHA-512" password="CC35"/>
  <autoFilter ref="C120:K1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36" r:id="rId1" display="https://podminky.urs.cz/item/CS_URS_2023_01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ROUND((SUM(BE131:BE314)),  2)</f>
        <v>0</v>
      </c>
      <c r="G35" s="37"/>
      <c r="H35" s="37"/>
      <c r="I35" s="163">
        <v>0.20999999999999999</v>
      </c>
      <c r="J35" s="162">
        <f>ROUND(((SUM(BE131:BE314))*I35),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ROUND((SUM(BF131:BF314)),  2)</f>
        <v>0</v>
      </c>
      <c r="G36" s="37"/>
      <c r="H36" s="37"/>
      <c r="I36" s="163">
        <v>0.14999999999999999</v>
      </c>
      <c r="J36" s="162">
        <f>ROUND(((SUM(BF131:BF314))*I36),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ROUND((SUM(BG131:BG314)),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ROUND((SUM(BH131:BH314)),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ROUND((SUM(BI131:BI314)),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1.1 - dešťová kanalizace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J177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J180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160</v>
      </c>
      <c r="E103" s="195"/>
      <c r="F103" s="195"/>
      <c r="G103" s="195"/>
      <c r="H103" s="195"/>
      <c r="I103" s="195"/>
      <c r="J103" s="196">
        <f>J190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J194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J300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163</v>
      </c>
      <c r="E106" s="190"/>
      <c r="F106" s="190"/>
      <c r="G106" s="190"/>
      <c r="H106" s="190"/>
      <c r="I106" s="190"/>
      <c r="J106" s="191">
        <f>J304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J305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J312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J313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Hazlov - obnovení a nové využití areálu zámku - etapa I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1.1 - dešťová kanalizace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10. 12. 2024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>Atelier Stöeckl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>Zdeněk Pospíšil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61</v>
      </c>
      <c r="E130" s="201" t="s">
        <v>57</v>
      </c>
      <c r="F130" s="201" t="s">
        <v>58</v>
      </c>
      <c r="G130" s="201" t="s">
        <v>169</v>
      </c>
      <c r="H130" s="201" t="s">
        <v>170</v>
      </c>
      <c r="I130" s="201" t="s">
        <v>171</v>
      </c>
      <c r="J130" s="202" t="s">
        <v>153</v>
      </c>
      <c r="K130" s="203" t="s">
        <v>172</v>
      </c>
      <c r="L130" s="204"/>
      <c r="M130" s="99" t="s">
        <v>1</v>
      </c>
      <c r="N130" s="100" t="s">
        <v>40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5">
        <f>BK131</f>
        <v>0</v>
      </c>
      <c r="K131" s="39"/>
      <c r="L131" s="43"/>
      <c r="M131" s="102"/>
      <c r="N131" s="206"/>
      <c r="O131" s="103"/>
      <c r="P131" s="207">
        <f>P132+P304+P312</f>
        <v>0</v>
      </c>
      <c r="Q131" s="103"/>
      <c r="R131" s="207">
        <f>R132+R304+R312</f>
        <v>113.95427147599999</v>
      </c>
      <c r="S131" s="103"/>
      <c r="T131" s="208">
        <f>T132+T304+T312</f>
        <v>0.047500000000000001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75</v>
      </c>
      <c r="AU131" s="16" t="s">
        <v>155</v>
      </c>
      <c r="BK131" s="209">
        <f>BK132+BK304+BK312</f>
        <v>0</v>
      </c>
    </row>
    <row r="132" s="12" customFormat="1" ht="25.92" customHeight="1">
      <c r="A132" s="12"/>
      <c r="B132" s="210"/>
      <c r="C132" s="211"/>
      <c r="D132" s="212" t="s">
        <v>75</v>
      </c>
      <c r="E132" s="213" t="s">
        <v>180</v>
      </c>
      <c r="F132" s="213" t="s">
        <v>181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P133+P177+P180+P190+P194+P300</f>
        <v>0</v>
      </c>
      <c r="Q132" s="218"/>
      <c r="R132" s="219">
        <f>R133+R177+R180+R190+R194+R300</f>
        <v>113.92608147599999</v>
      </c>
      <c r="S132" s="218"/>
      <c r="T132" s="220">
        <f>T133+T177+T180+T190+T194+T300</f>
        <v>0.047500000000000001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75</v>
      </c>
      <c r="AU132" s="222" t="s">
        <v>76</v>
      </c>
      <c r="AY132" s="221" t="s">
        <v>182</v>
      </c>
      <c r="BK132" s="223">
        <f>BK133+BK177+BK180+BK190+BK194+BK300</f>
        <v>0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80</v>
      </c>
      <c r="F133" s="224" t="s">
        <v>183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SUM(P134:P176)</f>
        <v>0</v>
      </c>
      <c r="Q133" s="218"/>
      <c r="R133" s="219">
        <f>SUM(R134:R176)</f>
        <v>80.95043484</v>
      </c>
      <c r="S133" s="218"/>
      <c r="T133" s="220">
        <f>SUM(T134:T176)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80</v>
      </c>
      <c r="AT133" s="222" t="s">
        <v>75</v>
      </c>
      <c r="AU133" s="222" t="s">
        <v>80</v>
      </c>
      <c r="AY133" s="221" t="s">
        <v>182</v>
      </c>
      <c r="BK133" s="223">
        <f>SUM(BK134:BK176)</f>
        <v>0</v>
      </c>
    </row>
    <row r="134" s="2" customFormat="1" ht="33" customHeight="1">
      <c r="A134" s="37"/>
      <c r="B134" s="38"/>
      <c r="C134" s="226" t="s">
        <v>80</v>
      </c>
      <c r="D134" s="226" t="s">
        <v>184</v>
      </c>
      <c r="E134" s="227" t="s">
        <v>185</v>
      </c>
      <c r="F134" s="228" t="s">
        <v>186</v>
      </c>
      <c r="G134" s="229" t="s">
        <v>187</v>
      </c>
      <c r="H134" s="230">
        <v>166.40000000000001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128</v>
      </c>
      <c r="AT134" s="238" t="s">
        <v>184</v>
      </c>
      <c r="AU134" s="238" t="s">
        <v>84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128</v>
      </c>
      <c r="BM134" s="238" t="s">
        <v>188</v>
      </c>
    </row>
    <row r="135" s="2" customFormat="1">
      <c r="A135" s="37"/>
      <c r="B135" s="38"/>
      <c r="C135" s="39"/>
      <c r="D135" s="240" t="s">
        <v>189</v>
      </c>
      <c r="E135" s="39"/>
      <c r="F135" s="241" t="s">
        <v>190</v>
      </c>
      <c r="G135" s="39"/>
      <c r="H135" s="39"/>
      <c r="I135" s="242"/>
      <c r="J135" s="39"/>
      <c r="K135" s="39"/>
      <c r="L135" s="43"/>
      <c r="M135" s="243"/>
      <c r="N135" s="24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189</v>
      </c>
      <c r="AU135" s="16" t="s">
        <v>84</v>
      </c>
    </row>
    <row r="136" s="13" customFormat="1">
      <c r="A136" s="13"/>
      <c r="B136" s="245"/>
      <c r="C136" s="246"/>
      <c r="D136" s="247" t="s">
        <v>191</v>
      </c>
      <c r="E136" s="248" t="s">
        <v>1</v>
      </c>
      <c r="F136" s="249" t="s">
        <v>192</v>
      </c>
      <c r="G136" s="246"/>
      <c r="H136" s="250">
        <v>166.40000000000001</v>
      </c>
      <c r="I136" s="251"/>
      <c r="J136" s="246"/>
      <c r="K136" s="246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191</v>
      </c>
      <c r="AU136" s="256" t="s">
        <v>84</v>
      </c>
      <c r="AV136" s="13" t="s">
        <v>84</v>
      </c>
      <c r="AW136" s="13" t="s">
        <v>33</v>
      </c>
      <c r="AX136" s="13" t="s">
        <v>76</v>
      </c>
      <c r="AY136" s="256" t="s">
        <v>182</v>
      </c>
    </row>
    <row r="137" s="2" customFormat="1" ht="33" customHeight="1">
      <c r="A137" s="37"/>
      <c r="B137" s="38"/>
      <c r="C137" s="226" t="s">
        <v>84</v>
      </c>
      <c r="D137" s="226" t="s">
        <v>184</v>
      </c>
      <c r="E137" s="227" t="s">
        <v>193</v>
      </c>
      <c r="F137" s="228" t="s">
        <v>194</v>
      </c>
      <c r="G137" s="229" t="s">
        <v>187</v>
      </c>
      <c r="H137" s="230">
        <v>309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128</v>
      </c>
      <c r="AT137" s="238" t="s">
        <v>184</v>
      </c>
      <c r="AU137" s="238" t="s">
        <v>84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128</v>
      </c>
      <c r="BM137" s="238" t="s">
        <v>195</v>
      </c>
    </row>
    <row r="138" s="2" customFormat="1">
      <c r="A138" s="37"/>
      <c r="B138" s="38"/>
      <c r="C138" s="39"/>
      <c r="D138" s="240" t="s">
        <v>189</v>
      </c>
      <c r="E138" s="39"/>
      <c r="F138" s="241" t="s">
        <v>196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189</v>
      </c>
      <c r="AU138" s="16" t="s">
        <v>84</v>
      </c>
    </row>
    <row r="139" s="13" customFormat="1">
      <c r="A139" s="13"/>
      <c r="B139" s="245"/>
      <c r="C139" s="246"/>
      <c r="D139" s="247" t="s">
        <v>191</v>
      </c>
      <c r="E139" s="248" t="s">
        <v>1</v>
      </c>
      <c r="F139" s="249" t="s">
        <v>197</v>
      </c>
      <c r="G139" s="246"/>
      <c r="H139" s="250">
        <v>303.29999999999995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33</v>
      </c>
      <c r="AX139" s="13" t="s">
        <v>76</v>
      </c>
      <c r="AY139" s="256" t="s">
        <v>182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198</v>
      </c>
      <c r="G140" s="246"/>
      <c r="H140" s="250">
        <v>5.7000000000000002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2" customFormat="1" ht="24.15" customHeight="1">
      <c r="A141" s="37"/>
      <c r="B141" s="38"/>
      <c r="C141" s="226" t="s">
        <v>119</v>
      </c>
      <c r="D141" s="226" t="s">
        <v>184</v>
      </c>
      <c r="E141" s="227" t="s">
        <v>199</v>
      </c>
      <c r="F141" s="228" t="s">
        <v>200</v>
      </c>
      <c r="G141" s="229" t="s">
        <v>187</v>
      </c>
      <c r="H141" s="230">
        <v>25.050000000000001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201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202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203</v>
      </c>
      <c r="G143" s="246"/>
      <c r="H143" s="250">
        <v>25.050000000000001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24.15" customHeight="1">
      <c r="A144" s="37"/>
      <c r="B144" s="38"/>
      <c r="C144" s="226" t="s">
        <v>128</v>
      </c>
      <c r="D144" s="226" t="s">
        <v>184</v>
      </c>
      <c r="E144" s="227" t="s">
        <v>204</v>
      </c>
      <c r="F144" s="228" t="s">
        <v>205</v>
      </c>
      <c r="G144" s="229" t="s">
        <v>187</v>
      </c>
      <c r="H144" s="230">
        <v>30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206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207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13" customFormat="1">
      <c r="A146" s="13"/>
      <c r="B146" s="245"/>
      <c r="C146" s="246"/>
      <c r="D146" s="247" t="s">
        <v>191</v>
      </c>
      <c r="E146" s="248" t="s">
        <v>1</v>
      </c>
      <c r="F146" s="249" t="s">
        <v>208</v>
      </c>
      <c r="G146" s="246"/>
      <c r="H146" s="250">
        <v>30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191</v>
      </c>
      <c r="AU146" s="256" t="s">
        <v>84</v>
      </c>
      <c r="AV146" s="13" t="s">
        <v>84</v>
      </c>
      <c r="AW146" s="13" t="s">
        <v>33</v>
      </c>
      <c r="AX146" s="13" t="s">
        <v>76</v>
      </c>
      <c r="AY146" s="256" t="s">
        <v>182</v>
      </c>
    </row>
    <row r="147" s="2" customFormat="1" ht="21.75" customHeight="1">
      <c r="A147" s="37"/>
      <c r="B147" s="38"/>
      <c r="C147" s="226" t="s">
        <v>131</v>
      </c>
      <c r="D147" s="226" t="s">
        <v>184</v>
      </c>
      <c r="E147" s="227" t="s">
        <v>209</v>
      </c>
      <c r="F147" s="228" t="s">
        <v>210</v>
      </c>
      <c r="G147" s="229" t="s">
        <v>211</v>
      </c>
      <c r="H147" s="230">
        <v>84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0.00083850999999999999</v>
      </c>
      <c r="R147" s="236">
        <f>Q147*H147</f>
        <v>0.070434839999999999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128</v>
      </c>
      <c r="AT147" s="238" t="s">
        <v>184</v>
      </c>
      <c r="AU147" s="238" t="s">
        <v>84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128</v>
      </c>
      <c r="BM147" s="238" t="s">
        <v>212</v>
      </c>
    </row>
    <row r="148" s="2" customFormat="1">
      <c r="A148" s="37"/>
      <c r="B148" s="38"/>
      <c r="C148" s="39"/>
      <c r="D148" s="240" t="s">
        <v>189</v>
      </c>
      <c r="E148" s="39"/>
      <c r="F148" s="241" t="s">
        <v>213</v>
      </c>
      <c r="G148" s="39"/>
      <c r="H148" s="39"/>
      <c r="I148" s="242"/>
      <c r="J148" s="39"/>
      <c r="K148" s="39"/>
      <c r="L148" s="43"/>
      <c r="M148" s="243"/>
      <c r="N148" s="24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189</v>
      </c>
      <c r="AU148" s="16" t="s">
        <v>84</v>
      </c>
    </row>
    <row r="149" s="2" customFormat="1" ht="24.15" customHeight="1">
      <c r="A149" s="37"/>
      <c r="B149" s="38"/>
      <c r="C149" s="226" t="s">
        <v>134</v>
      </c>
      <c r="D149" s="226" t="s">
        <v>184</v>
      </c>
      <c r="E149" s="227" t="s">
        <v>214</v>
      </c>
      <c r="F149" s="228" t="s">
        <v>215</v>
      </c>
      <c r="G149" s="229" t="s">
        <v>211</v>
      </c>
      <c r="H149" s="230">
        <v>84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216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217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2" customFormat="1" ht="37.8" customHeight="1">
      <c r="A151" s="37"/>
      <c r="B151" s="38"/>
      <c r="C151" s="226" t="s">
        <v>137</v>
      </c>
      <c r="D151" s="226" t="s">
        <v>184</v>
      </c>
      <c r="E151" s="227" t="s">
        <v>218</v>
      </c>
      <c r="F151" s="228" t="s">
        <v>219</v>
      </c>
      <c r="G151" s="229" t="s">
        <v>187</v>
      </c>
      <c r="H151" s="230">
        <v>359.75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220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221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8" t="s">
        <v>1</v>
      </c>
      <c r="F153" s="249" t="s">
        <v>222</v>
      </c>
      <c r="G153" s="246"/>
      <c r="H153" s="250">
        <v>359.75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33</v>
      </c>
      <c r="AX153" s="13" t="s">
        <v>76</v>
      </c>
      <c r="AY153" s="256" t="s">
        <v>182</v>
      </c>
    </row>
    <row r="154" s="2" customFormat="1" ht="37.8" customHeight="1">
      <c r="A154" s="37"/>
      <c r="B154" s="38"/>
      <c r="C154" s="226" t="s">
        <v>140</v>
      </c>
      <c r="D154" s="226" t="s">
        <v>184</v>
      </c>
      <c r="E154" s="227" t="s">
        <v>223</v>
      </c>
      <c r="F154" s="228" t="s">
        <v>224</v>
      </c>
      <c r="G154" s="229" t="s">
        <v>187</v>
      </c>
      <c r="H154" s="230">
        <v>140.69999999999999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225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226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3" customFormat="1">
      <c r="A156" s="13"/>
      <c r="B156" s="245"/>
      <c r="C156" s="246"/>
      <c r="D156" s="247" t="s">
        <v>191</v>
      </c>
      <c r="E156" s="248" t="s">
        <v>1</v>
      </c>
      <c r="F156" s="249" t="s">
        <v>227</v>
      </c>
      <c r="G156" s="246"/>
      <c r="H156" s="250">
        <v>500.44999999999999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33</v>
      </c>
      <c r="AX156" s="13" t="s">
        <v>76</v>
      </c>
      <c r="AY156" s="256" t="s">
        <v>182</v>
      </c>
    </row>
    <row r="157" s="13" customFormat="1">
      <c r="A157" s="13"/>
      <c r="B157" s="245"/>
      <c r="C157" s="246"/>
      <c r="D157" s="247" t="s">
        <v>191</v>
      </c>
      <c r="E157" s="248" t="s">
        <v>1</v>
      </c>
      <c r="F157" s="249" t="s">
        <v>228</v>
      </c>
      <c r="G157" s="246"/>
      <c r="H157" s="250">
        <v>-359.75</v>
      </c>
      <c r="I157" s="251"/>
      <c r="J157" s="246"/>
      <c r="K157" s="246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191</v>
      </c>
      <c r="AU157" s="256" t="s">
        <v>84</v>
      </c>
      <c r="AV157" s="13" t="s">
        <v>84</v>
      </c>
      <c r="AW157" s="13" t="s">
        <v>33</v>
      </c>
      <c r="AX157" s="13" t="s">
        <v>76</v>
      </c>
      <c r="AY157" s="256" t="s">
        <v>182</v>
      </c>
    </row>
    <row r="158" s="2" customFormat="1" ht="37.8" customHeight="1">
      <c r="A158" s="37"/>
      <c r="B158" s="38"/>
      <c r="C158" s="226" t="s">
        <v>143</v>
      </c>
      <c r="D158" s="226" t="s">
        <v>184</v>
      </c>
      <c r="E158" s="227" t="s">
        <v>229</v>
      </c>
      <c r="F158" s="228" t="s">
        <v>230</v>
      </c>
      <c r="G158" s="229" t="s">
        <v>187</v>
      </c>
      <c r="H158" s="230">
        <v>703.5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128</v>
      </c>
      <c r="AT158" s="238" t="s">
        <v>184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231</v>
      </c>
    </row>
    <row r="159" s="2" customFormat="1">
      <c r="A159" s="37"/>
      <c r="B159" s="38"/>
      <c r="C159" s="39"/>
      <c r="D159" s="240" t="s">
        <v>189</v>
      </c>
      <c r="E159" s="39"/>
      <c r="F159" s="241" t="s">
        <v>232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189</v>
      </c>
      <c r="AU159" s="16" t="s">
        <v>84</v>
      </c>
    </row>
    <row r="160" s="13" customFormat="1">
      <c r="A160" s="13"/>
      <c r="B160" s="245"/>
      <c r="C160" s="246"/>
      <c r="D160" s="247" t="s">
        <v>191</v>
      </c>
      <c r="E160" s="246"/>
      <c r="F160" s="249" t="s">
        <v>233</v>
      </c>
      <c r="G160" s="246"/>
      <c r="H160" s="250">
        <v>703.5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191</v>
      </c>
      <c r="AU160" s="256" t="s">
        <v>84</v>
      </c>
      <c r="AV160" s="13" t="s">
        <v>84</v>
      </c>
      <c r="AW160" s="13" t="s">
        <v>4</v>
      </c>
      <c r="AX160" s="13" t="s">
        <v>80</v>
      </c>
      <c r="AY160" s="256" t="s">
        <v>182</v>
      </c>
    </row>
    <row r="161" s="2" customFormat="1" ht="24.15" customHeight="1">
      <c r="A161" s="37"/>
      <c r="B161" s="38"/>
      <c r="C161" s="226" t="s">
        <v>234</v>
      </c>
      <c r="D161" s="226" t="s">
        <v>184</v>
      </c>
      <c r="E161" s="227" t="s">
        <v>235</v>
      </c>
      <c r="F161" s="228" t="s">
        <v>236</v>
      </c>
      <c r="G161" s="229" t="s">
        <v>187</v>
      </c>
      <c r="H161" s="230">
        <v>179.875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128</v>
      </c>
      <c r="AT161" s="238" t="s">
        <v>184</v>
      </c>
      <c r="AU161" s="238" t="s">
        <v>84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128</v>
      </c>
      <c r="BM161" s="238" t="s">
        <v>237</v>
      </c>
    </row>
    <row r="162" s="2" customFormat="1">
      <c r="A162" s="37"/>
      <c r="B162" s="38"/>
      <c r="C162" s="39"/>
      <c r="D162" s="240" t="s">
        <v>189</v>
      </c>
      <c r="E162" s="39"/>
      <c r="F162" s="241" t="s">
        <v>238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189</v>
      </c>
      <c r="AU162" s="16" t="s">
        <v>84</v>
      </c>
    </row>
    <row r="163" s="13" customFormat="1">
      <c r="A163" s="13"/>
      <c r="B163" s="245"/>
      <c r="C163" s="246"/>
      <c r="D163" s="247" t="s">
        <v>191</v>
      </c>
      <c r="E163" s="248" t="s">
        <v>1</v>
      </c>
      <c r="F163" s="249" t="s">
        <v>239</v>
      </c>
      <c r="G163" s="246"/>
      <c r="H163" s="250">
        <v>179.875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191</v>
      </c>
      <c r="AU163" s="256" t="s">
        <v>84</v>
      </c>
      <c r="AV163" s="13" t="s">
        <v>84</v>
      </c>
      <c r="AW163" s="13" t="s">
        <v>33</v>
      </c>
      <c r="AX163" s="13" t="s">
        <v>76</v>
      </c>
      <c r="AY163" s="256" t="s">
        <v>182</v>
      </c>
    </row>
    <row r="164" s="2" customFormat="1" ht="33" customHeight="1">
      <c r="A164" s="37"/>
      <c r="B164" s="38"/>
      <c r="C164" s="226" t="s">
        <v>240</v>
      </c>
      <c r="D164" s="226" t="s">
        <v>184</v>
      </c>
      <c r="E164" s="227" t="s">
        <v>241</v>
      </c>
      <c r="F164" s="228" t="s">
        <v>242</v>
      </c>
      <c r="G164" s="229" t="s">
        <v>243</v>
      </c>
      <c r="H164" s="230">
        <v>267.32999999999998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244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245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13" customFormat="1">
      <c r="A166" s="13"/>
      <c r="B166" s="245"/>
      <c r="C166" s="246"/>
      <c r="D166" s="247" t="s">
        <v>191</v>
      </c>
      <c r="E166" s="246"/>
      <c r="F166" s="249" t="s">
        <v>246</v>
      </c>
      <c r="G166" s="246"/>
      <c r="H166" s="250">
        <v>267.32999999999998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191</v>
      </c>
      <c r="AU166" s="256" t="s">
        <v>84</v>
      </c>
      <c r="AV166" s="13" t="s">
        <v>84</v>
      </c>
      <c r="AW166" s="13" t="s">
        <v>4</v>
      </c>
      <c r="AX166" s="13" t="s">
        <v>80</v>
      </c>
      <c r="AY166" s="256" t="s">
        <v>182</v>
      </c>
    </row>
    <row r="167" s="2" customFormat="1" ht="24.15" customHeight="1">
      <c r="A167" s="37"/>
      <c r="B167" s="38"/>
      <c r="C167" s="226" t="s">
        <v>247</v>
      </c>
      <c r="D167" s="226" t="s">
        <v>184</v>
      </c>
      <c r="E167" s="227" t="s">
        <v>248</v>
      </c>
      <c r="F167" s="228" t="s">
        <v>249</v>
      </c>
      <c r="G167" s="229" t="s">
        <v>187</v>
      </c>
      <c r="H167" s="230">
        <v>359.75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250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251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227</v>
      </c>
      <c r="G169" s="246"/>
      <c r="H169" s="250">
        <v>500.44999999999999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13" customFormat="1">
      <c r="A170" s="13"/>
      <c r="B170" s="245"/>
      <c r="C170" s="246"/>
      <c r="D170" s="247" t="s">
        <v>191</v>
      </c>
      <c r="E170" s="248" t="s">
        <v>1</v>
      </c>
      <c r="F170" s="249" t="s">
        <v>252</v>
      </c>
      <c r="G170" s="246"/>
      <c r="H170" s="250">
        <v>-69.950000000000003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191</v>
      </c>
      <c r="AU170" s="256" t="s">
        <v>84</v>
      </c>
      <c r="AV170" s="13" t="s">
        <v>84</v>
      </c>
      <c r="AW170" s="13" t="s">
        <v>33</v>
      </c>
      <c r="AX170" s="13" t="s">
        <v>76</v>
      </c>
      <c r="AY170" s="256" t="s">
        <v>182</v>
      </c>
    </row>
    <row r="171" s="13" customFormat="1">
      <c r="A171" s="13"/>
      <c r="B171" s="245"/>
      <c r="C171" s="246"/>
      <c r="D171" s="247" t="s">
        <v>191</v>
      </c>
      <c r="E171" s="248" t="s">
        <v>1</v>
      </c>
      <c r="F171" s="249" t="s">
        <v>253</v>
      </c>
      <c r="G171" s="246"/>
      <c r="H171" s="250">
        <v>-60.75</v>
      </c>
      <c r="I171" s="251"/>
      <c r="J171" s="246"/>
      <c r="K171" s="246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191</v>
      </c>
      <c r="AU171" s="256" t="s">
        <v>84</v>
      </c>
      <c r="AV171" s="13" t="s">
        <v>84</v>
      </c>
      <c r="AW171" s="13" t="s">
        <v>33</v>
      </c>
      <c r="AX171" s="13" t="s">
        <v>76</v>
      </c>
      <c r="AY171" s="256" t="s">
        <v>182</v>
      </c>
    </row>
    <row r="172" s="13" customFormat="1">
      <c r="A172" s="13"/>
      <c r="B172" s="245"/>
      <c r="C172" s="246"/>
      <c r="D172" s="247" t="s">
        <v>191</v>
      </c>
      <c r="E172" s="248" t="s">
        <v>1</v>
      </c>
      <c r="F172" s="249" t="s">
        <v>254</v>
      </c>
      <c r="G172" s="246"/>
      <c r="H172" s="250">
        <v>-10</v>
      </c>
      <c r="I172" s="251"/>
      <c r="J172" s="246"/>
      <c r="K172" s="246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191</v>
      </c>
      <c r="AU172" s="256" t="s">
        <v>84</v>
      </c>
      <c r="AV172" s="13" t="s">
        <v>84</v>
      </c>
      <c r="AW172" s="13" t="s">
        <v>33</v>
      </c>
      <c r="AX172" s="13" t="s">
        <v>76</v>
      </c>
      <c r="AY172" s="256" t="s">
        <v>182</v>
      </c>
    </row>
    <row r="173" s="2" customFormat="1" ht="24.15" customHeight="1">
      <c r="A173" s="37"/>
      <c r="B173" s="38"/>
      <c r="C173" s="226" t="s">
        <v>255</v>
      </c>
      <c r="D173" s="226" t="s">
        <v>184</v>
      </c>
      <c r="E173" s="227" t="s">
        <v>256</v>
      </c>
      <c r="F173" s="228" t="s">
        <v>257</v>
      </c>
      <c r="G173" s="229" t="s">
        <v>187</v>
      </c>
      <c r="H173" s="230">
        <v>40.439999999999998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128</v>
      </c>
      <c r="AT173" s="238" t="s">
        <v>184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128</v>
      </c>
      <c r="BM173" s="238" t="s">
        <v>258</v>
      </c>
    </row>
    <row r="174" s="2" customFormat="1">
      <c r="A174" s="37"/>
      <c r="B174" s="38"/>
      <c r="C174" s="39"/>
      <c r="D174" s="240" t="s">
        <v>189</v>
      </c>
      <c r="E174" s="39"/>
      <c r="F174" s="241" t="s">
        <v>259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189</v>
      </c>
      <c r="AU174" s="16" t="s">
        <v>84</v>
      </c>
    </row>
    <row r="175" s="2" customFormat="1" ht="16.5" customHeight="1">
      <c r="A175" s="37"/>
      <c r="B175" s="38"/>
      <c r="C175" s="257" t="s">
        <v>260</v>
      </c>
      <c r="D175" s="257" t="s">
        <v>261</v>
      </c>
      <c r="E175" s="258" t="s">
        <v>262</v>
      </c>
      <c r="F175" s="259" t="s">
        <v>263</v>
      </c>
      <c r="G175" s="260" t="s">
        <v>243</v>
      </c>
      <c r="H175" s="261">
        <v>80.879999999999995</v>
      </c>
      <c r="I175" s="262"/>
      <c r="J175" s="263">
        <f>ROUND(I175*H175,2)</f>
        <v>0</v>
      </c>
      <c r="K175" s="264"/>
      <c r="L175" s="265"/>
      <c r="M175" s="266" t="s">
        <v>1</v>
      </c>
      <c r="N175" s="267" t="s">
        <v>41</v>
      </c>
      <c r="O175" s="90"/>
      <c r="P175" s="236">
        <f>O175*H175</f>
        <v>0</v>
      </c>
      <c r="Q175" s="236">
        <v>1</v>
      </c>
      <c r="R175" s="236">
        <f>Q175*H175</f>
        <v>80.879999999999995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140</v>
      </c>
      <c r="AT175" s="238" t="s">
        <v>261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264</v>
      </c>
    </row>
    <row r="176" s="13" customFormat="1">
      <c r="A176" s="13"/>
      <c r="B176" s="245"/>
      <c r="C176" s="246"/>
      <c r="D176" s="247" t="s">
        <v>191</v>
      </c>
      <c r="E176" s="246"/>
      <c r="F176" s="249" t="s">
        <v>265</v>
      </c>
      <c r="G176" s="246"/>
      <c r="H176" s="250">
        <v>80.879999999999995</v>
      </c>
      <c r="I176" s="251"/>
      <c r="J176" s="246"/>
      <c r="K176" s="246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191</v>
      </c>
      <c r="AU176" s="256" t="s">
        <v>84</v>
      </c>
      <c r="AV176" s="13" t="s">
        <v>84</v>
      </c>
      <c r="AW176" s="13" t="s">
        <v>4</v>
      </c>
      <c r="AX176" s="13" t="s">
        <v>80</v>
      </c>
      <c r="AY176" s="256" t="s">
        <v>182</v>
      </c>
    </row>
    <row r="177" s="12" customFormat="1" ht="22.8" customHeight="1">
      <c r="A177" s="12"/>
      <c r="B177" s="210"/>
      <c r="C177" s="211"/>
      <c r="D177" s="212" t="s">
        <v>75</v>
      </c>
      <c r="E177" s="224" t="s">
        <v>119</v>
      </c>
      <c r="F177" s="224" t="s">
        <v>266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SUM(P178:P179)</f>
        <v>0</v>
      </c>
      <c r="Q177" s="218"/>
      <c r="R177" s="219">
        <f>SUM(R178:R179)</f>
        <v>21.641759999999998</v>
      </c>
      <c r="S177" s="218"/>
      <c r="T177" s="220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80</v>
      </c>
      <c r="AT177" s="222" t="s">
        <v>75</v>
      </c>
      <c r="AU177" s="222" t="s">
        <v>80</v>
      </c>
      <c r="AY177" s="221" t="s">
        <v>182</v>
      </c>
      <c r="BK177" s="223">
        <f>SUM(BK178:BK179)</f>
        <v>0</v>
      </c>
    </row>
    <row r="178" s="2" customFormat="1" ht="33" customHeight="1">
      <c r="A178" s="37"/>
      <c r="B178" s="38"/>
      <c r="C178" s="226" t="s">
        <v>8</v>
      </c>
      <c r="D178" s="226" t="s">
        <v>184</v>
      </c>
      <c r="E178" s="227" t="s">
        <v>267</v>
      </c>
      <c r="F178" s="228" t="s">
        <v>268</v>
      </c>
      <c r="G178" s="229" t="s">
        <v>269</v>
      </c>
      <c r="H178" s="230">
        <v>6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3.6069599999999999</v>
      </c>
      <c r="R178" s="236">
        <f>Q178*H178</f>
        <v>21.641759999999998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128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128</v>
      </c>
      <c r="BM178" s="238" t="s">
        <v>270</v>
      </c>
    </row>
    <row r="179" s="2" customFormat="1">
      <c r="A179" s="37"/>
      <c r="B179" s="38"/>
      <c r="C179" s="39"/>
      <c r="D179" s="247" t="s">
        <v>271</v>
      </c>
      <c r="E179" s="39"/>
      <c r="F179" s="268" t="s">
        <v>272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271</v>
      </c>
      <c r="AU179" s="16" t="s">
        <v>84</v>
      </c>
    </row>
    <row r="180" s="12" customFormat="1" ht="22.8" customHeight="1">
      <c r="A180" s="12"/>
      <c r="B180" s="210"/>
      <c r="C180" s="211"/>
      <c r="D180" s="212" t="s">
        <v>75</v>
      </c>
      <c r="E180" s="224" t="s">
        <v>128</v>
      </c>
      <c r="F180" s="224" t="s">
        <v>273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SUM(P181:P189)</f>
        <v>0</v>
      </c>
      <c r="Q180" s="218"/>
      <c r="R180" s="219">
        <f>SUM(R181:R189)</f>
        <v>0.14041799999999999</v>
      </c>
      <c r="S180" s="218"/>
      <c r="T180" s="220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80</v>
      </c>
      <c r="AT180" s="222" t="s">
        <v>75</v>
      </c>
      <c r="AU180" s="222" t="s">
        <v>80</v>
      </c>
      <c r="AY180" s="221" t="s">
        <v>182</v>
      </c>
      <c r="BK180" s="223">
        <f>SUM(BK181:BK189)</f>
        <v>0</v>
      </c>
    </row>
    <row r="181" s="2" customFormat="1" ht="24.15" customHeight="1">
      <c r="A181" s="37"/>
      <c r="B181" s="38"/>
      <c r="C181" s="226" t="s">
        <v>274</v>
      </c>
      <c r="D181" s="226" t="s">
        <v>184</v>
      </c>
      <c r="E181" s="227" t="s">
        <v>275</v>
      </c>
      <c r="F181" s="228" t="s">
        <v>276</v>
      </c>
      <c r="G181" s="229" t="s">
        <v>187</v>
      </c>
      <c r="H181" s="230">
        <v>20.969999999999999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128</v>
      </c>
      <c r="AT181" s="238" t="s">
        <v>184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128</v>
      </c>
      <c r="BM181" s="238" t="s">
        <v>277</v>
      </c>
    </row>
    <row r="182" s="2" customFormat="1">
      <c r="A182" s="37"/>
      <c r="B182" s="38"/>
      <c r="C182" s="39"/>
      <c r="D182" s="240" t="s">
        <v>189</v>
      </c>
      <c r="E182" s="39"/>
      <c r="F182" s="241" t="s">
        <v>278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189</v>
      </c>
      <c r="AU182" s="16" t="s">
        <v>84</v>
      </c>
    </row>
    <row r="183" s="13" customFormat="1">
      <c r="A183" s="13"/>
      <c r="B183" s="245"/>
      <c r="C183" s="246"/>
      <c r="D183" s="247" t="s">
        <v>191</v>
      </c>
      <c r="E183" s="248" t="s">
        <v>1</v>
      </c>
      <c r="F183" s="249" t="s">
        <v>279</v>
      </c>
      <c r="G183" s="246"/>
      <c r="H183" s="250">
        <v>20.969999999999999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33</v>
      </c>
      <c r="AX183" s="13" t="s">
        <v>76</v>
      </c>
      <c r="AY183" s="256" t="s">
        <v>182</v>
      </c>
    </row>
    <row r="184" s="2" customFormat="1" ht="24.15" customHeight="1">
      <c r="A184" s="37"/>
      <c r="B184" s="38"/>
      <c r="C184" s="226" t="s">
        <v>280</v>
      </c>
      <c r="D184" s="226" t="s">
        <v>184</v>
      </c>
      <c r="E184" s="227" t="s">
        <v>281</v>
      </c>
      <c r="F184" s="228" t="s">
        <v>282</v>
      </c>
      <c r="G184" s="229" t="s">
        <v>269</v>
      </c>
      <c r="H184" s="230">
        <v>1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0.087417999999999996</v>
      </c>
      <c r="R184" s="236">
        <f>Q184*H184</f>
        <v>0.087417999999999996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128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128</v>
      </c>
      <c r="BM184" s="238" t="s">
        <v>283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284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13" customFormat="1">
      <c r="A186" s="13"/>
      <c r="B186" s="245"/>
      <c r="C186" s="246"/>
      <c r="D186" s="247" t="s">
        <v>191</v>
      </c>
      <c r="E186" s="248" t="s">
        <v>1</v>
      </c>
      <c r="F186" s="249" t="s">
        <v>285</v>
      </c>
      <c r="G186" s="246"/>
      <c r="H186" s="250">
        <v>1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33</v>
      </c>
      <c r="AX186" s="13" t="s">
        <v>76</v>
      </c>
      <c r="AY186" s="256" t="s">
        <v>182</v>
      </c>
    </row>
    <row r="187" s="2" customFormat="1" ht="24.15" customHeight="1">
      <c r="A187" s="37"/>
      <c r="B187" s="38"/>
      <c r="C187" s="257" t="s">
        <v>286</v>
      </c>
      <c r="D187" s="257" t="s">
        <v>261</v>
      </c>
      <c r="E187" s="258" t="s">
        <v>287</v>
      </c>
      <c r="F187" s="259" t="s">
        <v>288</v>
      </c>
      <c r="G187" s="260" t="s">
        <v>269</v>
      </c>
      <c r="H187" s="261">
        <v>1</v>
      </c>
      <c r="I187" s="262"/>
      <c r="J187" s="263">
        <f>ROUND(I187*H187,2)</f>
        <v>0</v>
      </c>
      <c r="K187" s="264"/>
      <c r="L187" s="265"/>
      <c r="M187" s="266" t="s">
        <v>1</v>
      </c>
      <c r="N187" s="267" t="s">
        <v>41</v>
      </c>
      <c r="O187" s="90"/>
      <c r="P187" s="236">
        <f>O187*H187</f>
        <v>0</v>
      </c>
      <c r="Q187" s="236">
        <v>0.052999999999999998</v>
      </c>
      <c r="R187" s="236">
        <f>Q187*H187</f>
        <v>0.052999999999999998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140</v>
      </c>
      <c r="AT187" s="238" t="s">
        <v>261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128</v>
      </c>
      <c r="BM187" s="238" t="s">
        <v>289</v>
      </c>
    </row>
    <row r="188" s="2" customFormat="1" ht="33" customHeight="1">
      <c r="A188" s="37"/>
      <c r="B188" s="38"/>
      <c r="C188" s="226" t="s">
        <v>290</v>
      </c>
      <c r="D188" s="226" t="s">
        <v>184</v>
      </c>
      <c r="E188" s="227" t="s">
        <v>291</v>
      </c>
      <c r="F188" s="228" t="s">
        <v>292</v>
      </c>
      <c r="G188" s="229" t="s">
        <v>187</v>
      </c>
      <c r="H188" s="230">
        <v>1.825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128</v>
      </c>
      <c r="AT188" s="238" t="s">
        <v>184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128</v>
      </c>
      <c r="BM188" s="238" t="s">
        <v>293</v>
      </c>
    </row>
    <row r="189" s="2" customFormat="1">
      <c r="A189" s="37"/>
      <c r="B189" s="38"/>
      <c r="C189" s="39"/>
      <c r="D189" s="240" t="s">
        <v>189</v>
      </c>
      <c r="E189" s="39"/>
      <c r="F189" s="241" t="s">
        <v>294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189</v>
      </c>
      <c r="AU189" s="16" t="s">
        <v>84</v>
      </c>
    </row>
    <row r="190" s="12" customFormat="1" ht="22.8" customHeight="1">
      <c r="A190" s="12"/>
      <c r="B190" s="210"/>
      <c r="C190" s="211"/>
      <c r="D190" s="212" t="s">
        <v>75</v>
      </c>
      <c r="E190" s="224" t="s">
        <v>131</v>
      </c>
      <c r="F190" s="224" t="s">
        <v>295</v>
      </c>
      <c r="G190" s="211"/>
      <c r="H190" s="211"/>
      <c r="I190" s="214"/>
      <c r="J190" s="225">
        <f>BK190</f>
        <v>0</v>
      </c>
      <c r="K190" s="211"/>
      <c r="L190" s="216"/>
      <c r="M190" s="217"/>
      <c r="N190" s="218"/>
      <c r="O190" s="218"/>
      <c r="P190" s="219">
        <f>SUM(P191:P193)</f>
        <v>0</v>
      </c>
      <c r="Q190" s="218"/>
      <c r="R190" s="219">
        <f>SUM(R191:R193)</f>
        <v>0</v>
      </c>
      <c r="S190" s="218"/>
      <c r="T190" s="220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80</v>
      </c>
      <c r="AT190" s="222" t="s">
        <v>75</v>
      </c>
      <c r="AU190" s="222" t="s">
        <v>80</v>
      </c>
      <c r="AY190" s="221" t="s">
        <v>182</v>
      </c>
      <c r="BK190" s="223">
        <f>SUM(BK191:BK193)</f>
        <v>0</v>
      </c>
    </row>
    <row r="191" s="2" customFormat="1" ht="21.75" customHeight="1">
      <c r="A191" s="37"/>
      <c r="B191" s="38"/>
      <c r="C191" s="226" t="s">
        <v>296</v>
      </c>
      <c r="D191" s="226" t="s">
        <v>184</v>
      </c>
      <c r="E191" s="227" t="s">
        <v>297</v>
      </c>
      <c r="F191" s="228" t="s">
        <v>298</v>
      </c>
      <c r="G191" s="229" t="s">
        <v>211</v>
      </c>
      <c r="H191" s="230">
        <v>67.150000000000006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299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300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13" customFormat="1">
      <c r="A193" s="13"/>
      <c r="B193" s="245"/>
      <c r="C193" s="246"/>
      <c r="D193" s="247" t="s">
        <v>191</v>
      </c>
      <c r="E193" s="248" t="s">
        <v>1</v>
      </c>
      <c r="F193" s="249" t="s">
        <v>301</v>
      </c>
      <c r="G193" s="246"/>
      <c r="H193" s="250">
        <v>67.150000000000006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191</v>
      </c>
      <c r="AU193" s="256" t="s">
        <v>84</v>
      </c>
      <c r="AV193" s="13" t="s">
        <v>84</v>
      </c>
      <c r="AW193" s="13" t="s">
        <v>33</v>
      </c>
      <c r="AX193" s="13" t="s">
        <v>76</v>
      </c>
      <c r="AY193" s="256" t="s">
        <v>182</v>
      </c>
    </row>
    <row r="194" s="12" customFormat="1" ht="22.8" customHeight="1">
      <c r="A194" s="12"/>
      <c r="B194" s="210"/>
      <c r="C194" s="211"/>
      <c r="D194" s="212" t="s">
        <v>75</v>
      </c>
      <c r="E194" s="224" t="s">
        <v>140</v>
      </c>
      <c r="F194" s="224" t="s">
        <v>302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SUM(P195:P299)</f>
        <v>0</v>
      </c>
      <c r="Q194" s="218"/>
      <c r="R194" s="219">
        <f>SUM(R195:R299)</f>
        <v>11.193468636</v>
      </c>
      <c r="S194" s="218"/>
      <c r="T194" s="220">
        <f>SUM(T195:T299)</f>
        <v>0.047500000000000001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80</v>
      </c>
      <c r="AT194" s="222" t="s">
        <v>75</v>
      </c>
      <c r="AU194" s="222" t="s">
        <v>80</v>
      </c>
      <c r="AY194" s="221" t="s">
        <v>182</v>
      </c>
      <c r="BK194" s="223">
        <f>SUM(BK195:BK299)</f>
        <v>0</v>
      </c>
    </row>
    <row r="195" s="2" customFormat="1" ht="21.75" customHeight="1">
      <c r="A195" s="37"/>
      <c r="B195" s="38"/>
      <c r="C195" s="226" t="s">
        <v>7</v>
      </c>
      <c r="D195" s="226" t="s">
        <v>184</v>
      </c>
      <c r="E195" s="227" t="s">
        <v>303</v>
      </c>
      <c r="F195" s="228" t="s">
        <v>304</v>
      </c>
      <c r="G195" s="229" t="s">
        <v>305</v>
      </c>
      <c r="H195" s="230">
        <v>9.5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0.0050000000000000001</v>
      </c>
      <c r="T195" s="237">
        <f>S195*H195</f>
        <v>0.047500000000000001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306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307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13" customFormat="1">
      <c r="A197" s="13"/>
      <c r="B197" s="245"/>
      <c r="C197" s="246"/>
      <c r="D197" s="247" t="s">
        <v>191</v>
      </c>
      <c r="E197" s="248" t="s">
        <v>1</v>
      </c>
      <c r="F197" s="249" t="s">
        <v>308</v>
      </c>
      <c r="G197" s="246"/>
      <c r="H197" s="250">
        <v>9.5</v>
      </c>
      <c r="I197" s="251"/>
      <c r="J197" s="246"/>
      <c r="K197" s="246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191</v>
      </c>
      <c r="AU197" s="256" t="s">
        <v>84</v>
      </c>
      <c r="AV197" s="13" t="s">
        <v>84</v>
      </c>
      <c r="AW197" s="13" t="s">
        <v>33</v>
      </c>
      <c r="AX197" s="13" t="s">
        <v>76</v>
      </c>
      <c r="AY197" s="256" t="s">
        <v>182</v>
      </c>
    </row>
    <row r="198" s="2" customFormat="1" ht="24.15" customHeight="1">
      <c r="A198" s="37"/>
      <c r="B198" s="38"/>
      <c r="C198" s="226" t="s">
        <v>309</v>
      </c>
      <c r="D198" s="226" t="s">
        <v>184</v>
      </c>
      <c r="E198" s="227" t="s">
        <v>310</v>
      </c>
      <c r="F198" s="228" t="s">
        <v>311</v>
      </c>
      <c r="G198" s="229" t="s">
        <v>305</v>
      </c>
      <c r="H198" s="230">
        <v>95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1.1E-05</v>
      </c>
      <c r="R198" s="236">
        <f>Q198*H198</f>
        <v>0.0010449999999999999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128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128</v>
      </c>
      <c r="BM198" s="238" t="s">
        <v>312</v>
      </c>
    </row>
    <row r="199" s="2" customFormat="1">
      <c r="A199" s="37"/>
      <c r="B199" s="38"/>
      <c r="C199" s="39"/>
      <c r="D199" s="240" t="s">
        <v>189</v>
      </c>
      <c r="E199" s="39"/>
      <c r="F199" s="241" t="s">
        <v>313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189</v>
      </c>
      <c r="AU199" s="16" t="s">
        <v>84</v>
      </c>
    </row>
    <row r="200" s="2" customFormat="1" ht="24.15" customHeight="1">
      <c r="A200" s="37"/>
      <c r="B200" s="38"/>
      <c r="C200" s="257" t="s">
        <v>314</v>
      </c>
      <c r="D200" s="257" t="s">
        <v>261</v>
      </c>
      <c r="E200" s="258" t="s">
        <v>315</v>
      </c>
      <c r="F200" s="259" t="s">
        <v>316</v>
      </c>
      <c r="G200" s="260" t="s">
        <v>305</v>
      </c>
      <c r="H200" s="261">
        <v>96.424999999999997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41</v>
      </c>
      <c r="O200" s="90"/>
      <c r="P200" s="236">
        <f>O200*H200</f>
        <v>0</v>
      </c>
      <c r="Q200" s="236">
        <v>0.0026700000000000001</v>
      </c>
      <c r="R200" s="236">
        <f>Q200*H200</f>
        <v>0.25745475000000001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140</v>
      </c>
      <c r="AT200" s="238" t="s">
        <v>261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128</v>
      </c>
      <c r="BM200" s="238" t="s">
        <v>317</v>
      </c>
    </row>
    <row r="201" s="13" customFormat="1">
      <c r="A201" s="13"/>
      <c r="B201" s="245"/>
      <c r="C201" s="246"/>
      <c r="D201" s="247" t="s">
        <v>191</v>
      </c>
      <c r="E201" s="246"/>
      <c r="F201" s="249" t="s">
        <v>318</v>
      </c>
      <c r="G201" s="246"/>
      <c r="H201" s="250">
        <v>96.424999999999997</v>
      </c>
      <c r="I201" s="251"/>
      <c r="J201" s="246"/>
      <c r="K201" s="246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191</v>
      </c>
      <c r="AU201" s="256" t="s">
        <v>84</v>
      </c>
      <c r="AV201" s="13" t="s">
        <v>84</v>
      </c>
      <c r="AW201" s="13" t="s">
        <v>4</v>
      </c>
      <c r="AX201" s="13" t="s">
        <v>80</v>
      </c>
      <c r="AY201" s="256" t="s">
        <v>182</v>
      </c>
    </row>
    <row r="202" s="2" customFormat="1" ht="24.15" customHeight="1">
      <c r="A202" s="37"/>
      <c r="B202" s="38"/>
      <c r="C202" s="226" t="s">
        <v>319</v>
      </c>
      <c r="D202" s="226" t="s">
        <v>184</v>
      </c>
      <c r="E202" s="227" t="s">
        <v>320</v>
      </c>
      <c r="F202" s="228" t="s">
        <v>321</v>
      </c>
      <c r="G202" s="229" t="s">
        <v>305</v>
      </c>
      <c r="H202" s="230">
        <v>254.5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1.2999999999999999E-05</v>
      </c>
      <c r="R202" s="236">
        <f>Q202*H202</f>
        <v>0.0033084999999999998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128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128</v>
      </c>
      <c r="BM202" s="238" t="s">
        <v>322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323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8" t="s">
        <v>1</v>
      </c>
      <c r="F204" s="249" t="s">
        <v>324</v>
      </c>
      <c r="G204" s="246"/>
      <c r="H204" s="250">
        <v>254.5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33</v>
      </c>
      <c r="AX204" s="13" t="s">
        <v>76</v>
      </c>
      <c r="AY204" s="256" t="s">
        <v>182</v>
      </c>
    </row>
    <row r="205" s="2" customFormat="1" ht="24.15" customHeight="1">
      <c r="A205" s="37"/>
      <c r="B205" s="38"/>
      <c r="C205" s="257" t="s">
        <v>325</v>
      </c>
      <c r="D205" s="257" t="s">
        <v>261</v>
      </c>
      <c r="E205" s="258" t="s">
        <v>326</v>
      </c>
      <c r="F205" s="259" t="s">
        <v>327</v>
      </c>
      <c r="G205" s="260" t="s">
        <v>305</v>
      </c>
      <c r="H205" s="261">
        <v>258.31799999999998</v>
      </c>
      <c r="I205" s="262"/>
      <c r="J205" s="263">
        <f>ROUND(I205*H205,2)</f>
        <v>0</v>
      </c>
      <c r="K205" s="264"/>
      <c r="L205" s="265"/>
      <c r="M205" s="266" t="s">
        <v>1</v>
      </c>
      <c r="N205" s="267" t="s">
        <v>41</v>
      </c>
      <c r="O205" s="90"/>
      <c r="P205" s="236">
        <f>O205*H205</f>
        <v>0</v>
      </c>
      <c r="Q205" s="236">
        <v>0.0042599999999999999</v>
      </c>
      <c r="R205" s="236">
        <f>Q205*H205</f>
        <v>1.10043468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140</v>
      </c>
      <c r="AT205" s="238" t="s">
        <v>261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128</v>
      </c>
      <c r="BM205" s="238" t="s">
        <v>328</v>
      </c>
    </row>
    <row r="206" s="13" customFormat="1">
      <c r="A206" s="13"/>
      <c r="B206" s="245"/>
      <c r="C206" s="246"/>
      <c r="D206" s="247" t="s">
        <v>191</v>
      </c>
      <c r="E206" s="246"/>
      <c r="F206" s="249" t="s">
        <v>329</v>
      </c>
      <c r="G206" s="246"/>
      <c r="H206" s="250">
        <v>258.31799999999998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191</v>
      </c>
      <c r="AU206" s="256" t="s">
        <v>84</v>
      </c>
      <c r="AV206" s="13" t="s">
        <v>84</v>
      </c>
      <c r="AW206" s="13" t="s">
        <v>4</v>
      </c>
      <c r="AX206" s="13" t="s">
        <v>80</v>
      </c>
      <c r="AY206" s="256" t="s">
        <v>182</v>
      </c>
    </row>
    <row r="207" s="2" customFormat="1" ht="33" customHeight="1">
      <c r="A207" s="37"/>
      <c r="B207" s="38"/>
      <c r="C207" s="226" t="s">
        <v>330</v>
      </c>
      <c r="D207" s="226" t="s">
        <v>184</v>
      </c>
      <c r="E207" s="227" t="s">
        <v>331</v>
      </c>
      <c r="F207" s="228" t="s">
        <v>332</v>
      </c>
      <c r="G207" s="229" t="s">
        <v>269</v>
      </c>
      <c r="H207" s="230">
        <v>6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1.2500000000000001E-06</v>
      </c>
      <c r="R207" s="236">
        <f>Q207*H207</f>
        <v>7.500000000000001E-06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128</v>
      </c>
      <c r="AT207" s="238" t="s">
        <v>184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128</v>
      </c>
      <c r="BM207" s="238" t="s">
        <v>333</v>
      </c>
    </row>
    <row r="208" s="2" customFormat="1">
      <c r="A208" s="37"/>
      <c r="B208" s="38"/>
      <c r="C208" s="39"/>
      <c r="D208" s="240" t="s">
        <v>189</v>
      </c>
      <c r="E208" s="39"/>
      <c r="F208" s="241" t="s">
        <v>334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189</v>
      </c>
      <c r="AU208" s="16" t="s">
        <v>84</v>
      </c>
    </row>
    <row r="209" s="2" customFormat="1" ht="16.5" customHeight="1">
      <c r="A209" s="37"/>
      <c r="B209" s="38"/>
      <c r="C209" s="257" t="s">
        <v>335</v>
      </c>
      <c r="D209" s="257" t="s">
        <v>261</v>
      </c>
      <c r="E209" s="258" t="s">
        <v>336</v>
      </c>
      <c r="F209" s="259" t="s">
        <v>337</v>
      </c>
      <c r="G209" s="260" t="s">
        <v>269</v>
      </c>
      <c r="H209" s="261">
        <v>6</v>
      </c>
      <c r="I209" s="262"/>
      <c r="J209" s="263">
        <f>ROUND(I209*H209,2)</f>
        <v>0</v>
      </c>
      <c r="K209" s="264"/>
      <c r="L209" s="265"/>
      <c r="M209" s="266" t="s">
        <v>1</v>
      </c>
      <c r="N209" s="267" t="s">
        <v>41</v>
      </c>
      <c r="O209" s="90"/>
      <c r="P209" s="236">
        <f>O209*H209</f>
        <v>0</v>
      </c>
      <c r="Q209" s="236">
        <v>0.00064999999999999997</v>
      </c>
      <c r="R209" s="236">
        <f>Q209*H209</f>
        <v>0.0038999999999999998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140</v>
      </c>
      <c r="AT209" s="238" t="s">
        <v>261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128</v>
      </c>
      <c r="BM209" s="238" t="s">
        <v>338</v>
      </c>
    </row>
    <row r="210" s="2" customFormat="1" ht="33" customHeight="1">
      <c r="A210" s="37"/>
      <c r="B210" s="38"/>
      <c r="C210" s="226" t="s">
        <v>339</v>
      </c>
      <c r="D210" s="226" t="s">
        <v>184</v>
      </c>
      <c r="E210" s="227" t="s">
        <v>340</v>
      </c>
      <c r="F210" s="228" t="s">
        <v>341</v>
      </c>
      <c r="G210" s="229" t="s">
        <v>269</v>
      </c>
      <c r="H210" s="230">
        <v>12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41</v>
      </c>
      <c r="O210" s="90"/>
      <c r="P210" s="236">
        <f>O210*H210</f>
        <v>0</v>
      </c>
      <c r="Q210" s="236">
        <v>1.2500000000000001E-06</v>
      </c>
      <c r="R210" s="236">
        <f>Q210*H210</f>
        <v>1.5000000000000002E-05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128</v>
      </c>
      <c r="AT210" s="238" t="s">
        <v>184</v>
      </c>
      <c r="AU210" s="238" t="s">
        <v>84</v>
      </c>
      <c r="AY210" s="16" t="s">
        <v>182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128</v>
      </c>
      <c r="BM210" s="238" t="s">
        <v>342</v>
      </c>
    </row>
    <row r="211" s="2" customFormat="1">
      <c r="A211" s="37"/>
      <c r="B211" s="38"/>
      <c r="C211" s="39"/>
      <c r="D211" s="240" t="s">
        <v>189</v>
      </c>
      <c r="E211" s="39"/>
      <c r="F211" s="241" t="s">
        <v>343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189</v>
      </c>
      <c r="AU211" s="16" t="s">
        <v>84</v>
      </c>
    </row>
    <row r="212" s="13" customFormat="1">
      <c r="A212" s="13"/>
      <c r="B212" s="245"/>
      <c r="C212" s="246"/>
      <c r="D212" s="247" t="s">
        <v>191</v>
      </c>
      <c r="E212" s="248" t="s">
        <v>1</v>
      </c>
      <c r="F212" s="249" t="s">
        <v>344</v>
      </c>
      <c r="G212" s="246"/>
      <c r="H212" s="250">
        <v>12</v>
      </c>
      <c r="I212" s="251"/>
      <c r="J212" s="246"/>
      <c r="K212" s="246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191</v>
      </c>
      <c r="AU212" s="256" t="s">
        <v>84</v>
      </c>
      <c r="AV212" s="13" t="s">
        <v>84</v>
      </c>
      <c r="AW212" s="13" t="s">
        <v>33</v>
      </c>
      <c r="AX212" s="13" t="s">
        <v>76</v>
      </c>
      <c r="AY212" s="256" t="s">
        <v>182</v>
      </c>
    </row>
    <row r="213" s="2" customFormat="1" ht="16.5" customHeight="1">
      <c r="A213" s="37"/>
      <c r="B213" s="38"/>
      <c r="C213" s="257" t="s">
        <v>345</v>
      </c>
      <c r="D213" s="257" t="s">
        <v>261</v>
      </c>
      <c r="E213" s="258" t="s">
        <v>346</v>
      </c>
      <c r="F213" s="259" t="s">
        <v>347</v>
      </c>
      <c r="G213" s="260" t="s">
        <v>269</v>
      </c>
      <c r="H213" s="261">
        <v>12</v>
      </c>
      <c r="I213" s="262"/>
      <c r="J213" s="263">
        <f>ROUND(I213*H213,2)</f>
        <v>0</v>
      </c>
      <c r="K213" s="264"/>
      <c r="L213" s="265"/>
      <c r="M213" s="266" t="s">
        <v>1</v>
      </c>
      <c r="N213" s="267" t="s">
        <v>41</v>
      </c>
      <c r="O213" s="90"/>
      <c r="P213" s="236">
        <f>O213*H213</f>
        <v>0</v>
      </c>
      <c r="Q213" s="236">
        <v>0.00046000000000000001</v>
      </c>
      <c r="R213" s="236">
        <f>Q213*H213</f>
        <v>0.0055200000000000006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140</v>
      </c>
      <c r="AT213" s="238" t="s">
        <v>261</v>
      </c>
      <c r="AU213" s="238" t="s">
        <v>84</v>
      </c>
      <c r="AY213" s="16" t="s">
        <v>182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128</v>
      </c>
      <c r="BM213" s="238" t="s">
        <v>348</v>
      </c>
    </row>
    <row r="214" s="2" customFormat="1" ht="33" customHeight="1">
      <c r="A214" s="37"/>
      <c r="B214" s="38"/>
      <c r="C214" s="226" t="s">
        <v>349</v>
      </c>
      <c r="D214" s="226" t="s">
        <v>184</v>
      </c>
      <c r="E214" s="227" t="s">
        <v>350</v>
      </c>
      <c r="F214" s="228" t="s">
        <v>351</v>
      </c>
      <c r="G214" s="229" t="s">
        <v>269</v>
      </c>
      <c r="H214" s="230">
        <v>2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1.9E-06</v>
      </c>
      <c r="R214" s="236">
        <f>Q214*H214</f>
        <v>3.8E-06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128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128</v>
      </c>
      <c r="BM214" s="238" t="s">
        <v>352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353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2" customFormat="1" ht="16.5" customHeight="1">
      <c r="A216" s="37"/>
      <c r="B216" s="38"/>
      <c r="C216" s="257" t="s">
        <v>354</v>
      </c>
      <c r="D216" s="257" t="s">
        <v>261</v>
      </c>
      <c r="E216" s="258" t="s">
        <v>355</v>
      </c>
      <c r="F216" s="259" t="s">
        <v>356</v>
      </c>
      <c r="G216" s="260" t="s">
        <v>269</v>
      </c>
      <c r="H216" s="261">
        <v>2</v>
      </c>
      <c r="I216" s="262"/>
      <c r="J216" s="263">
        <f>ROUND(I216*H216,2)</f>
        <v>0</v>
      </c>
      <c r="K216" s="264"/>
      <c r="L216" s="265"/>
      <c r="M216" s="266" t="s">
        <v>1</v>
      </c>
      <c r="N216" s="267" t="s">
        <v>41</v>
      </c>
      <c r="O216" s="90"/>
      <c r="P216" s="236">
        <f>O216*H216</f>
        <v>0</v>
      </c>
      <c r="Q216" s="236">
        <v>0.0014</v>
      </c>
      <c r="R216" s="236">
        <f>Q216*H216</f>
        <v>0.0028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140</v>
      </c>
      <c r="AT216" s="238" t="s">
        <v>261</v>
      </c>
      <c r="AU216" s="238" t="s">
        <v>84</v>
      </c>
      <c r="AY216" s="16" t="s">
        <v>182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80</v>
      </c>
      <c r="BK216" s="239">
        <f>ROUND(I216*H216,2)</f>
        <v>0</v>
      </c>
      <c r="BL216" s="16" t="s">
        <v>128</v>
      </c>
      <c r="BM216" s="238" t="s">
        <v>357</v>
      </c>
    </row>
    <row r="217" s="2" customFormat="1" ht="33" customHeight="1">
      <c r="A217" s="37"/>
      <c r="B217" s="38"/>
      <c r="C217" s="226" t="s">
        <v>358</v>
      </c>
      <c r="D217" s="226" t="s">
        <v>184</v>
      </c>
      <c r="E217" s="227" t="s">
        <v>359</v>
      </c>
      <c r="F217" s="228" t="s">
        <v>360</v>
      </c>
      <c r="G217" s="229" t="s">
        <v>269</v>
      </c>
      <c r="H217" s="230">
        <v>6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1.9E-06</v>
      </c>
      <c r="R217" s="236">
        <f>Q217*H217</f>
        <v>1.1399999999999999E-05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128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128</v>
      </c>
      <c r="BM217" s="238" t="s">
        <v>361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362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2" customFormat="1" ht="16.5" customHeight="1">
      <c r="A219" s="37"/>
      <c r="B219" s="38"/>
      <c r="C219" s="257" t="s">
        <v>363</v>
      </c>
      <c r="D219" s="257" t="s">
        <v>261</v>
      </c>
      <c r="E219" s="258" t="s">
        <v>364</v>
      </c>
      <c r="F219" s="259" t="s">
        <v>365</v>
      </c>
      <c r="G219" s="260" t="s">
        <v>269</v>
      </c>
      <c r="H219" s="261">
        <v>6</v>
      </c>
      <c r="I219" s="262"/>
      <c r="J219" s="263">
        <f>ROUND(I219*H219,2)</f>
        <v>0</v>
      </c>
      <c r="K219" s="264"/>
      <c r="L219" s="265"/>
      <c r="M219" s="266" t="s">
        <v>1</v>
      </c>
      <c r="N219" s="267" t="s">
        <v>41</v>
      </c>
      <c r="O219" s="90"/>
      <c r="P219" s="236">
        <f>O219*H219</f>
        <v>0</v>
      </c>
      <c r="Q219" s="236">
        <v>0.0030000000000000001</v>
      </c>
      <c r="R219" s="236">
        <f>Q219*H219</f>
        <v>0.018000000000000002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140</v>
      </c>
      <c r="AT219" s="238" t="s">
        <v>261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128</v>
      </c>
      <c r="BM219" s="238" t="s">
        <v>366</v>
      </c>
    </row>
    <row r="220" s="2" customFormat="1" ht="33" customHeight="1">
      <c r="A220" s="37"/>
      <c r="B220" s="38"/>
      <c r="C220" s="226" t="s">
        <v>367</v>
      </c>
      <c r="D220" s="226" t="s">
        <v>184</v>
      </c>
      <c r="E220" s="227" t="s">
        <v>368</v>
      </c>
      <c r="F220" s="228" t="s">
        <v>369</v>
      </c>
      <c r="G220" s="229" t="s">
        <v>269</v>
      </c>
      <c r="H220" s="230">
        <v>7</v>
      </c>
      <c r="I220" s="231"/>
      <c r="J220" s="232">
        <f>ROUND(I220*H220,2)</f>
        <v>0</v>
      </c>
      <c r="K220" s="233"/>
      <c r="L220" s="43"/>
      <c r="M220" s="234" t="s">
        <v>1</v>
      </c>
      <c r="N220" s="235" t="s">
        <v>41</v>
      </c>
      <c r="O220" s="90"/>
      <c r="P220" s="236">
        <f>O220*H220</f>
        <v>0</v>
      </c>
      <c r="Q220" s="236">
        <v>1.9E-06</v>
      </c>
      <c r="R220" s="236">
        <f>Q220*H220</f>
        <v>1.33E-05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128</v>
      </c>
      <c r="AT220" s="238" t="s">
        <v>184</v>
      </c>
      <c r="AU220" s="238" t="s">
        <v>84</v>
      </c>
      <c r="AY220" s="16" t="s">
        <v>182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80</v>
      </c>
      <c r="BK220" s="239">
        <f>ROUND(I220*H220,2)</f>
        <v>0</v>
      </c>
      <c r="BL220" s="16" t="s">
        <v>128</v>
      </c>
      <c r="BM220" s="238" t="s">
        <v>370</v>
      </c>
    </row>
    <row r="221" s="2" customFormat="1">
      <c r="A221" s="37"/>
      <c r="B221" s="38"/>
      <c r="C221" s="39"/>
      <c r="D221" s="240" t="s">
        <v>189</v>
      </c>
      <c r="E221" s="39"/>
      <c r="F221" s="241" t="s">
        <v>371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189</v>
      </c>
      <c r="AU221" s="16" t="s">
        <v>84</v>
      </c>
    </row>
    <row r="222" s="2" customFormat="1" ht="16.5" customHeight="1">
      <c r="A222" s="37"/>
      <c r="B222" s="38"/>
      <c r="C222" s="257" t="s">
        <v>372</v>
      </c>
      <c r="D222" s="257" t="s">
        <v>261</v>
      </c>
      <c r="E222" s="258" t="s">
        <v>373</v>
      </c>
      <c r="F222" s="259" t="s">
        <v>374</v>
      </c>
      <c r="G222" s="260" t="s">
        <v>269</v>
      </c>
      <c r="H222" s="261">
        <v>7</v>
      </c>
      <c r="I222" s="262"/>
      <c r="J222" s="263">
        <f>ROUND(I222*H222,2)</f>
        <v>0</v>
      </c>
      <c r="K222" s="264"/>
      <c r="L222" s="265"/>
      <c r="M222" s="266" t="s">
        <v>1</v>
      </c>
      <c r="N222" s="267" t="s">
        <v>41</v>
      </c>
      <c r="O222" s="90"/>
      <c r="P222" s="236">
        <f>O222*H222</f>
        <v>0</v>
      </c>
      <c r="Q222" s="236">
        <v>0.00079000000000000001</v>
      </c>
      <c r="R222" s="236">
        <f>Q222*H222</f>
        <v>0.0055300000000000002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140</v>
      </c>
      <c r="AT222" s="238" t="s">
        <v>261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128</v>
      </c>
      <c r="BM222" s="238" t="s">
        <v>375</v>
      </c>
    </row>
    <row r="223" s="2" customFormat="1" ht="21.75" customHeight="1">
      <c r="A223" s="37"/>
      <c r="B223" s="38"/>
      <c r="C223" s="226" t="s">
        <v>376</v>
      </c>
      <c r="D223" s="226" t="s">
        <v>184</v>
      </c>
      <c r="E223" s="227" t="s">
        <v>377</v>
      </c>
      <c r="F223" s="228" t="s">
        <v>378</v>
      </c>
      <c r="G223" s="229" t="s">
        <v>305</v>
      </c>
      <c r="H223" s="230">
        <v>349.5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128</v>
      </c>
      <c r="AT223" s="238" t="s">
        <v>184</v>
      </c>
      <c r="AU223" s="238" t="s">
        <v>84</v>
      </c>
      <c r="AY223" s="16" t="s">
        <v>182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80</v>
      </c>
      <c r="BK223" s="239">
        <f>ROUND(I223*H223,2)</f>
        <v>0</v>
      </c>
      <c r="BL223" s="16" t="s">
        <v>128</v>
      </c>
      <c r="BM223" s="238" t="s">
        <v>379</v>
      </c>
    </row>
    <row r="224" s="2" customFormat="1">
      <c r="A224" s="37"/>
      <c r="B224" s="38"/>
      <c r="C224" s="39"/>
      <c r="D224" s="240" t="s">
        <v>189</v>
      </c>
      <c r="E224" s="39"/>
      <c r="F224" s="241" t="s">
        <v>380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189</v>
      </c>
      <c r="AU224" s="16" t="s">
        <v>84</v>
      </c>
    </row>
    <row r="225" s="13" customFormat="1">
      <c r="A225" s="13"/>
      <c r="B225" s="245"/>
      <c r="C225" s="246"/>
      <c r="D225" s="247" t="s">
        <v>191</v>
      </c>
      <c r="E225" s="248" t="s">
        <v>1</v>
      </c>
      <c r="F225" s="249" t="s">
        <v>381</v>
      </c>
      <c r="G225" s="246"/>
      <c r="H225" s="250">
        <v>349.5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191</v>
      </c>
      <c r="AU225" s="256" t="s">
        <v>84</v>
      </c>
      <c r="AV225" s="13" t="s">
        <v>84</v>
      </c>
      <c r="AW225" s="13" t="s">
        <v>33</v>
      </c>
      <c r="AX225" s="13" t="s">
        <v>76</v>
      </c>
      <c r="AY225" s="256" t="s">
        <v>182</v>
      </c>
    </row>
    <row r="226" s="2" customFormat="1" ht="24.15" customHeight="1">
      <c r="A226" s="37"/>
      <c r="B226" s="38"/>
      <c r="C226" s="226" t="s">
        <v>382</v>
      </c>
      <c r="D226" s="226" t="s">
        <v>184</v>
      </c>
      <c r="E226" s="227" t="s">
        <v>383</v>
      </c>
      <c r="F226" s="228" t="s">
        <v>384</v>
      </c>
      <c r="G226" s="229" t="s">
        <v>269</v>
      </c>
      <c r="H226" s="230">
        <v>1</v>
      </c>
      <c r="I226" s="231"/>
      <c r="J226" s="232">
        <f>ROUND(I226*H226,2)</f>
        <v>0</v>
      </c>
      <c r="K226" s="233"/>
      <c r="L226" s="43"/>
      <c r="M226" s="234" t="s">
        <v>1</v>
      </c>
      <c r="N226" s="235" t="s">
        <v>41</v>
      </c>
      <c r="O226" s="90"/>
      <c r="P226" s="236">
        <f>O226*H226</f>
        <v>0</v>
      </c>
      <c r="Q226" s="236">
        <v>0.45937290600000003</v>
      </c>
      <c r="R226" s="236">
        <f>Q226*H226</f>
        <v>0.45937290600000003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128</v>
      </c>
      <c r="AT226" s="238" t="s">
        <v>184</v>
      </c>
      <c r="AU226" s="238" t="s">
        <v>84</v>
      </c>
      <c r="AY226" s="16" t="s">
        <v>182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80</v>
      </c>
      <c r="BK226" s="239">
        <f>ROUND(I226*H226,2)</f>
        <v>0</v>
      </c>
      <c r="BL226" s="16" t="s">
        <v>128</v>
      </c>
      <c r="BM226" s="238" t="s">
        <v>385</v>
      </c>
    </row>
    <row r="227" s="2" customFormat="1">
      <c r="A227" s="37"/>
      <c r="B227" s="38"/>
      <c r="C227" s="39"/>
      <c r="D227" s="240" t="s">
        <v>189</v>
      </c>
      <c r="E227" s="39"/>
      <c r="F227" s="241" t="s">
        <v>386</v>
      </c>
      <c r="G227" s="39"/>
      <c r="H227" s="39"/>
      <c r="I227" s="242"/>
      <c r="J227" s="39"/>
      <c r="K227" s="39"/>
      <c r="L227" s="43"/>
      <c r="M227" s="243"/>
      <c r="N227" s="24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189</v>
      </c>
      <c r="AU227" s="16" t="s">
        <v>84</v>
      </c>
    </row>
    <row r="228" s="2" customFormat="1" ht="24.15" customHeight="1">
      <c r="A228" s="37"/>
      <c r="B228" s="38"/>
      <c r="C228" s="226" t="s">
        <v>387</v>
      </c>
      <c r="D228" s="226" t="s">
        <v>184</v>
      </c>
      <c r="E228" s="227" t="s">
        <v>388</v>
      </c>
      <c r="F228" s="228" t="s">
        <v>389</v>
      </c>
      <c r="G228" s="229" t="s">
        <v>269</v>
      </c>
      <c r="H228" s="230">
        <v>1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41</v>
      </c>
      <c r="O228" s="90"/>
      <c r="P228" s="236">
        <f>O228*H228</f>
        <v>0</v>
      </c>
      <c r="Q228" s="236">
        <v>0.41947800000000002</v>
      </c>
      <c r="R228" s="236">
        <f>Q228*H228</f>
        <v>0.41947800000000002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128</v>
      </c>
      <c r="AT228" s="238" t="s">
        <v>184</v>
      </c>
      <c r="AU228" s="238" t="s">
        <v>84</v>
      </c>
      <c r="AY228" s="16" t="s">
        <v>182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80</v>
      </c>
      <c r="BK228" s="239">
        <f>ROUND(I228*H228,2)</f>
        <v>0</v>
      </c>
      <c r="BL228" s="16" t="s">
        <v>128</v>
      </c>
      <c r="BM228" s="238" t="s">
        <v>390</v>
      </c>
    </row>
    <row r="229" s="2" customFormat="1">
      <c r="A229" s="37"/>
      <c r="B229" s="38"/>
      <c r="C229" s="39"/>
      <c r="D229" s="240" t="s">
        <v>189</v>
      </c>
      <c r="E229" s="39"/>
      <c r="F229" s="241" t="s">
        <v>391</v>
      </c>
      <c r="G229" s="39"/>
      <c r="H229" s="39"/>
      <c r="I229" s="242"/>
      <c r="J229" s="39"/>
      <c r="K229" s="39"/>
      <c r="L229" s="43"/>
      <c r="M229" s="243"/>
      <c r="N229" s="24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189</v>
      </c>
      <c r="AU229" s="16" t="s">
        <v>84</v>
      </c>
    </row>
    <row r="230" s="2" customFormat="1" ht="24.15" customHeight="1">
      <c r="A230" s="37"/>
      <c r="B230" s="38"/>
      <c r="C230" s="226" t="s">
        <v>392</v>
      </c>
      <c r="D230" s="226" t="s">
        <v>184</v>
      </c>
      <c r="E230" s="227" t="s">
        <v>393</v>
      </c>
      <c r="F230" s="228" t="s">
        <v>394</v>
      </c>
      <c r="G230" s="229" t="s">
        <v>269</v>
      </c>
      <c r="H230" s="230">
        <v>1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0.0098899999999999995</v>
      </c>
      <c r="R230" s="236">
        <f>Q230*H230</f>
        <v>0.0098899999999999995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128</v>
      </c>
      <c r="AT230" s="238" t="s">
        <v>184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128</v>
      </c>
      <c r="BM230" s="238" t="s">
        <v>395</v>
      </c>
    </row>
    <row r="231" s="2" customFormat="1">
      <c r="A231" s="37"/>
      <c r="B231" s="38"/>
      <c r="C231" s="39"/>
      <c r="D231" s="240" t="s">
        <v>189</v>
      </c>
      <c r="E231" s="39"/>
      <c r="F231" s="241" t="s">
        <v>396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189</v>
      </c>
      <c r="AU231" s="16" t="s">
        <v>84</v>
      </c>
    </row>
    <row r="232" s="2" customFormat="1" ht="24.15" customHeight="1">
      <c r="A232" s="37"/>
      <c r="B232" s="38"/>
      <c r="C232" s="257" t="s">
        <v>397</v>
      </c>
      <c r="D232" s="257" t="s">
        <v>261</v>
      </c>
      <c r="E232" s="258" t="s">
        <v>398</v>
      </c>
      <c r="F232" s="259" t="s">
        <v>399</v>
      </c>
      <c r="G232" s="260" t="s">
        <v>269</v>
      </c>
      <c r="H232" s="261">
        <v>1</v>
      </c>
      <c r="I232" s="262"/>
      <c r="J232" s="263">
        <f>ROUND(I232*H232,2)</f>
        <v>0</v>
      </c>
      <c r="K232" s="264"/>
      <c r="L232" s="265"/>
      <c r="M232" s="266" t="s">
        <v>1</v>
      </c>
      <c r="N232" s="267" t="s">
        <v>41</v>
      </c>
      <c r="O232" s="90"/>
      <c r="P232" s="236">
        <f>O232*H232</f>
        <v>0</v>
      </c>
      <c r="Q232" s="236">
        <v>2.1000000000000001</v>
      </c>
      <c r="R232" s="236">
        <f>Q232*H232</f>
        <v>2.1000000000000001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140</v>
      </c>
      <c r="AT232" s="238" t="s">
        <v>261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128</v>
      </c>
      <c r="BM232" s="238" t="s">
        <v>400</v>
      </c>
    </row>
    <row r="233" s="2" customFormat="1" ht="24.15" customHeight="1">
      <c r="A233" s="37"/>
      <c r="B233" s="38"/>
      <c r="C233" s="226" t="s">
        <v>401</v>
      </c>
      <c r="D233" s="226" t="s">
        <v>184</v>
      </c>
      <c r="E233" s="227" t="s">
        <v>402</v>
      </c>
      <c r="F233" s="228" t="s">
        <v>403</v>
      </c>
      <c r="G233" s="229" t="s">
        <v>269</v>
      </c>
      <c r="H233" s="230">
        <v>3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0.049071450000000003</v>
      </c>
      <c r="R233" s="236">
        <f>Q233*H233</f>
        <v>0.14721434999999999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128</v>
      </c>
      <c r="AT233" s="238" t="s">
        <v>184</v>
      </c>
      <c r="AU233" s="238" t="s">
        <v>84</v>
      </c>
      <c r="AY233" s="16" t="s">
        <v>182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80</v>
      </c>
      <c r="BK233" s="239">
        <f>ROUND(I233*H233,2)</f>
        <v>0</v>
      </c>
      <c r="BL233" s="16" t="s">
        <v>128</v>
      </c>
      <c r="BM233" s="238" t="s">
        <v>404</v>
      </c>
    </row>
    <row r="234" s="2" customFormat="1">
      <c r="A234" s="37"/>
      <c r="B234" s="38"/>
      <c r="C234" s="39"/>
      <c r="D234" s="240" t="s">
        <v>189</v>
      </c>
      <c r="E234" s="39"/>
      <c r="F234" s="241" t="s">
        <v>405</v>
      </c>
      <c r="G234" s="39"/>
      <c r="H234" s="39"/>
      <c r="I234" s="242"/>
      <c r="J234" s="39"/>
      <c r="K234" s="39"/>
      <c r="L234" s="43"/>
      <c r="M234" s="243"/>
      <c r="N234" s="24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189</v>
      </c>
      <c r="AU234" s="16" t="s">
        <v>84</v>
      </c>
    </row>
    <row r="235" s="2" customFormat="1" ht="24.15" customHeight="1">
      <c r="A235" s="37"/>
      <c r="B235" s="38"/>
      <c r="C235" s="226" t="s">
        <v>406</v>
      </c>
      <c r="D235" s="226" t="s">
        <v>184</v>
      </c>
      <c r="E235" s="227" t="s">
        <v>407</v>
      </c>
      <c r="F235" s="228" t="s">
        <v>408</v>
      </c>
      <c r="G235" s="229" t="s">
        <v>269</v>
      </c>
      <c r="H235" s="230">
        <v>1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0.064182450000000002</v>
      </c>
      <c r="R235" s="236">
        <f>Q235*H235</f>
        <v>0.064182450000000002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128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128</v>
      </c>
      <c r="BM235" s="238" t="s">
        <v>409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410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13" customFormat="1">
      <c r="A237" s="13"/>
      <c r="B237" s="245"/>
      <c r="C237" s="246"/>
      <c r="D237" s="247" t="s">
        <v>191</v>
      </c>
      <c r="E237" s="248" t="s">
        <v>1</v>
      </c>
      <c r="F237" s="249" t="s">
        <v>411</v>
      </c>
      <c r="G237" s="246"/>
      <c r="H237" s="250">
        <v>1</v>
      </c>
      <c r="I237" s="251"/>
      <c r="J237" s="246"/>
      <c r="K237" s="246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191</v>
      </c>
      <c r="AU237" s="256" t="s">
        <v>84</v>
      </c>
      <c r="AV237" s="13" t="s">
        <v>84</v>
      </c>
      <c r="AW237" s="13" t="s">
        <v>33</v>
      </c>
      <c r="AX237" s="13" t="s">
        <v>76</v>
      </c>
      <c r="AY237" s="256" t="s">
        <v>182</v>
      </c>
    </row>
    <row r="238" s="2" customFormat="1" ht="33" customHeight="1">
      <c r="A238" s="37"/>
      <c r="B238" s="38"/>
      <c r="C238" s="226" t="s">
        <v>412</v>
      </c>
      <c r="D238" s="226" t="s">
        <v>184</v>
      </c>
      <c r="E238" s="227" t="s">
        <v>413</v>
      </c>
      <c r="F238" s="228" t="s">
        <v>414</v>
      </c>
      <c r="G238" s="229" t="s">
        <v>269</v>
      </c>
      <c r="H238" s="230">
        <v>4</v>
      </c>
      <c r="I238" s="231"/>
      <c r="J238" s="232">
        <f>ROUND(I238*H238,2)</f>
        <v>0</v>
      </c>
      <c r="K238" s="233"/>
      <c r="L238" s="43"/>
      <c r="M238" s="234" t="s">
        <v>1</v>
      </c>
      <c r="N238" s="235" t="s">
        <v>41</v>
      </c>
      <c r="O238" s="90"/>
      <c r="P238" s="236">
        <f>O238*H238</f>
        <v>0</v>
      </c>
      <c r="Q238" s="236">
        <v>0.010281800000000001</v>
      </c>
      <c r="R238" s="236">
        <f>Q238*H238</f>
        <v>0.041127200000000003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128</v>
      </c>
      <c r="AT238" s="238" t="s">
        <v>184</v>
      </c>
      <c r="AU238" s="238" t="s">
        <v>84</v>
      </c>
      <c r="AY238" s="16" t="s">
        <v>182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80</v>
      </c>
      <c r="BK238" s="239">
        <f>ROUND(I238*H238,2)</f>
        <v>0</v>
      </c>
      <c r="BL238" s="16" t="s">
        <v>128</v>
      </c>
      <c r="BM238" s="238" t="s">
        <v>415</v>
      </c>
    </row>
    <row r="239" s="2" customFormat="1">
      <c r="A239" s="37"/>
      <c r="B239" s="38"/>
      <c r="C239" s="39"/>
      <c r="D239" s="240" t="s">
        <v>189</v>
      </c>
      <c r="E239" s="39"/>
      <c r="F239" s="241" t="s">
        <v>416</v>
      </c>
      <c r="G239" s="39"/>
      <c r="H239" s="39"/>
      <c r="I239" s="242"/>
      <c r="J239" s="39"/>
      <c r="K239" s="39"/>
      <c r="L239" s="43"/>
      <c r="M239" s="243"/>
      <c r="N239" s="24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189</v>
      </c>
      <c r="AU239" s="16" t="s">
        <v>84</v>
      </c>
    </row>
    <row r="240" s="2" customFormat="1" ht="24.15" customHeight="1">
      <c r="A240" s="37"/>
      <c r="B240" s="38"/>
      <c r="C240" s="226" t="s">
        <v>417</v>
      </c>
      <c r="D240" s="226" t="s">
        <v>184</v>
      </c>
      <c r="E240" s="227" t="s">
        <v>418</v>
      </c>
      <c r="F240" s="228" t="s">
        <v>419</v>
      </c>
      <c r="G240" s="229" t="s">
        <v>269</v>
      </c>
      <c r="H240" s="230">
        <v>4</v>
      </c>
      <c r="I240" s="231"/>
      <c r="J240" s="232">
        <f>ROUND(I240*H240,2)</f>
        <v>0</v>
      </c>
      <c r="K240" s="233"/>
      <c r="L240" s="43"/>
      <c r="M240" s="234" t="s">
        <v>1</v>
      </c>
      <c r="N240" s="235" t="s">
        <v>41</v>
      </c>
      <c r="O240" s="90"/>
      <c r="P240" s="236">
        <f>O240*H240</f>
        <v>0</v>
      </c>
      <c r="Q240" s="236">
        <v>0.0036169499999999999</v>
      </c>
      <c r="R240" s="236">
        <f>Q240*H240</f>
        <v>0.014467799999999999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128</v>
      </c>
      <c r="AT240" s="238" t="s">
        <v>184</v>
      </c>
      <c r="AU240" s="238" t="s">
        <v>84</v>
      </c>
      <c r="AY240" s="16" t="s">
        <v>182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80</v>
      </c>
      <c r="BK240" s="239">
        <f>ROUND(I240*H240,2)</f>
        <v>0</v>
      </c>
      <c r="BL240" s="16" t="s">
        <v>128</v>
      </c>
      <c r="BM240" s="238" t="s">
        <v>420</v>
      </c>
    </row>
    <row r="241" s="2" customFormat="1">
      <c r="A241" s="37"/>
      <c r="B241" s="38"/>
      <c r="C241" s="39"/>
      <c r="D241" s="240" t="s">
        <v>189</v>
      </c>
      <c r="E241" s="39"/>
      <c r="F241" s="241" t="s">
        <v>421</v>
      </c>
      <c r="G241" s="39"/>
      <c r="H241" s="39"/>
      <c r="I241" s="242"/>
      <c r="J241" s="39"/>
      <c r="K241" s="39"/>
      <c r="L241" s="43"/>
      <c r="M241" s="243"/>
      <c r="N241" s="24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189</v>
      </c>
      <c r="AU241" s="16" t="s">
        <v>84</v>
      </c>
    </row>
    <row r="242" s="2" customFormat="1" ht="24.15" customHeight="1">
      <c r="A242" s="37"/>
      <c r="B242" s="38"/>
      <c r="C242" s="226" t="s">
        <v>422</v>
      </c>
      <c r="D242" s="226" t="s">
        <v>184</v>
      </c>
      <c r="E242" s="227" t="s">
        <v>423</v>
      </c>
      <c r="F242" s="228" t="s">
        <v>424</v>
      </c>
      <c r="G242" s="229" t="s">
        <v>269</v>
      </c>
      <c r="H242" s="230">
        <v>4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128</v>
      </c>
      <c r="AT242" s="238" t="s">
        <v>184</v>
      </c>
      <c r="AU242" s="238" t="s">
        <v>84</v>
      </c>
      <c r="AY242" s="16" t="s">
        <v>182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80</v>
      </c>
      <c r="BK242" s="239">
        <f>ROUND(I242*H242,2)</f>
        <v>0</v>
      </c>
      <c r="BL242" s="16" t="s">
        <v>128</v>
      </c>
      <c r="BM242" s="238" t="s">
        <v>425</v>
      </c>
    </row>
    <row r="243" s="2" customFormat="1">
      <c r="A243" s="37"/>
      <c r="B243" s="38"/>
      <c r="C243" s="39"/>
      <c r="D243" s="240" t="s">
        <v>189</v>
      </c>
      <c r="E243" s="39"/>
      <c r="F243" s="241" t="s">
        <v>426</v>
      </c>
      <c r="G243" s="39"/>
      <c r="H243" s="39"/>
      <c r="I243" s="242"/>
      <c r="J243" s="39"/>
      <c r="K243" s="39"/>
      <c r="L243" s="43"/>
      <c r="M243" s="243"/>
      <c r="N243" s="24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189</v>
      </c>
      <c r="AU243" s="16" t="s">
        <v>84</v>
      </c>
    </row>
    <row r="244" s="2" customFormat="1" ht="33" customHeight="1">
      <c r="A244" s="37"/>
      <c r="B244" s="38"/>
      <c r="C244" s="226" t="s">
        <v>427</v>
      </c>
      <c r="D244" s="226" t="s">
        <v>184</v>
      </c>
      <c r="E244" s="227" t="s">
        <v>428</v>
      </c>
      <c r="F244" s="228" t="s">
        <v>429</v>
      </c>
      <c r="G244" s="229" t="s">
        <v>269</v>
      </c>
      <c r="H244" s="230">
        <v>4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41</v>
      </c>
      <c r="O244" s="90"/>
      <c r="P244" s="236">
        <f>O244*H244</f>
        <v>0</v>
      </c>
      <c r="Q244" s="236">
        <v>0.035349999999999999</v>
      </c>
      <c r="R244" s="236">
        <f>Q244*H244</f>
        <v>0.1414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128</v>
      </c>
      <c r="AT244" s="238" t="s">
        <v>184</v>
      </c>
      <c r="AU244" s="238" t="s">
        <v>84</v>
      </c>
      <c r="AY244" s="16" t="s">
        <v>182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80</v>
      </c>
      <c r="BK244" s="239">
        <f>ROUND(I244*H244,2)</f>
        <v>0</v>
      </c>
      <c r="BL244" s="16" t="s">
        <v>128</v>
      </c>
      <c r="BM244" s="238" t="s">
        <v>430</v>
      </c>
    </row>
    <row r="245" s="2" customFormat="1">
      <c r="A245" s="37"/>
      <c r="B245" s="38"/>
      <c r="C245" s="39"/>
      <c r="D245" s="240" t="s">
        <v>189</v>
      </c>
      <c r="E245" s="39"/>
      <c r="F245" s="241" t="s">
        <v>431</v>
      </c>
      <c r="G245" s="39"/>
      <c r="H245" s="39"/>
      <c r="I245" s="242"/>
      <c r="J245" s="39"/>
      <c r="K245" s="39"/>
      <c r="L245" s="43"/>
      <c r="M245" s="243"/>
      <c r="N245" s="24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189</v>
      </c>
      <c r="AU245" s="16" t="s">
        <v>84</v>
      </c>
    </row>
    <row r="246" s="2" customFormat="1" ht="24.15" customHeight="1">
      <c r="A246" s="37"/>
      <c r="B246" s="38"/>
      <c r="C246" s="226" t="s">
        <v>432</v>
      </c>
      <c r="D246" s="226" t="s">
        <v>184</v>
      </c>
      <c r="E246" s="227" t="s">
        <v>433</v>
      </c>
      <c r="F246" s="228" t="s">
        <v>434</v>
      </c>
      <c r="G246" s="229" t="s">
        <v>269</v>
      </c>
      <c r="H246" s="230">
        <v>1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0.074367500000000003</v>
      </c>
      <c r="R246" s="236">
        <f>Q246*H246</f>
        <v>0.074367500000000003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128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128</v>
      </c>
      <c r="BM246" s="238" t="s">
        <v>435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436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13" customFormat="1">
      <c r="A248" s="13"/>
      <c r="B248" s="245"/>
      <c r="C248" s="246"/>
      <c r="D248" s="247" t="s">
        <v>191</v>
      </c>
      <c r="E248" s="248" t="s">
        <v>1</v>
      </c>
      <c r="F248" s="249" t="s">
        <v>437</v>
      </c>
      <c r="G248" s="246"/>
      <c r="H248" s="250">
        <v>1</v>
      </c>
      <c r="I248" s="251"/>
      <c r="J248" s="246"/>
      <c r="K248" s="246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191</v>
      </c>
      <c r="AU248" s="256" t="s">
        <v>84</v>
      </c>
      <c r="AV248" s="13" t="s">
        <v>84</v>
      </c>
      <c r="AW248" s="13" t="s">
        <v>33</v>
      </c>
      <c r="AX248" s="13" t="s">
        <v>76</v>
      </c>
      <c r="AY248" s="256" t="s">
        <v>182</v>
      </c>
    </row>
    <row r="249" s="2" customFormat="1" ht="24.15" customHeight="1">
      <c r="A249" s="37"/>
      <c r="B249" s="38"/>
      <c r="C249" s="226" t="s">
        <v>438</v>
      </c>
      <c r="D249" s="226" t="s">
        <v>184</v>
      </c>
      <c r="E249" s="227" t="s">
        <v>439</v>
      </c>
      <c r="F249" s="228" t="s">
        <v>440</v>
      </c>
      <c r="G249" s="229" t="s">
        <v>269</v>
      </c>
      <c r="H249" s="230">
        <v>2</v>
      </c>
      <c r="I249" s="231"/>
      <c r="J249" s="232">
        <f>ROUND(I249*H249,2)</f>
        <v>0</v>
      </c>
      <c r="K249" s="233"/>
      <c r="L249" s="43"/>
      <c r="M249" s="234" t="s">
        <v>1</v>
      </c>
      <c r="N249" s="235" t="s">
        <v>41</v>
      </c>
      <c r="O249" s="90"/>
      <c r="P249" s="236">
        <f>O249*H249</f>
        <v>0</v>
      </c>
      <c r="Q249" s="236">
        <v>0.084145200000000003</v>
      </c>
      <c r="R249" s="236">
        <f>Q249*H249</f>
        <v>0.16829040000000001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128</v>
      </c>
      <c r="AT249" s="238" t="s">
        <v>184</v>
      </c>
      <c r="AU249" s="238" t="s">
        <v>84</v>
      </c>
      <c r="AY249" s="16" t="s">
        <v>182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80</v>
      </c>
      <c r="BK249" s="239">
        <f>ROUND(I249*H249,2)</f>
        <v>0</v>
      </c>
      <c r="BL249" s="16" t="s">
        <v>128</v>
      </c>
      <c r="BM249" s="238" t="s">
        <v>441</v>
      </c>
    </row>
    <row r="250" s="2" customFormat="1">
      <c r="A250" s="37"/>
      <c r="B250" s="38"/>
      <c r="C250" s="39"/>
      <c r="D250" s="240" t="s">
        <v>189</v>
      </c>
      <c r="E250" s="39"/>
      <c r="F250" s="241" t="s">
        <v>442</v>
      </c>
      <c r="G250" s="39"/>
      <c r="H250" s="39"/>
      <c r="I250" s="242"/>
      <c r="J250" s="39"/>
      <c r="K250" s="39"/>
      <c r="L250" s="43"/>
      <c r="M250" s="243"/>
      <c r="N250" s="24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189</v>
      </c>
      <c r="AU250" s="16" t="s">
        <v>84</v>
      </c>
    </row>
    <row r="251" s="13" customFormat="1">
      <c r="A251" s="13"/>
      <c r="B251" s="245"/>
      <c r="C251" s="246"/>
      <c r="D251" s="247" t="s">
        <v>191</v>
      </c>
      <c r="E251" s="248" t="s">
        <v>1</v>
      </c>
      <c r="F251" s="249" t="s">
        <v>443</v>
      </c>
      <c r="G251" s="246"/>
      <c r="H251" s="250">
        <v>2</v>
      </c>
      <c r="I251" s="251"/>
      <c r="J251" s="246"/>
      <c r="K251" s="246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191</v>
      </c>
      <c r="AU251" s="256" t="s">
        <v>84</v>
      </c>
      <c r="AV251" s="13" t="s">
        <v>84</v>
      </c>
      <c r="AW251" s="13" t="s">
        <v>33</v>
      </c>
      <c r="AX251" s="13" t="s">
        <v>76</v>
      </c>
      <c r="AY251" s="256" t="s">
        <v>182</v>
      </c>
    </row>
    <row r="252" s="2" customFormat="1" ht="33" customHeight="1">
      <c r="A252" s="37"/>
      <c r="B252" s="38"/>
      <c r="C252" s="226" t="s">
        <v>444</v>
      </c>
      <c r="D252" s="226" t="s">
        <v>184</v>
      </c>
      <c r="E252" s="227" t="s">
        <v>445</v>
      </c>
      <c r="F252" s="228" t="s">
        <v>446</v>
      </c>
      <c r="G252" s="229" t="s">
        <v>269</v>
      </c>
      <c r="H252" s="230">
        <v>3</v>
      </c>
      <c r="I252" s="231"/>
      <c r="J252" s="232">
        <f>ROUND(I252*H252,2)</f>
        <v>0</v>
      </c>
      <c r="K252" s="233"/>
      <c r="L252" s="43"/>
      <c r="M252" s="234" t="s">
        <v>1</v>
      </c>
      <c r="N252" s="235" t="s">
        <v>41</v>
      </c>
      <c r="O252" s="90"/>
      <c r="P252" s="236">
        <f>O252*H252</f>
        <v>0</v>
      </c>
      <c r="Q252" s="236">
        <v>0.018180000000000002</v>
      </c>
      <c r="R252" s="236">
        <f>Q252*H252</f>
        <v>0.054540000000000005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128</v>
      </c>
      <c r="AT252" s="238" t="s">
        <v>184</v>
      </c>
      <c r="AU252" s="238" t="s">
        <v>84</v>
      </c>
      <c r="AY252" s="16" t="s">
        <v>182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80</v>
      </c>
      <c r="BK252" s="239">
        <f>ROUND(I252*H252,2)</f>
        <v>0</v>
      </c>
      <c r="BL252" s="16" t="s">
        <v>128</v>
      </c>
      <c r="BM252" s="238" t="s">
        <v>447</v>
      </c>
    </row>
    <row r="253" s="2" customFormat="1">
      <c r="A253" s="37"/>
      <c r="B253" s="38"/>
      <c r="C253" s="39"/>
      <c r="D253" s="240" t="s">
        <v>189</v>
      </c>
      <c r="E253" s="39"/>
      <c r="F253" s="241" t="s">
        <v>448</v>
      </c>
      <c r="G253" s="39"/>
      <c r="H253" s="39"/>
      <c r="I253" s="242"/>
      <c r="J253" s="39"/>
      <c r="K253" s="39"/>
      <c r="L253" s="43"/>
      <c r="M253" s="243"/>
      <c r="N253" s="24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189</v>
      </c>
      <c r="AU253" s="16" t="s">
        <v>84</v>
      </c>
    </row>
    <row r="254" s="2" customFormat="1" ht="24.15" customHeight="1">
      <c r="A254" s="37"/>
      <c r="B254" s="38"/>
      <c r="C254" s="226" t="s">
        <v>449</v>
      </c>
      <c r="D254" s="226" t="s">
        <v>184</v>
      </c>
      <c r="E254" s="227" t="s">
        <v>450</v>
      </c>
      <c r="F254" s="228" t="s">
        <v>451</v>
      </c>
      <c r="G254" s="229" t="s">
        <v>269</v>
      </c>
      <c r="H254" s="230">
        <v>3</v>
      </c>
      <c r="I254" s="231"/>
      <c r="J254" s="232">
        <f>ROUND(I254*H254,2)</f>
        <v>0</v>
      </c>
      <c r="K254" s="233"/>
      <c r="L254" s="43"/>
      <c r="M254" s="234" t="s">
        <v>1</v>
      </c>
      <c r="N254" s="235" t="s">
        <v>41</v>
      </c>
      <c r="O254" s="90"/>
      <c r="P254" s="236">
        <f>O254*H254</f>
        <v>0</v>
      </c>
      <c r="Q254" s="236">
        <v>0.0062164000000000004</v>
      </c>
      <c r="R254" s="236">
        <f>Q254*H254</f>
        <v>0.018649200000000001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128</v>
      </c>
      <c r="AT254" s="238" t="s">
        <v>184</v>
      </c>
      <c r="AU254" s="238" t="s">
        <v>84</v>
      </c>
      <c r="AY254" s="16" t="s">
        <v>182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80</v>
      </c>
      <c r="BK254" s="239">
        <f>ROUND(I254*H254,2)</f>
        <v>0</v>
      </c>
      <c r="BL254" s="16" t="s">
        <v>128</v>
      </c>
      <c r="BM254" s="238" t="s">
        <v>452</v>
      </c>
    </row>
    <row r="255" s="2" customFormat="1">
      <c r="A255" s="37"/>
      <c r="B255" s="38"/>
      <c r="C255" s="39"/>
      <c r="D255" s="240" t="s">
        <v>189</v>
      </c>
      <c r="E255" s="39"/>
      <c r="F255" s="241" t="s">
        <v>453</v>
      </c>
      <c r="G255" s="39"/>
      <c r="H255" s="39"/>
      <c r="I255" s="242"/>
      <c r="J255" s="39"/>
      <c r="K255" s="39"/>
      <c r="L255" s="43"/>
      <c r="M255" s="243"/>
      <c r="N255" s="24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189</v>
      </c>
      <c r="AU255" s="16" t="s">
        <v>84</v>
      </c>
    </row>
    <row r="256" s="2" customFormat="1" ht="24.15" customHeight="1">
      <c r="A256" s="37"/>
      <c r="B256" s="38"/>
      <c r="C256" s="226" t="s">
        <v>454</v>
      </c>
      <c r="D256" s="226" t="s">
        <v>184</v>
      </c>
      <c r="E256" s="227" t="s">
        <v>455</v>
      </c>
      <c r="F256" s="228" t="s">
        <v>456</v>
      </c>
      <c r="G256" s="229" t="s">
        <v>269</v>
      </c>
      <c r="H256" s="230">
        <v>3</v>
      </c>
      <c r="I256" s="231"/>
      <c r="J256" s="232">
        <f>ROUND(I256*H256,2)</f>
        <v>0</v>
      </c>
      <c r="K256" s="233"/>
      <c r="L256" s="43"/>
      <c r="M256" s="234" t="s">
        <v>1</v>
      </c>
      <c r="N256" s="235" t="s">
        <v>41</v>
      </c>
      <c r="O256" s="90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128</v>
      </c>
      <c r="AT256" s="238" t="s">
        <v>184</v>
      </c>
      <c r="AU256" s="238" t="s">
        <v>84</v>
      </c>
      <c r="AY256" s="16" t="s">
        <v>182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80</v>
      </c>
      <c r="BK256" s="239">
        <f>ROUND(I256*H256,2)</f>
        <v>0</v>
      </c>
      <c r="BL256" s="16" t="s">
        <v>128</v>
      </c>
      <c r="BM256" s="238" t="s">
        <v>457</v>
      </c>
    </row>
    <row r="257" s="2" customFormat="1">
      <c r="A257" s="37"/>
      <c r="B257" s="38"/>
      <c r="C257" s="39"/>
      <c r="D257" s="240" t="s">
        <v>189</v>
      </c>
      <c r="E257" s="39"/>
      <c r="F257" s="241" t="s">
        <v>458</v>
      </c>
      <c r="G257" s="39"/>
      <c r="H257" s="39"/>
      <c r="I257" s="242"/>
      <c r="J257" s="39"/>
      <c r="K257" s="39"/>
      <c r="L257" s="43"/>
      <c r="M257" s="243"/>
      <c r="N257" s="24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189</v>
      </c>
      <c r="AU257" s="16" t="s">
        <v>84</v>
      </c>
    </row>
    <row r="258" s="2" customFormat="1" ht="24.15" customHeight="1">
      <c r="A258" s="37"/>
      <c r="B258" s="38"/>
      <c r="C258" s="226" t="s">
        <v>459</v>
      </c>
      <c r="D258" s="226" t="s">
        <v>184</v>
      </c>
      <c r="E258" s="227" t="s">
        <v>460</v>
      </c>
      <c r="F258" s="228" t="s">
        <v>461</v>
      </c>
      <c r="G258" s="229" t="s">
        <v>269</v>
      </c>
      <c r="H258" s="230">
        <v>3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41</v>
      </c>
      <c r="O258" s="90"/>
      <c r="P258" s="236">
        <f>O258*H258</f>
        <v>0</v>
      </c>
      <c r="Q258" s="236">
        <v>0.021442300000000001</v>
      </c>
      <c r="R258" s="236">
        <f>Q258*H258</f>
        <v>0.064326900000000006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128</v>
      </c>
      <c r="AT258" s="238" t="s">
        <v>184</v>
      </c>
      <c r="AU258" s="238" t="s">
        <v>84</v>
      </c>
      <c r="AY258" s="16" t="s">
        <v>182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80</v>
      </c>
      <c r="BK258" s="239">
        <f>ROUND(I258*H258,2)</f>
        <v>0</v>
      </c>
      <c r="BL258" s="16" t="s">
        <v>128</v>
      </c>
      <c r="BM258" s="238" t="s">
        <v>462</v>
      </c>
    </row>
    <row r="259" s="2" customFormat="1">
      <c r="A259" s="37"/>
      <c r="B259" s="38"/>
      <c r="C259" s="39"/>
      <c r="D259" s="240" t="s">
        <v>189</v>
      </c>
      <c r="E259" s="39"/>
      <c r="F259" s="241" t="s">
        <v>463</v>
      </c>
      <c r="G259" s="39"/>
      <c r="H259" s="39"/>
      <c r="I259" s="242"/>
      <c r="J259" s="39"/>
      <c r="K259" s="39"/>
      <c r="L259" s="43"/>
      <c r="M259" s="243"/>
      <c r="N259" s="24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189</v>
      </c>
      <c r="AU259" s="16" t="s">
        <v>84</v>
      </c>
    </row>
    <row r="260" s="2" customFormat="1" ht="24.15" customHeight="1">
      <c r="A260" s="37"/>
      <c r="B260" s="38"/>
      <c r="C260" s="226" t="s">
        <v>464</v>
      </c>
      <c r="D260" s="226" t="s">
        <v>184</v>
      </c>
      <c r="E260" s="227" t="s">
        <v>465</v>
      </c>
      <c r="F260" s="228" t="s">
        <v>466</v>
      </c>
      <c r="G260" s="229" t="s">
        <v>269</v>
      </c>
      <c r="H260" s="230">
        <v>1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41</v>
      </c>
      <c r="O260" s="90"/>
      <c r="P260" s="236">
        <f>O260*H260</f>
        <v>0</v>
      </c>
      <c r="Q260" s="236">
        <v>0.1056</v>
      </c>
      <c r="R260" s="236">
        <f>Q260*H260</f>
        <v>0.1056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128</v>
      </c>
      <c r="AT260" s="238" t="s">
        <v>184</v>
      </c>
      <c r="AU260" s="238" t="s">
        <v>84</v>
      </c>
      <c r="AY260" s="16" t="s">
        <v>182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80</v>
      </c>
      <c r="BK260" s="239">
        <f>ROUND(I260*H260,2)</f>
        <v>0</v>
      </c>
      <c r="BL260" s="16" t="s">
        <v>128</v>
      </c>
      <c r="BM260" s="238" t="s">
        <v>467</v>
      </c>
    </row>
    <row r="261" s="2" customFormat="1">
      <c r="A261" s="37"/>
      <c r="B261" s="38"/>
      <c r="C261" s="39"/>
      <c r="D261" s="240" t="s">
        <v>189</v>
      </c>
      <c r="E261" s="39"/>
      <c r="F261" s="241" t="s">
        <v>468</v>
      </c>
      <c r="G261" s="39"/>
      <c r="H261" s="39"/>
      <c r="I261" s="242"/>
      <c r="J261" s="39"/>
      <c r="K261" s="39"/>
      <c r="L261" s="43"/>
      <c r="M261" s="243"/>
      <c r="N261" s="24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189</v>
      </c>
      <c r="AU261" s="16" t="s">
        <v>84</v>
      </c>
    </row>
    <row r="262" s="13" customFormat="1">
      <c r="A262" s="13"/>
      <c r="B262" s="245"/>
      <c r="C262" s="246"/>
      <c r="D262" s="247" t="s">
        <v>191</v>
      </c>
      <c r="E262" s="248" t="s">
        <v>1</v>
      </c>
      <c r="F262" s="249" t="s">
        <v>469</v>
      </c>
      <c r="G262" s="246"/>
      <c r="H262" s="250">
        <v>1</v>
      </c>
      <c r="I262" s="251"/>
      <c r="J262" s="246"/>
      <c r="K262" s="246"/>
      <c r="L262" s="252"/>
      <c r="M262" s="253"/>
      <c r="N262" s="254"/>
      <c r="O262" s="254"/>
      <c r="P262" s="254"/>
      <c r="Q262" s="254"/>
      <c r="R262" s="254"/>
      <c r="S262" s="254"/>
      <c r="T262" s="25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6" t="s">
        <v>191</v>
      </c>
      <c r="AU262" s="256" t="s">
        <v>84</v>
      </c>
      <c r="AV262" s="13" t="s">
        <v>84</v>
      </c>
      <c r="AW262" s="13" t="s">
        <v>33</v>
      </c>
      <c r="AX262" s="13" t="s">
        <v>76</v>
      </c>
      <c r="AY262" s="256" t="s">
        <v>182</v>
      </c>
    </row>
    <row r="263" s="2" customFormat="1" ht="24.15" customHeight="1">
      <c r="A263" s="37"/>
      <c r="B263" s="38"/>
      <c r="C263" s="226" t="s">
        <v>470</v>
      </c>
      <c r="D263" s="226" t="s">
        <v>184</v>
      </c>
      <c r="E263" s="227" t="s">
        <v>471</v>
      </c>
      <c r="F263" s="228" t="s">
        <v>472</v>
      </c>
      <c r="G263" s="229" t="s">
        <v>269</v>
      </c>
      <c r="H263" s="230">
        <v>2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41</v>
      </c>
      <c r="O263" s="90"/>
      <c r="P263" s="236">
        <f>O263*H263</f>
        <v>0</v>
      </c>
      <c r="Q263" s="236">
        <v>0.10761999999999999</v>
      </c>
      <c r="R263" s="236">
        <f>Q263*H263</f>
        <v>0.21523999999999999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128</v>
      </c>
      <c r="AT263" s="238" t="s">
        <v>184</v>
      </c>
      <c r="AU263" s="238" t="s">
        <v>84</v>
      </c>
      <c r="AY263" s="16" t="s">
        <v>182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80</v>
      </c>
      <c r="BK263" s="239">
        <f>ROUND(I263*H263,2)</f>
        <v>0</v>
      </c>
      <c r="BL263" s="16" t="s">
        <v>128</v>
      </c>
      <c r="BM263" s="238" t="s">
        <v>473</v>
      </c>
    </row>
    <row r="264" s="2" customFormat="1">
      <c r="A264" s="37"/>
      <c r="B264" s="38"/>
      <c r="C264" s="39"/>
      <c r="D264" s="240" t="s">
        <v>189</v>
      </c>
      <c r="E264" s="39"/>
      <c r="F264" s="241" t="s">
        <v>474</v>
      </c>
      <c r="G264" s="39"/>
      <c r="H264" s="39"/>
      <c r="I264" s="242"/>
      <c r="J264" s="39"/>
      <c r="K264" s="39"/>
      <c r="L264" s="43"/>
      <c r="M264" s="243"/>
      <c r="N264" s="24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189</v>
      </c>
      <c r="AU264" s="16" t="s">
        <v>84</v>
      </c>
    </row>
    <row r="265" s="13" customFormat="1">
      <c r="A265" s="13"/>
      <c r="B265" s="245"/>
      <c r="C265" s="246"/>
      <c r="D265" s="247" t="s">
        <v>191</v>
      </c>
      <c r="E265" s="248" t="s">
        <v>1</v>
      </c>
      <c r="F265" s="249" t="s">
        <v>475</v>
      </c>
      <c r="G265" s="246"/>
      <c r="H265" s="250">
        <v>2</v>
      </c>
      <c r="I265" s="251"/>
      <c r="J265" s="246"/>
      <c r="K265" s="246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191</v>
      </c>
      <c r="AU265" s="256" t="s">
        <v>84</v>
      </c>
      <c r="AV265" s="13" t="s">
        <v>84</v>
      </c>
      <c r="AW265" s="13" t="s">
        <v>33</v>
      </c>
      <c r="AX265" s="13" t="s">
        <v>76</v>
      </c>
      <c r="AY265" s="256" t="s">
        <v>182</v>
      </c>
    </row>
    <row r="266" s="2" customFormat="1" ht="24.15" customHeight="1">
      <c r="A266" s="37"/>
      <c r="B266" s="38"/>
      <c r="C266" s="226" t="s">
        <v>476</v>
      </c>
      <c r="D266" s="226" t="s">
        <v>184</v>
      </c>
      <c r="E266" s="227" t="s">
        <v>477</v>
      </c>
      <c r="F266" s="228" t="s">
        <v>478</v>
      </c>
      <c r="G266" s="229" t="s">
        <v>269</v>
      </c>
      <c r="H266" s="230">
        <v>3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41</v>
      </c>
      <c r="O266" s="90"/>
      <c r="P266" s="236">
        <f>O266*H266</f>
        <v>0</v>
      </c>
      <c r="Q266" s="236">
        <v>0.024240000000000001</v>
      </c>
      <c r="R266" s="236">
        <f>Q266*H266</f>
        <v>0.072720000000000007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128</v>
      </c>
      <c r="AT266" s="238" t="s">
        <v>184</v>
      </c>
      <c r="AU266" s="238" t="s">
        <v>84</v>
      </c>
      <c r="AY266" s="16" t="s">
        <v>182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80</v>
      </c>
      <c r="BK266" s="239">
        <f>ROUND(I266*H266,2)</f>
        <v>0</v>
      </c>
      <c r="BL266" s="16" t="s">
        <v>128</v>
      </c>
      <c r="BM266" s="238" t="s">
        <v>479</v>
      </c>
    </row>
    <row r="267" s="2" customFormat="1">
      <c r="A267" s="37"/>
      <c r="B267" s="38"/>
      <c r="C267" s="39"/>
      <c r="D267" s="240" t="s">
        <v>189</v>
      </c>
      <c r="E267" s="39"/>
      <c r="F267" s="241" t="s">
        <v>480</v>
      </c>
      <c r="G267" s="39"/>
      <c r="H267" s="39"/>
      <c r="I267" s="242"/>
      <c r="J267" s="39"/>
      <c r="K267" s="39"/>
      <c r="L267" s="43"/>
      <c r="M267" s="243"/>
      <c r="N267" s="24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189</v>
      </c>
      <c r="AU267" s="16" t="s">
        <v>84</v>
      </c>
    </row>
    <row r="268" s="2" customFormat="1" ht="16.5" customHeight="1">
      <c r="A268" s="37"/>
      <c r="B268" s="38"/>
      <c r="C268" s="226" t="s">
        <v>481</v>
      </c>
      <c r="D268" s="226" t="s">
        <v>184</v>
      </c>
      <c r="E268" s="227" t="s">
        <v>482</v>
      </c>
      <c r="F268" s="228" t="s">
        <v>483</v>
      </c>
      <c r="G268" s="229" t="s">
        <v>269</v>
      </c>
      <c r="H268" s="230">
        <v>2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0.084390000000000007</v>
      </c>
      <c r="R268" s="236">
        <f>Q268*H268</f>
        <v>0.16878000000000001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128</v>
      </c>
      <c r="AT268" s="238" t="s">
        <v>184</v>
      </c>
      <c r="AU268" s="238" t="s">
        <v>84</v>
      </c>
      <c r="AY268" s="16" t="s">
        <v>182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80</v>
      </c>
      <c r="BK268" s="239">
        <f>ROUND(I268*H268,2)</f>
        <v>0</v>
      </c>
      <c r="BL268" s="16" t="s">
        <v>128</v>
      </c>
      <c r="BM268" s="238" t="s">
        <v>484</v>
      </c>
    </row>
    <row r="269" s="2" customFormat="1" ht="16.5" customHeight="1">
      <c r="A269" s="37"/>
      <c r="B269" s="38"/>
      <c r="C269" s="257" t="s">
        <v>485</v>
      </c>
      <c r="D269" s="257" t="s">
        <v>261</v>
      </c>
      <c r="E269" s="258" t="s">
        <v>486</v>
      </c>
      <c r="F269" s="259" t="s">
        <v>487</v>
      </c>
      <c r="G269" s="260" t="s">
        <v>269</v>
      </c>
      <c r="H269" s="261">
        <v>2</v>
      </c>
      <c r="I269" s="262"/>
      <c r="J269" s="263">
        <f>ROUND(I269*H269,2)</f>
        <v>0</v>
      </c>
      <c r="K269" s="264"/>
      <c r="L269" s="265"/>
      <c r="M269" s="266" t="s">
        <v>1</v>
      </c>
      <c r="N269" s="267" t="s">
        <v>41</v>
      </c>
      <c r="O269" s="90"/>
      <c r="P269" s="236">
        <f>O269*H269</f>
        <v>0</v>
      </c>
      <c r="Q269" s="236">
        <v>0.029999999999999999</v>
      </c>
      <c r="R269" s="236">
        <f>Q269*H269</f>
        <v>0.059999999999999998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8" t="s">
        <v>140</v>
      </c>
      <c r="AT269" s="238" t="s">
        <v>261</v>
      </c>
      <c r="AU269" s="238" t="s">
        <v>84</v>
      </c>
      <c r="AY269" s="16" t="s">
        <v>182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6" t="s">
        <v>80</v>
      </c>
      <c r="BK269" s="239">
        <f>ROUND(I269*H269,2)</f>
        <v>0</v>
      </c>
      <c r="BL269" s="16" t="s">
        <v>128</v>
      </c>
      <c r="BM269" s="238" t="s">
        <v>488</v>
      </c>
    </row>
    <row r="270" s="2" customFormat="1" ht="24.15" customHeight="1">
      <c r="A270" s="37"/>
      <c r="B270" s="38"/>
      <c r="C270" s="226" t="s">
        <v>489</v>
      </c>
      <c r="D270" s="226" t="s">
        <v>184</v>
      </c>
      <c r="E270" s="227" t="s">
        <v>490</v>
      </c>
      <c r="F270" s="228" t="s">
        <v>491</v>
      </c>
      <c r="G270" s="229" t="s">
        <v>269</v>
      </c>
      <c r="H270" s="230">
        <v>5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128</v>
      </c>
      <c r="AT270" s="238" t="s">
        <v>184</v>
      </c>
      <c r="AU270" s="238" t="s">
        <v>84</v>
      </c>
      <c r="AY270" s="16" t="s">
        <v>182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80</v>
      </c>
      <c r="BK270" s="239">
        <f>ROUND(I270*H270,2)</f>
        <v>0</v>
      </c>
      <c r="BL270" s="16" t="s">
        <v>128</v>
      </c>
      <c r="BM270" s="238" t="s">
        <v>492</v>
      </c>
    </row>
    <row r="271" s="2" customFormat="1">
      <c r="A271" s="37"/>
      <c r="B271" s="38"/>
      <c r="C271" s="39"/>
      <c r="D271" s="240" t="s">
        <v>189</v>
      </c>
      <c r="E271" s="39"/>
      <c r="F271" s="241" t="s">
        <v>493</v>
      </c>
      <c r="G271" s="39"/>
      <c r="H271" s="39"/>
      <c r="I271" s="242"/>
      <c r="J271" s="39"/>
      <c r="K271" s="39"/>
      <c r="L271" s="43"/>
      <c r="M271" s="243"/>
      <c r="N271" s="24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189</v>
      </c>
      <c r="AU271" s="16" t="s">
        <v>84</v>
      </c>
    </row>
    <row r="272" s="2" customFormat="1" ht="33" customHeight="1">
      <c r="A272" s="37"/>
      <c r="B272" s="38"/>
      <c r="C272" s="226" t="s">
        <v>494</v>
      </c>
      <c r="D272" s="226" t="s">
        <v>184</v>
      </c>
      <c r="E272" s="227" t="s">
        <v>495</v>
      </c>
      <c r="F272" s="228" t="s">
        <v>496</v>
      </c>
      <c r="G272" s="229" t="s">
        <v>269</v>
      </c>
      <c r="H272" s="230">
        <v>4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0.072720000000000007</v>
      </c>
      <c r="R272" s="236">
        <f>Q272*H272</f>
        <v>0.29088000000000003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128</v>
      </c>
      <c r="AT272" s="238" t="s">
        <v>184</v>
      </c>
      <c r="AU272" s="238" t="s">
        <v>84</v>
      </c>
      <c r="AY272" s="16" t="s">
        <v>182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80</v>
      </c>
      <c r="BK272" s="239">
        <f>ROUND(I272*H272,2)</f>
        <v>0</v>
      </c>
      <c r="BL272" s="16" t="s">
        <v>128</v>
      </c>
      <c r="BM272" s="238" t="s">
        <v>497</v>
      </c>
    </row>
    <row r="273" s="2" customFormat="1">
      <c r="A273" s="37"/>
      <c r="B273" s="38"/>
      <c r="C273" s="39"/>
      <c r="D273" s="240" t="s">
        <v>189</v>
      </c>
      <c r="E273" s="39"/>
      <c r="F273" s="241" t="s">
        <v>498</v>
      </c>
      <c r="G273" s="39"/>
      <c r="H273" s="39"/>
      <c r="I273" s="242"/>
      <c r="J273" s="39"/>
      <c r="K273" s="39"/>
      <c r="L273" s="43"/>
      <c r="M273" s="243"/>
      <c r="N273" s="24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189</v>
      </c>
      <c r="AU273" s="16" t="s">
        <v>84</v>
      </c>
    </row>
    <row r="274" s="2" customFormat="1" ht="33" customHeight="1">
      <c r="A274" s="37"/>
      <c r="B274" s="38"/>
      <c r="C274" s="226" t="s">
        <v>499</v>
      </c>
      <c r="D274" s="226" t="s">
        <v>184</v>
      </c>
      <c r="E274" s="227" t="s">
        <v>500</v>
      </c>
      <c r="F274" s="228" t="s">
        <v>501</v>
      </c>
      <c r="G274" s="229" t="s">
        <v>269</v>
      </c>
      <c r="H274" s="230">
        <v>1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41</v>
      </c>
      <c r="O274" s="90"/>
      <c r="P274" s="236">
        <f>O274*H274</f>
        <v>0</v>
      </c>
      <c r="Q274" s="236">
        <v>0.42115999999999998</v>
      </c>
      <c r="R274" s="236">
        <f>Q274*H274</f>
        <v>0.42115999999999998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128</v>
      </c>
      <c r="AT274" s="238" t="s">
        <v>184</v>
      </c>
      <c r="AU274" s="238" t="s">
        <v>84</v>
      </c>
      <c r="AY274" s="16" t="s">
        <v>182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80</v>
      </c>
      <c r="BK274" s="239">
        <f>ROUND(I274*H274,2)</f>
        <v>0</v>
      </c>
      <c r="BL274" s="16" t="s">
        <v>128</v>
      </c>
      <c r="BM274" s="238" t="s">
        <v>502</v>
      </c>
    </row>
    <row r="275" s="2" customFormat="1">
      <c r="A275" s="37"/>
      <c r="B275" s="38"/>
      <c r="C275" s="39"/>
      <c r="D275" s="240" t="s">
        <v>189</v>
      </c>
      <c r="E275" s="39"/>
      <c r="F275" s="241" t="s">
        <v>503</v>
      </c>
      <c r="G275" s="39"/>
      <c r="H275" s="39"/>
      <c r="I275" s="242"/>
      <c r="J275" s="39"/>
      <c r="K275" s="39"/>
      <c r="L275" s="43"/>
      <c r="M275" s="243"/>
      <c r="N275" s="24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189</v>
      </c>
      <c r="AU275" s="16" t="s">
        <v>84</v>
      </c>
    </row>
    <row r="276" s="2" customFormat="1" ht="24.15" customHeight="1">
      <c r="A276" s="37"/>
      <c r="B276" s="38"/>
      <c r="C276" s="226" t="s">
        <v>504</v>
      </c>
      <c r="D276" s="226" t="s">
        <v>184</v>
      </c>
      <c r="E276" s="227" t="s">
        <v>505</v>
      </c>
      <c r="F276" s="228" t="s">
        <v>506</v>
      </c>
      <c r="G276" s="229" t="s">
        <v>269</v>
      </c>
      <c r="H276" s="230">
        <v>4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0.124223</v>
      </c>
      <c r="R276" s="236">
        <f>Q276*H276</f>
        <v>0.496892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128</v>
      </c>
      <c r="AT276" s="238" t="s">
        <v>184</v>
      </c>
      <c r="AU276" s="238" t="s">
        <v>84</v>
      </c>
      <c r="AY276" s="16" t="s">
        <v>182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80</v>
      </c>
      <c r="BK276" s="239">
        <f>ROUND(I276*H276,2)</f>
        <v>0</v>
      </c>
      <c r="BL276" s="16" t="s">
        <v>128</v>
      </c>
      <c r="BM276" s="238" t="s">
        <v>507</v>
      </c>
    </row>
    <row r="277" s="2" customFormat="1">
      <c r="A277" s="37"/>
      <c r="B277" s="38"/>
      <c r="C277" s="39"/>
      <c r="D277" s="240" t="s">
        <v>189</v>
      </c>
      <c r="E277" s="39"/>
      <c r="F277" s="241" t="s">
        <v>508</v>
      </c>
      <c r="G277" s="39"/>
      <c r="H277" s="39"/>
      <c r="I277" s="242"/>
      <c r="J277" s="39"/>
      <c r="K277" s="39"/>
      <c r="L277" s="43"/>
      <c r="M277" s="243"/>
      <c r="N277" s="24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189</v>
      </c>
      <c r="AU277" s="16" t="s">
        <v>84</v>
      </c>
    </row>
    <row r="278" s="2" customFormat="1" ht="21.75" customHeight="1">
      <c r="A278" s="37"/>
      <c r="B278" s="38"/>
      <c r="C278" s="257" t="s">
        <v>509</v>
      </c>
      <c r="D278" s="257" t="s">
        <v>261</v>
      </c>
      <c r="E278" s="258" t="s">
        <v>510</v>
      </c>
      <c r="F278" s="259" t="s">
        <v>511</v>
      </c>
      <c r="G278" s="260" t="s">
        <v>269</v>
      </c>
      <c r="H278" s="261">
        <v>4</v>
      </c>
      <c r="I278" s="262"/>
      <c r="J278" s="263">
        <f>ROUND(I278*H278,2)</f>
        <v>0</v>
      </c>
      <c r="K278" s="264"/>
      <c r="L278" s="265"/>
      <c r="M278" s="266" t="s">
        <v>1</v>
      </c>
      <c r="N278" s="267" t="s">
        <v>41</v>
      </c>
      <c r="O278" s="90"/>
      <c r="P278" s="236">
        <f>O278*H278</f>
        <v>0</v>
      </c>
      <c r="Q278" s="236">
        <v>0.067000000000000004</v>
      </c>
      <c r="R278" s="236">
        <f>Q278*H278</f>
        <v>0.26800000000000002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140</v>
      </c>
      <c r="AT278" s="238" t="s">
        <v>261</v>
      </c>
      <c r="AU278" s="238" t="s">
        <v>84</v>
      </c>
      <c r="AY278" s="16" t="s">
        <v>182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80</v>
      </c>
      <c r="BK278" s="239">
        <f>ROUND(I278*H278,2)</f>
        <v>0</v>
      </c>
      <c r="BL278" s="16" t="s">
        <v>128</v>
      </c>
      <c r="BM278" s="238" t="s">
        <v>512</v>
      </c>
    </row>
    <row r="279" s="2" customFormat="1" ht="24.15" customHeight="1">
      <c r="A279" s="37"/>
      <c r="B279" s="38"/>
      <c r="C279" s="226" t="s">
        <v>513</v>
      </c>
      <c r="D279" s="226" t="s">
        <v>184</v>
      </c>
      <c r="E279" s="227" t="s">
        <v>514</v>
      </c>
      <c r="F279" s="228" t="s">
        <v>515</v>
      </c>
      <c r="G279" s="229" t="s">
        <v>269</v>
      </c>
      <c r="H279" s="230">
        <v>4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41</v>
      </c>
      <c r="O279" s="90"/>
      <c r="P279" s="236">
        <f>O279*H279</f>
        <v>0</v>
      </c>
      <c r="Q279" s="236">
        <v>0.029722999999999999</v>
      </c>
      <c r="R279" s="236">
        <f>Q279*H279</f>
        <v>0.118892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128</v>
      </c>
      <c r="AT279" s="238" t="s">
        <v>184</v>
      </c>
      <c r="AU279" s="238" t="s">
        <v>84</v>
      </c>
      <c r="AY279" s="16" t="s">
        <v>182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80</v>
      </c>
      <c r="BK279" s="239">
        <f>ROUND(I279*H279,2)</f>
        <v>0</v>
      </c>
      <c r="BL279" s="16" t="s">
        <v>128</v>
      </c>
      <c r="BM279" s="238" t="s">
        <v>516</v>
      </c>
    </row>
    <row r="280" s="2" customFormat="1">
      <c r="A280" s="37"/>
      <c r="B280" s="38"/>
      <c r="C280" s="39"/>
      <c r="D280" s="240" t="s">
        <v>189</v>
      </c>
      <c r="E280" s="39"/>
      <c r="F280" s="241" t="s">
        <v>517</v>
      </c>
      <c r="G280" s="39"/>
      <c r="H280" s="39"/>
      <c r="I280" s="242"/>
      <c r="J280" s="39"/>
      <c r="K280" s="39"/>
      <c r="L280" s="43"/>
      <c r="M280" s="243"/>
      <c r="N280" s="24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189</v>
      </c>
      <c r="AU280" s="16" t="s">
        <v>84</v>
      </c>
    </row>
    <row r="281" s="2" customFormat="1" ht="21.75" customHeight="1">
      <c r="A281" s="37"/>
      <c r="B281" s="38"/>
      <c r="C281" s="257" t="s">
        <v>518</v>
      </c>
      <c r="D281" s="257" t="s">
        <v>261</v>
      </c>
      <c r="E281" s="258" t="s">
        <v>519</v>
      </c>
      <c r="F281" s="259" t="s">
        <v>520</v>
      </c>
      <c r="G281" s="260" t="s">
        <v>269</v>
      </c>
      <c r="H281" s="261">
        <v>4</v>
      </c>
      <c r="I281" s="262"/>
      <c r="J281" s="263">
        <f>ROUND(I281*H281,2)</f>
        <v>0</v>
      </c>
      <c r="K281" s="264"/>
      <c r="L281" s="265"/>
      <c r="M281" s="266" t="s">
        <v>1</v>
      </c>
      <c r="N281" s="267" t="s">
        <v>41</v>
      </c>
      <c r="O281" s="90"/>
      <c r="P281" s="236">
        <f>O281*H281</f>
        <v>0</v>
      </c>
      <c r="Q281" s="236">
        <v>0.111</v>
      </c>
      <c r="R281" s="236">
        <f>Q281*H281</f>
        <v>0.44400000000000001</v>
      </c>
      <c r="S281" s="236">
        <v>0</v>
      </c>
      <c r="T281" s="23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8" t="s">
        <v>140</v>
      </c>
      <c r="AT281" s="238" t="s">
        <v>261</v>
      </c>
      <c r="AU281" s="238" t="s">
        <v>84</v>
      </c>
      <c r="AY281" s="16" t="s">
        <v>182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6" t="s">
        <v>80</v>
      </c>
      <c r="BK281" s="239">
        <f>ROUND(I281*H281,2)</f>
        <v>0</v>
      </c>
      <c r="BL281" s="16" t="s">
        <v>128</v>
      </c>
      <c r="BM281" s="238" t="s">
        <v>521</v>
      </c>
    </row>
    <row r="282" s="2" customFormat="1" ht="24.15" customHeight="1">
      <c r="A282" s="37"/>
      <c r="B282" s="38"/>
      <c r="C282" s="226" t="s">
        <v>522</v>
      </c>
      <c r="D282" s="226" t="s">
        <v>184</v>
      </c>
      <c r="E282" s="227" t="s">
        <v>523</v>
      </c>
      <c r="F282" s="228" t="s">
        <v>524</v>
      </c>
      <c r="G282" s="229" t="s">
        <v>269</v>
      </c>
      <c r="H282" s="230">
        <v>4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41</v>
      </c>
      <c r="O282" s="90"/>
      <c r="P282" s="236">
        <f>O282*H282</f>
        <v>0</v>
      </c>
      <c r="Q282" s="236">
        <v>0.029722999999999999</v>
      </c>
      <c r="R282" s="236">
        <f>Q282*H282</f>
        <v>0.118892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128</v>
      </c>
      <c r="AT282" s="238" t="s">
        <v>184</v>
      </c>
      <c r="AU282" s="238" t="s">
        <v>84</v>
      </c>
      <c r="AY282" s="16" t="s">
        <v>182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80</v>
      </c>
      <c r="BK282" s="239">
        <f>ROUND(I282*H282,2)</f>
        <v>0</v>
      </c>
      <c r="BL282" s="16" t="s">
        <v>128</v>
      </c>
      <c r="BM282" s="238" t="s">
        <v>525</v>
      </c>
    </row>
    <row r="283" s="2" customFormat="1">
      <c r="A283" s="37"/>
      <c r="B283" s="38"/>
      <c r="C283" s="39"/>
      <c r="D283" s="240" t="s">
        <v>189</v>
      </c>
      <c r="E283" s="39"/>
      <c r="F283" s="241" t="s">
        <v>526</v>
      </c>
      <c r="G283" s="39"/>
      <c r="H283" s="39"/>
      <c r="I283" s="242"/>
      <c r="J283" s="39"/>
      <c r="K283" s="39"/>
      <c r="L283" s="43"/>
      <c r="M283" s="243"/>
      <c r="N283" s="24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189</v>
      </c>
      <c r="AU283" s="16" t="s">
        <v>84</v>
      </c>
    </row>
    <row r="284" s="2" customFormat="1" ht="24.15" customHeight="1">
      <c r="A284" s="37"/>
      <c r="B284" s="38"/>
      <c r="C284" s="257" t="s">
        <v>527</v>
      </c>
      <c r="D284" s="257" t="s">
        <v>261</v>
      </c>
      <c r="E284" s="258" t="s">
        <v>528</v>
      </c>
      <c r="F284" s="259" t="s">
        <v>529</v>
      </c>
      <c r="G284" s="260" t="s">
        <v>269</v>
      </c>
      <c r="H284" s="261">
        <v>4</v>
      </c>
      <c r="I284" s="262"/>
      <c r="J284" s="263">
        <f>ROUND(I284*H284,2)</f>
        <v>0</v>
      </c>
      <c r="K284" s="264"/>
      <c r="L284" s="265"/>
      <c r="M284" s="266" t="s">
        <v>1</v>
      </c>
      <c r="N284" s="267" t="s">
        <v>41</v>
      </c>
      <c r="O284" s="90"/>
      <c r="P284" s="236">
        <f>O284*H284</f>
        <v>0</v>
      </c>
      <c r="Q284" s="236">
        <v>0.057000000000000002</v>
      </c>
      <c r="R284" s="236">
        <f>Q284*H284</f>
        <v>0.22800000000000001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140</v>
      </c>
      <c r="AT284" s="238" t="s">
        <v>261</v>
      </c>
      <c r="AU284" s="238" t="s">
        <v>84</v>
      </c>
      <c r="AY284" s="16" t="s">
        <v>182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80</v>
      </c>
      <c r="BK284" s="239">
        <f>ROUND(I284*H284,2)</f>
        <v>0</v>
      </c>
      <c r="BL284" s="16" t="s">
        <v>128</v>
      </c>
      <c r="BM284" s="238" t="s">
        <v>530</v>
      </c>
    </row>
    <row r="285" s="2" customFormat="1" ht="24.15" customHeight="1">
      <c r="A285" s="37"/>
      <c r="B285" s="38"/>
      <c r="C285" s="226" t="s">
        <v>531</v>
      </c>
      <c r="D285" s="226" t="s">
        <v>184</v>
      </c>
      <c r="E285" s="227" t="s">
        <v>532</v>
      </c>
      <c r="F285" s="228" t="s">
        <v>533</v>
      </c>
      <c r="G285" s="229" t="s">
        <v>269</v>
      </c>
      <c r="H285" s="230">
        <v>4</v>
      </c>
      <c r="I285" s="231"/>
      <c r="J285" s="232">
        <f>ROUND(I285*H285,2)</f>
        <v>0</v>
      </c>
      <c r="K285" s="233"/>
      <c r="L285" s="43"/>
      <c r="M285" s="234" t="s">
        <v>1</v>
      </c>
      <c r="N285" s="235" t="s">
        <v>41</v>
      </c>
      <c r="O285" s="90"/>
      <c r="P285" s="236">
        <f>O285*H285</f>
        <v>0</v>
      </c>
      <c r="Q285" s="236">
        <v>0.029722999999999999</v>
      </c>
      <c r="R285" s="236">
        <f>Q285*H285</f>
        <v>0.118892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128</v>
      </c>
      <c r="AT285" s="238" t="s">
        <v>184</v>
      </c>
      <c r="AU285" s="238" t="s">
        <v>84</v>
      </c>
      <c r="AY285" s="16" t="s">
        <v>182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80</v>
      </c>
      <c r="BK285" s="239">
        <f>ROUND(I285*H285,2)</f>
        <v>0</v>
      </c>
      <c r="BL285" s="16" t="s">
        <v>128</v>
      </c>
      <c r="BM285" s="238" t="s">
        <v>534</v>
      </c>
    </row>
    <row r="286" s="2" customFormat="1">
      <c r="A286" s="37"/>
      <c r="B286" s="38"/>
      <c r="C286" s="39"/>
      <c r="D286" s="240" t="s">
        <v>189</v>
      </c>
      <c r="E286" s="39"/>
      <c r="F286" s="241" t="s">
        <v>535</v>
      </c>
      <c r="G286" s="39"/>
      <c r="H286" s="39"/>
      <c r="I286" s="242"/>
      <c r="J286" s="39"/>
      <c r="K286" s="39"/>
      <c r="L286" s="43"/>
      <c r="M286" s="243"/>
      <c r="N286" s="24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189</v>
      </c>
      <c r="AU286" s="16" t="s">
        <v>84</v>
      </c>
    </row>
    <row r="287" s="2" customFormat="1" ht="24.15" customHeight="1">
      <c r="A287" s="37"/>
      <c r="B287" s="38"/>
      <c r="C287" s="257" t="s">
        <v>536</v>
      </c>
      <c r="D287" s="257" t="s">
        <v>261</v>
      </c>
      <c r="E287" s="258" t="s">
        <v>537</v>
      </c>
      <c r="F287" s="259" t="s">
        <v>538</v>
      </c>
      <c r="G287" s="260" t="s">
        <v>269</v>
      </c>
      <c r="H287" s="261">
        <v>4</v>
      </c>
      <c r="I287" s="262"/>
      <c r="J287" s="263">
        <f>ROUND(I287*H287,2)</f>
        <v>0</v>
      </c>
      <c r="K287" s="264"/>
      <c r="L287" s="265"/>
      <c r="M287" s="266" t="s">
        <v>1</v>
      </c>
      <c r="N287" s="267" t="s">
        <v>41</v>
      </c>
      <c r="O287" s="90"/>
      <c r="P287" s="236">
        <f>O287*H287</f>
        <v>0</v>
      </c>
      <c r="Q287" s="236">
        <v>0.089999999999999997</v>
      </c>
      <c r="R287" s="236">
        <f>Q287*H287</f>
        <v>0.35999999999999999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140</v>
      </c>
      <c r="AT287" s="238" t="s">
        <v>261</v>
      </c>
      <c r="AU287" s="238" t="s">
        <v>84</v>
      </c>
      <c r="AY287" s="16" t="s">
        <v>182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80</v>
      </c>
      <c r="BK287" s="239">
        <f>ROUND(I287*H287,2)</f>
        <v>0</v>
      </c>
      <c r="BL287" s="16" t="s">
        <v>128</v>
      </c>
      <c r="BM287" s="238" t="s">
        <v>539</v>
      </c>
    </row>
    <row r="288" s="2" customFormat="1" ht="24.15" customHeight="1">
      <c r="A288" s="37"/>
      <c r="B288" s="38"/>
      <c r="C288" s="257" t="s">
        <v>540</v>
      </c>
      <c r="D288" s="257" t="s">
        <v>261</v>
      </c>
      <c r="E288" s="258" t="s">
        <v>541</v>
      </c>
      <c r="F288" s="259" t="s">
        <v>542</v>
      </c>
      <c r="G288" s="260" t="s">
        <v>269</v>
      </c>
      <c r="H288" s="261">
        <v>4</v>
      </c>
      <c r="I288" s="262"/>
      <c r="J288" s="263">
        <f>ROUND(I288*H288,2)</f>
        <v>0</v>
      </c>
      <c r="K288" s="264"/>
      <c r="L288" s="265"/>
      <c r="M288" s="266" t="s">
        <v>1</v>
      </c>
      <c r="N288" s="267" t="s">
        <v>41</v>
      </c>
      <c r="O288" s="90"/>
      <c r="P288" s="236">
        <f>O288*H288</f>
        <v>0</v>
      </c>
      <c r="Q288" s="236">
        <v>0.027</v>
      </c>
      <c r="R288" s="236">
        <f>Q288*H288</f>
        <v>0.108</v>
      </c>
      <c r="S288" s="236">
        <v>0</v>
      </c>
      <c r="T288" s="23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140</v>
      </c>
      <c r="AT288" s="238" t="s">
        <v>261</v>
      </c>
      <c r="AU288" s="238" t="s">
        <v>84</v>
      </c>
      <c r="AY288" s="16" t="s">
        <v>182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80</v>
      </c>
      <c r="BK288" s="239">
        <f>ROUND(I288*H288,2)</f>
        <v>0</v>
      </c>
      <c r="BL288" s="16" t="s">
        <v>128</v>
      </c>
      <c r="BM288" s="238" t="s">
        <v>543</v>
      </c>
    </row>
    <row r="289" s="2" customFormat="1" ht="21.75" customHeight="1">
      <c r="A289" s="37"/>
      <c r="B289" s="38"/>
      <c r="C289" s="257" t="s">
        <v>544</v>
      </c>
      <c r="D289" s="257" t="s">
        <v>261</v>
      </c>
      <c r="E289" s="258" t="s">
        <v>545</v>
      </c>
      <c r="F289" s="259" t="s">
        <v>546</v>
      </c>
      <c r="G289" s="260" t="s">
        <v>269</v>
      </c>
      <c r="H289" s="261">
        <v>4</v>
      </c>
      <c r="I289" s="262"/>
      <c r="J289" s="263">
        <f>ROUND(I289*H289,2)</f>
        <v>0</v>
      </c>
      <c r="K289" s="264"/>
      <c r="L289" s="265"/>
      <c r="M289" s="266" t="s">
        <v>1</v>
      </c>
      <c r="N289" s="267" t="s">
        <v>41</v>
      </c>
      <c r="O289" s="90"/>
      <c r="P289" s="236">
        <f>O289*H289</f>
        <v>0</v>
      </c>
      <c r="Q289" s="236">
        <v>0.0085000000000000006</v>
      </c>
      <c r="R289" s="236">
        <f>Q289*H289</f>
        <v>0.034000000000000002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140</v>
      </c>
      <c r="AT289" s="238" t="s">
        <v>261</v>
      </c>
      <c r="AU289" s="238" t="s">
        <v>84</v>
      </c>
      <c r="AY289" s="16" t="s">
        <v>182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80</v>
      </c>
      <c r="BK289" s="239">
        <f>ROUND(I289*H289,2)</f>
        <v>0</v>
      </c>
      <c r="BL289" s="16" t="s">
        <v>128</v>
      </c>
      <c r="BM289" s="238" t="s">
        <v>547</v>
      </c>
    </row>
    <row r="290" s="2" customFormat="1" ht="37.8" customHeight="1">
      <c r="A290" s="37"/>
      <c r="B290" s="38"/>
      <c r="C290" s="226" t="s">
        <v>548</v>
      </c>
      <c r="D290" s="226" t="s">
        <v>184</v>
      </c>
      <c r="E290" s="227" t="s">
        <v>549</v>
      </c>
      <c r="F290" s="228" t="s">
        <v>550</v>
      </c>
      <c r="G290" s="229" t="s">
        <v>269</v>
      </c>
      <c r="H290" s="230">
        <v>1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41</v>
      </c>
      <c r="O290" s="90"/>
      <c r="P290" s="236">
        <f>O290*H290</f>
        <v>0</v>
      </c>
      <c r="Q290" s="236">
        <v>0.089999999999999997</v>
      </c>
      <c r="R290" s="236">
        <f>Q290*H290</f>
        <v>0.089999999999999997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128</v>
      </c>
      <c r="AT290" s="238" t="s">
        <v>184</v>
      </c>
      <c r="AU290" s="238" t="s">
        <v>84</v>
      </c>
      <c r="AY290" s="16" t="s">
        <v>182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80</v>
      </c>
      <c r="BK290" s="239">
        <f>ROUND(I290*H290,2)</f>
        <v>0</v>
      </c>
      <c r="BL290" s="16" t="s">
        <v>128</v>
      </c>
      <c r="BM290" s="238" t="s">
        <v>551</v>
      </c>
    </row>
    <row r="291" s="2" customFormat="1">
      <c r="A291" s="37"/>
      <c r="B291" s="38"/>
      <c r="C291" s="39"/>
      <c r="D291" s="240" t="s">
        <v>189</v>
      </c>
      <c r="E291" s="39"/>
      <c r="F291" s="241" t="s">
        <v>552</v>
      </c>
      <c r="G291" s="39"/>
      <c r="H291" s="39"/>
      <c r="I291" s="242"/>
      <c r="J291" s="39"/>
      <c r="K291" s="39"/>
      <c r="L291" s="43"/>
      <c r="M291" s="243"/>
      <c r="N291" s="24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189</v>
      </c>
      <c r="AU291" s="16" t="s">
        <v>84</v>
      </c>
    </row>
    <row r="292" s="2" customFormat="1" ht="21.75" customHeight="1">
      <c r="A292" s="37"/>
      <c r="B292" s="38"/>
      <c r="C292" s="257" t="s">
        <v>553</v>
      </c>
      <c r="D292" s="257" t="s">
        <v>261</v>
      </c>
      <c r="E292" s="258" t="s">
        <v>554</v>
      </c>
      <c r="F292" s="259" t="s">
        <v>555</v>
      </c>
      <c r="G292" s="260" t="s">
        <v>269</v>
      </c>
      <c r="H292" s="261">
        <v>1</v>
      </c>
      <c r="I292" s="262"/>
      <c r="J292" s="263">
        <f>ROUND(I292*H292,2)</f>
        <v>0</v>
      </c>
      <c r="K292" s="264"/>
      <c r="L292" s="265"/>
      <c r="M292" s="266" t="s">
        <v>1</v>
      </c>
      <c r="N292" s="267" t="s">
        <v>41</v>
      </c>
      <c r="O292" s="90"/>
      <c r="P292" s="236">
        <f>O292*H292</f>
        <v>0</v>
      </c>
      <c r="Q292" s="236">
        <v>0.059999999999999998</v>
      </c>
      <c r="R292" s="236">
        <f>Q292*H292</f>
        <v>0.059999999999999998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140</v>
      </c>
      <c r="AT292" s="238" t="s">
        <v>261</v>
      </c>
      <c r="AU292" s="238" t="s">
        <v>84</v>
      </c>
      <c r="AY292" s="16" t="s">
        <v>182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80</v>
      </c>
      <c r="BK292" s="239">
        <f>ROUND(I292*H292,2)</f>
        <v>0</v>
      </c>
      <c r="BL292" s="16" t="s">
        <v>128</v>
      </c>
      <c r="BM292" s="238" t="s">
        <v>556</v>
      </c>
    </row>
    <row r="293" s="2" customFormat="1" ht="24.15" customHeight="1">
      <c r="A293" s="37"/>
      <c r="B293" s="38"/>
      <c r="C293" s="226" t="s">
        <v>557</v>
      </c>
      <c r="D293" s="226" t="s">
        <v>184</v>
      </c>
      <c r="E293" s="227" t="s">
        <v>558</v>
      </c>
      <c r="F293" s="228" t="s">
        <v>559</v>
      </c>
      <c r="G293" s="229" t="s">
        <v>269</v>
      </c>
      <c r="H293" s="230">
        <v>5</v>
      </c>
      <c r="I293" s="231"/>
      <c r="J293" s="232">
        <f>ROUND(I293*H293,2)</f>
        <v>0</v>
      </c>
      <c r="K293" s="233"/>
      <c r="L293" s="43"/>
      <c r="M293" s="234" t="s">
        <v>1</v>
      </c>
      <c r="N293" s="235" t="s">
        <v>41</v>
      </c>
      <c r="O293" s="90"/>
      <c r="P293" s="236">
        <f>O293*H293</f>
        <v>0</v>
      </c>
      <c r="Q293" s="236">
        <v>0.217338</v>
      </c>
      <c r="R293" s="236">
        <f>Q293*H293</f>
        <v>1.0866899999999999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128</v>
      </c>
      <c r="AT293" s="238" t="s">
        <v>184</v>
      </c>
      <c r="AU293" s="238" t="s">
        <v>84</v>
      </c>
      <c r="AY293" s="16" t="s">
        <v>182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80</v>
      </c>
      <c r="BK293" s="239">
        <f>ROUND(I293*H293,2)</f>
        <v>0</v>
      </c>
      <c r="BL293" s="16" t="s">
        <v>128</v>
      </c>
      <c r="BM293" s="238" t="s">
        <v>560</v>
      </c>
    </row>
    <row r="294" s="2" customFormat="1">
      <c r="A294" s="37"/>
      <c r="B294" s="38"/>
      <c r="C294" s="39"/>
      <c r="D294" s="240" t="s">
        <v>189</v>
      </c>
      <c r="E294" s="39"/>
      <c r="F294" s="241" t="s">
        <v>561</v>
      </c>
      <c r="G294" s="39"/>
      <c r="H294" s="39"/>
      <c r="I294" s="242"/>
      <c r="J294" s="39"/>
      <c r="K294" s="39"/>
      <c r="L294" s="43"/>
      <c r="M294" s="243"/>
      <c r="N294" s="24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189</v>
      </c>
      <c r="AU294" s="16" t="s">
        <v>84</v>
      </c>
    </row>
    <row r="295" s="13" customFormat="1">
      <c r="A295" s="13"/>
      <c r="B295" s="245"/>
      <c r="C295" s="246"/>
      <c r="D295" s="247" t="s">
        <v>191</v>
      </c>
      <c r="E295" s="248" t="s">
        <v>1</v>
      </c>
      <c r="F295" s="249" t="s">
        <v>285</v>
      </c>
      <c r="G295" s="246"/>
      <c r="H295" s="250">
        <v>1</v>
      </c>
      <c r="I295" s="251"/>
      <c r="J295" s="246"/>
      <c r="K295" s="246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191</v>
      </c>
      <c r="AU295" s="256" t="s">
        <v>84</v>
      </c>
      <c r="AV295" s="13" t="s">
        <v>84</v>
      </c>
      <c r="AW295" s="13" t="s">
        <v>33</v>
      </c>
      <c r="AX295" s="13" t="s">
        <v>76</v>
      </c>
      <c r="AY295" s="256" t="s">
        <v>182</v>
      </c>
    </row>
    <row r="296" s="13" customFormat="1">
      <c r="A296" s="13"/>
      <c r="B296" s="245"/>
      <c r="C296" s="246"/>
      <c r="D296" s="247" t="s">
        <v>191</v>
      </c>
      <c r="E296" s="248" t="s">
        <v>1</v>
      </c>
      <c r="F296" s="249" t="s">
        <v>562</v>
      </c>
      <c r="G296" s="246"/>
      <c r="H296" s="250">
        <v>4</v>
      </c>
      <c r="I296" s="251"/>
      <c r="J296" s="246"/>
      <c r="K296" s="246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191</v>
      </c>
      <c r="AU296" s="256" t="s">
        <v>84</v>
      </c>
      <c r="AV296" s="13" t="s">
        <v>84</v>
      </c>
      <c r="AW296" s="13" t="s">
        <v>33</v>
      </c>
      <c r="AX296" s="13" t="s">
        <v>76</v>
      </c>
      <c r="AY296" s="256" t="s">
        <v>182</v>
      </c>
    </row>
    <row r="297" s="2" customFormat="1" ht="16.5" customHeight="1">
      <c r="A297" s="37"/>
      <c r="B297" s="38"/>
      <c r="C297" s="257" t="s">
        <v>563</v>
      </c>
      <c r="D297" s="257" t="s">
        <v>261</v>
      </c>
      <c r="E297" s="258" t="s">
        <v>564</v>
      </c>
      <c r="F297" s="259" t="s">
        <v>565</v>
      </c>
      <c r="G297" s="260" t="s">
        <v>269</v>
      </c>
      <c r="H297" s="261">
        <v>1</v>
      </c>
      <c r="I297" s="262"/>
      <c r="J297" s="263">
        <f>ROUND(I297*H297,2)</f>
        <v>0</v>
      </c>
      <c r="K297" s="264"/>
      <c r="L297" s="265"/>
      <c r="M297" s="266" t="s">
        <v>1</v>
      </c>
      <c r="N297" s="267" t="s">
        <v>41</v>
      </c>
      <c r="O297" s="90"/>
      <c r="P297" s="236">
        <f>O297*H297</f>
        <v>0</v>
      </c>
      <c r="Q297" s="236">
        <v>0.059999999999999998</v>
      </c>
      <c r="R297" s="236">
        <f>Q297*H297</f>
        <v>0.059999999999999998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140</v>
      </c>
      <c r="AT297" s="238" t="s">
        <v>261</v>
      </c>
      <c r="AU297" s="238" t="s">
        <v>84</v>
      </c>
      <c r="AY297" s="16" t="s">
        <v>182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80</v>
      </c>
      <c r="BK297" s="239">
        <f>ROUND(I297*H297,2)</f>
        <v>0</v>
      </c>
      <c r="BL297" s="16" t="s">
        <v>128</v>
      </c>
      <c r="BM297" s="238" t="s">
        <v>566</v>
      </c>
    </row>
    <row r="298" s="2" customFormat="1" ht="24.15" customHeight="1">
      <c r="A298" s="37"/>
      <c r="B298" s="38"/>
      <c r="C298" s="257" t="s">
        <v>567</v>
      </c>
      <c r="D298" s="257" t="s">
        <v>261</v>
      </c>
      <c r="E298" s="258" t="s">
        <v>568</v>
      </c>
      <c r="F298" s="259" t="s">
        <v>569</v>
      </c>
      <c r="G298" s="260" t="s">
        <v>269</v>
      </c>
      <c r="H298" s="261">
        <v>4</v>
      </c>
      <c r="I298" s="262"/>
      <c r="J298" s="263">
        <f>ROUND(I298*H298,2)</f>
        <v>0</v>
      </c>
      <c r="K298" s="264"/>
      <c r="L298" s="265"/>
      <c r="M298" s="266" t="s">
        <v>1</v>
      </c>
      <c r="N298" s="267" t="s">
        <v>41</v>
      </c>
      <c r="O298" s="90"/>
      <c r="P298" s="236">
        <f>O298*H298</f>
        <v>0</v>
      </c>
      <c r="Q298" s="236">
        <v>0.108</v>
      </c>
      <c r="R298" s="236">
        <f>Q298*H298</f>
        <v>0.432</v>
      </c>
      <c r="S298" s="236">
        <v>0</v>
      </c>
      <c r="T298" s="23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140</v>
      </c>
      <c r="AT298" s="238" t="s">
        <v>261</v>
      </c>
      <c r="AU298" s="238" t="s">
        <v>84</v>
      </c>
      <c r="AY298" s="16" t="s">
        <v>182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80</v>
      </c>
      <c r="BK298" s="239">
        <f>ROUND(I298*H298,2)</f>
        <v>0</v>
      </c>
      <c r="BL298" s="16" t="s">
        <v>128</v>
      </c>
      <c r="BM298" s="238" t="s">
        <v>570</v>
      </c>
    </row>
    <row r="299" s="2" customFormat="1" ht="24.15" customHeight="1">
      <c r="A299" s="37"/>
      <c r="B299" s="38"/>
      <c r="C299" s="226" t="s">
        <v>571</v>
      </c>
      <c r="D299" s="226" t="s">
        <v>184</v>
      </c>
      <c r="E299" s="227" t="s">
        <v>572</v>
      </c>
      <c r="F299" s="228" t="s">
        <v>573</v>
      </c>
      <c r="G299" s="229" t="s">
        <v>269</v>
      </c>
      <c r="H299" s="230">
        <v>2</v>
      </c>
      <c r="I299" s="231"/>
      <c r="J299" s="232">
        <f>ROUND(I299*H299,2)</f>
        <v>0</v>
      </c>
      <c r="K299" s="233"/>
      <c r="L299" s="43"/>
      <c r="M299" s="234" t="s">
        <v>1</v>
      </c>
      <c r="N299" s="235" t="s">
        <v>41</v>
      </c>
      <c r="O299" s="90"/>
      <c r="P299" s="236">
        <f>O299*H299</f>
        <v>0</v>
      </c>
      <c r="Q299" s="236">
        <v>0.32973999999999998</v>
      </c>
      <c r="R299" s="236">
        <f>Q299*H299</f>
        <v>0.65947999999999996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128</v>
      </c>
      <c r="AT299" s="238" t="s">
        <v>184</v>
      </c>
      <c r="AU299" s="238" t="s">
        <v>84</v>
      </c>
      <c r="AY299" s="16" t="s">
        <v>182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80</v>
      </c>
      <c r="BK299" s="239">
        <f>ROUND(I299*H299,2)</f>
        <v>0</v>
      </c>
      <c r="BL299" s="16" t="s">
        <v>128</v>
      </c>
      <c r="BM299" s="238" t="s">
        <v>574</v>
      </c>
    </row>
    <row r="300" s="12" customFormat="1" ht="22.8" customHeight="1">
      <c r="A300" s="12"/>
      <c r="B300" s="210"/>
      <c r="C300" s="211"/>
      <c r="D300" s="212" t="s">
        <v>75</v>
      </c>
      <c r="E300" s="224" t="s">
        <v>575</v>
      </c>
      <c r="F300" s="224" t="s">
        <v>576</v>
      </c>
      <c r="G300" s="211"/>
      <c r="H300" s="211"/>
      <c r="I300" s="214"/>
      <c r="J300" s="225">
        <f>BK300</f>
        <v>0</v>
      </c>
      <c r="K300" s="211"/>
      <c r="L300" s="216"/>
      <c r="M300" s="217"/>
      <c r="N300" s="218"/>
      <c r="O300" s="218"/>
      <c r="P300" s="219">
        <f>SUM(P301:P303)</f>
        <v>0</v>
      </c>
      <c r="Q300" s="218"/>
      <c r="R300" s="219">
        <f>SUM(R301:R303)</f>
        <v>0</v>
      </c>
      <c r="S300" s="218"/>
      <c r="T300" s="220">
        <f>SUM(T301:T303)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1" t="s">
        <v>80</v>
      </c>
      <c r="AT300" s="222" t="s">
        <v>75</v>
      </c>
      <c r="AU300" s="222" t="s">
        <v>80</v>
      </c>
      <c r="AY300" s="221" t="s">
        <v>182</v>
      </c>
      <c r="BK300" s="223">
        <f>SUM(BK301:BK303)</f>
        <v>0</v>
      </c>
    </row>
    <row r="301" s="2" customFormat="1" ht="24.15" customHeight="1">
      <c r="A301" s="37"/>
      <c r="B301" s="38"/>
      <c r="C301" s="226" t="s">
        <v>577</v>
      </c>
      <c r="D301" s="226" t="s">
        <v>184</v>
      </c>
      <c r="E301" s="227" t="s">
        <v>578</v>
      </c>
      <c r="F301" s="228" t="s">
        <v>579</v>
      </c>
      <c r="G301" s="229" t="s">
        <v>243</v>
      </c>
      <c r="H301" s="230">
        <v>33.585999999999999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128</v>
      </c>
      <c r="AT301" s="238" t="s">
        <v>184</v>
      </c>
      <c r="AU301" s="238" t="s">
        <v>84</v>
      </c>
      <c r="AY301" s="16" t="s">
        <v>182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80</v>
      </c>
      <c r="BK301" s="239">
        <f>ROUND(I301*H301,2)</f>
        <v>0</v>
      </c>
      <c r="BL301" s="16" t="s">
        <v>128</v>
      </c>
      <c r="BM301" s="238" t="s">
        <v>580</v>
      </c>
    </row>
    <row r="302" s="2" customFormat="1">
      <c r="A302" s="37"/>
      <c r="B302" s="38"/>
      <c r="C302" s="39"/>
      <c r="D302" s="240" t="s">
        <v>189</v>
      </c>
      <c r="E302" s="39"/>
      <c r="F302" s="241" t="s">
        <v>581</v>
      </c>
      <c r="G302" s="39"/>
      <c r="H302" s="39"/>
      <c r="I302" s="242"/>
      <c r="J302" s="39"/>
      <c r="K302" s="39"/>
      <c r="L302" s="43"/>
      <c r="M302" s="243"/>
      <c r="N302" s="24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189</v>
      </c>
      <c r="AU302" s="16" t="s">
        <v>84</v>
      </c>
    </row>
    <row r="303" s="13" customFormat="1">
      <c r="A303" s="13"/>
      <c r="B303" s="245"/>
      <c r="C303" s="246"/>
      <c r="D303" s="247" t="s">
        <v>191</v>
      </c>
      <c r="E303" s="248" t="s">
        <v>1</v>
      </c>
      <c r="F303" s="249" t="s">
        <v>582</v>
      </c>
      <c r="G303" s="246"/>
      <c r="H303" s="250">
        <v>33.586000000000013</v>
      </c>
      <c r="I303" s="251"/>
      <c r="J303" s="246"/>
      <c r="K303" s="246"/>
      <c r="L303" s="252"/>
      <c r="M303" s="253"/>
      <c r="N303" s="254"/>
      <c r="O303" s="254"/>
      <c r="P303" s="254"/>
      <c r="Q303" s="254"/>
      <c r="R303" s="254"/>
      <c r="S303" s="254"/>
      <c r="T303" s="25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6" t="s">
        <v>191</v>
      </c>
      <c r="AU303" s="256" t="s">
        <v>84</v>
      </c>
      <c r="AV303" s="13" t="s">
        <v>84</v>
      </c>
      <c r="AW303" s="13" t="s">
        <v>33</v>
      </c>
      <c r="AX303" s="13" t="s">
        <v>76</v>
      </c>
      <c r="AY303" s="256" t="s">
        <v>182</v>
      </c>
    </row>
    <row r="304" s="12" customFormat="1" ht="25.92" customHeight="1">
      <c r="A304" s="12"/>
      <c r="B304" s="210"/>
      <c r="C304" s="211"/>
      <c r="D304" s="212" t="s">
        <v>75</v>
      </c>
      <c r="E304" s="213" t="s">
        <v>583</v>
      </c>
      <c r="F304" s="213" t="s">
        <v>584</v>
      </c>
      <c r="G304" s="211"/>
      <c r="H304" s="211"/>
      <c r="I304" s="214"/>
      <c r="J304" s="215">
        <f>BK304</f>
        <v>0</v>
      </c>
      <c r="K304" s="211"/>
      <c r="L304" s="216"/>
      <c r="M304" s="217"/>
      <c r="N304" s="218"/>
      <c r="O304" s="218"/>
      <c r="P304" s="219">
        <f>P305</f>
        <v>0</v>
      </c>
      <c r="Q304" s="218"/>
      <c r="R304" s="219">
        <f>R305</f>
        <v>0.02819</v>
      </c>
      <c r="S304" s="218"/>
      <c r="T304" s="220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1" t="s">
        <v>84</v>
      </c>
      <c r="AT304" s="222" t="s">
        <v>75</v>
      </c>
      <c r="AU304" s="222" t="s">
        <v>76</v>
      </c>
      <c r="AY304" s="221" t="s">
        <v>182</v>
      </c>
      <c r="BK304" s="223">
        <f>BK305</f>
        <v>0</v>
      </c>
    </row>
    <row r="305" s="12" customFormat="1" ht="22.8" customHeight="1">
      <c r="A305" s="12"/>
      <c r="B305" s="210"/>
      <c r="C305" s="211"/>
      <c r="D305" s="212" t="s">
        <v>75</v>
      </c>
      <c r="E305" s="224" t="s">
        <v>585</v>
      </c>
      <c r="F305" s="224" t="s">
        <v>586</v>
      </c>
      <c r="G305" s="211"/>
      <c r="H305" s="211"/>
      <c r="I305" s="214"/>
      <c r="J305" s="225">
        <f>BK305</f>
        <v>0</v>
      </c>
      <c r="K305" s="211"/>
      <c r="L305" s="216"/>
      <c r="M305" s="217"/>
      <c r="N305" s="218"/>
      <c r="O305" s="218"/>
      <c r="P305" s="219">
        <f>SUM(P306:P311)</f>
        <v>0</v>
      </c>
      <c r="Q305" s="218"/>
      <c r="R305" s="219">
        <f>SUM(R306:R311)</f>
        <v>0.02819</v>
      </c>
      <c r="S305" s="218"/>
      <c r="T305" s="220">
        <f>SUM(T306:T311)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1" t="s">
        <v>84</v>
      </c>
      <c r="AT305" s="222" t="s">
        <v>75</v>
      </c>
      <c r="AU305" s="222" t="s">
        <v>80</v>
      </c>
      <c r="AY305" s="221" t="s">
        <v>182</v>
      </c>
      <c r="BK305" s="223">
        <f>SUM(BK306:BK311)</f>
        <v>0</v>
      </c>
    </row>
    <row r="306" s="2" customFormat="1" ht="24.15" customHeight="1">
      <c r="A306" s="37"/>
      <c r="B306" s="38"/>
      <c r="C306" s="226" t="s">
        <v>587</v>
      </c>
      <c r="D306" s="226" t="s">
        <v>184</v>
      </c>
      <c r="E306" s="227" t="s">
        <v>588</v>
      </c>
      <c r="F306" s="228" t="s">
        <v>589</v>
      </c>
      <c r="G306" s="229" t="s">
        <v>269</v>
      </c>
      <c r="H306" s="230">
        <v>1</v>
      </c>
      <c r="I306" s="231"/>
      <c r="J306" s="232">
        <f>ROUND(I306*H306,2)</f>
        <v>0</v>
      </c>
      <c r="K306" s="233"/>
      <c r="L306" s="43"/>
      <c r="M306" s="234" t="s">
        <v>1</v>
      </c>
      <c r="N306" s="235" t="s">
        <v>41</v>
      </c>
      <c r="O306" s="90"/>
      <c r="P306" s="236">
        <f>O306*H306</f>
        <v>0</v>
      </c>
      <c r="Q306" s="236">
        <v>0.010189999999999999</v>
      </c>
      <c r="R306" s="236">
        <f>Q306*H306</f>
        <v>0.010189999999999999</v>
      </c>
      <c r="S306" s="236">
        <v>0</v>
      </c>
      <c r="T306" s="23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8" t="s">
        <v>274</v>
      </c>
      <c r="AT306" s="238" t="s">
        <v>184</v>
      </c>
      <c r="AU306" s="238" t="s">
        <v>84</v>
      </c>
      <c r="AY306" s="16" t="s">
        <v>182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6" t="s">
        <v>80</v>
      </c>
      <c r="BK306" s="239">
        <f>ROUND(I306*H306,2)</f>
        <v>0</v>
      </c>
      <c r="BL306" s="16" t="s">
        <v>274</v>
      </c>
      <c r="BM306" s="238" t="s">
        <v>590</v>
      </c>
    </row>
    <row r="307" s="2" customFormat="1">
      <c r="A307" s="37"/>
      <c r="B307" s="38"/>
      <c r="C307" s="39"/>
      <c r="D307" s="240" t="s">
        <v>189</v>
      </c>
      <c r="E307" s="39"/>
      <c r="F307" s="241" t="s">
        <v>591</v>
      </c>
      <c r="G307" s="39"/>
      <c r="H307" s="39"/>
      <c r="I307" s="242"/>
      <c r="J307" s="39"/>
      <c r="K307" s="39"/>
      <c r="L307" s="43"/>
      <c r="M307" s="243"/>
      <c r="N307" s="244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189</v>
      </c>
      <c r="AU307" s="16" t="s">
        <v>84</v>
      </c>
    </row>
    <row r="308" s="2" customFormat="1" ht="24.15" customHeight="1">
      <c r="A308" s="37"/>
      <c r="B308" s="38"/>
      <c r="C308" s="226" t="s">
        <v>592</v>
      </c>
      <c r="D308" s="226" t="s">
        <v>184</v>
      </c>
      <c r="E308" s="227" t="s">
        <v>593</v>
      </c>
      <c r="F308" s="228" t="s">
        <v>594</v>
      </c>
      <c r="G308" s="229" t="s">
        <v>269</v>
      </c>
      <c r="H308" s="230">
        <v>12</v>
      </c>
      <c r="I308" s="231"/>
      <c r="J308" s="232">
        <f>ROUND(I308*H308,2)</f>
        <v>0</v>
      </c>
      <c r="K308" s="233"/>
      <c r="L308" s="43"/>
      <c r="M308" s="234" t="s">
        <v>1</v>
      </c>
      <c r="N308" s="235" t="s">
        <v>41</v>
      </c>
      <c r="O308" s="90"/>
      <c r="P308" s="236">
        <f>O308*H308</f>
        <v>0</v>
      </c>
      <c r="Q308" s="236">
        <v>0.0015</v>
      </c>
      <c r="R308" s="236">
        <f>Q308*H308</f>
        <v>0.018000000000000002</v>
      </c>
      <c r="S308" s="236">
        <v>0</v>
      </c>
      <c r="T308" s="23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274</v>
      </c>
      <c r="AT308" s="238" t="s">
        <v>184</v>
      </c>
      <c r="AU308" s="238" t="s">
        <v>84</v>
      </c>
      <c r="AY308" s="16" t="s">
        <v>182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80</v>
      </c>
      <c r="BK308" s="239">
        <f>ROUND(I308*H308,2)</f>
        <v>0</v>
      </c>
      <c r="BL308" s="16" t="s">
        <v>274</v>
      </c>
      <c r="BM308" s="238" t="s">
        <v>595</v>
      </c>
    </row>
    <row r="309" s="2" customFormat="1">
      <c r="A309" s="37"/>
      <c r="B309" s="38"/>
      <c r="C309" s="39"/>
      <c r="D309" s="240" t="s">
        <v>189</v>
      </c>
      <c r="E309" s="39"/>
      <c r="F309" s="241" t="s">
        <v>596</v>
      </c>
      <c r="G309" s="39"/>
      <c r="H309" s="39"/>
      <c r="I309" s="242"/>
      <c r="J309" s="39"/>
      <c r="K309" s="39"/>
      <c r="L309" s="43"/>
      <c r="M309" s="243"/>
      <c r="N309" s="24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189</v>
      </c>
      <c r="AU309" s="16" t="s">
        <v>84</v>
      </c>
    </row>
    <row r="310" s="2" customFormat="1" ht="24.15" customHeight="1">
      <c r="A310" s="37"/>
      <c r="B310" s="38"/>
      <c r="C310" s="226" t="s">
        <v>597</v>
      </c>
      <c r="D310" s="226" t="s">
        <v>184</v>
      </c>
      <c r="E310" s="227" t="s">
        <v>598</v>
      </c>
      <c r="F310" s="228" t="s">
        <v>599</v>
      </c>
      <c r="G310" s="229" t="s">
        <v>243</v>
      </c>
      <c r="H310" s="230">
        <v>0.028000000000000001</v>
      </c>
      <c r="I310" s="231"/>
      <c r="J310" s="232">
        <f>ROUND(I310*H310,2)</f>
        <v>0</v>
      </c>
      <c r="K310" s="233"/>
      <c r="L310" s="43"/>
      <c r="M310" s="234" t="s">
        <v>1</v>
      </c>
      <c r="N310" s="235" t="s">
        <v>41</v>
      </c>
      <c r="O310" s="90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274</v>
      </c>
      <c r="AT310" s="238" t="s">
        <v>184</v>
      </c>
      <c r="AU310" s="238" t="s">
        <v>84</v>
      </c>
      <c r="AY310" s="16" t="s">
        <v>182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80</v>
      </c>
      <c r="BK310" s="239">
        <f>ROUND(I310*H310,2)</f>
        <v>0</v>
      </c>
      <c r="BL310" s="16" t="s">
        <v>274</v>
      </c>
      <c r="BM310" s="238" t="s">
        <v>600</v>
      </c>
    </row>
    <row r="311" s="2" customFormat="1">
      <c r="A311" s="37"/>
      <c r="B311" s="38"/>
      <c r="C311" s="39"/>
      <c r="D311" s="240" t="s">
        <v>189</v>
      </c>
      <c r="E311" s="39"/>
      <c r="F311" s="241" t="s">
        <v>601</v>
      </c>
      <c r="G311" s="39"/>
      <c r="H311" s="39"/>
      <c r="I311" s="242"/>
      <c r="J311" s="39"/>
      <c r="K311" s="39"/>
      <c r="L311" s="43"/>
      <c r="M311" s="243"/>
      <c r="N311" s="24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189</v>
      </c>
      <c r="AU311" s="16" t="s">
        <v>84</v>
      </c>
    </row>
    <row r="312" s="12" customFormat="1" ht="25.92" customHeight="1">
      <c r="A312" s="12"/>
      <c r="B312" s="210"/>
      <c r="C312" s="211"/>
      <c r="D312" s="212" t="s">
        <v>75</v>
      </c>
      <c r="E312" s="213" t="s">
        <v>144</v>
      </c>
      <c r="F312" s="213" t="s">
        <v>602</v>
      </c>
      <c r="G312" s="211"/>
      <c r="H312" s="211"/>
      <c r="I312" s="214"/>
      <c r="J312" s="215">
        <f>BK312</f>
        <v>0</v>
      </c>
      <c r="K312" s="211"/>
      <c r="L312" s="216"/>
      <c r="M312" s="217"/>
      <c r="N312" s="218"/>
      <c r="O312" s="218"/>
      <c r="P312" s="219">
        <f>P313</f>
        <v>0</v>
      </c>
      <c r="Q312" s="218"/>
      <c r="R312" s="219">
        <f>R313</f>
        <v>0</v>
      </c>
      <c r="S312" s="218"/>
      <c r="T312" s="220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131</v>
      </c>
      <c r="AT312" s="222" t="s">
        <v>75</v>
      </c>
      <c r="AU312" s="222" t="s">
        <v>76</v>
      </c>
      <c r="AY312" s="221" t="s">
        <v>182</v>
      </c>
      <c r="BK312" s="223">
        <f>BK313</f>
        <v>0</v>
      </c>
    </row>
    <row r="313" s="12" customFormat="1" ht="22.8" customHeight="1">
      <c r="A313" s="12"/>
      <c r="B313" s="210"/>
      <c r="C313" s="211"/>
      <c r="D313" s="212" t="s">
        <v>75</v>
      </c>
      <c r="E313" s="224" t="s">
        <v>603</v>
      </c>
      <c r="F313" s="224" t="s">
        <v>604</v>
      </c>
      <c r="G313" s="211"/>
      <c r="H313" s="211"/>
      <c r="I313" s="214"/>
      <c r="J313" s="225">
        <f>BK313</f>
        <v>0</v>
      </c>
      <c r="K313" s="211"/>
      <c r="L313" s="216"/>
      <c r="M313" s="217"/>
      <c r="N313" s="218"/>
      <c r="O313" s="218"/>
      <c r="P313" s="219">
        <f>P314</f>
        <v>0</v>
      </c>
      <c r="Q313" s="218"/>
      <c r="R313" s="219">
        <f>R314</f>
        <v>0</v>
      </c>
      <c r="S313" s="218"/>
      <c r="T313" s="220">
        <f>T314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1" t="s">
        <v>131</v>
      </c>
      <c r="AT313" s="222" t="s">
        <v>75</v>
      </c>
      <c r="AU313" s="222" t="s">
        <v>80</v>
      </c>
      <c r="AY313" s="221" t="s">
        <v>182</v>
      </c>
      <c r="BK313" s="223">
        <f>BK314</f>
        <v>0</v>
      </c>
    </row>
    <row r="314" s="2" customFormat="1" ht="16.5" customHeight="1">
      <c r="A314" s="37"/>
      <c r="B314" s="38"/>
      <c r="C314" s="226" t="s">
        <v>605</v>
      </c>
      <c r="D314" s="226" t="s">
        <v>184</v>
      </c>
      <c r="E314" s="227" t="s">
        <v>606</v>
      </c>
      <c r="F314" s="228" t="s">
        <v>607</v>
      </c>
      <c r="G314" s="229" t="s">
        <v>608</v>
      </c>
      <c r="H314" s="230">
        <v>1</v>
      </c>
      <c r="I314" s="231"/>
      <c r="J314" s="232">
        <f>ROUND(I314*H314,2)</f>
        <v>0</v>
      </c>
      <c r="K314" s="233"/>
      <c r="L314" s="43"/>
      <c r="M314" s="269" t="s">
        <v>1</v>
      </c>
      <c r="N314" s="270" t="s">
        <v>41</v>
      </c>
      <c r="O314" s="271"/>
      <c r="P314" s="272">
        <f>O314*H314</f>
        <v>0</v>
      </c>
      <c r="Q314" s="272">
        <v>0</v>
      </c>
      <c r="R314" s="272">
        <f>Q314*H314</f>
        <v>0</v>
      </c>
      <c r="S314" s="272">
        <v>0</v>
      </c>
      <c r="T314" s="27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609</v>
      </c>
      <c r="AT314" s="238" t="s">
        <v>184</v>
      </c>
      <c r="AU314" s="238" t="s">
        <v>84</v>
      </c>
      <c r="AY314" s="16" t="s">
        <v>182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80</v>
      </c>
      <c r="BK314" s="239">
        <f>ROUND(I314*H314,2)</f>
        <v>0</v>
      </c>
      <c r="BL314" s="16" t="s">
        <v>609</v>
      </c>
      <c r="BM314" s="238" t="s">
        <v>610</v>
      </c>
    </row>
    <row r="315" s="2" customFormat="1" ht="6.96" customHeight="1">
      <c r="A315" s="37"/>
      <c r="B315" s="65"/>
      <c r="C315" s="66"/>
      <c r="D315" s="66"/>
      <c r="E315" s="66"/>
      <c r="F315" s="66"/>
      <c r="G315" s="66"/>
      <c r="H315" s="66"/>
      <c r="I315" s="66"/>
      <c r="J315" s="66"/>
      <c r="K315" s="66"/>
      <c r="L315" s="43"/>
      <c r="M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</row>
  </sheetData>
  <sheetProtection sheet="1" autoFilter="0" formatColumns="0" formatRows="0" objects="1" scenarios="1" spinCount="100000" saltValue="P6iAfFW5FVVa/PcEv17I4u2cObJP2Cblido5iDxhQi3n/9U0v6KkE3vhWL4UOP6JwypUD6cZkLgRrnif2Ax6KA==" hashValue="XvyV0CaaRM7RwMBznIgn3tuW8nOaV9dTQmh+ULtUZy+I7nW1HAG751s05k18EVXes5GyM+2amNGPKnx40HkvUw==" algorithmName="SHA-512" password="CC35"/>
  <autoFilter ref="C130:K3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hyperlinks>
    <hyperlink ref="F135" r:id="rId1" display="https://podminky.urs.cz/item/CS_URS_2024_01/131251104"/>
    <hyperlink ref="F138" r:id="rId2" display="https://podminky.urs.cz/item/CS_URS_2024_01/132254104"/>
    <hyperlink ref="F142" r:id="rId3" display="https://podminky.urs.cz/item/CS_URS_2024_01/133251101"/>
    <hyperlink ref="F145" r:id="rId4" display="https://podminky.urs.cz/item/CS_URS_2024_01/139001101"/>
    <hyperlink ref="F148" r:id="rId5" display="https://podminky.urs.cz/item/CS_URS_2024_01/151101101"/>
    <hyperlink ref="F150" r:id="rId6" display="https://podminky.urs.cz/item/CS_URS_2024_01/151101111"/>
    <hyperlink ref="F152" r:id="rId7" display="https://podminky.urs.cz/item/CS_URS_2024_01/162351103"/>
    <hyperlink ref="F155" r:id="rId8" display="https://podminky.urs.cz/item/CS_URS_2024_01/162751117"/>
    <hyperlink ref="F159" r:id="rId9" display="https://podminky.urs.cz/item/CS_URS_2024_01/162751119"/>
    <hyperlink ref="F162" r:id="rId10" display="https://podminky.urs.cz/item/CS_URS_2024_01/167151101"/>
    <hyperlink ref="F165" r:id="rId11" display="https://podminky.urs.cz/item/CS_URS_2024_01/171201231"/>
    <hyperlink ref="F168" r:id="rId12" display="https://podminky.urs.cz/item/CS_URS_2024_01/174151101"/>
    <hyperlink ref="F174" r:id="rId13" display="https://podminky.urs.cz/item/CS_URS_2024_01/175111101"/>
    <hyperlink ref="F182" r:id="rId14" display="https://podminky.urs.cz/item/CS_URS_2024_01/451572111"/>
    <hyperlink ref="F185" r:id="rId15" display="https://podminky.urs.cz/item/CS_URS_2024_01/452112112"/>
    <hyperlink ref="F189" r:id="rId16" display="https://podminky.urs.cz/item/CS_URS_2024_01/452311131"/>
    <hyperlink ref="F192" r:id="rId17" display="https://podminky.urs.cz/item/CS_URS_2024_01/564831011"/>
    <hyperlink ref="F196" r:id="rId18" display="https://podminky.urs.cz/item/CS_URS_2024_01/871275811"/>
    <hyperlink ref="F199" r:id="rId19" display="https://podminky.urs.cz/item/CS_URS_2024_01/871310310"/>
    <hyperlink ref="F203" r:id="rId20" display="https://podminky.urs.cz/item/CS_URS_2024_01/871350310"/>
    <hyperlink ref="F208" r:id="rId21" display="https://podminky.urs.cz/item/CS_URS_2024_01/877310310"/>
    <hyperlink ref="F211" r:id="rId22" display="https://podminky.urs.cz/item/CS_URS_2024_01/877310330"/>
    <hyperlink ref="F215" r:id="rId23" display="https://podminky.urs.cz/item/CS_URS_2024_01/877350310"/>
    <hyperlink ref="F218" r:id="rId24" display="https://podminky.urs.cz/item/CS_URS_2024_01/877350320"/>
    <hyperlink ref="F221" r:id="rId25" display="https://podminky.urs.cz/item/CS_URS_2024_01/877350330"/>
    <hyperlink ref="F224" r:id="rId26" display="https://podminky.urs.cz/item/CS_URS_2024_01/892351111"/>
    <hyperlink ref="F227" r:id="rId27" display="https://podminky.urs.cz/item/CS_URS_2024_01/892372111"/>
    <hyperlink ref="F229" r:id="rId28" display="https://podminky.urs.cz/item/CS_URS_2024_01/894410103"/>
    <hyperlink ref="F231" r:id="rId29" display="https://podminky.urs.cz/item/CS_URS_2024_01/894410302"/>
    <hyperlink ref="F234" r:id="rId30" display="https://podminky.urs.cz/item/CS_URS_2024_01/894812116"/>
    <hyperlink ref="F236" r:id="rId31" display="https://podminky.urs.cz/item/CS_URS_2024_01/894812117"/>
    <hyperlink ref="F239" r:id="rId32" display="https://podminky.urs.cz/item/CS_URS_2024_01/894812132"/>
    <hyperlink ref="F241" r:id="rId33" display="https://podminky.urs.cz/item/CS_URS_2024_01/894812141"/>
    <hyperlink ref="F243" r:id="rId34" display="https://podminky.urs.cz/item/CS_URS_2024_01/894812149"/>
    <hyperlink ref="F245" r:id="rId35" display="https://podminky.urs.cz/item/CS_URS_2024_01/894812163"/>
    <hyperlink ref="F247" r:id="rId36" display="https://podminky.urs.cz/item/CS_URS_2024_01/894812206"/>
    <hyperlink ref="F250" r:id="rId37" display="https://podminky.urs.cz/item/CS_URS_2024_01/894812207"/>
    <hyperlink ref="F253" r:id="rId38" display="https://podminky.urs.cz/item/CS_URS_2024_01/894812232"/>
    <hyperlink ref="F255" r:id="rId39" display="https://podminky.urs.cz/item/CS_URS_2024_01/894812241"/>
    <hyperlink ref="F257" r:id="rId40" display="https://podminky.urs.cz/item/CS_URS_2024_01/894812249"/>
    <hyperlink ref="F259" r:id="rId41" display="https://podminky.urs.cz/item/CS_URS_2024_01/894812261"/>
    <hyperlink ref="F261" r:id="rId42" display="https://podminky.urs.cz/item/CS_URS_2024_01/894812312"/>
    <hyperlink ref="F264" r:id="rId43" display="https://podminky.urs.cz/item/CS_URS_2024_01/894812317"/>
    <hyperlink ref="F267" r:id="rId44" display="https://podminky.urs.cz/item/CS_URS_2024_01/894812332"/>
    <hyperlink ref="F271" r:id="rId45" display="https://podminky.urs.cz/item/CS_URS_2024_01/894812339"/>
    <hyperlink ref="F273" r:id="rId46" display="https://podminky.urs.cz/item/CS_URS_2024_01/894812352"/>
    <hyperlink ref="F275" r:id="rId47" display="https://podminky.urs.cz/item/CS_URS_2024_01/894812376"/>
    <hyperlink ref="F277" r:id="rId48" display="https://podminky.urs.cz/item/CS_URS_2024_01/895941302"/>
    <hyperlink ref="F280" r:id="rId49" display="https://podminky.urs.cz/item/CS_URS_2024_01/895941314"/>
    <hyperlink ref="F283" r:id="rId50" display="https://podminky.urs.cz/item/CS_URS_2024_01/895941322"/>
    <hyperlink ref="F286" r:id="rId51" display="https://podminky.urs.cz/item/CS_URS_2024_01/895941331"/>
    <hyperlink ref="F291" r:id="rId52" display="https://podminky.urs.cz/item/CS_URS_2024_01/899102112"/>
    <hyperlink ref="F294" r:id="rId53" display="https://podminky.urs.cz/item/CS_URS_2024_01/899204112"/>
    <hyperlink ref="F302" r:id="rId54" display="https://podminky.urs.cz/item/CS_URS_2024_01/998276101"/>
    <hyperlink ref="F307" r:id="rId55" display="https://podminky.urs.cz/item/CS_URS_2024_01/721211611"/>
    <hyperlink ref="F309" r:id="rId56" display="https://podminky.urs.cz/item/CS_URS_2024_01/721242105"/>
    <hyperlink ref="F311" r:id="rId57" display="https://podminky.urs.cz/item/CS_URS_2024_01/9987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611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ROUND((SUM(BE128:BE227)),  2)</f>
        <v>0</v>
      </c>
      <c r="G35" s="37"/>
      <c r="H35" s="37"/>
      <c r="I35" s="163">
        <v>0.20999999999999999</v>
      </c>
      <c r="J35" s="162">
        <f>ROUND(((SUM(BE128:BE227))*I35),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ROUND((SUM(BF128:BF227)),  2)</f>
        <v>0</v>
      </c>
      <c r="G36" s="37"/>
      <c r="H36" s="37"/>
      <c r="I36" s="163">
        <v>0.14999999999999999</v>
      </c>
      <c r="J36" s="162">
        <f>ROUND(((SUM(BF128:BF227))*I36),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ROUND((SUM(BG128:BG227)),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ROUND((SUM(BH128:BH227)),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ROUND((SUM(BI128:BI227)),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1.2 - splašková kanalizace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J168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J178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161</v>
      </c>
      <c r="E103" s="195"/>
      <c r="F103" s="195"/>
      <c r="G103" s="195"/>
      <c r="H103" s="195"/>
      <c r="I103" s="195"/>
      <c r="J103" s="196">
        <f>J182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J221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165</v>
      </c>
      <c r="E105" s="190"/>
      <c r="F105" s="190"/>
      <c r="G105" s="190"/>
      <c r="H105" s="190"/>
      <c r="I105" s="190"/>
      <c r="J105" s="191">
        <f>J225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166</v>
      </c>
      <c r="E106" s="195"/>
      <c r="F106" s="195"/>
      <c r="G106" s="195"/>
      <c r="H106" s="195"/>
      <c r="I106" s="195"/>
      <c r="J106" s="196">
        <f>J226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167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Hazlov - obnovení a nové využití areálu zámku - etapa I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147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148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149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1.2 - splašková kanalizace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 xml:space="preserve"> </v>
      </c>
      <c r="G122" s="39"/>
      <c r="H122" s="39"/>
      <c r="I122" s="31" t="s">
        <v>22</v>
      </c>
      <c r="J122" s="78" t="str">
        <f>IF(J14="","",J14)</f>
        <v>10. 12. 2024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 xml:space="preserve"> </v>
      </c>
      <c r="G124" s="39"/>
      <c r="H124" s="39"/>
      <c r="I124" s="31" t="s">
        <v>29</v>
      </c>
      <c r="J124" s="35" t="str">
        <f>E23</f>
        <v>Atelier Stöeckl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IF(E20="","",E20)</f>
        <v>Vyplň údaj</v>
      </c>
      <c r="G125" s="39"/>
      <c r="H125" s="39"/>
      <c r="I125" s="31" t="s">
        <v>31</v>
      </c>
      <c r="J125" s="35" t="str">
        <f>E26</f>
        <v>Zdeněk Pospíšil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168</v>
      </c>
      <c r="D127" s="201" t="s">
        <v>61</v>
      </c>
      <c r="E127" s="201" t="s">
        <v>57</v>
      </c>
      <c r="F127" s="201" t="s">
        <v>58</v>
      </c>
      <c r="G127" s="201" t="s">
        <v>169</v>
      </c>
      <c r="H127" s="201" t="s">
        <v>170</v>
      </c>
      <c r="I127" s="201" t="s">
        <v>171</v>
      </c>
      <c r="J127" s="202" t="s">
        <v>153</v>
      </c>
      <c r="K127" s="203" t="s">
        <v>172</v>
      </c>
      <c r="L127" s="204"/>
      <c r="M127" s="99" t="s">
        <v>1</v>
      </c>
      <c r="N127" s="100" t="s">
        <v>40</v>
      </c>
      <c r="O127" s="100" t="s">
        <v>173</v>
      </c>
      <c r="P127" s="100" t="s">
        <v>174</v>
      </c>
      <c r="Q127" s="100" t="s">
        <v>175</v>
      </c>
      <c r="R127" s="100" t="s">
        <v>176</v>
      </c>
      <c r="S127" s="100" t="s">
        <v>177</v>
      </c>
      <c r="T127" s="101" t="s">
        <v>178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179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P129+P225</f>
        <v>0</v>
      </c>
      <c r="Q128" s="103"/>
      <c r="R128" s="207">
        <f>R129+R225</f>
        <v>38.637300866000004</v>
      </c>
      <c r="S128" s="103"/>
      <c r="T128" s="208">
        <f>T129+T225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155</v>
      </c>
      <c r="BK128" s="209">
        <f>BK129+BK225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180</v>
      </c>
      <c r="F129" s="213" t="s">
        <v>181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P130+P168+P178+P182+P221</f>
        <v>0</v>
      </c>
      <c r="Q129" s="218"/>
      <c r="R129" s="219">
        <f>R130+R168+R178+R182+R221</f>
        <v>38.637300866000004</v>
      </c>
      <c r="S129" s="218"/>
      <c r="T129" s="220">
        <f>T130+T168+T178+T182+T221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75</v>
      </c>
      <c r="AU129" s="222" t="s">
        <v>76</v>
      </c>
      <c r="AY129" s="221" t="s">
        <v>182</v>
      </c>
      <c r="BK129" s="223">
        <f>BK130+BK168+BK178+BK182+BK221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80</v>
      </c>
      <c r="F130" s="224" t="s">
        <v>183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SUM(P131:P167)</f>
        <v>0</v>
      </c>
      <c r="Q130" s="218"/>
      <c r="R130" s="219">
        <f>SUM(R131:R167)</f>
        <v>35.067981430000003</v>
      </c>
      <c r="S130" s="218"/>
      <c r="T130" s="220">
        <f>SUM(T131:T167)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80</v>
      </c>
      <c r="AY130" s="221" t="s">
        <v>182</v>
      </c>
      <c r="BK130" s="223">
        <f>SUM(BK131:BK167)</f>
        <v>0</v>
      </c>
    </row>
    <row r="131" s="2" customFormat="1" ht="33" customHeight="1">
      <c r="A131" s="37"/>
      <c r="B131" s="38"/>
      <c r="C131" s="226" t="s">
        <v>80</v>
      </c>
      <c r="D131" s="226" t="s">
        <v>184</v>
      </c>
      <c r="E131" s="227" t="s">
        <v>193</v>
      </c>
      <c r="F131" s="228" t="s">
        <v>194</v>
      </c>
      <c r="G131" s="229" t="s">
        <v>187</v>
      </c>
      <c r="H131" s="230">
        <v>88.299999999999997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612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196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13" customFormat="1">
      <c r="A133" s="13"/>
      <c r="B133" s="245"/>
      <c r="C133" s="246"/>
      <c r="D133" s="247" t="s">
        <v>191</v>
      </c>
      <c r="E133" s="248" t="s">
        <v>1</v>
      </c>
      <c r="F133" s="249" t="s">
        <v>613</v>
      </c>
      <c r="G133" s="246"/>
      <c r="H133" s="250">
        <v>62.5</v>
      </c>
      <c r="I133" s="251"/>
      <c r="J133" s="246"/>
      <c r="K133" s="246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191</v>
      </c>
      <c r="AU133" s="256" t="s">
        <v>84</v>
      </c>
      <c r="AV133" s="13" t="s">
        <v>84</v>
      </c>
      <c r="AW133" s="13" t="s">
        <v>33</v>
      </c>
      <c r="AX133" s="13" t="s">
        <v>76</v>
      </c>
      <c r="AY133" s="256" t="s">
        <v>182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614</v>
      </c>
      <c r="G134" s="246"/>
      <c r="H134" s="250">
        <v>25.799999999999997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24.15" customHeight="1">
      <c r="A135" s="37"/>
      <c r="B135" s="38"/>
      <c r="C135" s="226" t="s">
        <v>84</v>
      </c>
      <c r="D135" s="226" t="s">
        <v>184</v>
      </c>
      <c r="E135" s="227" t="s">
        <v>199</v>
      </c>
      <c r="F135" s="228" t="s">
        <v>200</v>
      </c>
      <c r="G135" s="229" t="s">
        <v>187</v>
      </c>
      <c r="H135" s="230">
        <v>10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615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202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616</v>
      </c>
      <c r="G137" s="246"/>
      <c r="H137" s="250">
        <v>10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2" customFormat="1" ht="24.15" customHeight="1">
      <c r="A138" s="37"/>
      <c r="B138" s="38"/>
      <c r="C138" s="226" t="s">
        <v>119</v>
      </c>
      <c r="D138" s="226" t="s">
        <v>184</v>
      </c>
      <c r="E138" s="227" t="s">
        <v>204</v>
      </c>
      <c r="F138" s="228" t="s">
        <v>205</v>
      </c>
      <c r="G138" s="229" t="s">
        <v>187</v>
      </c>
      <c r="H138" s="230">
        <v>29.489999999999998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617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207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6"/>
      <c r="F140" s="249" t="s">
        <v>618</v>
      </c>
      <c r="G140" s="246"/>
      <c r="H140" s="250">
        <v>29.489999999999998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4</v>
      </c>
      <c r="AX140" s="13" t="s">
        <v>80</v>
      </c>
      <c r="AY140" s="256" t="s">
        <v>182</v>
      </c>
    </row>
    <row r="141" s="2" customFormat="1" ht="21.75" customHeight="1">
      <c r="A141" s="37"/>
      <c r="B141" s="38"/>
      <c r="C141" s="226" t="s">
        <v>128</v>
      </c>
      <c r="D141" s="226" t="s">
        <v>184</v>
      </c>
      <c r="E141" s="227" t="s">
        <v>209</v>
      </c>
      <c r="F141" s="228" t="s">
        <v>210</v>
      </c>
      <c r="G141" s="229" t="s">
        <v>211</v>
      </c>
      <c r="H141" s="230">
        <v>93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0.00083850999999999999</v>
      </c>
      <c r="R141" s="236">
        <f>Q141*H141</f>
        <v>0.077981430000000004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619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213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2" customFormat="1" ht="24.15" customHeight="1">
      <c r="A143" s="37"/>
      <c r="B143" s="38"/>
      <c r="C143" s="226" t="s">
        <v>131</v>
      </c>
      <c r="D143" s="226" t="s">
        <v>184</v>
      </c>
      <c r="E143" s="227" t="s">
        <v>214</v>
      </c>
      <c r="F143" s="228" t="s">
        <v>215</v>
      </c>
      <c r="G143" s="229" t="s">
        <v>211</v>
      </c>
      <c r="H143" s="230">
        <v>93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128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128</v>
      </c>
      <c r="BM143" s="238" t="s">
        <v>620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217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2" customFormat="1" ht="37.8" customHeight="1">
      <c r="A145" s="37"/>
      <c r="B145" s="38"/>
      <c r="C145" s="226" t="s">
        <v>134</v>
      </c>
      <c r="D145" s="226" t="s">
        <v>184</v>
      </c>
      <c r="E145" s="227" t="s">
        <v>218</v>
      </c>
      <c r="F145" s="228" t="s">
        <v>219</v>
      </c>
      <c r="G145" s="229" t="s">
        <v>187</v>
      </c>
      <c r="H145" s="230">
        <v>152.62000000000001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128</v>
      </c>
      <c r="AT145" s="238" t="s">
        <v>184</v>
      </c>
      <c r="AU145" s="238" t="s">
        <v>84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128</v>
      </c>
      <c r="BM145" s="238" t="s">
        <v>621</v>
      </c>
    </row>
    <row r="146" s="2" customFormat="1">
      <c r="A146" s="37"/>
      <c r="B146" s="38"/>
      <c r="C146" s="39"/>
      <c r="D146" s="240" t="s">
        <v>189</v>
      </c>
      <c r="E146" s="39"/>
      <c r="F146" s="241" t="s">
        <v>221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189</v>
      </c>
      <c r="AU146" s="16" t="s">
        <v>84</v>
      </c>
    </row>
    <row r="147" s="13" customFormat="1">
      <c r="A147" s="13"/>
      <c r="B147" s="245"/>
      <c r="C147" s="246"/>
      <c r="D147" s="247" t="s">
        <v>191</v>
      </c>
      <c r="E147" s="248" t="s">
        <v>1</v>
      </c>
      <c r="F147" s="249" t="s">
        <v>622</v>
      </c>
      <c r="G147" s="246"/>
      <c r="H147" s="250">
        <v>152.62000000000001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33</v>
      </c>
      <c r="AX147" s="13" t="s">
        <v>76</v>
      </c>
      <c r="AY147" s="256" t="s">
        <v>182</v>
      </c>
    </row>
    <row r="148" s="2" customFormat="1" ht="37.8" customHeight="1">
      <c r="A148" s="37"/>
      <c r="B148" s="38"/>
      <c r="C148" s="226" t="s">
        <v>137</v>
      </c>
      <c r="D148" s="226" t="s">
        <v>184</v>
      </c>
      <c r="E148" s="227" t="s">
        <v>223</v>
      </c>
      <c r="F148" s="228" t="s">
        <v>224</v>
      </c>
      <c r="G148" s="229" t="s">
        <v>187</v>
      </c>
      <c r="H148" s="230">
        <v>21.989999999999998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623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226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3" customFormat="1">
      <c r="A150" s="13"/>
      <c r="B150" s="245"/>
      <c r="C150" s="246"/>
      <c r="D150" s="247" t="s">
        <v>191</v>
      </c>
      <c r="E150" s="248" t="s">
        <v>1</v>
      </c>
      <c r="F150" s="249" t="s">
        <v>624</v>
      </c>
      <c r="G150" s="246"/>
      <c r="H150" s="250">
        <v>21.989999999999995</v>
      </c>
      <c r="I150" s="251"/>
      <c r="J150" s="246"/>
      <c r="K150" s="246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191</v>
      </c>
      <c r="AU150" s="256" t="s">
        <v>84</v>
      </c>
      <c r="AV150" s="13" t="s">
        <v>84</v>
      </c>
      <c r="AW150" s="13" t="s">
        <v>33</v>
      </c>
      <c r="AX150" s="13" t="s">
        <v>76</v>
      </c>
      <c r="AY150" s="256" t="s">
        <v>182</v>
      </c>
    </row>
    <row r="151" s="2" customFormat="1" ht="37.8" customHeight="1">
      <c r="A151" s="37"/>
      <c r="B151" s="38"/>
      <c r="C151" s="226" t="s">
        <v>140</v>
      </c>
      <c r="D151" s="226" t="s">
        <v>184</v>
      </c>
      <c r="E151" s="227" t="s">
        <v>229</v>
      </c>
      <c r="F151" s="228" t="s">
        <v>230</v>
      </c>
      <c r="G151" s="229" t="s">
        <v>187</v>
      </c>
      <c r="H151" s="230">
        <v>109.95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625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232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3" customFormat="1">
      <c r="A153" s="13"/>
      <c r="B153" s="245"/>
      <c r="C153" s="246"/>
      <c r="D153" s="247" t="s">
        <v>191</v>
      </c>
      <c r="E153" s="246"/>
      <c r="F153" s="249" t="s">
        <v>626</v>
      </c>
      <c r="G153" s="246"/>
      <c r="H153" s="250">
        <v>109.95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191</v>
      </c>
      <c r="AU153" s="256" t="s">
        <v>84</v>
      </c>
      <c r="AV153" s="13" t="s">
        <v>84</v>
      </c>
      <c r="AW153" s="13" t="s">
        <v>4</v>
      </c>
      <c r="AX153" s="13" t="s">
        <v>80</v>
      </c>
      <c r="AY153" s="256" t="s">
        <v>182</v>
      </c>
    </row>
    <row r="154" s="2" customFormat="1" ht="24.15" customHeight="1">
      <c r="A154" s="37"/>
      <c r="B154" s="38"/>
      <c r="C154" s="226" t="s">
        <v>143</v>
      </c>
      <c r="D154" s="226" t="s">
        <v>184</v>
      </c>
      <c r="E154" s="227" t="s">
        <v>235</v>
      </c>
      <c r="F154" s="228" t="s">
        <v>236</v>
      </c>
      <c r="G154" s="229" t="s">
        <v>187</v>
      </c>
      <c r="H154" s="230">
        <v>76.310000000000002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128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128</v>
      </c>
      <c r="BM154" s="238" t="s">
        <v>627</v>
      </c>
    </row>
    <row r="155" s="2" customFormat="1">
      <c r="A155" s="37"/>
      <c r="B155" s="38"/>
      <c r="C155" s="39"/>
      <c r="D155" s="240" t="s">
        <v>189</v>
      </c>
      <c r="E155" s="39"/>
      <c r="F155" s="241" t="s">
        <v>238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189</v>
      </c>
      <c r="AU155" s="16" t="s">
        <v>84</v>
      </c>
    </row>
    <row r="156" s="13" customFormat="1">
      <c r="A156" s="13"/>
      <c r="B156" s="245"/>
      <c r="C156" s="246"/>
      <c r="D156" s="247" t="s">
        <v>191</v>
      </c>
      <c r="E156" s="248" t="s">
        <v>1</v>
      </c>
      <c r="F156" s="249" t="s">
        <v>628</v>
      </c>
      <c r="G156" s="246"/>
      <c r="H156" s="250">
        <v>76.310000000000002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33</v>
      </c>
      <c r="AX156" s="13" t="s">
        <v>76</v>
      </c>
      <c r="AY156" s="256" t="s">
        <v>182</v>
      </c>
    </row>
    <row r="157" s="2" customFormat="1" ht="33" customHeight="1">
      <c r="A157" s="37"/>
      <c r="B157" s="38"/>
      <c r="C157" s="226" t="s">
        <v>234</v>
      </c>
      <c r="D157" s="226" t="s">
        <v>184</v>
      </c>
      <c r="E157" s="227" t="s">
        <v>241</v>
      </c>
      <c r="F157" s="228" t="s">
        <v>242</v>
      </c>
      <c r="G157" s="229" t="s">
        <v>243</v>
      </c>
      <c r="H157" s="230">
        <v>41.780999999999999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629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245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6"/>
      <c r="F159" s="249" t="s">
        <v>630</v>
      </c>
      <c r="G159" s="246"/>
      <c r="H159" s="250">
        <v>41.780999999999999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4</v>
      </c>
      <c r="AX159" s="13" t="s">
        <v>80</v>
      </c>
      <c r="AY159" s="256" t="s">
        <v>182</v>
      </c>
    </row>
    <row r="160" s="2" customFormat="1" ht="24.15" customHeight="1">
      <c r="A160" s="37"/>
      <c r="B160" s="38"/>
      <c r="C160" s="226" t="s">
        <v>240</v>
      </c>
      <c r="D160" s="226" t="s">
        <v>184</v>
      </c>
      <c r="E160" s="227" t="s">
        <v>248</v>
      </c>
      <c r="F160" s="228" t="s">
        <v>249</v>
      </c>
      <c r="G160" s="229" t="s">
        <v>187</v>
      </c>
      <c r="H160" s="230">
        <v>76.310000000000002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631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251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632</v>
      </c>
      <c r="G162" s="246"/>
      <c r="H162" s="250">
        <v>76.310000000000002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2" customFormat="1" ht="24.15" customHeight="1">
      <c r="A163" s="37"/>
      <c r="B163" s="38"/>
      <c r="C163" s="226" t="s">
        <v>247</v>
      </c>
      <c r="D163" s="226" t="s">
        <v>184</v>
      </c>
      <c r="E163" s="227" t="s">
        <v>256</v>
      </c>
      <c r="F163" s="228" t="s">
        <v>257</v>
      </c>
      <c r="G163" s="229" t="s">
        <v>187</v>
      </c>
      <c r="H163" s="230">
        <v>17.495000000000001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128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128</v>
      </c>
      <c r="BM163" s="238" t="s">
        <v>633</v>
      </c>
    </row>
    <row r="164" s="2" customFormat="1">
      <c r="A164" s="37"/>
      <c r="B164" s="38"/>
      <c r="C164" s="39"/>
      <c r="D164" s="240" t="s">
        <v>189</v>
      </c>
      <c r="E164" s="39"/>
      <c r="F164" s="241" t="s">
        <v>259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189</v>
      </c>
      <c r="AU164" s="16" t="s">
        <v>84</v>
      </c>
    </row>
    <row r="165" s="13" customFormat="1">
      <c r="A165" s="13"/>
      <c r="B165" s="245"/>
      <c r="C165" s="246"/>
      <c r="D165" s="247" t="s">
        <v>191</v>
      </c>
      <c r="E165" s="248" t="s">
        <v>1</v>
      </c>
      <c r="F165" s="249" t="s">
        <v>634</v>
      </c>
      <c r="G165" s="246"/>
      <c r="H165" s="250">
        <v>17.494999999999997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33</v>
      </c>
      <c r="AX165" s="13" t="s">
        <v>76</v>
      </c>
      <c r="AY165" s="256" t="s">
        <v>182</v>
      </c>
    </row>
    <row r="166" s="2" customFormat="1" ht="16.5" customHeight="1">
      <c r="A166" s="37"/>
      <c r="B166" s="38"/>
      <c r="C166" s="257" t="s">
        <v>255</v>
      </c>
      <c r="D166" s="257" t="s">
        <v>261</v>
      </c>
      <c r="E166" s="258" t="s">
        <v>262</v>
      </c>
      <c r="F166" s="259" t="s">
        <v>263</v>
      </c>
      <c r="G166" s="260" t="s">
        <v>243</v>
      </c>
      <c r="H166" s="261">
        <v>34.990000000000002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41</v>
      </c>
      <c r="O166" s="90"/>
      <c r="P166" s="236">
        <f>O166*H166</f>
        <v>0</v>
      </c>
      <c r="Q166" s="236">
        <v>1</v>
      </c>
      <c r="R166" s="236">
        <f>Q166*H166</f>
        <v>34.990000000000002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140</v>
      </c>
      <c r="AT166" s="238" t="s">
        <v>261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128</v>
      </c>
      <c r="BM166" s="238" t="s">
        <v>635</v>
      </c>
    </row>
    <row r="167" s="13" customFormat="1">
      <c r="A167" s="13"/>
      <c r="B167" s="245"/>
      <c r="C167" s="246"/>
      <c r="D167" s="247" t="s">
        <v>191</v>
      </c>
      <c r="E167" s="246"/>
      <c r="F167" s="249" t="s">
        <v>636</v>
      </c>
      <c r="G167" s="246"/>
      <c r="H167" s="250">
        <v>34.990000000000002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4</v>
      </c>
      <c r="AX167" s="13" t="s">
        <v>80</v>
      </c>
      <c r="AY167" s="256" t="s">
        <v>182</v>
      </c>
    </row>
    <row r="168" s="12" customFormat="1" ht="22.8" customHeight="1">
      <c r="A168" s="12"/>
      <c r="B168" s="210"/>
      <c r="C168" s="211"/>
      <c r="D168" s="212" t="s">
        <v>75</v>
      </c>
      <c r="E168" s="224" t="s">
        <v>128</v>
      </c>
      <c r="F168" s="224" t="s">
        <v>273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SUM(P169:P177)</f>
        <v>0</v>
      </c>
      <c r="Q168" s="218"/>
      <c r="R168" s="219">
        <f>SUM(R169:R177)</f>
        <v>0.25683600000000001</v>
      </c>
      <c r="S168" s="218"/>
      <c r="T168" s="220">
        <f>SUM(T169:T177)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80</v>
      </c>
      <c r="AT168" s="222" t="s">
        <v>75</v>
      </c>
      <c r="AU168" s="222" t="s">
        <v>80</v>
      </c>
      <c r="AY168" s="221" t="s">
        <v>182</v>
      </c>
      <c r="BK168" s="223">
        <f>SUM(BK169:BK177)</f>
        <v>0</v>
      </c>
    </row>
    <row r="169" s="2" customFormat="1" ht="24.15" customHeight="1">
      <c r="A169" s="37"/>
      <c r="B169" s="38"/>
      <c r="C169" s="226" t="s">
        <v>260</v>
      </c>
      <c r="D169" s="226" t="s">
        <v>184</v>
      </c>
      <c r="E169" s="227" t="s">
        <v>275</v>
      </c>
      <c r="F169" s="228" t="s">
        <v>276</v>
      </c>
      <c r="G169" s="229" t="s">
        <v>187</v>
      </c>
      <c r="H169" s="230">
        <v>4.2699999999999996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128</v>
      </c>
      <c r="AT169" s="238" t="s">
        <v>184</v>
      </c>
      <c r="AU169" s="238" t="s">
        <v>84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128</v>
      </c>
      <c r="BM169" s="238" t="s">
        <v>637</v>
      </c>
    </row>
    <row r="170" s="2" customFormat="1">
      <c r="A170" s="37"/>
      <c r="B170" s="38"/>
      <c r="C170" s="39"/>
      <c r="D170" s="240" t="s">
        <v>189</v>
      </c>
      <c r="E170" s="39"/>
      <c r="F170" s="241" t="s">
        <v>278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189</v>
      </c>
      <c r="AU170" s="16" t="s">
        <v>84</v>
      </c>
    </row>
    <row r="171" s="13" customFormat="1">
      <c r="A171" s="13"/>
      <c r="B171" s="245"/>
      <c r="C171" s="246"/>
      <c r="D171" s="247" t="s">
        <v>191</v>
      </c>
      <c r="E171" s="248" t="s">
        <v>1</v>
      </c>
      <c r="F171" s="249" t="s">
        <v>638</v>
      </c>
      <c r="G171" s="246"/>
      <c r="H171" s="250">
        <v>4.2700000000000005</v>
      </c>
      <c r="I171" s="251"/>
      <c r="J171" s="246"/>
      <c r="K171" s="246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191</v>
      </c>
      <c r="AU171" s="256" t="s">
        <v>84</v>
      </c>
      <c r="AV171" s="13" t="s">
        <v>84</v>
      </c>
      <c r="AW171" s="13" t="s">
        <v>33</v>
      </c>
      <c r="AX171" s="13" t="s">
        <v>76</v>
      </c>
      <c r="AY171" s="256" t="s">
        <v>182</v>
      </c>
    </row>
    <row r="172" s="2" customFormat="1" ht="24.15" customHeight="1">
      <c r="A172" s="37"/>
      <c r="B172" s="38"/>
      <c r="C172" s="226" t="s">
        <v>8</v>
      </c>
      <c r="D172" s="226" t="s">
        <v>184</v>
      </c>
      <c r="E172" s="227" t="s">
        <v>281</v>
      </c>
      <c r="F172" s="228" t="s">
        <v>282</v>
      </c>
      <c r="G172" s="229" t="s">
        <v>269</v>
      </c>
      <c r="H172" s="230">
        <v>2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0.087417999999999996</v>
      </c>
      <c r="R172" s="236">
        <f>Q172*H172</f>
        <v>0.17483599999999999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639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284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2" customFormat="1" ht="24.15" customHeight="1">
      <c r="A174" s="37"/>
      <c r="B174" s="38"/>
      <c r="C174" s="257" t="s">
        <v>274</v>
      </c>
      <c r="D174" s="257" t="s">
        <v>261</v>
      </c>
      <c r="E174" s="258" t="s">
        <v>640</v>
      </c>
      <c r="F174" s="259" t="s">
        <v>641</v>
      </c>
      <c r="G174" s="260" t="s">
        <v>269</v>
      </c>
      <c r="H174" s="261">
        <v>2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0.041000000000000002</v>
      </c>
      <c r="R174" s="236">
        <f>Q174*H174</f>
        <v>0.082000000000000003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140</v>
      </c>
      <c r="AT174" s="238" t="s">
        <v>261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642</v>
      </c>
    </row>
    <row r="175" s="2" customFormat="1" ht="33" customHeight="1">
      <c r="A175" s="37"/>
      <c r="B175" s="38"/>
      <c r="C175" s="226" t="s">
        <v>280</v>
      </c>
      <c r="D175" s="226" t="s">
        <v>184</v>
      </c>
      <c r="E175" s="227" t="s">
        <v>291</v>
      </c>
      <c r="F175" s="228" t="s">
        <v>292</v>
      </c>
      <c r="G175" s="229" t="s">
        <v>187</v>
      </c>
      <c r="H175" s="230">
        <v>0.22500000000000001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643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294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644</v>
      </c>
      <c r="G177" s="246"/>
      <c r="H177" s="250">
        <v>0.22500000000000003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131</v>
      </c>
      <c r="F178" s="224" t="s">
        <v>295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SUM(P179:P181)</f>
        <v>0</v>
      </c>
      <c r="Q178" s="218"/>
      <c r="R178" s="219">
        <f>SUM(R179:R181)</f>
        <v>0</v>
      </c>
      <c r="S178" s="218"/>
      <c r="T178" s="220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75</v>
      </c>
      <c r="AU178" s="222" t="s">
        <v>80</v>
      </c>
      <c r="AY178" s="221" t="s">
        <v>182</v>
      </c>
      <c r="BK178" s="223">
        <f>SUM(BK179:BK181)</f>
        <v>0</v>
      </c>
    </row>
    <row r="179" s="2" customFormat="1" ht="21.75" customHeight="1">
      <c r="A179" s="37"/>
      <c r="B179" s="38"/>
      <c r="C179" s="226" t="s">
        <v>286</v>
      </c>
      <c r="D179" s="226" t="s">
        <v>184</v>
      </c>
      <c r="E179" s="227" t="s">
        <v>297</v>
      </c>
      <c r="F179" s="228" t="s">
        <v>298</v>
      </c>
      <c r="G179" s="229" t="s">
        <v>211</v>
      </c>
      <c r="H179" s="230">
        <v>2.25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128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128</v>
      </c>
      <c r="BM179" s="238" t="s">
        <v>645</v>
      </c>
    </row>
    <row r="180" s="2" customFormat="1">
      <c r="A180" s="37"/>
      <c r="B180" s="38"/>
      <c r="C180" s="39"/>
      <c r="D180" s="240" t="s">
        <v>189</v>
      </c>
      <c r="E180" s="39"/>
      <c r="F180" s="241" t="s">
        <v>300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189</v>
      </c>
      <c r="AU180" s="16" t="s">
        <v>84</v>
      </c>
    </row>
    <row r="181" s="13" customFormat="1">
      <c r="A181" s="13"/>
      <c r="B181" s="245"/>
      <c r="C181" s="246"/>
      <c r="D181" s="247" t="s">
        <v>191</v>
      </c>
      <c r="E181" s="248" t="s">
        <v>1</v>
      </c>
      <c r="F181" s="249" t="s">
        <v>646</v>
      </c>
      <c r="G181" s="246"/>
      <c r="H181" s="250">
        <v>2.25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191</v>
      </c>
      <c r="AU181" s="256" t="s">
        <v>84</v>
      </c>
      <c r="AV181" s="13" t="s">
        <v>84</v>
      </c>
      <c r="AW181" s="13" t="s">
        <v>33</v>
      </c>
      <c r="AX181" s="13" t="s">
        <v>76</v>
      </c>
      <c r="AY181" s="256" t="s">
        <v>182</v>
      </c>
    </row>
    <row r="182" s="12" customFormat="1" ht="22.8" customHeight="1">
      <c r="A182" s="12"/>
      <c r="B182" s="210"/>
      <c r="C182" s="211"/>
      <c r="D182" s="212" t="s">
        <v>75</v>
      </c>
      <c r="E182" s="224" t="s">
        <v>140</v>
      </c>
      <c r="F182" s="224" t="s">
        <v>302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SUM(P183:P220)</f>
        <v>0</v>
      </c>
      <c r="Q182" s="218"/>
      <c r="R182" s="219">
        <f>SUM(R183:R220)</f>
        <v>3.3124834359999995</v>
      </c>
      <c r="S182" s="218"/>
      <c r="T182" s="220">
        <f>SUM(T183:T220)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80</v>
      </c>
      <c r="AT182" s="222" t="s">
        <v>75</v>
      </c>
      <c r="AU182" s="222" t="s">
        <v>80</v>
      </c>
      <c r="AY182" s="221" t="s">
        <v>182</v>
      </c>
      <c r="BK182" s="223">
        <f>SUM(BK183:BK220)</f>
        <v>0</v>
      </c>
    </row>
    <row r="183" s="2" customFormat="1" ht="33" customHeight="1">
      <c r="A183" s="37"/>
      <c r="B183" s="38"/>
      <c r="C183" s="226" t="s">
        <v>290</v>
      </c>
      <c r="D183" s="226" t="s">
        <v>184</v>
      </c>
      <c r="E183" s="227" t="s">
        <v>647</v>
      </c>
      <c r="F183" s="228" t="s">
        <v>648</v>
      </c>
      <c r="G183" s="229" t="s">
        <v>305</v>
      </c>
      <c r="H183" s="230">
        <v>43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128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128</v>
      </c>
      <c r="BM183" s="238" t="s">
        <v>649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650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2" customFormat="1" ht="24.15" customHeight="1">
      <c r="A185" s="37"/>
      <c r="B185" s="38"/>
      <c r="C185" s="257" t="s">
        <v>296</v>
      </c>
      <c r="D185" s="257" t="s">
        <v>261</v>
      </c>
      <c r="E185" s="258" t="s">
        <v>651</v>
      </c>
      <c r="F185" s="259" t="s">
        <v>652</v>
      </c>
      <c r="G185" s="260" t="s">
        <v>305</v>
      </c>
      <c r="H185" s="261">
        <v>43.645000000000003</v>
      </c>
      <c r="I185" s="262"/>
      <c r="J185" s="263">
        <f>ROUND(I185*H185,2)</f>
        <v>0</v>
      </c>
      <c r="K185" s="264"/>
      <c r="L185" s="265"/>
      <c r="M185" s="266" t="s">
        <v>1</v>
      </c>
      <c r="N185" s="267" t="s">
        <v>41</v>
      </c>
      <c r="O185" s="90"/>
      <c r="P185" s="236">
        <f>O185*H185</f>
        <v>0</v>
      </c>
      <c r="Q185" s="236">
        <v>0.00067000000000000002</v>
      </c>
      <c r="R185" s="236">
        <f>Q185*H185</f>
        <v>0.029242150000000001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140</v>
      </c>
      <c r="AT185" s="238" t="s">
        <v>261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128</v>
      </c>
      <c r="BM185" s="238" t="s">
        <v>653</v>
      </c>
    </row>
    <row r="186" s="13" customFormat="1">
      <c r="A186" s="13"/>
      <c r="B186" s="245"/>
      <c r="C186" s="246"/>
      <c r="D186" s="247" t="s">
        <v>191</v>
      </c>
      <c r="E186" s="246"/>
      <c r="F186" s="249" t="s">
        <v>654</v>
      </c>
      <c r="G186" s="246"/>
      <c r="H186" s="250">
        <v>43.645000000000003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4</v>
      </c>
      <c r="AX186" s="13" t="s">
        <v>80</v>
      </c>
      <c r="AY186" s="256" t="s">
        <v>182</v>
      </c>
    </row>
    <row r="187" s="2" customFormat="1" ht="24.15" customHeight="1">
      <c r="A187" s="37"/>
      <c r="B187" s="38"/>
      <c r="C187" s="226" t="s">
        <v>7</v>
      </c>
      <c r="D187" s="226" t="s">
        <v>184</v>
      </c>
      <c r="E187" s="227" t="s">
        <v>655</v>
      </c>
      <c r="F187" s="228" t="s">
        <v>656</v>
      </c>
      <c r="G187" s="229" t="s">
        <v>305</v>
      </c>
      <c r="H187" s="230">
        <v>25.5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1.2999999999999999E-05</v>
      </c>
      <c r="R187" s="236">
        <f>Q187*H187</f>
        <v>0.00033149999999999998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128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128</v>
      </c>
      <c r="BM187" s="238" t="s">
        <v>657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658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2" customFormat="1" ht="21.75" customHeight="1">
      <c r="A189" s="37"/>
      <c r="B189" s="38"/>
      <c r="C189" s="257" t="s">
        <v>309</v>
      </c>
      <c r="D189" s="257" t="s">
        <v>261</v>
      </c>
      <c r="E189" s="258" t="s">
        <v>659</v>
      </c>
      <c r="F189" s="259" t="s">
        <v>660</v>
      </c>
      <c r="G189" s="260" t="s">
        <v>305</v>
      </c>
      <c r="H189" s="261">
        <v>25.882999999999999</v>
      </c>
      <c r="I189" s="262"/>
      <c r="J189" s="263">
        <f>ROUND(I189*H189,2)</f>
        <v>0</v>
      </c>
      <c r="K189" s="264"/>
      <c r="L189" s="265"/>
      <c r="M189" s="266" t="s">
        <v>1</v>
      </c>
      <c r="N189" s="267" t="s">
        <v>41</v>
      </c>
      <c r="O189" s="90"/>
      <c r="P189" s="236">
        <f>O189*H189</f>
        <v>0</v>
      </c>
      <c r="Q189" s="236">
        <v>0.0023</v>
      </c>
      <c r="R189" s="236">
        <f>Q189*H189</f>
        <v>0.059530899999999998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140</v>
      </c>
      <c r="AT189" s="238" t="s">
        <v>261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661</v>
      </c>
    </row>
    <row r="190" s="13" customFormat="1">
      <c r="A190" s="13"/>
      <c r="B190" s="245"/>
      <c r="C190" s="246"/>
      <c r="D190" s="247" t="s">
        <v>191</v>
      </c>
      <c r="E190" s="246"/>
      <c r="F190" s="249" t="s">
        <v>662</v>
      </c>
      <c r="G190" s="246"/>
      <c r="H190" s="250">
        <v>25.882999999999999</v>
      </c>
      <c r="I190" s="251"/>
      <c r="J190" s="246"/>
      <c r="K190" s="246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191</v>
      </c>
      <c r="AU190" s="256" t="s">
        <v>84</v>
      </c>
      <c r="AV190" s="13" t="s">
        <v>84</v>
      </c>
      <c r="AW190" s="13" t="s">
        <v>4</v>
      </c>
      <c r="AX190" s="13" t="s">
        <v>80</v>
      </c>
      <c r="AY190" s="256" t="s">
        <v>182</v>
      </c>
    </row>
    <row r="191" s="2" customFormat="1" ht="16.5" customHeight="1">
      <c r="A191" s="37"/>
      <c r="B191" s="38"/>
      <c r="C191" s="226" t="s">
        <v>314</v>
      </c>
      <c r="D191" s="226" t="s">
        <v>184</v>
      </c>
      <c r="E191" s="227" t="s">
        <v>663</v>
      </c>
      <c r="F191" s="228" t="s">
        <v>664</v>
      </c>
      <c r="G191" s="229" t="s">
        <v>608</v>
      </c>
      <c r="H191" s="230">
        <v>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0.01</v>
      </c>
      <c r="R191" s="236">
        <f>Q191*H191</f>
        <v>0.01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128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128</v>
      </c>
      <c r="BM191" s="238" t="s">
        <v>665</v>
      </c>
    </row>
    <row r="192" s="2" customFormat="1" ht="24.15" customHeight="1">
      <c r="A192" s="37"/>
      <c r="B192" s="38"/>
      <c r="C192" s="226" t="s">
        <v>319</v>
      </c>
      <c r="D192" s="226" t="s">
        <v>184</v>
      </c>
      <c r="E192" s="227" t="s">
        <v>666</v>
      </c>
      <c r="F192" s="228" t="s">
        <v>667</v>
      </c>
      <c r="G192" s="229" t="s">
        <v>269</v>
      </c>
      <c r="H192" s="230">
        <v>1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0.00011900000000000001</v>
      </c>
      <c r="R192" s="236">
        <f>Q192*H192</f>
        <v>0.00011900000000000001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128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128</v>
      </c>
      <c r="BM192" s="238" t="s">
        <v>668</v>
      </c>
    </row>
    <row r="193" s="2" customFormat="1">
      <c r="A193" s="37"/>
      <c r="B193" s="38"/>
      <c r="C193" s="39"/>
      <c r="D193" s="240" t="s">
        <v>189</v>
      </c>
      <c r="E193" s="39"/>
      <c r="F193" s="241" t="s">
        <v>669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189</v>
      </c>
      <c r="AU193" s="16" t="s">
        <v>84</v>
      </c>
    </row>
    <row r="194" s="2" customFormat="1" ht="16.5" customHeight="1">
      <c r="A194" s="37"/>
      <c r="B194" s="38"/>
      <c r="C194" s="257" t="s">
        <v>325</v>
      </c>
      <c r="D194" s="257" t="s">
        <v>261</v>
      </c>
      <c r="E194" s="258" t="s">
        <v>670</v>
      </c>
      <c r="F194" s="259" t="s">
        <v>671</v>
      </c>
      <c r="G194" s="260" t="s">
        <v>269</v>
      </c>
      <c r="H194" s="261">
        <v>1</v>
      </c>
      <c r="I194" s="262"/>
      <c r="J194" s="263">
        <f>ROUND(I194*H194,2)</f>
        <v>0</v>
      </c>
      <c r="K194" s="264"/>
      <c r="L194" s="265"/>
      <c r="M194" s="266" t="s">
        <v>1</v>
      </c>
      <c r="N194" s="267" t="s">
        <v>41</v>
      </c>
      <c r="O194" s="90"/>
      <c r="P194" s="236">
        <f>O194*H194</f>
        <v>0</v>
      </c>
      <c r="Q194" s="236">
        <v>0.001</v>
      </c>
      <c r="R194" s="236">
        <f>Q194*H194</f>
        <v>0.001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140</v>
      </c>
      <c r="AT194" s="238" t="s">
        <v>261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128</v>
      </c>
      <c r="BM194" s="238" t="s">
        <v>672</v>
      </c>
    </row>
    <row r="195" s="2" customFormat="1" ht="16.5" customHeight="1">
      <c r="A195" s="37"/>
      <c r="B195" s="38"/>
      <c r="C195" s="226" t="s">
        <v>330</v>
      </c>
      <c r="D195" s="226" t="s">
        <v>184</v>
      </c>
      <c r="E195" s="227" t="s">
        <v>673</v>
      </c>
      <c r="F195" s="228" t="s">
        <v>674</v>
      </c>
      <c r="G195" s="229" t="s">
        <v>305</v>
      </c>
      <c r="H195" s="230">
        <v>43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41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128</v>
      </c>
      <c r="AT195" s="238" t="s">
        <v>184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675</v>
      </c>
    </row>
    <row r="196" s="2" customFormat="1">
      <c r="A196" s="37"/>
      <c r="B196" s="38"/>
      <c r="C196" s="39"/>
      <c r="D196" s="240" t="s">
        <v>189</v>
      </c>
      <c r="E196" s="39"/>
      <c r="F196" s="241" t="s">
        <v>676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189</v>
      </c>
      <c r="AU196" s="16" t="s">
        <v>84</v>
      </c>
    </row>
    <row r="197" s="2" customFormat="1" ht="21.75" customHeight="1">
      <c r="A197" s="37"/>
      <c r="B197" s="38"/>
      <c r="C197" s="226" t="s">
        <v>335</v>
      </c>
      <c r="D197" s="226" t="s">
        <v>184</v>
      </c>
      <c r="E197" s="227" t="s">
        <v>377</v>
      </c>
      <c r="F197" s="228" t="s">
        <v>378</v>
      </c>
      <c r="G197" s="229" t="s">
        <v>305</v>
      </c>
      <c r="H197" s="230">
        <v>25.5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41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128</v>
      </c>
      <c r="AT197" s="238" t="s">
        <v>184</v>
      </c>
      <c r="AU197" s="238" t="s">
        <v>84</v>
      </c>
      <c r="AY197" s="16" t="s">
        <v>182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128</v>
      </c>
      <c r="BM197" s="238" t="s">
        <v>677</v>
      </c>
    </row>
    <row r="198" s="2" customFormat="1">
      <c r="A198" s="37"/>
      <c r="B198" s="38"/>
      <c r="C198" s="39"/>
      <c r="D198" s="240" t="s">
        <v>189</v>
      </c>
      <c r="E198" s="39"/>
      <c r="F198" s="241" t="s">
        <v>380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189</v>
      </c>
      <c r="AU198" s="16" t="s">
        <v>84</v>
      </c>
    </row>
    <row r="199" s="2" customFormat="1" ht="24.15" customHeight="1">
      <c r="A199" s="37"/>
      <c r="B199" s="38"/>
      <c r="C199" s="226" t="s">
        <v>339</v>
      </c>
      <c r="D199" s="226" t="s">
        <v>184</v>
      </c>
      <c r="E199" s="227" t="s">
        <v>383</v>
      </c>
      <c r="F199" s="228" t="s">
        <v>384</v>
      </c>
      <c r="G199" s="229" t="s">
        <v>269</v>
      </c>
      <c r="H199" s="230">
        <v>1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41</v>
      </c>
      <c r="O199" s="90"/>
      <c r="P199" s="236">
        <f>O199*H199</f>
        <v>0</v>
      </c>
      <c r="Q199" s="236">
        <v>0.45937290600000003</v>
      </c>
      <c r="R199" s="236">
        <f>Q199*H199</f>
        <v>0.45937290600000003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128</v>
      </c>
      <c r="AT199" s="238" t="s">
        <v>184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128</v>
      </c>
      <c r="BM199" s="238" t="s">
        <v>678</v>
      </c>
    </row>
    <row r="200" s="2" customFormat="1">
      <c r="A200" s="37"/>
      <c r="B200" s="38"/>
      <c r="C200" s="39"/>
      <c r="D200" s="240" t="s">
        <v>189</v>
      </c>
      <c r="E200" s="39"/>
      <c r="F200" s="241" t="s">
        <v>386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189</v>
      </c>
      <c r="AU200" s="16" t="s">
        <v>84</v>
      </c>
    </row>
    <row r="201" s="2" customFormat="1" ht="24.15" customHeight="1">
      <c r="A201" s="37"/>
      <c r="B201" s="38"/>
      <c r="C201" s="226" t="s">
        <v>345</v>
      </c>
      <c r="D201" s="226" t="s">
        <v>184</v>
      </c>
      <c r="E201" s="227" t="s">
        <v>679</v>
      </c>
      <c r="F201" s="228" t="s">
        <v>680</v>
      </c>
      <c r="G201" s="229" t="s">
        <v>269</v>
      </c>
      <c r="H201" s="230">
        <v>1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0.41947800000000002</v>
      </c>
      <c r="R201" s="236">
        <f>Q201*H201</f>
        <v>0.41947800000000002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128</v>
      </c>
      <c r="AT201" s="238" t="s">
        <v>184</v>
      </c>
      <c r="AU201" s="238" t="s">
        <v>84</v>
      </c>
      <c r="AY201" s="16" t="s">
        <v>182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128</v>
      </c>
      <c r="BM201" s="238" t="s">
        <v>681</v>
      </c>
    </row>
    <row r="202" s="2" customFormat="1">
      <c r="A202" s="37"/>
      <c r="B202" s="38"/>
      <c r="C202" s="39"/>
      <c r="D202" s="240" t="s">
        <v>189</v>
      </c>
      <c r="E202" s="39"/>
      <c r="F202" s="241" t="s">
        <v>682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189</v>
      </c>
      <c r="AU202" s="16" t="s">
        <v>84</v>
      </c>
    </row>
    <row r="203" s="2" customFormat="1" ht="24.15" customHeight="1">
      <c r="A203" s="37"/>
      <c r="B203" s="38"/>
      <c r="C203" s="257" t="s">
        <v>349</v>
      </c>
      <c r="D203" s="257" t="s">
        <v>261</v>
      </c>
      <c r="E203" s="258" t="s">
        <v>683</v>
      </c>
      <c r="F203" s="259" t="s">
        <v>684</v>
      </c>
      <c r="G203" s="260" t="s">
        <v>269</v>
      </c>
      <c r="H203" s="261">
        <v>1</v>
      </c>
      <c r="I203" s="262"/>
      <c r="J203" s="263">
        <f>ROUND(I203*H203,2)</f>
        <v>0</v>
      </c>
      <c r="K203" s="264"/>
      <c r="L203" s="265"/>
      <c r="M203" s="266" t="s">
        <v>1</v>
      </c>
      <c r="N203" s="267" t="s">
        <v>41</v>
      </c>
      <c r="O203" s="90"/>
      <c r="P203" s="236">
        <f>O203*H203</f>
        <v>0</v>
      </c>
      <c r="Q203" s="236">
        <v>1.2290000000000001</v>
      </c>
      <c r="R203" s="236">
        <f>Q203*H203</f>
        <v>1.2290000000000001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140</v>
      </c>
      <c r="AT203" s="238" t="s">
        <v>261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128</v>
      </c>
      <c r="BM203" s="238" t="s">
        <v>685</v>
      </c>
    </row>
    <row r="204" s="2" customFormat="1" ht="24.15" customHeight="1">
      <c r="A204" s="37"/>
      <c r="B204" s="38"/>
      <c r="C204" s="226" t="s">
        <v>354</v>
      </c>
      <c r="D204" s="226" t="s">
        <v>184</v>
      </c>
      <c r="E204" s="227" t="s">
        <v>686</v>
      </c>
      <c r="F204" s="228" t="s">
        <v>687</v>
      </c>
      <c r="G204" s="229" t="s">
        <v>269</v>
      </c>
      <c r="H204" s="230">
        <v>1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41</v>
      </c>
      <c r="O204" s="90"/>
      <c r="P204" s="236">
        <f>O204*H204</f>
        <v>0</v>
      </c>
      <c r="Q204" s="236">
        <v>0.0098899999999999995</v>
      </c>
      <c r="R204" s="236">
        <f>Q204*H204</f>
        <v>0.0098899999999999995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128</v>
      </c>
      <c r="AT204" s="238" t="s">
        <v>184</v>
      </c>
      <c r="AU204" s="238" t="s">
        <v>84</v>
      </c>
      <c r="AY204" s="16" t="s">
        <v>182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128</v>
      </c>
      <c r="BM204" s="238" t="s">
        <v>688</v>
      </c>
    </row>
    <row r="205" s="2" customFormat="1">
      <c r="A205" s="37"/>
      <c r="B205" s="38"/>
      <c r="C205" s="39"/>
      <c r="D205" s="240" t="s">
        <v>189</v>
      </c>
      <c r="E205" s="39"/>
      <c r="F205" s="241" t="s">
        <v>689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189</v>
      </c>
      <c r="AU205" s="16" t="s">
        <v>84</v>
      </c>
    </row>
    <row r="206" s="2" customFormat="1" ht="16.5" customHeight="1">
      <c r="A206" s="37"/>
      <c r="B206" s="38"/>
      <c r="C206" s="257" t="s">
        <v>358</v>
      </c>
      <c r="D206" s="257" t="s">
        <v>261</v>
      </c>
      <c r="E206" s="258" t="s">
        <v>690</v>
      </c>
      <c r="F206" s="259" t="s">
        <v>691</v>
      </c>
      <c r="G206" s="260" t="s">
        <v>269</v>
      </c>
      <c r="H206" s="261">
        <v>1</v>
      </c>
      <c r="I206" s="262"/>
      <c r="J206" s="263">
        <f>ROUND(I206*H206,2)</f>
        <v>0</v>
      </c>
      <c r="K206" s="264"/>
      <c r="L206" s="265"/>
      <c r="M206" s="266" t="s">
        <v>1</v>
      </c>
      <c r="N206" s="267" t="s">
        <v>41</v>
      </c>
      <c r="O206" s="90"/>
      <c r="P206" s="236">
        <f>O206*H206</f>
        <v>0</v>
      </c>
      <c r="Q206" s="236">
        <v>0.26200000000000001</v>
      </c>
      <c r="R206" s="236">
        <f>Q206*H206</f>
        <v>0.26200000000000001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140</v>
      </c>
      <c r="AT206" s="238" t="s">
        <v>261</v>
      </c>
      <c r="AU206" s="238" t="s">
        <v>84</v>
      </c>
      <c r="AY206" s="16" t="s">
        <v>182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80</v>
      </c>
      <c r="BK206" s="239">
        <f>ROUND(I206*H206,2)</f>
        <v>0</v>
      </c>
      <c r="BL206" s="16" t="s">
        <v>128</v>
      </c>
      <c r="BM206" s="238" t="s">
        <v>692</v>
      </c>
    </row>
    <row r="207" s="2" customFormat="1" ht="24.15" customHeight="1">
      <c r="A207" s="37"/>
      <c r="B207" s="38"/>
      <c r="C207" s="226" t="s">
        <v>363</v>
      </c>
      <c r="D207" s="226" t="s">
        <v>184</v>
      </c>
      <c r="E207" s="227" t="s">
        <v>693</v>
      </c>
      <c r="F207" s="228" t="s">
        <v>694</v>
      </c>
      <c r="G207" s="229" t="s">
        <v>269</v>
      </c>
      <c r="H207" s="230">
        <v>1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41</v>
      </c>
      <c r="O207" s="90"/>
      <c r="P207" s="236">
        <f>O207*H207</f>
        <v>0</v>
      </c>
      <c r="Q207" s="236">
        <v>0.012184</v>
      </c>
      <c r="R207" s="236">
        <f>Q207*H207</f>
        <v>0.012184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128</v>
      </c>
      <c r="AT207" s="238" t="s">
        <v>184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128</v>
      </c>
      <c r="BM207" s="238" t="s">
        <v>695</v>
      </c>
    </row>
    <row r="208" s="2" customFormat="1">
      <c r="A208" s="37"/>
      <c r="B208" s="38"/>
      <c r="C208" s="39"/>
      <c r="D208" s="240" t="s">
        <v>189</v>
      </c>
      <c r="E208" s="39"/>
      <c r="F208" s="241" t="s">
        <v>696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189</v>
      </c>
      <c r="AU208" s="16" t="s">
        <v>84</v>
      </c>
    </row>
    <row r="209" s="2" customFormat="1" ht="24.15" customHeight="1">
      <c r="A209" s="37"/>
      <c r="B209" s="38"/>
      <c r="C209" s="257" t="s">
        <v>367</v>
      </c>
      <c r="D209" s="257" t="s">
        <v>261</v>
      </c>
      <c r="E209" s="258" t="s">
        <v>697</v>
      </c>
      <c r="F209" s="259" t="s">
        <v>698</v>
      </c>
      <c r="G209" s="260" t="s">
        <v>269</v>
      </c>
      <c r="H209" s="261">
        <v>1</v>
      </c>
      <c r="I209" s="262"/>
      <c r="J209" s="263">
        <f>ROUND(I209*H209,2)</f>
        <v>0</v>
      </c>
      <c r="K209" s="264"/>
      <c r="L209" s="265"/>
      <c r="M209" s="266" t="s">
        <v>1</v>
      </c>
      <c r="N209" s="267" t="s">
        <v>41</v>
      </c>
      <c r="O209" s="90"/>
      <c r="P209" s="236">
        <f>O209*H209</f>
        <v>0</v>
      </c>
      <c r="Q209" s="236">
        <v>0.56999999999999995</v>
      </c>
      <c r="R209" s="236">
        <f>Q209*H209</f>
        <v>0.56999999999999995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140</v>
      </c>
      <c r="AT209" s="238" t="s">
        <v>261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128</v>
      </c>
      <c r="BM209" s="238" t="s">
        <v>699</v>
      </c>
    </row>
    <row r="210" s="2" customFormat="1" ht="16.5" customHeight="1">
      <c r="A210" s="37"/>
      <c r="B210" s="38"/>
      <c r="C210" s="257" t="s">
        <v>372</v>
      </c>
      <c r="D210" s="257" t="s">
        <v>261</v>
      </c>
      <c r="E210" s="258" t="s">
        <v>700</v>
      </c>
      <c r="F210" s="259" t="s">
        <v>701</v>
      </c>
      <c r="G210" s="260" t="s">
        <v>269</v>
      </c>
      <c r="H210" s="261">
        <v>2</v>
      </c>
      <c r="I210" s="262"/>
      <c r="J210" s="263">
        <f>ROUND(I210*H210,2)</f>
        <v>0</v>
      </c>
      <c r="K210" s="264"/>
      <c r="L210" s="265"/>
      <c r="M210" s="266" t="s">
        <v>1</v>
      </c>
      <c r="N210" s="267" t="s">
        <v>41</v>
      </c>
      <c r="O210" s="90"/>
      <c r="P210" s="236">
        <f>O210*H210</f>
        <v>0</v>
      </c>
      <c r="Q210" s="236">
        <v>0.0030000000000000001</v>
      </c>
      <c r="R210" s="236">
        <f>Q210*H210</f>
        <v>0.0060000000000000001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140</v>
      </c>
      <c r="AT210" s="238" t="s">
        <v>261</v>
      </c>
      <c r="AU210" s="238" t="s">
        <v>84</v>
      </c>
      <c r="AY210" s="16" t="s">
        <v>182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128</v>
      </c>
      <c r="BM210" s="238" t="s">
        <v>702</v>
      </c>
    </row>
    <row r="211" s="2" customFormat="1" ht="21.75" customHeight="1">
      <c r="A211" s="37"/>
      <c r="B211" s="38"/>
      <c r="C211" s="257" t="s">
        <v>376</v>
      </c>
      <c r="D211" s="257" t="s">
        <v>261</v>
      </c>
      <c r="E211" s="258" t="s">
        <v>554</v>
      </c>
      <c r="F211" s="259" t="s">
        <v>555</v>
      </c>
      <c r="G211" s="260" t="s">
        <v>269</v>
      </c>
      <c r="H211" s="261">
        <v>1</v>
      </c>
      <c r="I211" s="262"/>
      <c r="J211" s="263">
        <f>ROUND(I211*H211,2)</f>
        <v>0</v>
      </c>
      <c r="K211" s="264"/>
      <c r="L211" s="265"/>
      <c r="M211" s="266" t="s">
        <v>1</v>
      </c>
      <c r="N211" s="267" t="s">
        <v>41</v>
      </c>
      <c r="O211" s="90"/>
      <c r="P211" s="236">
        <f>O211*H211</f>
        <v>0</v>
      </c>
      <c r="Q211" s="236">
        <v>0.059999999999999998</v>
      </c>
      <c r="R211" s="236">
        <f>Q211*H211</f>
        <v>0.059999999999999998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140</v>
      </c>
      <c r="AT211" s="238" t="s">
        <v>261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128</v>
      </c>
      <c r="BM211" s="238" t="s">
        <v>703</v>
      </c>
    </row>
    <row r="212" s="2" customFormat="1" ht="37.8" customHeight="1">
      <c r="A212" s="37"/>
      <c r="B212" s="38"/>
      <c r="C212" s="226" t="s">
        <v>382</v>
      </c>
      <c r="D212" s="226" t="s">
        <v>184</v>
      </c>
      <c r="E212" s="227" t="s">
        <v>704</v>
      </c>
      <c r="F212" s="228" t="s">
        <v>705</v>
      </c>
      <c r="G212" s="229" t="s">
        <v>269</v>
      </c>
      <c r="H212" s="230">
        <v>1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0.089999999999999997</v>
      </c>
      <c r="R212" s="236">
        <f>Q212*H212</f>
        <v>0.089999999999999997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128</v>
      </c>
      <c r="AT212" s="238" t="s">
        <v>184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128</v>
      </c>
      <c r="BM212" s="238" t="s">
        <v>706</v>
      </c>
    </row>
    <row r="213" s="2" customFormat="1">
      <c r="A213" s="37"/>
      <c r="B213" s="38"/>
      <c r="C213" s="39"/>
      <c r="D213" s="240" t="s">
        <v>189</v>
      </c>
      <c r="E213" s="39"/>
      <c r="F213" s="241" t="s">
        <v>707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189</v>
      </c>
      <c r="AU213" s="16" t="s">
        <v>84</v>
      </c>
    </row>
    <row r="214" s="13" customFormat="1">
      <c r="A214" s="13"/>
      <c r="B214" s="245"/>
      <c r="C214" s="246"/>
      <c r="D214" s="247" t="s">
        <v>191</v>
      </c>
      <c r="E214" s="248" t="s">
        <v>1</v>
      </c>
      <c r="F214" s="249" t="s">
        <v>708</v>
      </c>
      <c r="G214" s="246"/>
      <c r="H214" s="250">
        <v>1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191</v>
      </c>
      <c r="AU214" s="256" t="s">
        <v>84</v>
      </c>
      <c r="AV214" s="13" t="s">
        <v>84</v>
      </c>
      <c r="AW214" s="13" t="s">
        <v>33</v>
      </c>
      <c r="AX214" s="13" t="s">
        <v>76</v>
      </c>
      <c r="AY214" s="256" t="s">
        <v>182</v>
      </c>
    </row>
    <row r="215" s="2" customFormat="1" ht="24.15" customHeight="1">
      <c r="A215" s="37"/>
      <c r="B215" s="38"/>
      <c r="C215" s="257" t="s">
        <v>387</v>
      </c>
      <c r="D215" s="257" t="s">
        <v>261</v>
      </c>
      <c r="E215" s="258" t="s">
        <v>709</v>
      </c>
      <c r="F215" s="259" t="s">
        <v>710</v>
      </c>
      <c r="G215" s="260" t="s">
        <v>269</v>
      </c>
      <c r="H215" s="261">
        <v>1</v>
      </c>
      <c r="I215" s="262"/>
      <c r="J215" s="263">
        <f>ROUND(I215*H215,2)</f>
        <v>0</v>
      </c>
      <c r="K215" s="264"/>
      <c r="L215" s="265"/>
      <c r="M215" s="266" t="s">
        <v>1</v>
      </c>
      <c r="N215" s="267" t="s">
        <v>41</v>
      </c>
      <c r="O215" s="90"/>
      <c r="P215" s="236">
        <f>O215*H215</f>
        <v>0</v>
      </c>
      <c r="Q215" s="236">
        <v>0.082000000000000003</v>
      </c>
      <c r="R215" s="236">
        <f>Q215*H215</f>
        <v>0.082000000000000003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140</v>
      </c>
      <c r="AT215" s="238" t="s">
        <v>261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128</v>
      </c>
      <c r="BM215" s="238" t="s">
        <v>711</v>
      </c>
    </row>
    <row r="216" s="2" customFormat="1" ht="16.5" customHeight="1">
      <c r="A216" s="37"/>
      <c r="B216" s="38"/>
      <c r="C216" s="226" t="s">
        <v>392</v>
      </c>
      <c r="D216" s="226" t="s">
        <v>184</v>
      </c>
      <c r="E216" s="227" t="s">
        <v>712</v>
      </c>
      <c r="F216" s="228" t="s">
        <v>713</v>
      </c>
      <c r="G216" s="229" t="s">
        <v>305</v>
      </c>
      <c r="H216" s="230">
        <v>43</v>
      </c>
      <c r="I216" s="231"/>
      <c r="J216" s="232">
        <f>ROUND(I216*H216,2)</f>
        <v>0</v>
      </c>
      <c r="K216" s="233"/>
      <c r="L216" s="43"/>
      <c r="M216" s="234" t="s">
        <v>1</v>
      </c>
      <c r="N216" s="235" t="s">
        <v>41</v>
      </c>
      <c r="O216" s="90"/>
      <c r="P216" s="236">
        <f>O216*H216</f>
        <v>0</v>
      </c>
      <c r="Q216" s="236">
        <v>0.00019236000000000001</v>
      </c>
      <c r="R216" s="236">
        <f>Q216*H216</f>
        <v>0.0082714800000000012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128</v>
      </c>
      <c r="AT216" s="238" t="s">
        <v>184</v>
      </c>
      <c r="AU216" s="238" t="s">
        <v>84</v>
      </c>
      <c r="AY216" s="16" t="s">
        <v>182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80</v>
      </c>
      <c r="BK216" s="239">
        <f>ROUND(I216*H216,2)</f>
        <v>0</v>
      </c>
      <c r="BL216" s="16" t="s">
        <v>128</v>
      </c>
      <c r="BM216" s="238" t="s">
        <v>714</v>
      </c>
    </row>
    <row r="217" s="2" customFormat="1">
      <c r="A217" s="37"/>
      <c r="B217" s="38"/>
      <c r="C217" s="39"/>
      <c r="D217" s="240" t="s">
        <v>189</v>
      </c>
      <c r="E217" s="39"/>
      <c r="F217" s="241" t="s">
        <v>715</v>
      </c>
      <c r="G217" s="39"/>
      <c r="H217" s="39"/>
      <c r="I217" s="242"/>
      <c r="J217" s="39"/>
      <c r="K217" s="39"/>
      <c r="L217" s="43"/>
      <c r="M217" s="243"/>
      <c r="N217" s="24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189</v>
      </c>
      <c r="AU217" s="16" t="s">
        <v>84</v>
      </c>
    </row>
    <row r="218" s="2" customFormat="1" ht="16.5" customHeight="1">
      <c r="A218" s="37"/>
      <c r="B218" s="38"/>
      <c r="C218" s="257" t="s">
        <v>397</v>
      </c>
      <c r="D218" s="257" t="s">
        <v>261</v>
      </c>
      <c r="E218" s="258" t="s">
        <v>716</v>
      </c>
      <c r="F218" s="259" t="s">
        <v>717</v>
      </c>
      <c r="G218" s="260" t="s">
        <v>608</v>
      </c>
      <c r="H218" s="261">
        <v>1</v>
      </c>
      <c r="I218" s="262"/>
      <c r="J218" s="263">
        <f>ROUND(I218*H218,2)</f>
        <v>0</v>
      </c>
      <c r="K218" s="264"/>
      <c r="L218" s="265"/>
      <c r="M218" s="266" t="s">
        <v>1</v>
      </c>
      <c r="N218" s="267" t="s">
        <v>41</v>
      </c>
      <c r="O218" s="90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140</v>
      </c>
      <c r="AT218" s="238" t="s">
        <v>261</v>
      </c>
      <c r="AU218" s="238" t="s">
        <v>84</v>
      </c>
      <c r="AY218" s="16" t="s">
        <v>182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80</v>
      </c>
      <c r="BK218" s="239">
        <f>ROUND(I218*H218,2)</f>
        <v>0</v>
      </c>
      <c r="BL218" s="16" t="s">
        <v>128</v>
      </c>
      <c r="BM218" s="238" t="s">
        <v>718</v>
      </c>
    </row>
    <row r="219" s="2" customFormat="1" ht="24.15" customHeight="1">
      <c r="A219" s="37"/>
      <c r="B219" s="38"/>
      <c r="C219" s="226" t="s">
        <v>401</v>
      </c>
      <c r="D219" s="226" t="s">
        <v>184</v>
      </c>
      <c r="E219" s="227" t="s">
        <v>719</v>
      </c>
      <c r="F219" s="228" t="s">
        <v>720</v>
      </c>
      <c r="G219" s="229" t="s">
        <v>305</v>
      </c>
      <c r="H219" s="230">
        <v>43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9.4500000000000007E-05</v>
      </c>
      <c r="R219" s="236">
        <f>Q219*H219</f>
        <v>0.0040635000000000003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128</v>
      </c>
      <c r="AT219" s="238" t="s">
        <v>184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128</v>
      </c>
      <c r="BM219" s="238" t="s">
        <v>721</v>
      </c>
    </row>
    <row r="220" s="2" customFormat="1">
      <c r="A220" s="37"/>
      <c r="B220" s="38"/>
      <c r="C220" s="39"/>
      <c r="D220" s="240" t="s">
        <v>189</v>
      </c>
      <c r="E220" s="39"/>
      <c r="F220" s="241" t="s">
        <v>722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189</v>
      </c>
      <c r="AU220" s="16" t="s">
        <v>84</v>
      </c>
    </row>
    <row r="221" s="12" customFormat="1" ht="22.8" customHeight="1">
      <c r="A221" s="12"/>
      <c r="B221" s="210"/>
      <c r="C221" s="211"/>
      <c r="D221" s="212" t="s">
        <v>75</v>
      </c>
      <c r="E221" s="224" t="s">
        <v>575</v>
      </c>
      <c r="F221" s="224" t="s">
        <v>576</v>
      </c>
      <c r="G221" s="211"/>
      <c r="H221" s="211"/>
      <c r="I221" s="214"/>
      <c r="J221" s="225">
        <f>BK221</f>
        <v>0</v>
      </c>
      <c r="K221" s="211"/>
      <c r="L221" s="216"/>
      <c r="M221" s="217"/>
      <c r="N221" s="218"/>
      <c r="O221" s="218"/>
      <c r="P221" s="219">
        <f>SUM(P222:P224)</f>
        <v>0</v>
      </c>
      <c r="Q221" s="218"/>
      <c r="R221" s="219">
        <f>SUM(R222:R224)</f>
        <v>0</v>
      </c>
      <c r="S221" s="218"/>
      <c r="T221" s="220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1" t="s">
        <v>80</v>
      </c>
      <c r="AT221" s="222" t="s">
        <v>75</v>
      </c>
      <c r="AU221" s="222" t="s">
        <v>80</v>
      </c>
      <c r="AY221" s="221" t="s">
        <v>182</v>
      </c>
      <c r="BK221" s="223">
        <f>SUM(BK222:BK224)</f>
        <v>0</v>
      </c>
    </row>
    <row r="222" s="2" customFormat="1" ht="24.15" customHeight="1">
      <c r="A222" s="37"/>
      <c r="B222" s="38"/>
      <c r="C222" s="226" t="s">
        <v>406</v>
      </c>
      <c r="D222" s="226" t="s">
        <v>184</v>
      </c>
      <c r="E222" s="227" t="s">
        <v>578</v>
      </c>
      <c r="F222" s="228" t="s">
        <v>579</v>
      </c>
      <c r="G222" s="229" t="s">
        <v>243</v>
      </c>
      <c r="H222" s="230">
        <v>3.992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128</v>
      </c>
      <c r="AT222" s="238" t="s">
        <v>184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128</v>
      </c>
      <c r="BM222" s="238" t="s">
        <v>723</v>
      </c>
    </row>
    <row r="223" s="2" customFormat="1">
      <c r="A223" s="37"/>
      <c r="B223" s="38"/>
      <c r="C223" s="39"/>
      <c r="D223" s="240" t="s">
        <v>189</v>
      </c>
      <c r="E223" s="39"/>
      <c r="F223" s="241" t="s">
        <v>581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189</v>
      </c>
      <c r="AU223" s="16" t="s">
        <v>84</v>
      </c>
    </row>
    <row r="224" s="13" customFormat="1">
      <c r="A224" s="13"/>
      <c r="B224" s="245"/>
      <c r="C224" s="246"/>
      <c r="D224" s="247" t="s">
        <v>191</v>
      </c>
      <c r="E224" s="248" t="s">
        <v>1</v>
      </c>
      <c r="F224" s="249" t="s">
        <v>724</v>
      </c>
      <c r="G224" s="246"/>
      <c r="H224" s="250">
        <v>3.9920000000000044</v>
      </c>
      <c r="I224" s="251"/>
      <c r="J224" s="246"/>
      <c r="K224" s="246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191</v>
      </c>
      <c r="AU224" s="256" t="s">
        <v>84</v>
      </c>
      <c r="AV224" s="13" t="s">
        <v>84</v>
      </c>
      <c r="AW224" s="13" t="s">
        <v>33</v>
      </c>
      <c r="AX224" s="13" t="s">
        <v>76</v>
      </c>
      <c r="AY224" s="256" t="s">
        <v>182</v>
      </c>
    </row>
    <row r="225" s="12" customFormat="1" ht="25.92" customHeight="1">
      <c r="A225" s="12"/>
      <c r="B225" s="210"/>
      <c r="C225" s="211"/>
      <c r="D225" s="212" t="s">
        <v>75</v>
      </c>
      <c r="E225" s="213" t="s">
        <v>144</v>
      </c>
      <c r="F225" s="213" t="s">
        <v>602</v>
      </c>
      <c r="G225" s="211"/>
      <c r="H225" s="211"/>
      <c r="I225" s="214"/>
      <c r="J225" s="215">
        <f>BK225</f>
        <v>0</v>
      </c>
      <c r="K225" s="211"/>
      <c r="L225" s="216"/>
      <c r="M225" s="217"/>
      <c r="N225" s="218"/>
      <c r="O225" s="218"/>
      <c r="P225" s="219">
        <f>P226</f>
        <v>0</v>
      </c>
      <c r="Q225" s="218"/>
      <c r="R225" s="219">
        <f>R226</f>
        <v>0</v>
      </c>
      <c r="S225" s="218"/>
      <c r="T225" s="220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131</v>
      </c>
      <c r="AT225" s="222" t="s">
        <v>75</v>
      </c>
      <c r="AU225" s="222" t="s">
        <v>76</v>
      </c>
      <c r="AY225" s="221" t="s">
        <v>182</v>
      </c>
      <c r="BK225" s="223">
        <f>BK226</f>
        <v>0</v>
      </c>
    </row>
    <row r="226" s="12" customFormat="1" ht="22.8" customHeight="1">
      <c r="A226" s="12"/>
      <c r="B226" s="210"/>
      <c r="C226" s="211"/>
      <c r="D226" s="212" t="s">
        <v>75</v>
      </c>
      <c r="E226" s="224" t="s">
        <v>603</v>
      </c>
      <c r="F226" s="224" t="s">
        <v>604</v>
      </c>
      <c r="G226" s="211"/>
      <c r="H226" s="211"/>
      <c r="I226" s="214"/>
      <c r="J226" s="225">
        <f>BK226</f>
        <v>0</v>
      </c>
      <c r="K226" s="211"/>
      <c r="L226" s="216"/>
      <c r="M226" s="217"/>
      <c r="N226" s="218"/>
      <c r="O226" s="218"/>
      <c r="P226" s="219">
        <f>P227</f>
        <v>0</v>
      </c>
      <c r="Q226" s="218"/>
      <c r="R226" s="219">
        <f>R227</f>
        <v>0</v>
      </c>
      <c r="S226" s="218"/>
      <c r="T226" s="220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1" t="s">
        <v>131</v>
      </c>
      <c r="AT226" s="222" t="s">
        <v>75</v>
      </c>
      <c r="AU226" s="222" t="s">
        <v>80</v>
      </c>
      <c r="AY226" s="221" t="s">
        <v>182</v>
      </c>
      <c r="BK226" s="223">
        <f>BK227</f>
        <v>0</v>
      </c>
    </row>
    <row r="227" s="2" customFormat="1" ht="16.5" customHeight="1">
      <c r="A227" s="37"/>
      <c r="B227" s="38"/>
      <c r="C227" s="226" t="s">
        <v>412</v>
      </c>
      <c r="D227" s="226" t="s">
        <v>184</v>
      </c>
      <c r="E227" s="227" t="s">
        <v>606</v>
      </c>
      <c r="F227" s="228" t="s">
        <v>725</v>
      </c>
      <c r="G227" s="229" t="s">
        <v>608</v>
      </c>
      <c r="H227" s="230">
        <v>1</v>
      </c>
      <c r="I227" s="231"/>
      <c r="J227" s="232">
        <f>ROUND(I227*H227,2)</f>
        <v>0</v>
      </c>
      <c r="K227" s="233"/>
      <c r="L227" s="43"/>
      <c r="M227" s="269" t="s">
        <v>1</v>
      </c>
      <c r="N227" s="270" t="s">
        <v>41</v>
      </c>
      <c r="O227" s="271"/>
      <c r="P227" s="272">
        <f>O227*H227</f>
        <v>0</v>
      </c>
      <c r="Q227" s="272">
        <v>0</v>
      </c>
      <c r="R227" s="272">
        <f>Q227*H227</f>
        <v>0</v>
      </c>
      <c r="S227" s="272">
        <v>0</v>
      </c>
      <c r="T227" s="27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609</v>
      </c>
      <c r="AT227" s="238" t="s">
        <v>184</v>
      </c>
      <c r="AU227" s="238" t="s">
        <v>84</v>
      </c>
      <c r="AY227" s="16" t="s">
        <v>182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80</v>
      </c>
      <c r="BK227" s="239">
        <f>ROUND(I227*H227,2)</f>
        <v>0</v>
      </c>
      <c r="BL227" s="16" t="s">
        <v>609</v>
      </c>
      <c r="BM227" s="238" t="s">
        <v>726</v>
      </c>
    </row>
    <row r="228" s="2" customFormat="1" ht="6.96" customHeight="1">
      <c r="A228" s="37"/>
      <c r="B228" s="65"/>
      <c r="C228" s="66"/>
      <c r="D228" s="66"/>
      <c r="E228" s="66"/>
      <c r="F228" s="66"/>
      <c r="G228" s="66"/>
      <c r="H228" s="66"/>
      <c r="I228" s="66"/>
      <c r="J228" s="66"/>
      <c r="K228" s="66"/>
      <c r="L228" s="43"/>
      <c r="M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</row>
  </sheetData>
  <sheetProtection sheet="1" autoFilter="0" formatColumns="0" formatRows="0" objects="1" scenarios="1" spinCount="100000" saltValue="Gko3631Y4atBnZm7JUwip0ouxKJpxoiF9kOy8x4fyewNoLzWqll3ZnEbcPsG65Xdlqvzg8lHg0lBDCn+Xul5QQ==" hashValue="YSDx/XGsqgtHuzSBRUKWsaZ7xUQxyJqV9UIquK4TRn9s49Z+Ce2/FgHCaIveCNbzGzLztL+ijQMJAjaGI+aPlA==" algorithmName="SHA-512" password="CC35"/>
  <autoFilter ref="C127:K2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hyperlinks>
    <hyperlink ref="F132" r:id="rId1" display="https://podminky.urs.cz/item/CS_URS_2024_01/132254104"/>
    <hyperlink ref="F136" r:id="rId2" display="https://podminky.urs.cz/item/CS_URS_2024_01/133251101"/>
    <hyperlink ref="F139" r:id="rId3" display="https://podminky.urs.cz/item/CS_URS_2024_01/139001101"/>
    <hyperlink ref="F142" r:id="rId4" display="https://podminky.urs.cz/item/CS_URS_2024_01/151101101"/>
    <hyperlink ref="F144" r:id="rId5" display="https://podminky.urs.cz/item/CS_URS_2024_01/151101111"/>
    <hyperlink ref="F146" r:id="rId6" display="https://podminky.urs.cz/item/CS_URS_2024_01/162351103"/>
    <hyperlink ref="F149" r:id="rId7" display="https://podminky.urs.cz/item/CS_URS_2024_01/162751117"/>
    <hyperlink ref="F152" r:id="rId8" display="https://podminky.urs.cz/item/CS_URS_2024_01/162751119"/>
    <hyperlink ref="F155" r:id="rId9" display="https://podminky.urs.cz/item/CS_URS_2024_01/167151101"/>
    <hyperlink ref="F158" r:id="rId10" display="https://podminky.urs.cz/item/CS_URS_2024_01/171201231"/>
    <hyperlink ref="F161" r:id="rId11" display="https://podminky.urs.cz/item/CS_URS_2024_01/174151101"/>
    <hyperlink ref="F164" r:id="rId12" display="https://podminky.urs.cz/item/CS_URS_2024_01/175111101"/>
    <hyperlink ref="F170" r:id="rId13" display="https://podminky.urs.cz/item/CS_URS_2024_01/451572111"/>
    <hyperlink ref="F173" r:id="rId14" display="https://podminky.urs.cz/item/CS_URS_2024_01/452112112"/>
    <hyperlink ref="F176" r:id="rId15" display="https://podminky.urs.cz/item/CS_URS_2024_01/452311131"/>
    <hyperlink ref="F180" r:id="rId16" display="https://podminky.urs.cz/item/CS_URS_2024_01/564831011"/>
    <hyperlink ref="F184" r:id="rId17" display="https://podminky.urs.cz/item/CS_URS_2024_01/871181211"/>
    <hyperlink ref="F188" r:id="rId18" display="https://podminky.urs.cz/item/CS_URS_2024_01/871350410"/>
    <hyperlink ref="F193" r:id="rId19" display="https://podminky.urs.cz/item/CS_URS_2024_01/877375121"/>
    <hyperlink ref="F196" r:id="rId20" display="https://podminky.urs.cz/item/CS_URS_2024_01/892241111"/>
    <hyperlink ref="F198" r:id="rId21" display="https://podminky.urs.cz/item/CS_URS_2024_01/892351111"/>
    <hyperlink ref="F200" r:id="rId22" display="https://podminky.urs.cz/item/CS_URS_2024_01/892372111"/>
    <hyperlink ref="F202" r:id="rId23" display="https://podminky.urs.cz/item/CS_URS_2024_01/894410102"/>
    <hyperlink ref="F205" r:id="rId24" display="https://podminky.urs.cz/item/CS_URS_2024_01/894410211"/>
    <hyperlink ref="F208" r:id="rId25" display="https://podminky.urs.cz/item/CS_URS_2024_01/894410232"/>
    <hyperlink ref="F213" r:id="rId26" display="https://podminky.urs.cz/item/CS_URS_2024_01/899104112"/>
    <hyperlink ref="F217" r:id="rId27" display="https://podminky.urs.cz/item/CS_URS_2024_01/899721111"/>
    <hyperlink ref="F220" r:id="rId28" display="https://podminky.urs.cz/item/CS_URS_2024_01/899722113"/>
    <hyperlink ref="F223" r:id="rId29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727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ROUND((SUM(BE128:BE241)),  2)</f>
        <v>0</v>
      </c>
      <c r="G35" s="37"/>
      <c r="H35" s="37"/>
      <c r="I35" s="163">
        <v>0.20999999999999999</v>
      </c>
      <c r="J35" s="162">
        <f>ROUND(((SUM(BE128:BE241))*I35),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ROUND((SUM(BF128:BF241)),  2)</f>
        <v>0</v>
      </c>
      <c r="G36" s="37"/>
      <c r="H36" s="37"/>
      <c r="I36" s="163">
        <v>0.14999999999999999</v>
      </c>
      <c r="J36" s="162">
        <f>ROUND(((SUM(BF128:BF241))*I36),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ROUND((SUM(BG128:BG241)),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ROUND((SUM(BH128:BH241)),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ROUND((SUM(BI128:BI241)),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1.3 - vodovod - přeložka a přípojka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J170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J178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161</v>
      </c>
      <c r="E103" s="195"/>
      <c r="F103" s="195"/>
      <c r="G103" s="195"/>
      <c r="H103" s="195"/>
      <c r="I103" s="195"/>
      <c r="J103" s="196">
        <f>J182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J235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165</v>
      </c>
      <c r="E105" s="190"/>
      <c r="F105" s="190"/>
      <c r="G105" s="190"/>
      <c r="H105" s="190"/>
      <c r="I105" s="190"/>
      <c r="J105" s="191">
        <f>J239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166</v>
      </c>
      <c r="E106" s="195"/>
      <c r="F106" s="195"/>
      <c r="G106" s="195"/>
      <c r="H106" s="195"/>
      <c r="I106" s="195"/>
      <c r="J106" s="196">
        <f>J240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167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Hazlov - obnovení a nové využití areálu zámku - etapa I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147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148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149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1.3 - vodovod - přeložka a přípojka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 xml:space="preserve"> </v>
      </c>
      <c r="G122" s="39"/>
      <c r="H122" s="39"/>
      <c r="I122" s="31" t="s">
        <v>22</v>
      </c>
      <c r="J122" s="78" t="str">
        <f>IF(J14="","",J14)</f>
        <v>10. 12. 2024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 xml:space="preserve"> </v>
      </c>
      <c r="G124" s="39"/>
      <c r="H124" s="39"/>
      <c r="I124" s="31" t="s">
        <v>29</v>
      </c>
      <c r="J124" s="35" t="str">
        <f>E23</f>
        <v>Atelier Stöeckl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IF(E20="","",E20)</f>
        <v>Vyplň údaj</v>
      </c>
      <c r="G125" s="39"/>
      <c r="H125" s="39"/>
      <c r="I125" s="31" t="s">
        <v>31</v>
      </c>
      <c r="J125" s="35" t="str">
        <f>E26</f>
        <v>Zdeněk Pospíšil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168</v>
      </c>
      <c r="D127" s="201" t="s">
        <v>61</v>
      </c>
      <c r="E127" s="201" t="s">
        <v>57</v>
      </c>
      <c r="F127" s="201" t="s">
        <v>58</v>
      </c>
      <c r="G127" s="201" t="s">
        <v>169</v>
      </c>
      <c r="H127" s="201" t="s">
        <v>170</v>
      </c>
      <c r="I127" s="201" t="s">
        <v>171</v>
      </c>
      <c r="J127" s="202" t="s">
        <v>153</v>
      </c>
      <c r="K127" s="203" t="s">
        <v>172</v>
      </c>
      <c r="L127" s="204"/>
      <c r="M127" s="99" t="s">
        <v>1</v>
      </c>
      <c r="N127" s="100" t="s">
        <v>40</v>
      </c>
      <c r="O127" s="100" t="s">
        <v>173</v>
      </c>
      <c r="P127" s="100" t="s">
        <v>174</v>
      </c>
      <c r="Q127" s="100" t="s">
        <v>175</v>
      </c>
      <c r="R127" s="100" t="s">
        <v>176</v>
      </c>
      <c r="S127" s="100" t="s">
        <v>177</v>
      </c>
      <c r="T127" s="101" t="s">
        <v>178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179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P129+P239</f>
        <v>0</v>
      </c>
      <c r="Q128" s="103"/>
      <c r="R128" s="207">
        <f>R129+R239</f>
        <v>22.634614624999998</v>
      </c>
      <c r="S128" s="103"/>
      <c r="T128" s="208">
        <f>T129+T239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155</v>
      </c>
      <c r="BK128" s="209">
        <f>BK129+BK239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180</v>
      </c>
      <c r="F129" s="213" t="s">
        <v>181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P130+P170+P178+P182+P235</f>
        <v>0</v>
      </c>
      <c r="Q129" s="218"/>
      <c r="R129" s="219">
        <f>R130+R170+R178+R182+R235</f>
        <v>22.634614624999998</v>
      </c>
      <c r="S129" s="218"/>
      <c r="T129" s="220">
        <f>T130+T170+T178+T182+T235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75</v>
      </c>
      <c r="AU129" s="222" t="s">
        <v>76</v>
      </c>
      <c r="AY129" s="221" t="s">
        <v>182</v>
      </c>
      <c r="BK129" s="223">
        <f>BK130+BK170+BK178+BK182+BK235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80</v>
      </c>
      <c r="F130" s="224" t="s">
        <v>183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SUM(P131:P169)</f>
        <v>0</v>
      </c>
      <c r="Q130" s="218"/>
      <c r="R130" s="219">
        <f>SUM(R131:R169)</f>
        <v>20.399999999999999</v>
      </c>
      <c r="S130" s="218"/>
      <c r="T130" s="220">
        <f>SUM(T131:T169)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80</v>
      </c>
      <c r="AY130" s="221" t="s">
        <v>182</v>
      </c>
      <c r="BK130" s="223">
        <f>SUM(BK131:BK169)</f>
        <v>0</v>
      </c>
    </row>
    <row r="131" s="2" customFormat="1" ht="33" customHeight="1">
      <c r="A131" s="37"/>
      <c r="B131" s="38"/>
      <c r="C131" s="226" t="s">
        <v>80</v>
      </c>
      <c r="D131" s="226" t="s">
        <v>184</v>
      </c>
      <c r="E131" s="227" t="s">
        <v>728</v>
      </c>
      <c r="F131" s="228" t="s">
        <v>729</v>
      </c>
      <c r="G131" s="229" t="s">
        <v>187</v>
      </c>
      <c r="H131" s="230">
        <v>38.25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730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731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13" customFormat="1">
      <c r="A133" s="13"/>
      <c r="B133" s="245"/>
      <c r="C133" s="246"/>
      <c r="D133" s="247" t="s">
        <v>191</v>
      </c>
      <c r="E133" s="248" t="s">
        <v>1</v>
      </c>
      <c r="F133" s="249" t="s">
        <v>732</v>
      </c>
      <c r="G133" s="246"/>
      <c r="H133" s="250">
        <v>28.875</v>
      </c>
      <c r="I133" s="251"/>
      <c r="J133" s="246"/>
      <c r="K133" s="246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191</v>
      </c>
      <c r="AU133" s="256" t="s">
        <v>84</v>
      </c>
      <c r="AV133" s="13" t="s">
        <v>84</v>
      </c>
      <c r="AW133" s="13" t="s">
        <v>33</v>
      </c>
      <c r="AX133" s="13" t="s">
        <v>76</v>
      </c>
      <c r="AY133" s="256" t="s">
        <v>182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733</v>
      </c>
      <c r="G134" s="246"/>
      <c r="H134" s="250">
        <v>9.375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24.15" customHeight="1">
      <c r="A135" s="37"/>
      <c r="B135" s="38"/>
      <c r="C135" s="226" t="s">
        <v>84</v>
      </c>
      <c r="D135" s="226" t="s">
        <v>184</v>
      </c>
      <c r="E135" s="227" t="s">
        <v>199</v>
      </c>
      <c r="F135" s="228" t="s">
        <v>200</v>
      </c>
      <c r="G135" s="229" t="s">
        <v>187</v>
      </c>
      <c r="H135" s="230">
        <v>12.75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734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202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735</v>
      </c>
      <c r="G137" s="246"/>
      <c r="H137" s="250">
        <v>6.75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13" customFormat="1">
      <c r="A138" s="13"/>
      <c r="B138" s="245"/>
      <c r="C138" s="246"/>
      <c r="D138" s="247" t="s">
        <v>191</v>
      </c>
      <c r="E138" s="248" t="s">
        <v>1</v>
      </c>
      <c r="F138" s="249" t="s">
        <v>736</v>
      </c>
      <c r="G138" s="246"/>
      <c r="H138" s="250">
        <v>6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33</v>
      </c>
      <c r="AX138" s="13" t="s">
        <v>76</v>
      </c>
      <c r="AY138" s="256" t="s">
        <v>182</v>
      </c>
    </row>
    <row r="139" s="2" customFormat="1" ht="24.15" customHeight="1">
      <c r="A139" s="37"/>
      <c r="B139" s="38"/>
      <c r="C139" s="226" t="s">
        <v>119</v>
      </c>
      <c r="D139" s="226" t="s">
        <v>184</v>
      </c>
      <c r="E139" s="227" t="s">
        <v>204</v>
      </c>
      <c r="F139" s="228" t="s">
        <v>205</v>
      </c>
      <c r="G139" s="229" t="s">
        <v>187</v>
      </c>
      <c r="H139" s="230">
        <v>9.75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128</v>
      </c>
      <c r="AT139" s="238" t="s">
        <v>184</v>
      </c>
      <c r="AU139" s="238" t="s">
        <v>84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128</v>
      </c>
      <c r="BM139" s="238" t="s">
        <v>737</v>
      </c>
    </row>
    <row r="140" s="2" customFormat="1">
      <c r="A140" s="37"/>
      <c r="B140" s="38"/>
      <c r="C140" s="39"/>
      <c r="D140" s="240" t="s">
        <v>189</v>
      </c>
      <c r="E140" s="39"/>
      <c r="F140" s="241" t="s">
        <v>207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189</v>
      </c>
      <c r="AU140" s="16" t="s">
        <v>84</v>
      </c>
    </row>
    <row r="141" s="13" customFormat="1">
      <c r="A141" s="13"/>
      <c r="B141" s="245"/>
      <c r="C141" s="246"/>
      <c r="D141" s="247" t="s">
        <v>191</v>
      </c>
      <c r="E141" s="248" t="s">
        <v>1</v>
      </c>
      <c r="F141" s="249" t="s">
        <v>738</v>
      </c>
      <c r="G141" s="246"/>
      <c r="H141" s="250">
        <v>3</v>
      </c>
      <c r="I141" s="251"/>
      <c r="J141" s="246"/>
      <c r="K141" s="246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191</v>
      </c>
      <c r="AU141" s="256" t="s">
        <v>84</v>
      </c>
      <c r="AV141" s="13" t="s">
        <v>84</v>
      </c>
      <c r="AW141" s="13" t="s">
        <v>33</v>
      </c>
      <c r="AX141" s="13" t="s">
        <v>76</v>
      </c>
      <c r="AY141" s="256" t="s">
        <v>182</v>
      </c>
    </row>
    <row r="142" s="13" customFormat="1">
      <c r="A142" s="13"/>
      <c r="B142" s="245"/>
      <c r="C142" s="246"/>
      <c r="D142" s="247" t="s">
        <v>191</v>
      </c>
      <c r="E142" s="248" t="s">
        <v>1</v>
      </c>
      <c r="F142" s="249" t="s">
        <v>739</v>
      </c>
      <c r="G142" s="246"/>
      <c r="H142" s="250">
        <v>6.75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191</v>
      </c>
      <c r="AU142" s="256" t="s">
        <v>84</v>
      </c>
      <c r="AV142" s="13" t="s">
        <v>84</v>
      </c>
      <c r="AW142" s="13" t="s">
        <v>33</v>
      </c>
      <c r="AX142" s="13" t="s">
        <v>76</v>
      </c>
      <c r="AY142" s="256" t="s">
        <v>182</v>
      </c>
    </row>
    <row r="143" s="2" customFormat="1" ht="37.8" customHeight="1">
      <c r="A143" s="37"/>
      <c r="B143" s="38"/>
      <c r="C143" s="226" t="s">
        <v>128</v>
      </c>
      <c r="D143" s="226" t="s">
        <v>184</v>
      </c>
      <c r="E143" s="227" t="s">
        <v>218</v>
      </c>
      <c r="F143" s="228" t="s">
        <v>219</v>
      </c>
      <c r="G143" s="229" t="s">
        <v>187</v>
      </c>
      <c r="H143" s="230">
        <v>56.100000000000001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128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128</v>
      </c>
      <c r="BM143" s="238" t="s">
        <v>740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221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13" customFormat="1">
      <c r="A145" s="13"/>
      <c r="B145" s="245"/>
      <c r="C145" s="246"/>
      <c r="D145" s="247" t="s">
        <v>191</v>
      </c>
      <c r="E145" s="248" t="s">
        <v>1</v>
      </c>
      <c r="F145" s="249" t="s">
        <v>741</v>
      </c>
      <c r="G145" s="246"/>
      <c r="H145" s="250">
        <v>56.100000000000001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33</v>
      </c>
      <c r="AX145" s="13" t="s">
        <v>76</v>
      </c>
      <c r="AY145" s="256" t="s">
        <v>182</v>
      </c>
    </row>
    <row r="146" s="2" customFormat="1" ht="37.8" customHeight="1">
      <c r="A146" s="37"/>
      <c r="B146" s="38"/>
      <c r="C146" s="226" t="s">
        <v>131</v>
      </c>
      <c r="D146" s="226" t="s">
        <v>184</v>
      </c>
      <c r="E146" s="227" t="s">
        <v>223</v>
      </c>
      <c r="F146" s="228" t="s">
        <v>224</v>
      </c>
      <c r="G146" s="229" t="s">
        <v>187</v>
      </c>
      <c r="H146" s="230">
        <v>10.199999999999999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742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226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743</v>
      </c>
      <c r="G148" s="246"/>
      <c r="H148" s="250">
        <v>51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13" customFormat="1">
      <c r="A149" s="13"/>
      <c r="B149" s="245"/>
      <c r="C149" s="246"/>
      <c r="D149" s="247" t="s">
        <v>191</v>
      </c>
      <c r="E149" s="248" t="s">
        <v>1</v>
      </c>
      <c r="F149" s="249" t="s">
        <v>744</v>
      </c>
      <c r="G149" s="246"/>
      <c r="H149" s="250">
        <v>-40.799999999999997</v>
      </c>
      <c r="I149" s="251"/>
      <c r="J149" s="246"/>
      <c r="K149" s="246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191</v>
      </c>
      <c r="AU149" s="256" t="s">
        <v>84</v>
      </c>
      <c r="AV149" s="13" t="s">
        <v>84</v>
      </c>
      <c r="AW149" s="13" t="s">
        <v>33</v>
      </c>
      <c r="AX149" s="13" t="s">
        <v>76</v>
      </c>
      <c r="AY149" s="256" t="s">
        <v>182</v>
      </c>
    </row>
    <row r="150" s="2" customFormat="1" ht="37.8" customHeight="1">
      <c r="A150" s="37"/>
      <c r="B150" s="38"/>
      <c r="C150" s="226" t="s">
        <v>134</v>
      </c>
      <c r="D150" s="226" t="s">
        <v>184</v>
      </c>
      <c r="E150" s="227" t="s">
        <v>229</v>
      </c>
      <c r="F150" s="228" t="s">
        <v>230</v>
      </c>
      <c r="G150" s="229" t="s">
        <v>187</v>
      </c>
      <c r="H150" s="230">
        <v>51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128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128</v>
      </c>
      <c r="BM150" s="238" t="s">
        <v>745</v>
      </c>
    </row>
    <row r="151" s="2" customFormat="1">
      <c r="A151" s="37"/>
      <c r="B151" s="38"/>
      <c r="C151" s="39"/>
      <c r="D151" s="240" t="s">
        <v>189</v>
      </c>
      <c r="E151" s="39"/>
      <c r="F151" s="241" t="s">
        <v>232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189</v>
      </c>
      <c r="AU151" s="16" t="s">
        <v>84</v>
      </c>
    </row>
    <row r="152" s="13" customFormat="1">
      <c r="A152" s="13"/>
      <c r="B152" s="245"/>
      <c r="C152" s="246"/>
      <c r="D152" s="247" t="s">
        <v>191</v>
      </c>
      <c r="E152" s="246"/>
      <c r="F152" s="249" t="s">
        <v>746</v>
      </c>
      <c r="G152" s="246"/>
      <c r="H152" s="250">
        <v>51</v>
      </c>
      <c r="I152" s="251"/>
      <c r="J152" s="246"/>
      <c r="K152" s="246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191</v>
      </c>
      <c r="AU152" s="256" t="s">
        <v>84</v>
      </c>
      <c r="AV152" s="13" t="s">
        <v>84</v>
      </c>
      <c r="AW152" s="13" t="s">
        <v>4</v>
      </c>
      <c r="AX152" s="13" t="s">
        <v>80</v>
      </c>
      <c r="AY152" s="256" t="s">
        <v>182</v>
      </c>
    </row>
    <row r="153" s="2" customFormat="1" ht="24.15" customHeight="1">
      <c r="A153" s="37"/>
      <c r="B153" s="38"/>
      <c r="C153" s="226" t="s">
        <v>137</v>
      </c>
      <c r="D153" s="226" t="s">
        <v>184</v>
      </c>
      <c r="E153" s="227" t="s">
        <v>747</v>
      </c>
      <c r="F153" s="228" t="s">
        <v>748</v>
      </c>
      <c r="G153" s="229" t="s">
        <v>187</v>
      </c>
      <c r="H153" s="230">
        <v>6.4500000000000002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128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128</v>
      </c>
      <c r="BM153" s="238" t="s">
        <v>749</v>
      </c>
    </row>
    <row r="154" s="2" customFormat="1">
      <c r="A154" s="37"/>
      <c r="B154" s="38"/>
      <c r="C154" s="39"/>
      <c r="D154" s="240" t="s">
        <v>189</v>
      </c>
      <c r="E154" s="39"/>
      <c r="F154" s="241" t="s">
        <v>750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189</v>
      </c>
      <c r="AU154" s="16" t="s">
        <v>84</v>
      </c>
    </row>
    <row r="155" s="2" customFormat="1" ht="24.15" customHeight="1">
      <c r="A155" s="37"/>
      <c r="B155" s="38"/>
      <c r="C155" s="226" t="s">
        <v>140</v>
      </c>
      <c r="D155" s="226" t="s">
        <v>184</v>
      </c>
      <c r="E155" s="227" t="s">
        <v>235</v>
      </c>
      <c r="F155" s="228" t="s">
        <v>236</v>
      </c>
      <c r="G155" s="229" t="s">
        <v>187</v>
      </c>
      <c r="H155" s="230">
        <v>28.050000000000001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128</v>
      </c>
      <c r="AT155" s="238" t="s">
        <v>184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128</v>
      </c>
      <c r="BM155" s="238" t="s">
        <v>751</v>
      </c>
    </row>
    <row r="156" s="2" customFormat="1">
      <c r="A156" s="37"/>
      <c r="B156" s="38"/>
      <c r="C156" s="39"/>
      <c r="D156" s="240" t="s">
        <v>189</v>
      </c>
      <c r="E156" s="39"/>
      <c r="F156" s="241" t="s">
        <v>238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189</v>
      </c>
      <c r="AU156" s="16" t="s">
        <v>84</v>
      </c>
    </row>
    <row r="157" s="2" customFormat="1" ht="33" customHeight="1">
      <c r="A157" s="37"/>
      <c r="B157" s="38"/>
      <c r="C157" s="226" t="s">
        <v>143</v>
      </c>
      <c r="D157" s="226" t="s">
        <v>184</v>
      </c>
      <c r="E157" s="227" t="s">
        <v>241</v>
      </c>
      <c r="F157" s="228" t="s">
        <v>242</v>
      </c>
      <c r="G157" s="229" t="s">
        <v>243</v>
      </c>
      <c r="H157" s="230">
        <v>12.255000000000001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128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128</v>
      </c>
      <c r="BM157" s="238" t="s">
        <v>752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245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6"/>
      <c r="F159" s="249" t="s">
        <v>753</v>
      </c>
      <c r="G159" s="246"/>
      <c r="H159" s="250">
        <v>12.255000000000001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4</v>
      </c>
      <c r="AX159" s="13" t="s">
        <v>80</v>
      </c>
      <c r="AY159" s="256" t="s">
        <v>182</v>
      </c>
    </row>
    <row r="160" s="2" customFormat="1" ht="24.15" customHeight="1">
      <c r="A160" s="37"/>
      <c r="B160" s="38"/>
      <c r="C160" s="226" t="s">
        <v>234</v>
      </c>
      <c r="D160" s="226" t="s">
        <v>184</v>
      </c>
      <c r="E160" s="227" t="s">
        <v>248</v>
      </c>
      <c r="F160" s="228" t="s">
        <v>249</v>
      </c>
      <c r="G160" s="229" t="s">
        <v>187</v>
      </c>
      <c r="H160" s="230">
        <v>28.050000000000001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128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128</v>
      </c>
      <c r="BM160" s="238" t="s">
        <v>754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251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13" customFormat="1">
      <c r="A162" s="13"/>
      <c r="B162" s="245"/>
      <c r="C162" s="246"/>
      <c r="D162" s="247" t="s">
        <v>191</v>
      </c>
      <c r="E162" s="248" t="s">
        <v>1</v>
      </c>
      <c r="F162" s="249" t="s">
        <v>755</v>
      </c>
      <c r="G162" s="246"/>
      <c r="H162" s="250">
        <v>21.175000000000001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191</v>
      </c>
      <c r="AU162" s="256" t="s">
        <v>84</v>
      </c>
      <c r="AV162" s="13" t="s">
        <v>84</v>
      </c>
      <c r="AW162" s="13" t="s">
        <v>33</v>
      </c>
      <c r="AX162" s="13" t="s">
        <v>76</v>
      </c>
      <c r="AY162" s="256" t="s">
        <v>182</v>
      </c>
    </row>
    <row r="163" s="13" customFormat="1">
      <c r="A163" s="13"/>
      <c r="B163" s="245"/>
      <c r="C163" s="246"/>
      <c r="D163" s="247" t="s">
        <v>191</v>
      </c>
      <c r="E163" s="248" t="s">
        <v>1</v>
      </c>
      <c r="F163" s="249" t="s">
        <v>756</v>
      </c>
      <c r="G163" s="246"/>
      <c r="H163" s="250">
        <v>6.8750000000000009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191</v>
      </c>
      <c r="AU163" s="256" t="s">
        <v>84</v>
      </c>
      <c r="AV163" s="13" t="s">
        <v>84</v>
      </c>
      <c r="AW163" s="13" t="s">
        <v>33</v>
      </c>
      <c r="AX163" s="13" t="s">
        <v>76</v>
      </c>
      <c r="AY163" s="256" t="s">
        <v>182</v>
      </c>
    </row>
    <row r="164" s="2" customFormat="1" ht="24.15" customHeight="1">
      <c r="A164" s="37"/>
      <c r="B164" s="38"/>
      <c r="C164" s="226" t="s">
        <v>240</v>
      </c>
      <c r="D164" s="226" t="s">
        <v>184</v>
      </c>
      <c r="E164" s="227" t="s">
        <v>256</v>
      </c>
      <c r="F164" s="228" t="s">
        <v>257</v>
      </c>
      <c r="G164" s="229" t="s">
        <v>187</v>
      </c>
      <c r="H164" s="230">
        <v>10.199999999999999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128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757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259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13" customFormat="1">
      <c r="A166" s="13"/>
      <c r="B166" s="245"/>
      <c r="C166" s="246"/>
      <c r="D166" s="247" t="s">
        <v>191</v>
      </c>
      <c r="E166" s="248" t="s">
        <v>1</v>
      </c>
      <c r="F166" s="249" t="s">
        <v>758</v>
      </c>
      <c r="G166" s="246"/>
      <c r="H166" s="250">
        <v>7.7000000000000002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191</v>
      </c>
      <c r="AU166" s="256" t="s">
        <v>84</v>
      </c>
      <c r="AV166" s="13" t="s">
        <v>84</v>
      </c>
      <c r="AW166" s="13" t="s">
        <v>33</v>
      </c>
      <c r="AX166" s="13" t="s">
        <v>76</v>
      </c>
      <c r="AY166" s="256" t="s">
        <v>182</v>
      </c>
    </row>
    <row r="167" s="13" customFormat="1">
      <c r="A167" s="13"/>
      <c r="B167" s="245"/>
      <c r="C167" s="246"/>
      <c r="D167" s="247" t="s">
        <v>191</v>
      </c>
      <c r="E167" s="248" t="s">
        <v>1</v>
      </c>
      <c r="F167" s="249" t="s">
        <v>759</v>
      </c>
      <c r="G167" s="246"/>
      <c r="H167" s="250">
        <v>2.5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191</v>
      </c>
      <c r="AU167" s="256" t="s">
        <v>84</v>
      </c>
      <c r="AV167" s="13" t="s">
        <v>84</v>
      </c>
      <c r="AW167" s="13" t="s">
        <v>33</v>
      </c>
      <c r="AX167" s="13" t="s">
        <v>76</v>
      </c>
      <c r="AY167" s="256" t="s">
        <v>182</v>
      </c>
    </row>
    <row r="168" s="2" customFormat="1" ht="16.5" customHeight="1">
      <c r="A168" s="37"/>
      <c r="B168" s="38"/>
      <c r="C168" s="257" t="s">
        <v>247</v>
      </c>
      <c r="D168" s="257" t="s">
        <v>261</v>
      </c>
      <c r="E168" s="258" t="s">
        <v>262</v>
      </c>
      <c r="F168" s="259" t="s">
        <v>263</v>
      </c>
      <c r="G168" s="260" t="s">
        <v>243</v>
      </c>
      <c r="H168" s="261">
        <v>20.399999999999999</v>
      </c>
      <c r="I168" s="262"/>
      <c r="J168" s="263">
        <f>ROUND(I168*H168,2)</f>
        <v>0</v>
      </c>
      <c r="K168" s="264"/>
      <c r="L168" s="265"/>
      <c r="M168" s="266" t="s">
        <v>1</v>
      </c>
      <c r="N168" s="267" t="s">
        <v>41</v>
      </c>
      <c r="O168" s="90"/>
      <c r="P168" s="236">
        <f>O168*H168</f>
        <v>0</v>
      </c>
      <c r="Q168" s="236">
        <v>1</v>
      </c>
      <c r="R168" s="236">
        <f>Q168*H168</f>
        <v>20.399999999999999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140</v>
      </c>
      <c r="AT168" s="238" t="s">
        <v>261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760</v>
      </c>
    </row>
    <row r="169" s="13" customFormat="1">
      <c r="A169" s="13"/>
      <c r="B169" s="245"/>
      <c r="C169" s="246"/>
      <c r="D169" s="247" t="s">
        <v>191</v>
      </c>
      <c r="E169" s="246"/>
      <c r="F169" s="249" t="s">
        <v>761</v>
      </c>
      <c r="G169" s="246"/>
      <c r="H169" s="250">
        <v>20.399999999999999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4</v>
      </c>
      <c r="AX169" s="13" t="s">
        <v>80</v>
      </c>
      <c r="AY169" s="256" t="s">
        <v>182</v>
      </c>
    </row>
    <row r="170" s="12" customFormat="1" ht="22.8" customHeight="1">
      <c r="A170" s="12"/>
      <c r="B170" s="210"/>
      <c r="C170" s="211"/>
      <c r="D170" s="212" t="s">
        <v>75</v>
      </c>
      <c r="E170" s="224" t="s">
        <v>128</v>
      </c>
      <c r="F170" s="224" t="s">
        <v>273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SUM(P171:P177)</f>
        <v>0</v>
      </c>
      <c r="Q170" s="218"/>
      <c r="R170" s="219">
        <f>SUM(R171:R177)</f>
        <v>0</v>
      </c>
      <c r="S170" s="218"/>
      <c r="T170" s="220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80</v>
      </c>
      <c r="AT170" s="222" t="s">
        <v>75</v>
      </c>
      <c r="AU170" s="222" t="s">
        <v>80</v>
      </c>
      <c r="AY170" s="221" t="s">
        <v>182</v>
      </c>
      <c r="BK170" s="223">
        <f>SUM(BK171:BK177)</f>
        <v>0</v>
      </c>
    </row>
    <row r="171" s="2" customFormat="1" ht="24.15" customHeight="1">
      <c r="A171" s="37"/>
      <c r="B171" s="38"/>
      <c r="C171" s="226" t="s">
        <v>255</v>
      </c>
      <c r="D171" s="226" t="s">
        <v>184</v>
      </c>
      <c r="E171" s="227" t="s">
        <v>275</v>
      </c>
      <c r="F171" s="228" t="s">
        <v>276</v>
      </c>
      <c r="G171" s="229" t="s">
        <v>187</v>
      </c>
      <c r="H171" s="230">
        <v>2.5499999999999998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128</v>
      </c>
      <c r="AT171" s="238" t="s">
        <v>184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762</v>
      </c>
    </row>
    <row r="172" s="2" customFormat="1">
      <c r="A172" s="37"/>
      <c r="B172" s="38"/>
      <c r="C172" s="39"/>
      <c r="D172" s="240" t="s">
        <v>189</v>
      </c>
      <c r="E172" s="39"/>
      <c r="F172" s="241" t="s">
        <v>278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189</v>
      </c>
      <c r="AU172" s="16" t="s">
        <v>84</v>
      </c>
    </row>
    <row r="173" s="13" customFormat="1">
      <c r="A173" s="13"/>
      <c r="B173" s="245"/>
      <c r="C173" s="246"/>
      <c r="D173" s="247" t="s">
        <v>191</v>
      </c>
      <c r="E173" s="248" t="s">
        <v>1</v>
      </c>
      <c r="F173" s="249" t="s">
        <v>763</v>
      </c>
      <c r="G173" s="246"/>
      <c r="H173" s="250">
        <v>1.925</v>
      </c>
      <c r="I173" s="251"/>
      <c r="J173" s="246"/>
      <c r="K173" s="246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191</v>
      </c>
      <c r="AU173" s="256" t="s">
        <v>84</v>
      </c>
      <c r="AV173" s="13" t="s">
        <v>84</v>
      </c>
      <c r="AW173" s="13" t="s">
        <v>33</v>
      </c>
      <c r="AX173" s="13" t="s">
        <v>76</v>
      </c>
      <c r="AY173" s="256" t="s">
        <v>182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764</v>
      </c>
      <c r="G174" s="246"/>
      <c r="H174" s="250">
        <v>0.625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33" customHeight="1">
      <c r="A175" s="37"/>
      <c r="B175" s="38"/>
      <c r="C175" s="226" t="s">
        <v>260</v>
      </c>
      <c r="D175" s="226" t="s">
        <v>184</v>
      </c>
      <c r="E175" s="227" t="s">
        <v>291</v>
      </c>
      <c r="F175" s="228" t="s">
        <v>292</v>
      </c>
      <c r="G175" s="229" t="s">
        <v>187</v>
      </c>
      <c r="H175" s="230">
        <v>0.017999999999999999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765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294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766</v>
      </c>
      <c r="G177" s="246"/>
      <c r="H177" s="250">
        <v>0.017999999999999999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131</v>
      </c>
      <c r="F178" s="224" t="s">
        <v>295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SUM(P179:P181)</f>
        <v>0</v>
      </c>
      <c r="Q178" s="218"/>
      <c r="R178" s="219">
        <f>SUM(R179:R181)</f>
        <v>0</v>
      </c>
      <c r="S178" s="218"/>
      <c r="T178" s="220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75</v>
      </c>
      <c r="AU178" s="222" t="s">
        <v>80</v>
      </c>
      <c r="AY178" s="221" t="s">
        <v>182</v>
      </c>
      <c r="BK178" s="223">
        <f>SUM(BK179:BK181)</f>
        <v>0</v>
      </c>
    </row>
    <row r="179" s="2" customFormat="1" ht="21.75" customHeight="1">
      <c r="A179" s="37"/>
      <c r="B179" s="38"/>
      <c r="C179" s="226" t="s">
        <v>8</v>
      </c>
      <c r="D179" s="226" t="s">
        <v>184</v>
      </c>
      <c r="E179" s="227" t="s">
        <v>297</v>
      </c>
      <c r="F179" s="228" t="s">
        <v>298</v>
      </c>
      <c r="G179" s="229" t="s">
        <v>211</v>
      </c>
      <c r="H179" s="230">
        <v>3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128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128</v>
      </c>
      <c r="BM179" s="238" t="s">
        <v>767</v>
      </c>
    </row>
    <row r="180" s="2" customFormat="1">
      <c r="A180" s="37"/>
      <c r="B180" s="38"/>
      <c r="C180" s="39"/>
      <c r="D180" s="240" t="s">
        <v>189</v>
      </c>
      <c r="E180" s="39"/>
      <c r="F180" s="241" t="s">
        <v>300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189</v>
      </c>
      <c r="AU180" s="16" t="s">
        <v>84</v>
      </c>
    </row>
    <row r="181" s="13" customFormat="1">
      <c r="A181" s="13"/>
      <c r="B181" s="245"/>
      <c r="C181" s="246"/>
      <c r="D181" s="247" t="s">
        <v>191</v>
      </c>
      <c r="E181" s="248" t="s">
        <v>1</v>
      </c>
      <c r="F181" s="249" t="s">
        <v>768</v>
      </c>
      <c r="G181" s="246"/>
      <c r="H181" s="250">
        <v>3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191</v>
      </c>
      <c r="AU181" s="256" t="s">
        <v>84</v>
      </c>
      <c r="AV181" s="13" t="s">
        <v>84</v>
      </c>
      <c r="AW181" s="13" t="s">
        <v>33</v>
      </c>
      <c r="AX181" s="13" t="s">
        <v>76</v>
      </c>
      <c r="AY181" s="256" t="s">
        <v>182</v>
      </c>
    </row>
    <row r="182" s="12" customFormat="1" ht="22.8" customHeight="1">
      <c r="A182" s="12"/>
      <c r="B182" s="210"/>
      <c r="C182" s="211"/>
      <c r="D182" s="212" t="s">
        <v>75</v>
      </c>
      <c r="E182" s="224" t="s">
        <v>140</v>
      </c>
      <c r="F182" s="224" t="s">
        <v>302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SUM(P183:P234)</f>
        <v>0</v>
      </c>
      <c r="Q182" s="218"/>
      <c r="R182" s="219">
        <f>SUM(R183:R234)</f>
        <v>2.2346146249999999</v>
      </c>
      <c r="S182" s="218"/>
      <c r="T182" s="220">
        <f>SUM(T183:T234)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80</v>
      </c>
      <c r="AT182" s="222" t="s">
        <v>75</v>
      </c>
      <c r="AU182" s="222" t="s">
        <v>80</v>
      </c>
      <c r="AY182" s="221" t="s">
        <v>182</v>
      </c>
      <c r="BK182" s="223">
        <f>SUM(BK183:BK234)</f>
        <v>0</v>
      </c>
    </row>
    <row r="183" s="2" customFormat="1" ht="33" customHeight="1">
      <c r="A183" s="37"/>
      <c r="B183" s="38"/>
      <c r="C183" s="226" t="s">
        <v>274</v>
      </c>
      <c r="D183" s="226" t="s">
        <v>184</v>
      </c>
      <c r="E183" s="227" t="s">
        <v>647</v>
      </c>
      <c r="F183" s="228" t="s">
        <v>648</v>
      </c>
      <c r="G183" s="229" t="s">
        <v>305</v>
      </c>
      <c r="H183" s="230">
        <v>40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41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128</v>
      </c>
      <c r="AT183" s="238" t="s">
        <v>184</v>
      </c>
      <c r="AU183" s="238" t="s">
        <v>84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128</v>
      </c>
      <c r="BM183" s="238" t="s">
        <v>769</v>
      </c>
    </row>
    <row r="184" s="2" customFormat="1">
      <c r="A184" s="37"/>
      <c r="B184" s="38"/>
      <c r="C184" s="39"/>
      <c r="D184" s="240" t="s">
        <v>189</v>
      </c>
      <c r="E184" s="39"/>
      <c r="F184" s="241" t="s">
        <v>650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189</v>
      </c>
      <c r="AU184" s="16" t="s">
        <v>84</v>
      </c>
    </row>
    <row r="185" s="2" customFormat="1" ht="24.15" customHeight="1">
      <c r="A185" s="37"/>
      <c r="B185" s="38"/>
      <c r="C185" s="257" t="s">
        <v>280</v>
      </c>
      <c r="D185" s="257" t="s">
        <v>261</v>
      </c>
      <c r="E185" s="258" t="s">
        <v>651</v>
      </c>
      <c r="F185" s="259" t="s">
        <v>652</v>
      </c>
      <c r="G185" s="260" t="s">
        <v>305</v>
      </c>
      <c r="H185" s="261">
        <v>40.600000000000001</v>
      </c>
      <c r="I185" s="262"/>
      <c r="J185" s="263">
        <f>ROUND(I185*H185,2)</f>
        <v>0</v>
      </c>
      <c r="K185" s="264"/>
      <c r="L185" s="265"/>
      <c r="M185" s="266" t="s">
        <v>1</v>
      </c>
      <c r="N185" s="267" t="s">
        <v>41</v>
      </c>
      <c r="O185" s="90"/>
      <c r="P185" s="236">
        <f>O185*H185</f>
        <v>0</v>
      </c>
      <c r="Q185" s="236">
        <v>0.00067000000000000002</v>
      </c>
      <c r="R185" s="236">
        <f>Q185*H185</f>
        <v>0.027202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140</v>
      </c>
      <c r="AT185" s="238" t="s">
        <v>261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128</v>
      </c>
      <c r="BM185" s="238" t="s">
        <v>770</v>
      </c>
    </row>
    <row r="186" s="13" customFormat="1">
      <c r="A186" s="13"/>
      <c r="B186" s="245"/>
      <c r="C186" s="246"/>
      <c r="D186" s="247" t="s">
        <v>191</v>
      </c>
      <c r="E186" s="246"/>
      <c r="F186" s="249" t="s">
        <v>771</v>
      </c>
      <c r="G186" s="246"/>
      <c r="H186" s="250">
        <v>40.600000000000001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4</v>
      </c>
      <c r="AX186" s="13" t="s">
        <v>80</v>
      </c>
      <c r="AY186" s="256" t="s">
        <v>182</v>
      </c>
    </row>
    <row r="187" s="2" customFormat="1" ht="16.5" customHeight="1">
      <c r="A187" s="37"/>
      <c r="B187" s="38"/>
      <c r="C187" s="257" t="s">
        <v>286</v>
      </c>
      <c r="D187" s="257" t="s">
        <v>261</v>
      </c>
      <c r="E187" s="258" t="s">
        <v>772</v>
      </c>
      <c r="F187" s="259" t="s">
        <v>773</v>
      </c>
      <c r="G187" s="260" t="s">
        <v>269</v>
      </c>
      <c r="H187" s="261">
        <v>1</v>
      </c>
      <c r="I187" s="262"/>
      <c r="J187" s="263">
        <f>ROUND(I187*H187,2)</f>
        <v>0</v>
      </c>
      <c r="K187" s="264"/>
      <c r="L187" s="265"/>
      <c r="M187" s="266" t="s">
        <v>1</v>
      </c>
      <c r="N187" s="267" t="s">
        <v>41</v>
      </c>
      <c r="O187" s="90"/>
      <c r="P187" s="236">
        <f>O187*H187</f>
        <v>0</v>
      </c>
      <c r="Q187" s="236">
        <v>0.00016000000000000001</v>
      </c>
      <c r="R187" s="236">
        <f>Q187*H187</f>
        <v>0.00016000000000000001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140</v>
      </c>
      <c r="AT187" s="238" t="s">
        <v>261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128</v>
      </c>
      <c r="BM187" s="238" t="s">
        <v>774</v>
      </c>
    </row>
    <row r="188" s="2" customFormat="1" ht="16.5" customHeight="1">
      <c r="A188" s="37"/>
      <c r="B188" s="38"/>
      <c r="C188" s="257" t="s">
        <v>290</v>
      </c>
      <c r="D188" s="257" t="s">
        <v>261</v>
      </c>
      <c r="E188" s="258" t="s">
        <v>775</v>
      </c>
      <c r="F188" s="259" t="s">
        <v>776</v>
      </c>
      <c r="G188" s="260" t="s">
        <v>269</v>
      </c>
      <c r="H188" s="261">
        <v>1</v>
      </c>
      <c r="I188" s="262"/>
      <c r="J188" s="263">
        <f>ROUND(I188*H188,2)</f>
        <v>0</v>
      </c>
      <c r="K188" s="264"/>
      <c r="L188" s="265"/>
      <c r="M188" s="266" t="s">
        <v>1</v>
      </c>
      <c r="N188" s="267" t="s">
        <v>41</v>
      </c>
      <c r="O188" s="90"/>
      <c r="P188" s="236">
        <f>O188*H188</f>
        <v>0</v>
      </c>
      <c r="Q188" s="236">
        <v>0.00020000000000000001</v>
      </c>
      <c r="R188" s="236">
        <f>Q188*H188</f>
        <v>0.00020000000000000001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140</v>
      </c>
      <c r="AT188" s="238" t="s">
        <v>261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128</v>
      </c>
      <c r="BM188" s="238" t="s">
        <v>777</v>
      </c>
    </row>
    <row r="189" s="2" customFormat="1" ht="24.15" customHeight="1">
      <c r="A189" s="37"/>
      <c r="B189" s="38"/>
      <c r="C189" s="226" t="s">
        <v>296</v>
      </c>
      <c r="D189" s="226" t="s">
        <v>184</v>
      </c>
      <c r="E189" s="227" t="s">
        <v>778</v>
      </c>
      <c r="F189" s="228" t="s">
        <v>779</v>
      </c>
      <c r="G189" s="229" t="s">
        <v>305</v>
      </c>
      <c r="H189" s="230">
        <v>12.5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128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128</v>
      </c>
      <c r="BM189" s="238" t="s">
        <v>780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781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13" customFormat="1">
      <c r="A191" s="13"/>
      <c r="B191" s="245"/>
      <c r="C191" s="246"/>
      <c r="D191" s="247" t="s">
        <v>191</v>
      </c>
      <c r="E191" s="248" t="s">
        <v>1</v>
      </c>
      <c r="F191" s="249" t="s">
        <v>782</v>
      </c>
      <c r="G191" s="246"/>
      <c r="H191" s="250">
        <v>12.5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191</v>
      </c>
      <c r="AU191" s="256" t="s">
        <v>84</v>
      </c>
      <c r="AV191" s="13" t="s">
        <v>84</v>
      </c>
      <c r="AW191" s="13" t="s">
        <v>33</v>
      </c>
      <c r="AX191" s="13" t="s">
        <v>76</v>
      </c>
      <c r="AY191" s="256" t="s">
        <v>182</v>
      </c>
    </row>
    <row r="192" s="2" customFormat="1" ht="24.15" customHeight="1">
      <c r="A192" s="37"/>
      <c r="B192" s="38"/>
      <c r="C192" s="257" t="s">
        <v>7</v>
      </c>
      <c r="D192" s="257" t="s">
        <v>261</v>
      </c>
      <c r="E192" s="258" t="s">
        <v>783</v>
      </c>
      <c r="F192" s="259" t="s">
        <v>784</v>
      </c>
      <c r="G192" s="260" t="s">
        <v>305</v>
      </c>
      <c r="H192" s="261">
        <v>12.688000000000001</v>
      </c>
      <c r="I192" s="262"/>
      <c r="J192" s="263">
        <f>ROUND(I192*H192,2)</f>
        <v>0</v>
      </c>
      <c r="K192" s="264"/>
      <c r="L192" s="265"/>
      <c r="M192" s="266" t="s">
        <v>1</v>
      </c>
      <c r="N192" s="267" t="s">
        <v>41</v>
      </c>
      <c r="O192" s="90"/>
      <c r="P192" s="236">
        <f>O192*H192</f>
        <v>0</v>
      </c>
      <c r="Q192" s="236">
        <v>0.00216</v>
      </c>
      <c r="R192" s="236">
        <f>Q192*H192</f>
        <v>0.027406080000000003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140</v>
      </c>
      <c r="AT192" s="238" t="s">
        <v>261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128</v>
      </c>
      <c r="BM192" s="238" t="s">
        <v>785</v>
      </c>
    </row>
    <row r="193" s="13" customFormat="1">
      <c r="A193" s="13"/>
      <c r="B193" s="245"/>
      <c r="C193" s="246"/>
      <c r="D193" s="247" t="s">
        <v>191</v>
      </c>
      <c r="E193" s="246"/>
      <c r="F193" s="249" t="s">
        <v>786</v>
      </c>
      <c r="G193" s="246"/>
      <c r="H193" s="250">
        <v>12.688000000000001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191</v>
      </c>
      <c r="AU193" s="256" t="s">
        <v>84</v>
      </c>
      <c r="AV193" s="13" t="s">
        <v>84</v>
      </c>
      <c r="AW193" s="13" t="s">
        <v>4</v>
      </c>
      <c r="AX193" s="13" t="s">
        <v>80</v>
      </c>
      <c r="AY193" s="256" t="s">
        <v>182</v>
      </c>
    </row>
    <row r="194" s="2" customFormat="1" ht="24.15" customHeight="1">
      <c r="A194" s="37"/>
      <c r="B194" s="38"/>
      <c r="C194" s="226" t="s">
        <v>309</v>
      </c>
      <c r="D194" s="226" t="s">
        <v>184</v>
      </c>
      <c r="E194" s="227" t="s">
        <v>787</v>
      </c>
      <c r="F194" s="228" t="s">
        <v>788</v>
      </c>
      <c r="G194" s="229" t="s">
        <v>269</v>
      </c>
      <c r="H194" s="230">
        <v>2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128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128</v>
      </c>
      <c r="BM194" s="238" t="s">
        <v>789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790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2" customFormat="1" ht="16.5" customHeight="1">
      <c r="A196" s="37"/>
      <c r="B196" s="38"/>
      <c r="C196" s="257" t="s">
        <v>314</v>
      </c>
      <c r="D196" s="257" t="s">
        <v>261</v>
      </c>
      <c r="E196" s="258" t="s">
        <v>791</v>
      </c>
      <c r="F196" s="259" t="s">
        <v>792</v>
      </c>
      <c r="G196" s="260" t="s">
        <v>269</v>
      </c>
      <c r="H196" s="261">
        <v>2</v>
      </c>
      <c r="I196" s="262"/>
      <c r="J196" s="263">
        <f>ROUND(I196*H196,2)</f>
        <v>0</v>
      </c>
      <c r="K196" s="264"/>
      <c r="L196" s="265"/>
      <c r="M196" s="266" t="s">
        <v>1</v>
      </c>
      <c r="N196" s="267" t="s">
        <v>41</v>
      </c>
      <c r="O196" s="90"/>
      <c r="P196" s="236">
        <f>O196*H196</f>
        <v>0</v>
      </c>
      <c r="Q196" s="236">
        <v>0.00072000000000000005</v>
      </c>
      <c r="R196" s="236">
        <f>Q196*H196</f>
        <v>0.0014400000000000001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140</v>
      </c>
      <c r="AT196" s="238" t="s">
        <v>261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128</v>
      </c>
      <c r="BM196" s="238" t="s">
        <v>793</v>
      </c>
    </row>
    <row r="197" s="2" customFormat="1" ht="24.15" customHeight="1">
      <c r="A197" s="37"/>
      <c r="B197" s="38"/>
      <c r="C197" s="226" t="s">
        <v>319</v>
      </c>
      <c r="D197" s="226" t="s">
        <v>184</v>
      </c>
      <c r="E197" s="227" t="s">
        <v>794</v>
      </c>
      <c r="F197" s="228" t="s">
        <v>795</v>
      </c>
      <c r="G197" s="229" t="s">
        <v>269</v>
      </c>
      <c r="H197" s="230">
        <v>2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41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128</v>
      </c>
      <c r="AT197" s="238" t="s">
        <v>184</v>
      </c>
      <c r="AU197" s="238" t="s">
        <v>84</v>
      </c>
      <c r="AY197" s="16" t="s">
        <v>182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128</v>
      </c>
      <c r="BM197" s="238" t="s">
        <v>796</v>
      </c>
    </row>
    <row r="198" s="2" customFormat="1">
      <c r="A198" s="37"/>
      <c r="B198" s="38"/>
      <c r="C198" s="39"/>
      <c r="D198" s="240" t="s">
        <v>189</v>
      </c>
      <c r="E198" s="39"/>
      <c r="F198" s="241" t="s">
        <v>797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189</v>
      </c>
      <c r="AU198" s="16" t="s">
        <v>84</v>
      </c>
    </row>
    <row r="199" s="2" customFormat="1" ht="16.5" customHeight="1">
      <c r="A199" s="37"/>
      <c r="B199" s="38"/>
      <c r="C199" s="257" t="s">
        <v>325</v>
      </c>
      <c r="D199" s="257" t="s">
        <v>261</v>
      </c>
      <c r="E199" s="258" t="s">
        <v>798</v>
      </c>
      <c r="F199" s="259" t="s">
        <v>799</v>
      </c>
      <c r="G199" s="260" t="s">
        <v>269</v>
      </c>
      <c r="H199" s="261">
        <v>2</v>
      </c>
      <c r="I199" s="262"/>
      <c r="J199" s="263">
        <f>ROUND(I199*H199,2)</f>
        <v>0</v>
      </c>
      <c r="K199" s="264"/>
      <c r="L199" s="265"/>
      <c r="M199" s="266" t="s">
        <v>1</v>
      </c>
      <c r="N199" s="267" t="s">
        <v>41</v>
      </c>
      <c r="O199" s="90"/>
      <c r="P199" s="236">
        <f>O199*H199</f>
        <v>0</v>
      </c>
      <c r="Q199" s="236">
        <v>0.0012099999999999999</v>
      </c>
      <c r="R199" s="236">
        <f>Q199*H199</f>
        <v>0.0024199999999999998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140</v>
      </c>
      <c r="AT199" s="238" t="s">
        <v>261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128</v>
      </c>
      <c r="BM199" s="238" t="s">
        <v>800</v>
      </c>
    </row>
    <row r="200" s="2" customFormat="1" ht="33" customHeight="1">
      <c r="A200" s="37"/>
      <c r="B200" s="38"/>
      <c r="C200" s="226" t="s">
        <v>330</v>
      </c>
      <c r="D200" s="226" t="s">
        <v>184</v>
      </c>
      <c r="E200" s="227" t="s">
        <v>801</v>
      </c>
      <c r="F200" s="228" t="s">
        <v>802</v>
      </c>
      <c r="G200" s="229" t="s">
        <v>269</v>
      </c>
      <c r="H200" s="230">
        <v>1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41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128</v>
      </c>
      <c r="AT200" s="238" t="s">
        <v>184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128</v>
      </c>
      <c r="BM200" s="238" t="s">
        <v>803</v>
      </c>
    </row>
    <row r="201" s="2" customFormat="1">
      <c r="A201" s="37"/>
      <c r="B201" s="38"/>
      <c r="C201" s="39"/>
      <c r="D201" s="240" t="s">
        <v>189</v>
      </c>
      <c r="E201" s="39"/>
      <c r="F201" s="241" t="s">
        <v>804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189</v>
      </c>
      <c r="AU201" s="16" t="s">
        <v>84</v>
      </c>
    </row>
    <row r="202" s="2" customFormat="1" ht="24.15" customHeight="1">
      <c r="A202" s="37"/>
      <c r="B202" s="38"/>
      <c r="C202" s="257" t="s">
        <v>335</v>
      </c>
      <c r="D202" s="257" t="s">
        <v>261</v>
      </c>
      <c r="E202" s="258" t="s">
        <v>805</v>
      </c>
      <c r="F202" s="259" t="s">
        <v>806</v>
      </c>
      <c r="G202" s="260" t="s">
        <v>269</v>
      </c>
      <c r="H202" s="261">
        <v>1</v>
      </c>
      <c r="I202" s="262"/>
      <c r="J202" s="263">
        <f>ROUND(I202*H202,2)</f>
        <v>0</v>
      </c>
      <c r="K202" s="264"/>
      <c r="L202" s="265"/>
      <c r="M202" s="266" t="s">
        <v>1</v>
      </c>
      <c r="N202" s="267" t="s">
        <v>41</v>
      </c>
      <c r="O202" s="90"/>
      <c r="P202" s="236">
        <f>O202*H202</f>
        <v>0</v>
      </c>
      <c r="Q202" s="236">
        <v>0.00072000000000000005</v>
      </c>
      <c r="R202" s="236">
        <f>Q202*H202</f>
        <v>0.00072000000000000005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140</v>
      </c>
      <c r="AT202" s="238" t="s">
        <v>261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128</v>
      </c>
      <c r="BM202" s="238" t="s">
        <v>807</v>
      </c>
    </row>
    <row r="203" s="2" customFormat="1" ht="16.5" customHeight="1">
      <c r="A203" s="37"/>
      <c r="B203" s="38"/>
      <c r="C203" s="226" t="s">
        <v>339</v>
      </c>
      <c r="D203" s="226" t="s">
        <v>184</v>
      </c>
      <c r="E203" s="227" t="s">
        <v>808</v>
      </c>
      <c r="F203" s="228" t="s">
        <v>809</v>
      </c>
      <c r="G203" s="229" t="s">
        <v>608</v>
      </c>
      <c r="H203" s="230">
        <v>1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41</v>
      </c>
      <c r="O203" s="90"/>
      <c r="P203" s="236">
        <f>O203*H203</f>
        <v>0</v>
      </c>
      <c r="Q203" s="236">
        <v>0.01</v>
      </c>
      <c r="R203" s="236">
        <f>Q203*H203</f>
        <v>0.01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128</v>
      </c>
      <c r="AT203" s="238" t="s">
        <v>184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128</v>
      </c>
      <c r="BM203" s="238" t="s">
        <v>810</v>
      </c>
    </row>
    <row r="204" s="2" customFormat="1" ht="16.5" customHeight="1">
      <c r="A204" s="37"/>
      <c r="B204" s="38"/>
      <c r="C204" s="226" t="s">
        <v>345</v>
      </c>
      <c r="D204" s="226" t="s">
        <v>184</v>
      </c>
      <c r="E204" s="227" t="s">
        <v>811</v>
      </c>
      <c r="F204" s="228" t="s">
        <v>812</v>
      </c>
      <c r="G204" s="229" t="s">
        <v>269</v>
      </c>
      <c r="H204" s="230">
        <v>1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41</v>
      </c>
      <c r="O204" s="90"/>
      <c r="P204" s="236">
        <f>O204*H204</f>
        <v>0</v>
      </c>
      <c r="Q204" s="236">
        <v>0.00088999999999999995</v>
      </c>
      <c r="R204" s="236">
        <f>Q204*H204</f>
        <v>0.00088999999999999995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128</v>
      </c>
      <c r="AT204" s="238" t="s">
        <v>184</v>
      </c>
      <c r="AU204" s="238" t="s">
        <v>84</v>
      </c>
      <c r="AY204" s="16" t="s">
        <v>182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128</v>
      </c>
      <c r="BM204" s="238" t="s">
        <v>813</v>
      </c>
    </row>
    <row r="205" s="2" customFormat="1">
      <c r="A205" s="37"/>
      <c r="B205" s="38"/>
      <c r="C205" s="39"/>
      <c r="D205" s="240" t="s">
        <v>189</v>
      </c>
      <c r="E205" s="39"/>
      <c r="F205" s="241" t="s">
        <v>814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189</v>
      </c>
      <c r="AU205" s="16" t="s">
        <v>84</v>
      </c>
    </row>
    <row r="206" s="2" customFormat="1" ht="24.15" customHeight="1">
      <c r="A206" s="37"/>
      <c r="B206" s="38"/>
      <c r="C206" s="226" t="s">
        <v>349</v>
      </c>
      <c r="D206" s="226" t="s">
        <v>184</v>
      </c>
      <c r="E206" s="227" t="s">
        <v>815</v>
      </c>
      <c r="F206" s="228" t="s">
        <v>816</v>
      </c>
      <c r="G206" s="229" t="s">
        <v>269</v>
      </c>
      <c r="H206" s="230">
        <v>2</v>
      </c>
      <c r="I206" s="231"/>
      <c r="J206" s="232">
        <f>ROUND(I206*H206,2)</f>
        <v>0</v>
      </c>
      <c r="K206" s="233"/>
      <c r="L206" s="43"/>
      <c r="M206" s="234" t="s">
        <v>1</v>
      </c>
      <c r="N206" s="235" t="s">
        <v>41</v>
      </c>
      <c r="O206" s="90"/>
      <c r="P206" s="236">
        <f>O206*H206</f>
        <v>0</v>
      </c>
      <c r="Q206" s="236">
        <v>0.00038000000000000002</v>
      </c>
      <c r="R206" s="236">
        <f>Q206*H206</f>
        <v>0.00076000000000000004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128</v>
      </c>
      <c r="AT206" s="238" t="s">
        <v>184</v>
      </c>
      <c r="AU206" s="238" t="s">
        <v>84</v>
      </c>
      <c r="AY206" s="16" t="s">
        <v>182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80</v>
      </c>
      <c r="BK206" s="239">
        <f>ROUND(I206*H206,2)</f>
        <v>0</v>
      </c>
      <c r="BL206" s="16" t="s">
        <v>128</v>
      </c>
      <c r="BM206" s="238" t="s">
        <v>817</v>
      </c>
    </row>
    <row r="207" s="2" customFormat="1">
      <c r="A207" s="37"/>
      <c r="B207" s="38"/>
      <c r="C207" s="39"/>
      <c r="D207" s="240" t="s">
        <v>189</v>
      </c>
      <c r="E207" s="39"/>
      <c r="F207" s="241" t="s">
        <v>818</v>
      </c>
      <c r="G207" s="39"/>
      <c r="H207" s="39"/>
      <c r="I207" s="242"/>
      <c r="J207" s="39"/>
      <c r="K207" s="39"/>
      <c r="L207" s="43"/>
      <c r="M207" s="243"/>
      <c r="N207" s="24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189</v>
      </c>
      <c r="AU207" s="16" t="s">
        <v>84</v>
      </c>
    </row>
    <row r="208" s="2" customFormat="1" ht="24.15" customHeight="1">
      <c r="A208" s="37"/>
      <c r="B208" s="38"/>
      <c r="C208" s="257" t="s">
        <v>354</v>
      </c>
      <c r="D208" s="257" t="s">
        <v>261</v>
      </c>
      <c r="E208" s="258" t="s">
        <v>819</v>
      </c>
      <c r="F208" s="259" t="s">
        <v>820</v>
      </c>
      <c r="G208" s="260" t="s">
        <v>269</v>
      </c>
      <c r="H208" s="261">
        <v>2</v>
      </c>
      <c r="I208" s="262"/>
      <c r="J208" s="263">
        <f>ROUND(I208*H208,2)</f>
        <v>0</v>
      </c>
      <c r="K208" s="264"/>
      <c r="L208" s="265"/>
      <c r="M208" s="266" t="s">
        <v>1</v>
      </c>
      <c r="N208" s="267" t="s">
        <v>41</v>
      </c>
      <c r="O208" s="90"/>
      <c r="P208" s="236">
        <f>O208*H208</f>
        <v>0</v>
      </c>
      <c r="Q208" s="236">
        <v>0.00077999999999999999</v>
      </c>
      <c r="R208" s="236">
        <f>Q208*H208</f>
        <v>0.00156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140</v>
      </c>
      <c r="AT208" s="238" t="s">
        <v>261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128</v>
      </c>
      <c r="BM208" s="238" t="s">
        <v>821</v>
      </c>
    </row>
    <row r="209" s="2" customFormat="1" ht="21.75" customHeight="1">
      <c r="A209" s="37"/>
      <c r="B209" s="38"/>
      <c r="C209" s="226" t="s">
        <v>358</v>
      </c>
      <c r="D209" s="226" t="s">
        <v>184</v>
      </c>
      <c r="E209" s="227" t="s">
        <v>822</v>
      </c>
      <c r="F209" s="228" t="s">
        <v>823</v>
      </c>
      <c r="G209" s="229" t="s">
        <v>269</v>
      </c>
      <c r="H209" s="230">
        <v>1</v>
      </c>
      <c r="I209" s="231"/>
      <c r="J209" s="232">
        <f>ROUND(I209*H209,2)</f>
        <v>0</v>
      </c>
      <c r="K209" s="233"/>
      <c r="L209" s="43"/>
      <c r="M209" s="234" t="s">
        <v>1</v>
      </c>
      <c r="N209" s="235" t="s">
        <v>41</v>
      </c>
      <c r="O209" s="90"/>
      <c r="P209" s="236">
        <f>O209*H209</f>
        <v>0</v>
      </c>
      <c r="Q209" s="236">
        <v>0.00071871999999999995</v>
      </c>
      <c r="R209" s="236">
        <f>Q209*H209</f>
        <v>0.00071871999999999995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128</v>
      </c>
      <c r="AT209" s="238" t="s">
        <v>184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128</v>
      </c>
      <c r="BM209" s="238" t="s">
        <v>824</v>
      </c>
    </row>
    <row r="210" s="2" customFormat="1">
      <c r="A210" s="37"/>
      <c r="B210" s="38"/>
      <c r="C210" s="39"/>
      <c r="D210" s="240" t="s">
        <v>189</v>
      </c>
      <c r="E210" s="39"/>
      <c r="F210" s="241" t="s">
        <v>825</v>
      </c>
      <c r="G210" s="39"/>
      <c r="H210" s="39"/>
      <c r="I210" s="242"/>
      <c r="J210" s="39"/>
      <c r="K210" s="39"/>
      <c r="L210" s="43"/>
      <c r="M210" s="243"/>
      <c r="N210" s="24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189</v>
      </c>
      <c r="AU210" s="16" t="s">
        <v>84</v>
      </c>
    </row>
    <row r="211" s="2" customFormat="1" ht="24.15" customHeight="1">
      <c r="A211" s="37"/>
      <c r="B211" s="38"/>
      <c r="C211" s="257" t="s">
        <v>363</v>
      </c>
      <c r="D211" s="257" t="s">
        <v>261</v>
      </c>
      <c r="E211" s="258" t="s">
        <v>826</v>
      </c>
      <c r="F211" s="259" t="s">
        <v>827</v>
      </c>
      <c r="G211" s="260" t="s">
        <v>269</v>
      </c>
      <c r="H211" s="261">
        <v>1</v>
      </c>
      <c r="I211" s="262"/>
      <c r="J211" s="263">
        <f>ROUND(I211*H211,2)</f>
        <v>0</v>
      </c>
      <c r="K211" s="264"/>
      <c r="L211" s="265"/>
      <c r="M211" s="266" t="s">
        <v>1</v>
      </c>
      <c r="N211" s="267" t="s">
        <v>41</v>
      </c>
      <c r="O211" s="90"/>
      <c r="P211" s="236">
        <f>O211*H211</f>
        <v>0</v>
      </c>
      <c r="Q211" s="236">
        <v>0.012</v>
      </c>
      <c r="R211" s="236">
        <f>Q211*H211</f>
        <v>0.012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140</v>
      </c>
      <c r="AT211" s="238" t="s">
        <v>261</v>
      </c>
      <c r="AU211" s="238" t="s">
        <v>84</v>
      </c>
      <c r="AY211" s="16" t="s">
        <v>182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128</v>
      </c>
      <c r="BM211" s="238" t="s">
        <v>828</v>
      </c>
    </row>
    <row r="212" s="2" customFormat="1" ht="21.75" customHeight="1">
      <c r="A212" s="37"/>
      <c r="B212" s="38"/>
      <c r="C212" s="257" t="s">
        <v>367</v>
      </c>
      <c r="D212" s="257" t="s">
        <v>261</v>
      </c>
      <c r="E212" s="258" t="s">
        <v>829</v>
      </c>
      <c r="F212" s="259" t="s">
        <v>830</v>
      </c>
      <c r="G212" s="260" t="s">
        <v>269</v>
      </c>
      <c r="H212" s="261">
        <v>1</v>
      </c>
      <c r="I212" s="262"/>
      <c r="J212" s="263">
        <f>ROUND(I212*H212,2)</f>
        <v>0</v>
      </c>
      <c r="K212" s="264"/>
      <c r="L212" s="265"/>
      <c r="M212" s="266" t="s">
        <v>1</v>
      </c>
      <c r="N212" s="267" t="s">
        <v>41</v>
      </c>
      <c r="O212" s="90"/>
      <c r="P212" s="236">
        <f>O212*H212</f>
        <v>0</v>
      </c>
      <c r="Q212" s="236">
        <v>0.0035000000000000001</v>
      </c>
      <c r="R212" s="236">
        <f>Q212*H212</f>
        <v>0.0035000000000000001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140</v>
      </c>
      <c r="AT212" s="238" t="s">
        <v>261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128</v>
      </c>
      <c r="BM212" s="238" t="s">
        <v>831</v>
      </c>
    </row>
    <row r="213" s="2" customFormat="1" ht="16.5" customHeight="1">
      <c r="A213" s="37"/>
      <c r="B213" s="38"/>
      <c r="C213" s="226" t="s">
        <v>372</v>
      </c>
      <c r="D213" s="226" t="s">
        <v>184</v>
      </c>
      <c r="E213" s="227" t="s">
        <v>832</v>
      </c>
      <c r="F213" s="228" t="s">
        <v>833</v>
      </c>
      <c r="G213" s="229" t="s">
        <v>608</v>
      </c>
      <c r="H213" s="230">
        <v>1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41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128</v>
      </c>
      <c r="AT213" s="238" t="s">
        <v>184</v>
      </c>
      <c r="AU213" s="238" t="s">
        <v>84</v>
      </c>
      <c r="AY213" s="16" t="s">
        <v>182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128</v>
      </c>
      <c r="BM213" s="238" t="s">
        <v>834</v>
      </c>
    </row>
    <row r="214" s="2" customFormat="1" ht="16.5" customHeight="1">
      <c r="A214" s="37"/>
      <c r="B214" s="38"/>
      <c r="C214" s="226" t="s">
        <v>376</v>
      </c>
      <c r="D214" s="226" t="s">
        <v>184</v>
      </c>
      <c r="E214" s="227" t="s">
        <v>835</v>
      </c>
      <c r="F214" s="228" t="s">
        <v>836</v>
      </c>
      <c r="G214" s="229" t="s">
        <v>608</v>
      </c>
      <c r="H214" s="230">
        <v>1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128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128</v>
      </c>
      <c r="BM214" s="238" t="s">
        <v>837</v>
      </c>
    </row>
    <row r="215" s="2" customFormat="1" ht="24.15" customHeight="1">
      <c r="A215" s="37"/>
      <c r="B215" s="38"/>
      <c r="C215" s="226" t="s">
        <v>382</v>
      </c>
      <c r="D215" s="226" t="s">
        <v>184</v>
      </c>
      <c r="E215" s="227" t="s">
        <v>838</v>
      </c>
      <c r="F215" s="228" t="s">
        <v>839</v>
      </c>
      <c r="G215" s="229" t="s">
        <v>305</v>
      </c>
      <c r="H215" s="230">
        <v>40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41</v>
      </c>
      <c r="O215" s="90"/>
      <c r="P215" s="236">
        <f>O215*H215</f>
        <v>0</v>
      </c>
      <c r="Q215" s="236">
        <v>1.6999999999999999E-07</v>
      </c>
      <c r="R215" s="236">
        <f>Q215*H215</f>
        <v>6.7999999999999993E-06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128</v>
      </c>
      <c r="AT215" s="238" t="s">
        <v>184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128</v>
      </c>
      <c r="BM215" s="238" t="s">
        <v>840</v>
      </c>
    </row>
    <row r="216" s="2" customFormat="1">
      <c r="A216" s="37"/>
      <c r="B216" s="38"/>
      <c r="C216" s="39"/>
      <c r="D216" s="240" t="s">
        <v>189</v>
      </c>
      <c r="E216" s="39"/>
      <c r="F216" s="241" t="s">
        <v>841</v>
      </c>
      <c r="G216" s="39"/>
      <c r="H216" s="39"/>
      <c r="I216" s="242"/>
      <c r="J216" s="39"/>
      <c r="K216" s="39"/>
      <c r="L216" s="43"/>
      <c r="M216" s="243"/>
      <c r="N216" s="24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189</v>
      </c>
      <c r="AU216" s="16" t="s">
        <v>84</v>
      </c>
    </row>
    <row r="217" s="2" customFormat="1" ht="16.5" customHeight="1">
      <c r="A217" s="37"/>
      <c r="B217" s="38"/>
      <c r="C217" s="226" t="s">
        <v>387</v>
      </c>
      <c r="D217" s="226" t="s">
        <v>184</v>
      </c>
      <c r="E217" s="227" t="s">
        <v>673</v>
      </c>
      <c r="F217" s="228" t="s">
        <v>674</v>
      </c>
      <c r="G217" s="229" t="s">
        <v>305</v>
      </c>
      <c r="H217" s="230">
        <v>40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128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128</v>
      </c>
      <c r="BM217" s="238" t="s">
        <v>842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676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2" customFormat="1" ht="21.75" customHeight="1">
      <c r="A219" s="37"/>
      <c r="B219" s="38"/>
      <c r="C219" s="226" t="s">
        <v>392</v>
      </c>
      <c r="D219" s="226" t="s">
        <v>184</v>
      </c>
      <c r="E219" s="227" t="s">
        <v>843</v>
      </c>
      <c r="F219" s="228" t="s">
        <v>844</v>
      </c>
      <c r="G219" s="229" t="s">
        <v>305</v>
      </c>
      <c r="H219" s="230">
        <v>12.5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128</v>
      </c>
      <c r="AT219" s="238" t="s">
        <v>184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128</v>
      </c>
      <c r="BM219" s="238" t="s">
        <v>845</v>
      </c>
    </row>
    <row r="220" s="2" customFormat="1">
      <c r="A220" s="37"/>
      <c r="B220" s="38"/>
      <c r="C220" s="39"/>
      <c r="D220" s="240" t="s">
        <v>189</v>
      </c>
      <c r="E220" s="39"/>
      <c r="F220" s="241" t="s">
        <v>846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189</v>
      </c>
      <c r="AU220" s="16" t="s">
        <v>84</v>
      </c>
    </row>
    <row r="221" s="2" customFormat="1" ht="24.15" customHeight="1">
      <c r="A221" s="37"/>
      <c r="B221" s="38"/>
      <c r="C221" s="226" t="s">
        <v>397</v>
      </c>
      <c r="D221" s="226" t="s">
        <v>184</v>
      </c>
      <c r="E221" s="227" t="s">
        <v>847</v>
      </c>
      <c r="F221" s="228" t="s">
        <v>848</v>
      </c>
      <c r="G221" s="229" t="s">
        <v>305</v>
      </c>
      <c r="H221" s="230">
        <v>12.5</v>
      </c>
      <c r="I221" s="231"/>
      <c r="J221" s="232">
        <f>ROUND(I221*H221,2)</f>
        <v>0</v>
      </c>
      <c r="K221" s="233"/>
      <c r="L221" s="43"/>
      <c r="M221" s="234" t="s">
        <v>1</v>
      </c>
      <c r="N221" s="235" t="s">
        <v>41</v>
      </c>
      <c r="O221" s="90"/>
      <c r="P221" s="236">
        <f>O221*H221</f>
        <v>0</v>
      </c>
      <c r="Q221" s="236">
        <v>5.5000000000000003E-07</v>
      </c>
      <c r="R221" s="236">
        <f>Q221*H221</f>
        <v>6.8750000000000002E-06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128</v>
      </c>
      <c r="AT221" s="238" t="s">
        <v>184</v>
      </c>
      <c r="AU221" s="238" t="s">
        <v>84</v>
      </c>
      <c r="AY221" s="16" t="s">
        <v>182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80</v>
      </c>
      <c r="BK221" s="239">
        <f>ROUND(I221*H221,2)</f>
        <v>0</v>
      </c>
      <c r="BL221" s="16" t="s">
        <v>128</v>
      </c>
      <c r="BM221" s="238" t="s">
        <v>849</v>
      </c>
    </row>
    <row r="222" s="2" customFormat="1">
      <c r="A222" s="37"/>
      <c r="B222" s="38"/>
      <c r="C222" s="39"/>
      <c r="D222" s="240" t="s">
        <v>189</v>
      </c>
      <c r="E222" s="39"/>
      <c r="F222" s="241" t="s">
        <v>850</v>
      </c>
      <c r="G222" s="39"/>
      <c r="H222" s="39"/>
      <c r="I222" s="242"/>
      <c r="J222" s="39"/>
      <c r="K222" s="39"/>
      <c r="L222" s="43"/>
      <c r="M222" s="243"/>
      <c r="N222" s="24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189</v>
      </c>
      <c r="AU222" s="16" t="s">
        <v>84</v>
      </c>
    </row>
    <row r="223" s="2" customFormat="1" ht="33" customHeight="1">
      <c r="A223" s="37"/>
      <c r="B223" s="38"/>
      <c r="C223" s="226" t="s">
        <v>401</v>
      </c>
      <c r="D223" s="226" t="s">
        <v>184</v>
      </c>
      <c r="E223" s="227" t="s">
        <v>851</v>
      </c>
      <c r="F223" s="228" t="s">
        <v>852</v>
      </c>
      <c r="G223" s="229" t="s">
        <v>269</v>
      </c>
      <c r="H223" s="230">
        <v>1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0.43786399999999998</v>
      </c>
      <c r="R223" s="236">
        <f>Q223*H223</f>
        <v>0.43786399999999998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128</v>
      </c>
      <c r="AT223" s="238" t="s">
        <v>184</v>
      </c>
      <c r="AU223" s="238" t="s">
        <v>84</v>
      </c>
      <c r="AY223" s="16" t="s">
        <v>182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80</v>
      </c>
      <c r="BK223" s="239">
        <f>ROUND(I223*H223,2)</f>
        <v>0</v>
      </c>
      <c r="BL223" s="16" t="s">
        <v>128</v>
      </c>
      <c r="BM223" s="238" t="s">
        <v>853</v>
      </c>
    </row>
    <row r="224" s="2" customFormat="1">
      <c r="A224" s="37"/>
      <c r="B224" s="38"/>
      <c r="C224" s="39"/>
      <c r="D224" s="240" t="s">
        <v>189</v>
      </c>
      <c r="E224" s="39"/>
      <c r="F224" s="241" t="s">
        <v>854</v>
      </c>
      <c r="G224" s="39"/>
      <c r="H224" s="39"/>
      <c r="I224" s="242"/>
      <c r="J224" s="39"/>
      <c r="K224" s="39"/>
      <c r="L224" s="43"/>
      <c r="M224" s="243"/>
      <c r="N224" s="24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189</v>
      </c>
      <c r="AU224" s="16" t="s">
        <v>84</v>
      </c>
    </row>
    <row r="225" s="2" customFormat="1" ht="24.15" customHeight="1">
      <c r="A225" s="37"/>
      <c r="B225" s="38"/>
      <c r="C225" s="257" t="s">
        <v>406</v>
      </c>
      <c r="D225" s="257" t="s">
        <v>261</v>
      </c>
      <c r="E225" s="258" t="s">
        <v>855</v>
      </c>
      <c r="F225" s="259" t="s">
        <v>856</v>
      </c>
      <c r="G225" s="260" t="s">
        <v>269</v>
      </c>
      <c r="H225" s="261">
        <v>1</v>
      </c>
      <c r="I225" s="262"/>
      <c r="J225" s="263">
        <f>ROUND(I225*H225,2)</f>
        <v>0</v>
      </c>
      <c r="K225" s="264"/>
      <c r="L225" s="265"/>
      <c r="M225" s="266" t="s">
        <v>1</v>
      </c>
      <c r="N225" s="267" t="s">
        <v>41</v>
      </c>
      <c r="O225" s="90"/>
      <c r="P225" s="236">
        <f>O225*H225</f>
        <v>0</v>
      </c>
      <c r="Q225" s="236">
        <v>0.084000000000000005</v>
      </c>
      <c r="R225" s="236">
        <f>Q225*H225</f>
        <v>0.084000000000000005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140</v>
      </c>
      <c r="AT225" s="238" t="s">
        <v>261</v>
      </c>
      <c r="AU225" s="238" t="s">
        <v>84</v>
      </c>
      <c r="AY225" s="16" t="s">
        <v>182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80</v>
      </c>
      <c r="BK225" s="239">
        <f>ROUND(I225*H225,2)</f>
        <v>0</v>
      </c>
      <c r="BL225" s="16" t="s">
        <v>128</v>
      </c>
      <c r="BM225" s="238" t="s">
        <v>857</v>
      </c>
    </row>
    <row r="226" s="2" customFormat="1" ht="16.5" customHeight="1">
      <c r="A226" s="37"/>
      <c r="B226" s="38"/>
      <c r="C226" s="226" t="s">
        <v>412</v>
      </c>
      <c r="D226" s="226" t="s">
        <v>184</v>
      </c>
      <c r="E226" s="227" t="s">
        <v>858</v>
      </c>
      <c r="F226" s="228" t="s">
        <v>859</v>
      </c>
      <c r="G226" s="229" t="s">
        <v>269</v>
      </c>
      <c r="H226" s="230">
        <v>1</v>
      </c>
      <c r="I226" s="231"/>
      <c r="J226" s="232">
        <f>ROUND(I226*H226,2)</f>
        <v>0</v>
      </c>
      <c r="K226" s="233"/>
      <c r="L226" s="43"/>
      <c r="M226" s="234" t="s">
        <v>1</v>
      </c>
      <c r="N226" s="235" t="s">
        <v>41</v>
      </c>
      <c r="O226" s="90"/>
      <c r="P226" s="236">
        <f>O226*H226</f>
        <v>0</v>
      </c>
      <c r="Q226" s="236">
        <v>0.040000000000000001</v>
      </c>
      <c r="R226" s="236">
        <f>Q226*H226</f>
        <v>0.040000000000000001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128</v>
      </c>
      <c r="AT226" s="238" t="s">
        <v>184</v>
      </c>
      <c r="AU226" s="238" t="s">
        <v>84</v>
      </c>
      <c r="AY226" s="16" t="s">
        <v>182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80</v>
      </c>
      <c r="BK226" s="239">
        <f>ROUND(I226*H226,2)</f>
        <v>0</v>
      </c>
      <c r="BL226" s="16" t="s">
        <v>128</v>
      </c>
      <c r="BM226" s="238" t="s">
        <v>860</v>
      </c>
    </row>
    <row r="227" s="2" customFormat="1">
      <c r="A227" s="37"/>
      <c r="B227" s="38"/>
      <c r="C227" s="39"/>
      <c r="D227" s="240" t="s">
        <v>189</v>
      </c>
      <c r="E227" s="39"/>
      <c r="F227" s="241" t="s">
        <v>861</v>
      </c>
      <c r="G227" s="39"/>
      <c r="H227" s="39"/>
      <c r="I227" s="242"/>
      <c r="J227" s="39"/>
      <c r="K227" s="39"/>
      <c r="L227" s="43"/>
      <c r="M227" s="243"/>
      <c r="N227" s="24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189</v>
      </c>
      <c r="AU227" s="16" t="s">
        <v>84</v>
      </c>
    </row>
    <row r="228" s="2" customFormat="1" ht="24.15" customHeight="1">
      <c r="A228" s="37"/>
      <c r="B228" s="38"/>
      <c r="C228" s="257" t="s">
        <v>417</v>
      </c>
      <c r="D228" s="257" t="s">
        <v>261</v>
      </c>
      <c r="E228" s="258" t="s">
        <v>862</v>
      </c>
      <c r="F228" s="259" t="s">
        <v>863</v>
      </c>
      <c r="G228" s="260" t="s">
        <v>269</v>
      </c>
      <c r="H228" s="261">
        <v>1</v>
      </c>
      <c r="I228" s="262"/>
      <c r="J228" s="263">
        <f>ROUND(I228*H228,2)</f>
        <v>0</v>
      </c>
      <c r="K228" s="264"/>
      <c r="L228" s="265"/>
      <c r="M228" s="266" t="s">
        <v>1</v>
      </c>
      <c r="N228" s="267" t="s">
        <v>41</v>
      </c>
      <c r="O228" s="90"/>
      <c r="P228" s="236">
        <f>O228*H228</f>
        <v>0</v>
      </c>
      <c r="Q228" s="236">
        <v>0.013299999999999999</v>
      </c>
      <c r="R228" s="236">
        <f>Q228*H228</f>
        <v>0.013299999999999999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140</v>
      </c>
      <c r="AT228" s="238" t="s">
        <v>261</v>
      </c>
      <c r="AU228" s="238" t="s">
        <v>84</v>
      </c>
      <c r="AY228" s="16" t="s">
        <v>182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80</v>
      </c>
      <c r="BK228" s="239">
        <f>ROUND(I228*H228,2)</f>
        <v>0</v>
      </c>
      <c r="BL228" s="16" t="s">
        <v>128</v>
      </c>
      <c r="BM228" s="238" t="s">
        <v>864</v>
      </c>
    </row>
    <row r="229" s="2" customFormat="1" ht="33" customHeight="1">
      <c r="A229" s="37"/>
      <c r="B229" s="38"/>
      <c r="C229" s="226" t="s">
        <v>422</v>
      </c>
      <c r="D229" s="226" t="s">
        <v>184</v>
      </c>
      <c r="E229" s="227" t="s">
        <v>865</v>
      </c>
      <c r="F229" s="228" t="s">
        <v>866</v>
      </c>
      <c r="G229" s="229" t="s">
        <v>269</v>
      </c>
      <c r="H229" s="230">
        <v>5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0.31108000000000002</v>
      </c>
      <c r="R229" s="236">
        <f>Q229*H229</f>
        <v>1.5554000000000001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128</v>
      </c>
      <c r="AT229" s="238" t="s">
        <v>184</v>
      </c>
      <c r="AU229" s="238" t="s">
        <v>84</v>
      </c>
      <c r="AY229" s="16" t="s">
        <v>182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80</v>
      </c>
      <c r="BK229" s="239">
        <f>ROUND(I229*H229,2)</f>
        <v>0</v>
      </c>
      <c r="BL229" s="16" t="s">
        <v>128</v>
      </c>
      <c r="BM229" s="238" t="s">
        <v>867</v>
      </c>
    </row>
    <row r="230" s="2" customFormat="1" ht="16.5" customHeight="1">
      <c r="A230" s="37"/>
      <c r="B230" s="38"/>
      <c r="C230" s="226" t="s">
        <v>427</v>
      </c>
      <c r="D230" s="226" t="s">
        <v>184</v>
      </c>
      <c r="E230" s="227" t="s">
        <v>712</v>
      </c>
      <c r="F230" s="228" t="s">
        <v>713</v>
      </c>
      <c r="G230" s="229" t="s">
        <v>305</v>
      </c>
      <c r="H230" s="230">
        <v>52.5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0.00019236000000000001</v>
      </c>
      <c r="R230" s="236">
        <f>Q230*H230</f>
        <v>0.010098900000000001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128</v>
      </c>
      <c r="AT230" s="238" t="s">
        <v>184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128</v>
      </c>
      <c r="BM230" s="238" t="s">
        <v>868</v>
      </c>
    </row>
    <row r="231" s="2" customFormat="1">
      <c r="A231" s="37"/>
      <c r="B231" s="38"/>
      <c r="C231" s="39"/>
      <c r="D231" s="240" t="s">
        <v>189</v>
      </c>
      <c r="E231" s="39"/>
      <c r="F231" s="241" t="s">
        <v>715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189</v>
      </c>
      <c r="AU231" s="16" t="s">
        <v>84</v>
      </c>
    </row>
    <row r="232" s="2" customFormat="1" ht="24.15" customHeight="1">
      <c r="A232" s="37"/>
      <c r="B232" s="38"/>
      <c r="C232" s="226" t="s">
        <v>432</v>
      </c>
      <c r="D232" s="226" t="s">
        <v>184</v>
      </c>
      <c r="E232" s="227" t="s">
        <v>719</v>
      </c>
      <c r="F232" s="228" t="s">
        <v>720</v>
      </c>
      <c r="G232" s="229" t="s">
        <v>305</v>
      </c>
      <c r="H232" s="230">
        <v>52.5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41</v>
      </c>
      <c r="O232" s="90"/>
      <c r="P232" s="236">
        <f>O232*H232</f>
        <v>0</v>
      </c>
      <c r="Q232" s="236">
        <v>9.4500000000000007E-05</v>
      </c>
      <c r="R232" s="236">
        <f>Q232*H232</f>
        <v>0.0049612500000000004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128</v>
      </c>
      <c r="AT232" s="238" t="s">
        <v>184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128</v>
      </c>
      <c r="BM232" s="238" t="s">
        <v>869</v>
      </c>
    </row>
    <row r="233" s="2" customFormat="1">
      <c r="A233" s="37"/>
      <c r="B233" s="38"/>
      <c r="C233" s="39"/>
      <c r="D233" s="240" t="s">
        <v>189</v>
      </c>
      <c r="E233" s="39"/>
      <c r="F233" s="241" t="s">
        <v>722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189</v>
      </c>
      <c r="AU233" s="16" t="s">
        <v>84</v>
      </c>
    </row>
    <row r="234" s="2" customFormat="1" ht="16.5" customHeight="1">
      <c r="A234" s="37"/>
      <c r="B234" s="38"/>
      <c r="C234" s="257" t="s">
        <v>438</v>
      </c>
      <c r="D234" s="257" t="s">
        <v>261</v>
      </c>
      <c r="E234" s="258" t="s">
        <v>716</v>
      </c>
      <c r="F234" s="259" t="s">
        <v>717</v>
      </c>
      <c r="G234" s="260" t="s">
        <v>608</v>
      </c>
      <c r="H234" s="261">
        <v>1</v>
      </c>
      <c r="I234" s="262"/>
      <c r="J234" s="263">
        <f>ROUND(I234*H234,2)</f>
        <v>0</v>
      </c>
      <c r="K234" s="264"/>
      <c r="L234" s="265"/>
      <c r="M234" s="266" t="s">
        <v>1</v>
      </c>
      <c r="N234" s="267" t="s">
        <v>41</v>
      </c>
      <c r="O234" s="90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140</v>
      </c>
      <c r="AT234" s="238" t="s">
        <v>261</v>
      </c>
      <c r="AU234" s="238" t="s">
        <v>84</v>
      </c>
      <c r="AY234" s="16" t="s">
        <v>182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80</v>
      </c>
      <c r="BK234" s="239">
        <f>ROUND(I234*H234,2)</f>
        <v>0</v>
      </c>
      <c r="BL234" s="16" t="s">
        <v>128</v>
      </c>
      <c r="BM234" s="238" t="s">
        <v>870</v>
      </c>
    </row>
    <row r="235" s="12" customFormat="1" ht="22.8" customHeight="1">
      <c r="A235" s="12"/>
      <c r="B235" s="210"/>
      <c r="C235" s="211"/>
      <c r="D235" s="212" t="s">
        <v>75</v>
      </c>
      <c r="E235" s="224" t="s">
        <v>575</v>
      </c>
      <c r="F235" s="224" t="s">
        <v>576</v>
      </c>
      <c r="G235" s="211"/>
      <c r="H235" s="211"/>
      <c r="I235" s="214"/>
      <c r="J235" s="225">
        <f>BK235</f>
        <v>0</v>
      </c>
      <c r="K235" s="211"/>
      <c r="L235" s="216"/>
      <c r="M235" s="217"/>
      <c r="N235" s="218"/>
      <c r="O235" s="218"/>
      <c r="P235" s="219">
        <f>SUM(P236:P238)</f>
        <v>0</v>
      </c>
      <c r="Q235" s="218"/>
      <c r="R235" s="219">
        <f>SUM(R236:R238)</f>
        <v>0</v>
      </c>
      <c r="S235" s="218"/>
      <c r="T235" s="220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1" t="s">
        <v>80</v>
      </c>
      <c r="AT235" s="222" t="s">
        <v>75</v>
      </c>
      <c r="AU235" s="222" t="s">
        <v>80</v>
      </c>
      <c r="AY235" s="221" t="s">
        <v>182</v>
      </c>
      <c r="BK235" s="223">
        <f>SUM(BK236:BK238)</f>
        <v>0</v>
      </c>
    </row>
    <row r="236" s="2" customFormat="1" ht="24.15" customHeight="1">
      <c r="A236" s="37"/>
      <c r="B236" s="38"/>
      <c r="C236" s="226" t="s">
        <v>444</v>
      </c>
      <c r="D236" s="226" t="s">
        <v>184</v>
      </c>
      <c r="E236" s="227" t="s">
        <v>578</v>
      </c>
      <c r="F236" s="228" t="s">
        <v>579</v>
      </c>
      <c r="G236" s="229" t="s">
        <v>243</v>
      </c>
      <c r="H236" s="230">
        <v>2.3199999999999998</v>
      </c>
      <c r="I236" s="231"/>
      <c r="J236" s="232">
        <f>ROUND(I236*H236,2)</f>
        <v>0</v>
      </c>
      <c r="K236" s="233"/>
      <c r="L236" s="43"/>
      <c r="M236" s="234" t="s">
        <v>1</v>
      </c>
      <c r="N236" s="235" t="s">
        <v>41</v>
      </c>
      <c r="O236" s="90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128</v>
      </c>
      <c r="AT236" s="238" t="s">
        <v>184</v>
      </c>
      <c r="AU236" s="238" t="s">
        <v>84</v>
      </c>
      <c r="AY236" s="16" t="s">
        <v>182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80</v>
      </c>
      <c r="BK236" s="239">
        <f>ROUND(I236*H236,2)</f>
        <v>0</v>
      </c>
      <c r="BL236" s="16" t="s">
        <v>128</v>
      </c>
      <c r="BM236" s="238" t="s">
        <v>871</v>
      </c>
    </row>
    <row r="237" s="2" customFormat="1">
      <c r="A237" s="37"/>
      <c r="B237" s="38"/>
      <c r="C237" s="39"/>
      <c r="D237" s="240" t="s">
        <v>189</v>
      </c>
      <c r="E237" s="39"/>
      <c r="F237" s="241" t="s">
        <v>581</v>
      </c>
      <c r="G237" s="39"/>
      <c r="H237" s="39"/>
      <c r="I237" s="242"/>
      <c r="J237" s="39"/>
      <c r="K237" s="39"/>
      <c r="L237" s="43"/>
      <c r="M237" s="243"/>
      <c r="N237" s="24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189</v>
      </c>
      <c r="AU237" s="16" t="s">
        <v>84</v>
      </c>
    </row>
    <row r="238" s="13" customFormat="1">
      <c r="A238" s="13"/>
      <c r="B238" s="245"/>
      <c r="C238" s="246"/>
      <c r="D238" s="247" t="s">
        <v>191</v>
      </c>
      <c r="E238" s="248" t="s">
        <v>1</v>
      </c>
      <c r="F238" s="249" t="s">
        <v>872</v>
      </c>
      <c r="G238" s="246"/>
      <c r="H238" s="250">
        <v>2.3200000000000003</v>
      </c>
      <c r="I238" s="251"/>
      <c r="J238" s="246"/>
      <c r="K238" s="246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191</v>
      </c>
      <c r="AU238" s="256" t="s">
        <v>84</v>
      </c>
      <c r="AV238" s="13" t="s">
        <v>84</v>
      </c>
      <c r="AW238" s="13" t="s">
        <v>33</v>
      </c>
      <c r="AX238" s="13" t="s">
        <v>76</v>
      </c>
      <c r="AY238" s="256" t="s">
        <v>182</v>
      </c>
    </row>
    <row r="239" s="12" customFormat="1" ht="25.92" customHeight="1">
      <c r="A239" s="12"/>
      <c r="B239" s="210"/>
      <c r="C239" s="211"/>
      <c r="D239" s="212" t="s">
        <v>75</v>
      </c>
      <c r="E239" s="213" t="s">
        <v>144</v>
      </c>
      <c r="F239" s="213" t="s">
        <v>602</v>
      </c>
      <c r="G239" s="211"/>
      <c r="H239" s="211"/>
      <c r="I239" s="214"/>
      <c r="J239" s="215">
        <f>BK239</f>
        <v>0</v>
      </c>
      <c r="K239" s="211"/>
      <c r="L239" s="216"/>
      <c r="M239" s="217"/>
      <c r="N239" s="218"/>
      <c r="O239" s="218"/>
      <c r="P239" s="219">
        <f>P240</f>
        <v>0</v>
      </c>
      <c r="Q239" s="218"/>
      <c r="R239" s="219">
        <f>R240</f>
        <v>0</v>
      </c>
      <c r="S239" s="218"/>
      <c r="T239" s="220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1" t="s">
        <v>131</v>
      </c>
      <c r="AT239" s="222" t="s">
        <v>75</v>
      </c>
      <c r="AU239" s="222" t="s">
        <v>76</v>
      </c>
      <c r="AY239" s="221" t="s">
        <v>182</v>
      </c>
      <c r="BK239" s="223">
        <f>BK240</f>
        <v>0</v>
      </c>
    </row>
    <row r="240" s="12" customFormat="1" ht="22.8" customHeight="1">
      <c r="A240" s="12"/>
      <c r="B240" s="210"/>
      <c r="C240" s="211"/>
      <c r="D240" s="212" t="s">
        <v>75</v>
      </c>
      <c r="E240" s="224" t="s">
        <v>603</v>
      </c>
      <c r="F240" s="224" t="s">
        <v>604</v>
      </c>
      <c r="G240" s="211"/>
      <c r="H240" s="211"/>
      <c r="I240" s="214"/>
      <c r="J240" s="225">
        <f>BK240</f>
        <v>0</v>
      </c>
      <c r="K240" s="211"/>
      <c r="L240" s="216"/>
      <c r="M240" s="217"/>
      <c r="N240" s="218"/>
      <c r="O240" s="218"/>
      <c r="P240" s="219">
        <f>P241</f>
        <v>0</v>
      </c>
      <c r="Q240" s="218"/>
      <c r="R240" s="219">
        <f>R241</f>
        <v>0</v>
      </c>
      <c r="S240" s="218"/>
      <c r="T240" s="220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1" t="s">
        <v>131</v>
      </c>
      <c r="AT240" s="222" t="s">
        <v>75</v>
      </c>
      <c r="AU240" s="222" t="s">
        <v>80</v>
      </c>
      <c r="AY240" s="221" t="s">
        <v>182</v>
      </c>
      <c r="BK240" s="223">
        <f>BK241</f>
        <v>0</v>
      </c>
    </row>
    <row r="241" s="2" customFormat="1" ht="16.5" customHeight="1">
      <c r="A241" s="37"/>
      <c r="B241" s="38"/>
      <c r="C241" s="226" t="s">
        <v>449</v>
      </c>
      <c r="D241" s="226" t="s">
        <v>184</v>
      </c>
      <c r="E241" s="227" t="s">
        <v>606</v>
      </c>
      <c r="F241" s="228" t="s">
        <v>607</v>
      </c>
      <c r="G241" s="229" t="s">
        <v>608</v>
      </c>
      <c r="H241" s="230">
        <v>1</v>
      </c>
      <c r="I241" s="231"/>
      <c r="J241" s="232">
        <f>ROUND(I241*H241,2)</f>
        <v>0</v>
      </c>
      <c r="K241" s="233"/>
      <c r="L241" s="43"/>
      <c r="M241" s="269" t="s">
        <v>1</v>
      </c>
      <c r="N241" s="270" t="s">
        <v>41</v>
      </c>
      <c r="O241" s="271"/>
      <c r="P241" s="272">
        <f>O241*H241</f>
        <v>0</v>
      </c>
      <c r="Q241" s="272">
        <v>0</v>
      </c>
      <c r="R241" s="272">
        <f>Q241*H241</f>
        <v>0</v>
      </c>
      <c r="S241" s="272">
        <v>0</v>
      </c>
      <c r="T241" s="27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609</v>
      </c>
      <c r="AT241" s="238" t="s">
        <v>184</v>
      </c>
      <c r="AU241" s="238" t="s">
        <v>84</v>
      </c>
      <c r="AY241" s="16" t="s">
        <v>182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80</v>
      </c>
      <c r="BK241" s="239">
        <f>ROUND(I241*H241,2)</f>
        <v>0</v>
      </c>
      <c r="BL241" s="16" t="s">
        <v>609</v>
      </c>
      <c r="BM241" s="238" t="s">
        <v>873</v>
      </c>
    </row>
    <row r="242" s="2" customFormat="1" ht="6.96" customHeight="1">
      <c r="A242" s="37"/>
      <c r="B242" s="65"/>
      <c r="C242" s="66"/>
      <c r="D242" s="66"/>
      <c r="E242" s="66"/>
      <c r="F242" s="66"/>
      <c r="G242" s="66"/>
      <c r="H242" s="66"/>
      <c r="I242" s="66"/>
      <c r="J242" s="66"/>
      <c r="K242" s="66"/>
      <c r="L242" s="43"/>
      <c r="M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</row>
  </sheetData>
  <sheetProtection sheet="1" autoFilter="0" formatColumns="0" formatRows="0" objects="1" scenarios="1" spinCount="100000" saltValue="yqoXfmN4JEpjXbob+JVelsUCViZ9Jz+iWZa9j3/0ktxudadaubbret3IVLxIjdyLdUFmWEeDc/rZJt4G3HE+uQ==" hashValue="X6aXa30GKHYZpzLVLG1vhpEW4zpVux84K33o6oMCDko1/sja7UK9WzTDpZVuwKIetmJP5LU2LlA6fEWQFmAaxg==" algorithmName="SHA-512" password="CC35"/>
  <autoFilter ref="C127:K2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hyperlinks>
    <hyperlink ref="F132" r:id="rId1" display="https://podminky.urs.cz/item/CS_URS_2024_01/132251102"/>
    <hyperlink ref="F136" r:id="rId2" display="https://podminky.urs.cz/item/CS_URS_2024_01/133251101"/>
    <hyperlink ref="F140" r:id="rId3" display="https://podminky.urs.cz/item/CS_URS_2024_01/139001101"/>
    <hyperlink ref="F144" r:id="rId4" display="https://podminky.urs.cz/item/CS_URS_2024_01/162351103"/>
    <hyperlink ref="F147" r:id="rId5" display="https://podminky.urs.cz/item/CS_URS_2024_01/162751117"/>
    <hyperlink ref="F151" r:id="rId6" display="https://podminky.urs.cz/item/CS_URS_2024_01/162751119"/>
    <hyperlink ref="F154" r:id="rId7" display="https://podminky.urs.cz/item/CS_URS_2024_01/167111101"/>
    <hyperlink ref="F156" r:id="rId8" display="https://podminky.urs.cz/item/CS_URS_2024_01/167151101"/>
    <hyperlink ref="F158" r:id="rId9" display="https://podminky.urs.cz/item/CS_URS_2024_01/171201231"/>
    <hyperlink ref="F161" r:id="rId10" display="https://podminky.urs.cz/item/CS_URS_2024_01/174151101"/>
    <hyperlink ref="F165" r:id="rId11" display="https://podminky.urs.cz/item/CS_URS_2024_01/175111101"/>
    <hyperlink ref="F172" r:id="rId12" display="https://podminky.urs.cz/item/CS_URS_2024_01/451572111"/>
    <hyperlink ref="F176" r:id="rId13" display="https://podminky.urs.cz/item/CS_URS_2024_01/452311131"/>
    <hyperlink ref="F180" r:id="rId14" display="https://podminky.urs.cz/item/CS_URS_2024_01/564831011"/>
    <hyperlink ref="F184" r:id="rId15" display="https://podminky.urs.cz/item/CS_URS_2024_01/871181211"/>
    <hyperlink ref="F190" r:id="rId16" display="https://podminky.urs.cz/item/CS_URS_2024_01/871251151"/>
    <hyperlink ref="F195" r:id="rId17" display="https://podminky.urs.cz/item/CS_URS_2024_01/877251101"/>
    <hyperlink ref="F198" r:id="rId18" display="https://podminky.urs.cz/item/CS_URS_2024_01/877251110"/>
    <hyperlink ref="F201" r:id="rId19" display="https://podminky.urs.cz/item/CS_URS_2024_01/877251122"/>
    <hyperlink ref="F205" r:id="rId20" display="https://podminky.urs.cz/item/CS_URS_2024_01/879211111"/>
    <hyperlink ref="F207" r:id="rId21" display="https://podminky.urs.cz/item/CS_URS_2024_01/891181321"/>
    <hyperlink ref="F210" r:id="rId22" display="https://podminky.urs.cz/item/CS_URS_2024_01/891211112"/>
    <hyperlink ref="F216" r:id="rId23" display="https://podminky.urs.cz/item/CS_URS_2024_01/892233122"/>
    <hyperlink ref="F218" r:id="rId24" display="https://podminky.urs.cz/item/CS_URS_2024_01/892241111"/>
    <hyperlink ref="F220" r:id="rId25" display="https://podminky.urs.cz/item/CS_URS_2024_01/892271111"/>
    <hyperlink ref="F222" r:id="rId26" display="https://podminky.urs.cz/item/CS_URS_2024_01/892273122"/>
    <hyperlink ref="F224" r:id="rId27" display="https://podminky.urs.cz/item/CS_URS_2024_01/893811163"/>
    <hyperlink ref="F227" r:id="rId28" display="https://podminky.urs.cz/item/CS_URS_2024_01/899401112"/>
    <hyperlink ref="F231" r:id="rId29" display="https://podminky.urs.cz/item/CS_URS_2024_01/899721111"/>
    <hyperlink ref="F233" r:id="rId30" display="https://podminky.urs.cz/item/CS_URS_2024_01/899722113"/>
    <hyperlink ref="F237" r:id="rId31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874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ROUND((SUM(BE125:BE177)),  2)</f>
        <v>0</v>
      </c>
      <c r="G35" s="37"/>
      <c r="H35" s="37"/>
      <c r="I35" s="163">
        <v>0.20999999999999999</v>
      </c>
      <c r="J35" s="162">
        <f>ROUND(((SUM(BE125:BE177))*I35),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ROUND((SUM(BF125:BF177)),  2)</f>
        <v>0</v>
      </c>
      <c r="G36" s="37"/>
      <c r="H36" s="37"/>
      <c r="I36" s="163">
        <v>0.14999999999999999</v>
      </c>
      <c r="J36" s="162">
        <f>ROUND(((SUM(BF125:BF177))*I36),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ROUND((SUM(BG125:BG177)),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ROUND((SUM(BH125:BH177)),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ROUND((SUM(BI125:BI177)),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1.4 - zahradní vodovod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J157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161</v>
      </c>
      <c r="E102" s="195"/>
      <c r="F102" s="195"/>
      <c r="G102" s="195"/>
      <c r="H102" s="195"/>
      <c r="I102" s="195"/>
      <c r="J102" s="196">
        <f>J161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162</v>
      </c>
      <c r="E103" s="195"/>
      <c r="F103" s="195"/>
      <c r="G103" s="195"/>
      <c r="H103" s="195"/>
      <c r="I103" s="195"/>
      <c r="J103" s="196">
        <f>J175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167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Hazlov - obnovení a nové využití areálu zámku - etapa I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147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148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149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1.4 - zahradní vodovod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 xml:space="preserve"> </v>
      </c>
      <c r="G119" s="39"/>
      <c r="H119" s="39"/>
      <c r="I119" s="31" t="s">
        <v>22</v>
      </c>
      <c r="J119" s="78" t="str">
        <f>IF(J14="","",J14)</f>
        <v>10. 12. 2024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 xml:space="preserve"> </v>
      </c>
      <c r="G121" s="39"/>
      <c r="H121" s="39"/>
      <c r="I121" s="31" t="s">
        <v>29</v>
      </c>
      <c r="J121" s="35" t="str">
        <f>E23</f>
        <v>Atelier Stöeckl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IF(E20="","",E20)</f>
        <v>Vyplň údaj</v>
      </c>
      <c r="G122" s="39"/>
      <c r="H122" s="39"/>
      <c r="I122" s="31" t="s">
        <v>31</v>
      </c>
      <c r="J122" s="35" t="str">
        <f>E26</f>
        <v>Zdeněk Pospíšil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168</v>
      </c>
      <c r="D124" s="201" t="s">
        <v>61</v>
      </c>
      <c r="E124" s="201" t="s">
        <v>57</v>
      </c>
      <c r="F124" s="201" t="s">
        <v>58</v>
      </c>
      <c r="G124" s="201" t="s">
        <v>169</v>
      </c>
      <c r="H124" s="201" t="s">
        <v>170</v>
      </c>
      <c r="I124" s="201" t="s">
        <v>171</v>
      </c>
      <c r="J124" s="202" t="s">
        <v>153</v>
      </c>
      <c r="K124" s="203" t="s">
        <v>172</v>
      </c>
      <c r="L124" s="204"/>
      <c r="M124" s="99" t="s">
        <v>1</v>
      </c>
      <c r="N124" s="100" t="s">
        <v>40</v>
      </c>
      <c r="O124" s="100" t="s">
        <v>173</v>
      </c>
      <c r="P124" s="100" t="s">
        <v>174</v>
      </c>
      <c r="Q124" s="100" t="s">
        <v>175</v>
      </c>
      <c r="R124" s="100" t="s">
        <v>176</v>
      </c>
      <c r="S124" s="100" t="s">
        <v>177</v>
      </c>
      <c r="T124" s="101" t="s">
        <v>178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179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</f>
        <v>0</v>
      </c>
      <c r="Q125" s="103"/>
      <c r="R125" s="207">
        <f>R126</f>
        <v>57.749578400000004</v>
      </c>
      <c r="S125" s="103"/>
      <c r="T125" s="208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155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180</v>
      </c>
      <c r="F126" s="213" t="s">
        <v>181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P127+P157+P161+P175</f>
        <v>0</v>
      </c>
      <c r="Q126" s="218"/>
      <c r="R126" s="219">
        <f>R127+R157+R161+R175</f>
        <v>57.749578400000004</v>
      </c>
      <c r="S126" s="218"/>
      <c r="T126" s="220">
        <f>T127+T157+T161+T175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76</v>
      </c>
      <c r="AY126" s="221" t="s">
        <v>182</v>
      </c>
      <c r="BK126" s="223">
        <f>BK127+BK157+BK161+BK175</f>
        <v>0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80</v>
      </c>
      <c r="F127" s="224" t="s">
        <v>183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SUM(P128:P156)</f>
        <v>0</v>
      </c>
      <c r="Q127" s="218"/>
      <c r="R127" s="219">
        <f>SUM(R128:R156)</f>
        <v>57.600000000000001</v>
      </c>
      <c r="S127" s="218"/>
      <c r="T127" s="220">
        <f>SUM(T128:T156)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80</v>
      </c>
      <c r="AY127" s="221" t="s">
        <v>182</v>
      </c>
      <c r="BK127" s="223">
        <f>SUM(BK128:BK156)</f>
        <v>0</v>
      </c>
    </row>
    <row r="128" s="2" customFormat="1" ht="33" customHeight="1">
      <c r="A128" s="37"/>
      <c r="B128" s="38"/>
      <c r="C128" s="226" t="s">
        <v>80</v>
      </c>
      <c r="D128" s="226" t="s">
        <v>184</v>
      </c>
      <c r="E128" s="227" t="s">
        <v>728</v>
      </c>
      <c r="F128" s="228" t="s">
        <v>729</v>
      </c>
      <c r="G128" s="229" t="s">
        <v>187</v>
      </c>
      <c r="H128" s="230">
        <v>122.72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128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128</v>
      </c>
      <c r="BM128" s="238" t="s">
        <v>875</v>
      </c>
    </row>
    <row r="129" s="2" customFormat="1">
      <c r="A129" s="37"/>
      <c r="B129" s="38"/>
      <c r="C129" s="39"/>
      <c r="D129" s="240" t="s">
        <v>189</v>
      </c>
      <c r="E129" s="39"/>
      <c r="F129" s="241" t="s">
        <v>731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189</v>
      </c>
      <c r="AU129" s="16" t="s">
        <v>84</v>
      </c>
    </row>
    <row r="130" s="13" customFormat="1">
      <c r="A130" s="13"/>
      <c r="B130" s="245"/>
      <c r="C130" s="246"/>
      <c r="D130" s="247" t="s">
        <v>191</v>
      </c>
      <c r="E130" s="248" t="s">
        <v>1</v>
      </c>
      <c r="F130" s="249" t="s">
        <v>876</v>
      </c>
      <c r="G130" s="246"/>
      <c r="H130" s="250">
        <v>122.72000000000001</v>
      </c>
      <c r="I130" s="251"/>
      <c r="J130" s="246"/>
      <c r="K130" s="246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191</v>
      </c>
      <c r="AU130" s="256" t="s">
        <v>84</v>
      </c>
      <c r="AV130" s="13" t="s">
        <v>84</v>
      </c>
      <c r="AW130" s="13" t="s">
        <v>33</v>
      </c>
      <c r="AX130" s="13" t="s">
        <v>76</v>
      </c>
      <c r="AY130" s="256" t="s">
        <v>182</v>
      </c>
    </row>
    <row r="131" s="2" customFormat="1" ht="24.15" customHeight="1">
      <c r="A131" s="37"/>
      <c r="B131" s="38"/>
      <c r="C131" s="226" t="s">
        <v>84</v>
      </c>
      <c r="D131" s="226" t="s">
        <v>184</v>
      </c>
      <c r="E131" s="227" t="s">
        <v>204</v>
      </c>
      <c r="F131" s="228" t="s">
        <v>205</v>
      </c>
      <c r="G131" s="229" t="s">
        <v>187</v>
      </c>
      <c r="H131" s="230">
        <v>49.088000000000001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877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207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13" customFormat="1">
      <c r="A133" s="13"/>
      <c r="B133" s="245"/>
      <c r="C133" s="246"/>
      <c r="D133" s="247" t="s">
        <v>191</v>
      </c>
      <c r="E133" s="246"/>
      <c r="F133" s="249" t="s">
        <v>878</v>
      </c>
      <c r="G133" s="246"/>
      <c r="H133" s="250">
        <v>49.088000000000001</v>
      </c>
      <c r="I133" s="251"/>
      <c r="J133" s="246"/>
      <c r="K133" s="246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191</v>
      </c>
      <c r="AU133" s="256" t="s">
        <v>84</v>
      </c>
      <c r="AV133" s="13" t="s">
        <v>84</v>
      </c>
      <c r="AW133" s="13" t="s">
        <v>4</v>
      </c>
      <c r="AX133" s="13" t="s">
        <v>80</v>
      </c>
      <c r="AY133" s="256" t="s">
        <v>182</v>
      </c>
    </row>
    <row r="134" s="2" customFormat="1" ht="37.8" customHeight="1">
      <c r="A134" s="37"/>
      <c r="B134" s="38"/>
      <c r="C134" s="226" t="s">
        <v>119</v>
      </c>
      <c r="D134" s="226" t="s">
        <v>184</v>
      </c>
      <c r="E134" s="227" t="s">
        <v>218</v>
      </c>
      <c r="F134" s="228" t="s">
        <v>219</v>
      </c>
      <c r="G134" s="229" t="s">
        <v>187</v>
      </c>
      <c r="H134" s="230">
        <v>169.91999999999999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128</v>
      </c>
      <c r="AT134" s="238" t="s">
        <v>184</v>
      </c>
      <c r="AU134" s="238" t="s">
        <v>84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128</v>
      </c>
      <c r="BM134" s="238" t="s">
        <v>879</v>
      </c>
    </row>
    <row r="135" s="2" customFormat="1">
      <c r="A135" s="37"/>
      <c r="B135" s="38"/>
      <c r="C135" s="39"/>
      <c r="D135" s="240" t="s">
        <v>189</v>
      </c>
      <c r="E135" s="39"/>
      <c r="F135" s="241" t="s">
        <v>221</v>
      </c>
      <c r="G135" s="39"/>
      <c r="H135" s="39"/>
      <c r="I135" s="242"/>
      <c r="J135" s="39"/>
      <c r="K135" s="39"/>
      <c r="L135" s="43"/>
      <c r="M135" s="243"/>
      <c r="N135" s="24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189</v>
      </c>
      <c r="AU135" s="16" t="s">
        <v>84</v>
      </c>
    </row>
    <row r="136" s="13" customFormat="1">
      <c r="A136" s="13"/>
      <c r="B136" s="245"/>
      <c r="C136" s="246"/>
      <c r="D136" s="247" t="s">
        <v>191</v>
      </c>
      <c r="E136" s="248" t="s">
        <v>1</v>
      </c>
      <c r="F136" s="249" t="s">
        <v>880</v>
      </c>
      <c r="G136" s="246"/>
      <c r="H136" s="250">
        <v>169.91999999999999</v>
      </c>
      <c r="I136" s="251"/>
      <c r="J136" s="246"/>
      <c r="K136" s="246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191</v>
      </c>
      <c r="AU136" s="256" t="s">
        <v>84</v>
      </c>
      <c r="AV136" s="13" t="s">
        <v>84</v>
      </c>
      <c r="AW136" s="13" t="s">
        <v>33</v>
      </c>
      <c r="AX136" s="13" t="s">
        <v>76</v>
      </c>
      <c r="AY136" s="256" t="s">
        <v>182</v>
      </c>
    </row>
    <row r="137" s="2" customFormat="1" ht="37.8" customHeight="1">
      <c r="A137" s="37"/>
      <c r="B137" s="38"/>
      <c r="C137" s="226" t="s">
        <v>128</v>
      </c>
      <c r="D137" s="226" t="s">
        <v>184</v>
      </c>
      <c r="E137" s="227" t="s">
        <v>223</v>
      </c>
      <c r="F137" s="228" t="s">
        <v>224</v>
      </c>
      <c r="G137" s="229" t="s">
        <v>187</v>
      </c>
      <c r="H137" s="230">
        <v>37.960000000000001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128</v>
      </c>
      <c r="AT137" s="238" t="s">
        <v>184</v>
      </c>
      <c r="AU137" s="238" t="s">
        <v>84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128</v>
      </c>
      <c r="BM137" s="238" t="s">
        <v>881</v>
      </c>
    </row>
    <row r="138" s="2" customFormat="1">
      <c r="A138" s="37"/>
      <c r="B138" s="38"/>
      <c r="C138" s="39"/>
      <c r="D138" s="240" t="s">
        <v>189</v>
      </c>
      <c r="E138" s="39"/>
      <c r="F138" s="241" t="s">
        <v>226</v>
      </c>
      <c r="G138" s="39"/>
      <c r="H138" s="39"/>
      <c r="I138" s="242"/>
      <c r="J138" s="39"/>
      <c r="K138" s="39"/>
      <c r="L138" s="43"/>
      <c r="M138" s="243"/>
      <c r="N138" s="24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189</v>
      </c>
      <c r="AU138" s="16" t="s">
        <v>84</v>
      </c>
    </row>
    <row r="139" s="13" customFormat="1">
      <c r="A139" s="13"/>
      <c r="B139" s="245"/>
      <c r="C139" s="246"/>
      <c r="D139" s="247" t="s">
        <v>191</v>
      </c>
      <c r="E139" s="248" t="s">
        <v>1</v>
      </c>
      <c r="F139" s="249" t="s">
        <v>882</v>
      </c>
      <c r="G139" s="246"/>
      <c r="H139" s="250">
        <v>37.960000000000008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191</v>
      </c>
      <c r="AU139" s="256" t="s">
        <v>84</v>
      </c>
      <c r="AV139" s="13" t="s">
        <v>84</v>
      </c>
      <c r="AW139" s="13" t="s">
        <v>33</v>
      </c>
      <c r="AX139" s="13" t="s">
        <v>80</v>
      </c>
      <c r="AY139" s="256" t="s">
        <v>182</v>
      </c>
    </row>
    <row r="140" s="2" customFormat="1" ht="37.8" customHeight="1">
      <c r="A140" s="37"/>
      <c r="B140" s="38"/>
      <c r="C140" s="226" t="s">
        <v>131</v>
      </c>
      <c r="D140" s="226" t="s">
        <v>184</v>
      </c>
      <c r="E140" s="227" t="s">
        <v>229</v>
      </c>
      <c r="F140" s="228" t="s">
        <v>230</v>
      </c>
      <c r="G140" s="229" t="s">
        <v>187</v>
      </c>
      <c r="H140" s="230">
        <v>189.80000000000001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128</v>
      </c>
      <c r="AT140" s="238" t="s">
        <v>184</v>
      </c>
      <c r="AU140" s="238" t="s">
        <v>84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128</v>
      </c>
      <c r="BM140" s="238" t="s">
        <v>883</v>
      </c>
    </row>
    <row r="141" s="2" customFormat="1">
      <c r="A141" s="37"/>
      <c r="B141" s="38"/>
      <c r="C141" s="39"/>
      <c r="D141" s="240" t="s">
        <v>189</v>
      </c>
      <c r="E141" s="39"/>
      <c r="F141" s="241" t="s">
        <v>232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189</v>
      </c>
      <c r="AU141" s="16" t="s">
        <v>84</v>
      </c>
    </row>
    <row r="142" s="13" customFormat="1">
      <c r="A142" s="13"/>
      <c r="B142" s="245"/>
      <c r="C142" s="246"/>
      <c r="D142" s="247" t="s">
        <v>191</v>
      </c>
      <c r="E142" s="246"/>
      <c r="F142" s="249" t="s">
        <v>884</v>
      </c>
      <c r="G142" s="246"/>
      <c r="H142" s="250">
        <v>189.80000000000001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191</v>
      </c>
      <c r="AU142" s="256" t="s">
        <v>84</v>
      </c>
      <c r="AV142" s="13" t="s">
        <v>84</v>
      </c>
      <c r="AW142" s="13" t="s">
        <v>4</v>
      </c>
      <c r="AX142" s="13" t="s">
        <v>80</v>
      </c>
      <c r="AY142" s="256" t="s">
        <v>182</v>
      </c>
    </row>
    <row r="143" s="2" customFormat="1" ht="24.15" customHeight="1">
      <c r="A143" s="37"/>
      <c r="B143" s="38"/>
      <c r="C143" s="226" t="s">
        <v>134</v>
      </c>
      <c r="D143" s="226" t="s">
        <v>184</v>
      </c>
      <c r="E143" s="227" t="s">
        <v>235</v>
      </c>
      <c r="F143" s="228" t="s">
        <v>236</v>
      </c>
      <c r="G143" s="229" t="s">
        <v>187</v>
      </c>
      <c r="H143" s="230">
        <v>84.959999999999994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128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128</v>
      </c>
      <c r="BM143" s="238" t="s">
        <v>885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238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13" customFormat="1">
      <c r="A145" s="13"/>
      <c r="B145" s="245"/>
      <c r="C145" s="246"/>
      <c r="D145" s="247" t="s">
        <v>191</v>
      </c>
      <c r="E145" s="248" t="s">
        <v>1</v>
      </c>
      <c r="F145" s="249" t="s">
        <v>886</v>
      </c>
      <c r="G145" s="246"/>
      <c r="H145" s="250">
        <v>84.959999999999994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191</v>
      </c>
      <c r="AU145" s="256" t="s">
        <v>84</v>
      </c>
      <c r="AV145" s="13" t="s">
        <v>84</v>
      </c>
      <c r="AW145" s="13" t="s">
        <v>33</v>
      </c>
      <c r="AX145" s="13" t="s">
        <v>76</v>
      </c>
      <c r="AY145" s="256" t="s">
        <v>182</v>
      </c>
    </row>
    <row r="146" s="2" customFormat="1" ht="33" customHeight="1">
      <c r="A146" s="37"/>
      <c r="B146" s="38"/>
      <c r="C146" s="226" t="s">
        <v>137</v>
      </c>
      <c r="D146" s="226" t="s">
        <v>184</v>
      </c>
      <c r="E146" s="227" t="s">
        <v>241</v>
      </c>
      <c r="F146" s="228" t="s">
        <v>242</v>
      </c>
      <c r="G146" s="229" t="s">
        <v>243</v>
      </c>
      <c r="H146" s="230">
        <v>72.123999999999995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887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245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6"/>
      <c r="F148" s="249" t="s">
        <v>888</v>
      </c>
      <c r="G148" s="246"/>
      <c r="H148" s="250">
        <v>72.123999999999995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4</v>
      </c>
      <c r="AX148" s="13" t="s">
        <v>80</v>
      </c>
      <c r="AY148" s="256" t="s">
        <v>182</v>
      </c>
    </row>
    <row r="149" s="2" customFormat="1" ht="24.15" customHeight="1">
      <c r="A149" s="37"/>
      <c r="B149" s="38"/>
      <c r="C149" s="226" t="s">
        <v>140</v>
      </c>
      <c r="D149" s="226" t="s">
        <v>184</v>
      </c>
      <c r="E149" s="227" t="s">
        <v>248</v>
      </c>
      <c r="F149" s="228" t="s">
        <v>249</v>
      </c>
      <c r="G149" s="229" t="s">
        <v>187</v>
      </c>
      <c r="H149" s="230">
        <v>84.959999999999994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889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251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13" customFormat="1">
      <c r="A151" s="13"/>
      <c r="B151" s="245"/>
      <c r="C151" s="246"/>
      <c r="D151" s="247" t="s">
        <v>191</v>
      </c>
      <c r="E151" s="248" t="s">
        <v>1</v>
      </c>
      <c r="F151" s="249" t="s">
        <v>890</v>
      </c>
      <c r="G151" s="246"/>
      <c r="H151" s="250">
        <v>84.960000000000008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191</v>
      </c>
      <c r="AU151" s="256" t="s">
        <v>84</v>
      </c>
      <c r="AV151" s="13" t="s">
        <v>84</v>
      </c>
      <c r="AW151" s="13" t="s">
        <v>33</v>
      </c>
      <c r="AX151" s="13" t="s">
        <v>76</v>
      </c>
      <c r="AY151" s="256" t="s">
        <v>182</v>
      </c>
    </row>
    <row r="152" s="2" customFormat="1" ht="24.15" customHeight="1">
      <c r="A152" s="37"/>
      <c r="B152" s="38"/>
      <c r="C152" s="226" t="s">
        <v>143</v>
      </c>
      <c r="D152" s="226" t="s">
        <v>184</v>
      </c>
      <c r="E152" s="227" t="s">
        <v>256</v>
      </c>
      <c r="F152" s="228" t="s">
        <v>257</v>
      </c>
      <c r="G152" s="229" t="s">
        <v>187</v>
      </c>
      <c r="H152" s="230">
        <v>28.32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128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891</v>
      </c>
    </row>
    <row r="153" s="2" customFormat="1">
      <c r="A153" s="37"/>
      <c r="B153" s="38"/>
      <c r="C153" s="39"/>
      <c r="D153" s="240" t="s">
        <v>189</v>
      </c>
      <c r="E153" s="39"/>
      <c r="F153" s="241" t="s">
        <v>259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189</v>
      </c>
      <c r="AU153" s="16" t="s">
        <v>84</v>
      </c>
    </row>
    <row r="154" s="13" customFormat="1">
      <c r="A154" s="13"/>
      <c r="B154" s="245"/>
      <c r="C154" s="246"/>
      <c r="D154" s="247" t="s">
        <v>191</v>
      </c>
      <c r="E154" s="248" t="s">
        <v>1</v>
      </c>
      <c r="F154" s="249" t="s">
        <v>892</v>
      </c>
      <c r="G154" s="246"/>
      <c r="H154" s="250">
        <v>28.32</v>
      </c>
      <c r="I154" s="251"/>
      <c r="J154" s="246"/>
      <c r="K154" s="246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191</v>
      </c>
      <c r="AU154" s="256" t="s">
        <v>84</v>
      </c>
      <c r="AV154" s="13" t="s">
        <v>84</v>
      </c>
      <c r="AW154" s="13" t="s">
        <v>33</v>
      </c>
      <c r="AX154" s="13" t="s">
        <v>76</v>
      </c>
      <c r="AY154" s="256" t="s">
        <v>182</v>
      </c>
    </row>
    <row r="155" s="2" customFormat="1" ht="16.5" customHeight="1">
      <c r="A155" s="37"/>
      <c r="B155" s="38"/>
      <c r="C155" s="257" t="s">
        <v>234</v>
      </c>
      <c r="D155" s="257" t="s">
        <v>261</v>
      </c>
      <c r="E155" s="258" t="s">
        <v>262</v>
      </c>
      <c r="F155" s="259" t="s">
        <v>263</v>
      </c>
      <c r="G155" s="260" t="s">
        <v>243</v>
      </c>
      <c r="H155" s="261">
        <v>57.600000000000001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41</v>
      </c>
      <c r="O155" s="90"/>
      <c r="P155" s="236">
        <f>O155*H155</f>
        <v>0</v>
      </c>
      <c r="Q155" s="236">
        <v>1</v>
      </c>
      <c r="R155" s="236">
        <f>Q155*H155</f>
        <v>57.600000000000001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140</v>
      </c>
      <c r="AT155" s="238" t="s">
        <v>261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128</v>
      </c>
      <c r="BM155" s="238" t="s">
        <v>893</v>
      </c>
    </row>
    <row r="156" s="13" customFormat="1">
      <c r="A156" s="13"/>
      <c r="B156" s="245"/>
      <c r="C156" s="246"/>
      <c r="D156" s="247" t="s">
        <v>191</v>
      </c>
      <c r="E156" s="246"/>
      <c r="F156" s="249" t="s">
        <v>894</v>
      </c>
      <c r="G156" s="246"/>
      <c r="H156" s="250">
        <v>57.600000000000001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191</v>
      </c>
      <c r="AU156" s="256" t="s">
        <v>84</v>
      </c>
      <c r="AV156" s="13" t="s">
        <v>84</v>
      </c>
      <c r="AW156" s="13" t="s">
        <v>4</v>
      </c>
      <c r="AX156" s="13" t="s">
        <v>80</v>
      </c>
      <c r="AY156" s="256" t="s">
        <v>182</v>
      </c>
    </row>
    <row r="157" s="12" customFormat="1" ht="22.8" customHeight="1">
      <c r="A157" s="12"/>
      <c r="B157" s="210"/>
      <c r="C157" s="211"/>
      <c r="D157" s="212" t="s">
        <v>75</v>
      </c>
      <c r="E157" s="224" t="s">
        <v>128</v>
      </c>
      <c r="F157" s="224" t="s">
        <v>273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SUM(P158:P160)</f>
        <v>0</v>
      </c>
      <c r="Q157" s="218"/>
      <c r="R157" s="219">
        <f>SUM(R158:R160)</f>
        <v>0</v>
      </c>
      <c r="S157" s="218"/>
      <c r="T157" s="220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80</v>
      </c>
      <c r="AT157" s="222" t="s">
        <v>75</v>
      </c>
      <c r="AU157" s="222" t="s">
        <v>80</v>
      </c>
      <c r="AY157" s="221" t="s">
        <v>182</v>
      </c>
      <c r="BK157" s="223">
        <f>SUM(BK158:BK160)</f>
        <v>0</v>
      </c>
    </row>
    <row r="158" s="2" customFormat="1" ht="24.15" customHeight="1">
      <c r="A158" s="37"/>
      <c r="B158" s="38"/>
      <c r="C158" s="226" t="s">
        <v>240</v>
      </c>
      <c r="D158" s="226" t="s">
        <v>184</v>
      </c>
      <c r="E158" s="227" t="s">
        <v>275</v>
      </c>
      <c r="F158" s="228" t="s">
        <v>276</v>
      </c>
      <c r="G158" s="229" t="s">
        <v>187</v>
      </c>
      <c r="H158" s="230">
        <v>9.4399999999999995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128</v>
      </c>
      <c r="AT158" s="238" t="s">
        <v>184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895</v>
      </c>
    </row>
    <row r="159" s="2" customFormat="1">
      <c r="A159" s="37"/>
      <c r="B159" s="38"/>
      <c r="C159" s="39"/>
      <c r="D159" s="240" t="s">
        <v>189</v>
      </c>
      <c r="E159" s="39"/>
      <c r="F159" s="241" t="s">
        <v>278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189</v>
      </c>
      <c r="AU159" s="16" t="s">
        <v>84</v>
      </c>
    </row>
    <row r="160" s="13" customFormat="1">
      <c r="A160" s="13"/>
      <c r="B160" s="245"/>
      <c r="C160" s="246"/>
      <c r="D160" s="247" t="s">
        <v>191</v>
      </c>
      <c r="E160" s="248" t="s">
        <v>1</v>
      </c>
      <c r="F160" s="249" t="s">
        <v>896</v>
      </c>
      <c r="G160" s="246"/>
      <c r="H160" s="250">
        <v>9.4400000000000013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191</v>
      </c>
      <c r="AU160" s="256" t="s">
        <v>84</v>
      </c>
      <c r="AV160" s="13" t="s">
        <v>84</v>
      </c>
      <c r="AW160" s="13" t="s">
        <v>33</v>
      </c>
      <c r="AX160" s="13" t="s">
        <v>76</v>
      </c>
      <c r="AY160" s="256" t="s">
        <v>182</v>
      </c>
    </row>
    <row r="161" s="12" customFormat="1" ht="22.8" customHeight="1">
      <c r="A161" s="12"/>
      <c r="B161" s="210"/>
      <c r="C161" s="211"/>
      <c r="D161" s="212" t="s">
        <v>75</v>
      </c>
      <c r="E161" s="224" t="s">
        <v>140</v>
      </c>
      <c r="F161" s="224" t="s">
        <v>302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SUM(P162:P174)</f>
        <v>0</v>
      </c>
      <c r="Q161" s="218"/>
      <c r="R161" s="219">
        <f>SUM(R162:R174)</f>
        <v>0.1495784</v>
      </c>
      <c r="S161" s="218"/>
      <c r="T161" s="220">
        <f>SUM(T162:T174)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75</v>
      </c>
      <c r="AU161" s="222" t="s">
        <v>80</v>
      </c>
      <c r="AY161" s="221" t="s">
        <v>182</v>
      </c>
      <c r="BK161" s="223">
        <f>SUM(BK162:BK174)</f>
        <v>0</v>
      </c>
    </row>
    <row r="162" s="2" customFormat="1" ht="33" customHeight="1">
      <c r="A162" s="37"/>
      <c r="B162" s="38"/>
      <c r="C162" s="226" t="s">
        <v>247</v>
      </c>
      <c r="D162" s="226" t="s">
        <v>184</v>
      </c>
      <c r="E162" s="227" t="s">
        <v>897</v>
      </c>
      <c r="F162" s="228" t="s">
        <v>898</v>
      </c>
      <c r="G162" s="229" t="s">
        <v>305</v>
      </c>
      <c r="H162" s="230">
        <v>240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128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128</v>
      </c>
      <c r="BM162" s="238" t="s">
        <v>899</v>
      </c>
    </row>
    <row r="163" s="2" customFormat="1">
      <c r="A163" s="37"/>
      <c r="B163" s="38"/>
      <c r="C163" s="39"/>
      <c r="D163" s="240" t="s">
        <v>189</v>
      </c>
      <c r="E163" s="39"/>
      <c r="F163" s="241" t="s">
        <v>900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189</v>
      </c>
      <c r="AU163" s="16" t="s">
        <v>84</v>
      </c>
    </row>
    <row r="164" s="13" customFormat="1">
      <c r="A164" s="13"/>
      <c r="B164" s="245"/>
      <c r="C164" s="246"/>
      <c r="D164" s="247" t="s">
        <v>191</v>
      </c>
      <c r="E164" s="248" t="s">
        <v>1</v>
      </c>
      <c r="F164" s="249" t="s">
        <v>901</v>
      </c>
      <c r="G164" s="246"/>
      <c r="H164" s="250">
        <v>240</v>
      </c>
      <c r="I164" s="251"/>
      <c r="J164" s="246"/>
      <c r="K164" s="246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191</v>
      </c>
      <c r="AU164" s="256" t="s">
        <v>84</v>
      </c>
      <c r="AV164" s="13" t="s">
        <v>84</v>
      </c>
      <c r="AW164" s="13" t="s">
        <v>33</v>
      </c>
      <c r="AX164" s="13" t="s">
        <v>76</v>
      </c>
      <c r="AY164" s="256" t="s">
        <v>182</v>
      </c>
    </row>
    <row r="165" s="2" customFormat="1" ht="24.15" customHeight="1">
      <c r="A165" s="37"/>
      <c r="B165" s="38"/>
      <c r="C165" s="257" t="s">
        <v>255</v>
      </c>
      <c r="D165" s="257" t="s">
        <v>261</v>
      </c>
      <c r="E165" s="258" t="s">
        <v>902</v>
      </c>
      <c r="F165" s="259" t="s">
        <v>903</v>
      </c>
      <c r="G165" s="260" t="s">
        <v>305</v>
      </c>
      <c r="H165" s="261">
        <v>243.59999999999999</v>
      </c>
      <c r="I165" s="262"/>
      <c r="J165" s="263">
        <f>ROUND(I165*H165,2)</f>
        <v>0</v>
      </c>
      <c r="K165" s="264"/>
      <c r="L165" s="265"/>
      <c r="M165" s="266" t="s">
        <v>1</v>
      </c>
      <c r="N165" s="267" t="s">
        <v>41</v>
      </c>
      <c r="O165" s="90"/>
      <c r="P165" s="236">
        <f>O165*H165</f>
        <v>0</v>
      </c>
      <c r="Q165" s="236">
        <v>0.00027</v>
      </c>
      <c r="R165" s="236">
        <f>Q165*H165</f>
        <v>0.065771999999999997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140</v>
      </c>
      <c r="AT165" s="238" t="s">
        <v>261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128</v>
      </c>
      <c r="BM165" s="238" t="s">
        <v>904</v>
      </c>
    </row>
    <row r="166" s="13" customFormat="1">
      <c r="A166" s="13"/>
      <c r="B166" s="245"/>
      <c r="C166" s="246"/>
      <c r="D166" s="247" t="s">
        <v>191</v>
      </c>
      <c r="E166" s="246"/>
      <c r="F166" s="249" t="s">
        <v>905</v>
      </c>
      <c r="G166" s="246"/>
      <c r="H166" s="250">
        <v>243.59999999999999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191</v>
      </c>
      <c r="AU166" s="256" t="s">
        <v>84</v>
      </c>
      <c r="AV166" s="13" t="s">
        <v>84</v>
      </c>
      <c r="AW166" s="13" t="s">
        <v>4</v>
      </c>
      <c r="AX166" s="13" t="s">
        <v>80</v>
      </c>
      <c r="AY166" s="256" t="s">
        <v>182</v>
      </c>
    </row>
    <row r="167" s="2" customFormat="1" ht="16.5" customHeight="1">
      <c r="A167" s="37"/>
      <c r="B167" s="38"/>
      <c r="C167" s="226" t="s">
        <v>260</v>
      </c>
      <c r="D167" s="226" t="s">
        <v>184</v>
      </c>
      <c r="E167" s="227" t="s">
        <v>906</v>
      </c>
      <c r="F167" s="228" t="s">
        <v>907</v>
      </c>
      <c r="G167" s="229" t="s">
        <v>608</v>
      </c>
      <c r="H167" s="230">
        <v>2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0.01</v>
      </c>
      <c r="R167" s="236">
        <f>Q167*H167</f>
        <v>0.02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908</v>
      </c>
    </row>
    <row r="168" s="2" customFormat="1" ht="16.5" customHeight="1">
      <c r="A168" s="37"/>
      <c r="B168" s="38"/>
      <c r="C168" s="226" t="s">
        <v>8</v>
      </c>
      <c r="D168" s="226" t="s">
        <v>184</v>
      </c>
      <c r="E168" s="227" t="s">
        <v>673</v>
      </c>
      <c r="F168" s="228" t="s">
        <v>674</v>
      </c>
      <c r="G168" s="229" t="s">
        <v>305</v>
      </c>
      <c r="H168" s="230">
        <v>240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128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128</v>
      </c>
      <c r="BM168" s="238" t="s">
        <v>909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676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84</v>
      </c>
    </row>
    <row r="170" s="2" customFormat="1" ht="16.5" customHeight="1">
      <c r="A170" s="37"/>
      <c r="B170" s="38"/>
      <c r="C170" s="226" t="s">
        <v>274</v>
      </c>
      <c r="D170" s="226" t="s">
        <v>184</v>
      </c>
      <c r="E170" s="227" t="s">
        <v>712</v>
      </c>
      <c r="F170" s="228" t="s">
        <v>713</v>
      </c>
      <c r="G170" s="229" t="s">
        <v>305</v>
      </c>
      <c r="H170" s="230">
        <v>240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0.00019236000000000001</v>
      </c>
      <c r="R170" s="236">
        <f>Q170*H170</f>
        <v>0.046166400000000003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128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128</v>
      </c>
      <c r="BM170" s="238" t="s">
        <v>910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715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 ht="24.15" customHeight="1">
      <c r="A172" s="37"/>
      <c r="B172" s="38"/>
      <c r="C172" s="226" t="s">
        <v>280</v>
      </c>
      <c r="D172" s="226" t="s">
        <v>184</v>
      </c>
      <c r="E172" s="227" t="s">
        <v>911</v>
      </c>
      <c r="F172" s="228" t="s">
        <v>912</v>
      </c>
      <c r="G172" s="229" t="s">
        <v>305</v>
      </c>
      <c r="H172" s="230">
        <v>240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7.3499999999999998E-05</v>
      </c>
      <c r="R172" s="236">
        <f>Q172*H172</f>
        <v>0.017639999999999999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913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914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2" customFormat="1" ht="16.5" customHeight="1">
      <c r="A174" s="37"/>
      <c r="B174" s="38"/>
      <c r="C174" s="257" t="s">
        <v>286</v>
      </c>
      <c r="D174" s="257" t="s">
        <v>261</v>
      </c>
      <c r="E174" s="258" t="s">
        <v>716</v>
      </c>
      <c r="F174" s="259" t="s">
        <v>717</v>
      </c>
      <c r="G174" s="260" t="s">
        <v>608</v>
      </c>
      <c r="H174" s="261">
        <v>1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140</v>
      </c>
      <c r="AT174" s="238" t="s">
        <v>261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915</v>
      </c>
    </row>
    <row r="175" s="12" customFormat="1" ht="22.8" customHeight="1">
      <c r="A175" s="12"/>
      <c r="B175" s="210"/>
      <c r="C175" s="211"/>
      <c r="D175" s="212" t="s">
        <v>75</v>
      </c>
      <c r="E175" s="224" t="s">
        <v>575</v>
      </c>
      <c r="F175" s="224" t="s">
        <v>576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SUM(P176:P177)</f>
        <v>0</v>
      </c>
      <c r="Q175" s="218"/>
      <c r="R175" s="219">
        <f>SUM(R176:R177)</f>
        <v>0</v>
      </c>
      <c r="S175" s="218"/>
      <c r="T175" s="220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80</v>
      </c>
      <c r="AT175" s="222" t="s">
        <v>75</v>
      </c>
      <c r="AU175" s="222" t="s">
        <v>80</v>
      </c>
      <c r="AY175" s="221" t="s">
        <v>182</v>
      </c>
      <c r="BK175" s="223">
        <f>SUM(BK176:BK177)</f>
        <v>0</v>
      </c>
    </row>
    <row r="176" s="2" customFormat="1" ht="24.15" customHeight="1">
      <c r="A176" s="37"/>
      <c r="B176" s="38"/>
      <c r="C176" s="226" t="s">
        <v>290</v>
      </c>
      <c r="D176" s="226" t="s">
        <v>184</v>
      </c>
      <c r="E176" s="227" t="s">
        <v>578</v>
      </c>
      <c r="F176" s="228" t="s">
        <v>579</v>
      </c>
      <c r="G176" s="229" t="s">
        <v>243</v>
      </c>
      <c r="H176" s="230">
        <v>0.14799999999999999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41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128</v>
      </c>
      <c r="AT176" s="238" t="s">
        <v>184</v>
      </c>
      <c r="AU176" s="238" t="s">
        <v>84</v>
      </c>
      <c r="AY176" s="16" t="s">
        <v>182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128</v>
      </c>
      <c r="BM176" s="238" t="s">
        <v>916</v>
      </c>
    </row>
    <row r="177" s="2" customFormat="1">
      <c r="A177" s="37"/>
      <c r="B177" s="38"/>
      <c r="C177" s="39"/>
      <c r="D177" s="240" t="s">
        <v>189</v>
      </c>
      <c r="E177" s="39"/>
      <c r="F177" s="241" t="s">
        <v>581</v>
      </c>
      <c r="G177" s="39"/>
      <c r="H177" s="39"/>
      <c r="I177" s="242"/>
      <c r="J177" s="39"/>
      <c r="K177" s="39"/>
      <c r="L177" s="43"/>
      <c r="M177" s="274"/>
      <c r="N177" s="275"/>
      <c r="O177" s="271"/>
      <c r="P177" s="271"/>
      <c r="Q177" s="271"/>
      <c r="R177" s="271"/>
      <c r="S177" s="271"/>
      <c r="T177" s="276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189</v>
      </c>
      <c r="AU177" s="16" t="s">
        <v>84</v>
      </c>
    </row>
    <row r="178" s="2" customFormat="1" ht="6.96" customHeight="1">
      <c r="A178" s="37"/>
      <c r="B178" s="65"/>
      <c r="C178" s="66"/>
      <c r="D178" s="66"/>
      <c r="E178" s="66"/>
      <c r="F178" s="66"/>
      <c r="G178" s="66"/>
      <c r="H178" s="66"/>
      <c r="I178" s="66"/>
      <c r="J178" s="66"/>
      <c r="K178" s="66"/>
      <c r="L178" s="43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sheetProtection sheet="1" autoFilter="0" formatColumns="0" formatRows="0" objects="1" scenarios="1" spinCount="100000" saltValue="pWGoLf1tgQJi23K+VmCJYF4qSJsz+ifu4TlMlcqC1pg7WS6FmdgvYvLwClJNDZ6+BYifJibiw0tcuBJnYpfdmw==" hashValue="yjCmrNEFEan94CSK3kLxwiEcpEykQLgyVqYXzfkB9Pn4m/9mbzMdj+V6mb16FwrTAs1mf6C6fyK43Z5UighFkw==" algorithmName="SHA-512" password="CC35"/>
  <autoFilter ref="C124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29" r:id="rId1" display="https://podminky.urs.cz/item/CS_URS_2024_01/132251102"/>
    <hyperlink ref="F132" r:id="rId2" display="https://podminky.urs.cz/item/CS_URS_2024_01/139001101"/>
    <hyperlink ref="F135" r:id="rId3" display="https://podminky.urs.cz/item/CS_URS_2024_01/162351103"/>
    <hyperlink ref="F138" r:id="rId4" display="https://podminky.urs.cz/item/CS_URS_2024_01/162751117"/>
    <hyperlink ref="F141" r:id="rId5" display="https://podminky.urs.cz/item/CS_URS_2024_01/162751119"/>
    <hyperlink ref="F144" r:id="rId6" display="https://podminky.urs.cz/item/CS_URS_2024_01/167151101"/>
    <hyperlink ref="F147" r:id="rId7" display="https://podminky.urs.cz/item/CS_URS_2024_01/171201231"/>
    <hyperlink ref="F150" r:id="rId8" display="https://podminky.urs.cz/item/CS_URS_2024_01/174151101"/>
    <hyperlink ref="F153" r:id="rId9" display="https://podminky.urs.cz/item/CS_URS_2024_01/175111101"/>
    <hyperlink ref="F159" r:id="rId10" display="https://podminky.urs.cz/item/CS_URS_2024_01/451572111"/>
    <hyperlink ref="F163" r:id="rId11" display="https://podminky.urs.cz/item/CS_URS_2024_01/871161211"/>
    <hyperlink ref="F169" r:id="rId12" display="https://podminky.urs.cz/item/CS_URS_2024_01/892241111"/>
    <hyperlink ref="F171" r:id="rId13" display="https://podminky.urs.cz/item/CS_URS_2024_01/899721111"/>
    <hyperlink ref="F173" r:id="rId14" display="https://podminky.urs.cz/item/CS_URS_2024_01/899722112"/>
    <hyperlink ref="F177" r:id="rId15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917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ROUND(J129,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ROUND((SUM(BE129:BE198)),  2)</f>
        <v>0</v>
      </c>
      <c r="G35" s="37"/>
      <c r="H35" s="37"/>
      <c r="I35" s="163">
        <v>0.20999999999999999</v>
      </c>
      <c r="J35" s="162">
        <f>ROUND(((SUM(BE129:BE198))*I35),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ROUND((SUM(BF129:BF198)),  2)</f>
        <v>0</v>
      </c>
      <c r="G36" s="37"/>
      <c r="H36" s="37"/>
      <c r="I36" s="163">
        <v>0.14999999999999999</v>
      </c>
      <c r="J36" s="162">
        <f>ROUND(((SUM(BF129:BF198))*I36),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ROUND((SUM(BG129:BG198)),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ROUND((SUM(BH129:BH198)),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ROUND((SUM(BI129:BI198)),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1.5 - přípojka plynu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J166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161</v>
      </c>
      <c r="E102" s="195"/>
      <c r="F102" s="195"/>
      <c r="G102" s="195"/>
      <c r="H102" s="195"/>
      <c r="I102" s="195"/>
      <c r="J102" s="196">
        <f>J170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162</v>
      </c>
      <c r="E103" s="195"/>
      <c r="F103" s="195"/>
      <c r="G103" s="195"/>
      <c r="H103" s="195"/>
      <c r="I103" s="195"/>
      <c r="J103" s="196">
        <f>J178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7"/>
      <c r="C104" s="188"/>
      <c r="D104" s="189" t="s">
        <v>163</v>
      </c>
      <c r="E104" s="190"/>
      <c r="F104" s="190"/>
      <c r="G104" s="190"/>
      <c r="H104" s="190"/>
      <c r="I104" s="190"/>
      <c r="J104" s="191">
        <f>J182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3"/>
      <c r="C105" s="132"/>
      <c r="D105" s="194" t="s">
        <v>918</v>
      </c>
      <c r="E105" s="195"/>
      <c r="F105" s="195"/>
      <c r="G105" s="195"/>
      <c r="H105" s="195"/>
      <c r="I105" s="195"/>
      <c r="J105" s="196">
        <f>J183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919</v>
      </c>
      <c r="E106" s="190"/>
      <c r="F106" s="190"/>
      <c r="G106" s="190"/>
      <c r="H106" s="190"/>
      <c r="I106" s="190"/>
      <c r="J106" s="191">
        <f>J186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920</v>
      </c>
      <c r="E107" s="195"/>
      <c r="F107" s="195"/>
      <c r="G107" s="195"/>
      <c r="H107" s="195"/>
      <c r="I107" s="195"/>
      <c r="J107" s="196">
        <f>J187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167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Hazlov - obnovení a nové využití areálu zámku - etapa I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147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148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149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1.5 - přípojka plynu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F14</f>
        <v xml:space="preserve"> </v>
      </c>
      <c r="G123" s="39"/>
      <c r="H123" s="39"/>
      <c r="I123" s="31" t="s">
        <v>22</v>
      </c>
      <c r="J123" s="78" t="str">
        <f>IF(J14="","",J14)</f>
        <v>10. 12. 2024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E17</f>
        <v xml:space="preserve"> </v>
      </c>
      <c r="G125" s="39"/>
      <c r="H125" s="39"/>
      <c r="I125" s="31" t="s">
        <v>29</v>
      </c>
      <c r="J125" s="35" t="str">
        <f>E23</f>
        <v>Atelier Stöeckl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9"/>
      <c r="E126" s="39"/>
      <c r="F126" s="26" t="str">
        <f>IF(E20="","",E20)</f>
        <v>Vyplň údaj</v>
      </c>
      <c r="G126" s="39"/>
      <c r="H126" s="39"/>
      <c r="I126" s="31" t="s">
        <v>31</v>
      </c>
      <c r="J126" s="35" t="str">
        <f>E26</f>
        <v>Zdeněk Pospíšil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168</v>
      </c>
      <c r="D128" s="201" t="s">
        <v>61</v>
      </c>
      <c r="E128" s="201" t="s">
        <v>57</v>
      </c>
      <c r="F128" s="201" t="s">
        <v>58</v>
      </c>
      <c r="G128" s="201" t="s">
        <v>169</v>
      </c>
      <c r="H128" s="201" t="s">
        <v>170</v>
      </c>
      <c r="I128" s="201" t="s">
        <v>171</v>
      </c>
      <c r="J128" s="202" t="s">
        <v>153</v>
      </c>
      <c r="K128" s="203" t="s">
        <v>172</v>
      </c>
      <c r="L128" s="204"/>
      <c r="M128" s="99" t="s">
        <v>1</v>
      </c>
      <c r="N128" s="100" t="s">
        <v>40</v>
      </c>
      <c r="O128" s="100" t="s">
        <v>173</v>
      </c>
      <c r="P128" s="100" t="s">
        <v>174</v>
      </c>
      <c r="Q128" s="100" t="s">
        <v>175</v>
      </c>
      <c r="R128" s="100" t="s">
        <v>176</v>
      </c>
      <c r="S128" s="100" t="s">
        <v>177</v>
      </c>
      <c r="T128" s="101" t="s">
        <v>178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179</v>
      </c>
      <c r="D129" s="39"/>
      <c r="E129" s="39"/>
      <c r="F129" s="39"/>
      <c r="G129" s="39"/>
      <c r="H129" s="39"/>
      <c r="I129" s="39"/>
      <c r="J129" s="205">
        <f>BK129</f>
        <v>0</v>
      </c>
      <c r="K129" s="39"/>
      <c r="L129" s="43"/>
      <c r="M129" s="102"/>
      <c r="N129" s="206"/>
      <c r="O129" s="103"/>
      <c r="P129" s="207">
        <f>P130+P182+P186</f>
        <v>0</v>
      </c>
      <c r="Q129" s="103"/>
      <c r="R129" s="207">
        <f>R130+R182+R186</f>
        <v>6.1127174999999996</v>
      </c>
      <c r="S129" s="103"/>
      <c r="T129" s="208">
        <f>T130+T182+T186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155</v>
      </c>
      <c r="BK129" s="209">
        <f>BK130+BK182+BK186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180</v>
      </c>
      <c r="F130" s="213" t="s">
        <v>181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P131+P166+P170+P178</f>
        <v>0</v>
      </c>
      <c r="Q130" s="218"/>
      <c r="R130" s="219">
        <f>R131+R166+R170+R178</f>
        <v>6.1058171999999997</v>
      </c>
      <c r="S130" s="218"/>
      <c r="T130" s="220">
        <f>T131+T166+T170+T178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75</v>
      </c>
      <c r="AU130" s="222" t="s">
        <v>76</v>
      </c>
      <c r="AY130" s="221" t="s">
        <v>182</v>
      </c>
      <c r="BK130" s="223">
        <f>BK131+BK166+BK170+BK178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80</v>
      </c>
      <c r="F131" s="224" t="s">
        <v>183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SUM(P132:P165)</f>
        <v>0</v>
      </c>
      <c r="Q131" s="218"/>
      <c r="R131" s="219">
        <f>SUM(R132:R165)</f>
        <v>6.0800000000000001</v>
      </c>
      <c r="S131" s="218"/>
      <c r="T131" s="220">
        <f>SUM(T132:T165)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75</v>
      </c>
      <c r="AU131" s="222" t="s">
        <v>80</v>
      </c>
      <c r="AY131" s="221" t="s">
        <v>182</v>
      </c>
      <c r="BK131" s="223">
        <f>SUM(BK132:BK165)</f>
        <v>0</v>
      </c>
    </row>
    <row r="132" s="2" customFormat="1" ht="33" customHeight="1">
      <c r="A132" s="37"/>
      <c r="B132" s="38"/>
      <c r="C132" s="226" t="s">
        <v>80</v>
      </c>
      <c r="D132" s="226" t="s">
        <v>184</v>
      </c>
      <c r="E132" s="227" t="s">
        <v>728</v>
      </c>
      <c r="F132" s="228" t="s">
        <v>729</v>
      </c>
      <c r="G132" s="229" t="s">
        <v>187</v>
      </c>
      <c r="H132" s="230">
        <v>9.1199999999999992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128</v>
      </c>
      <c r="AT132" s="238" t="s">
        <v>184</v>
      </c>
      <c r="AU132" s="238" t="s">
        <v>84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128</v>
      </c>
      <c r="BM132" s="238" t="s">
        <v>921</v>
      </c>
    </row>
    <row r="133" s="2" customFormat="1">
      <c r="A133" s="37"/>
      <c r="B133" s="38"/>
      <c r="C133" s="39"/>
      <c r="D133" s="240" t="s">
        <v>189</v>
      </c>
      <c r="E133" s="39"/>
      <c r="F133" s="241" t="s">
        <v>731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189</v>
      </c>
      <c r="AU133" s="16" t="s">
        <v>84</v>
      </c>
    </row>
    <row r="134" s="13" customFormat="1">
      <c r="A134" s="13"/>
      <c r="B134" s="245"/>
      <c r="C134" s="246"/>
      <c r="D134" s="247" t="s">
        <v>191</v>
      </c>
      <c r="E134" s="248" t="s">
        <v>1</v>
      </c>
      <c r="F134" s="249" t="s">
        <v>922</v>
      </c>
      <c r="G134" s="246"/>
      <c r="H134" s="250">
        <v>9.120000000000001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191</v>
      </c>
      <c r="AU134" s="256" t="s">
        <v>84</v>
      </c>
      <c r="AV134" s="13" t="s">
        <v>84</v>
      </c>
      <c r="AW134" s="13" t="s">
        <v>33</v>
      </c>
      <c r="AX134" s="13" t="s">
        <v>76</v>
      </c>
      <c r="AY134" s="256" t="s">
        <v>182</v>
      </c>
    </row>
    <row r="135" s="2" customFormat="1" ht="24.15" customHeight="1">
      <c r="A135" s="37"/>
      <c r="B135" s="38"/>
      <c r="C135" s="226" t="s">
        <v>84</v>
      </c>
      <c r="D135" s="226" t="s">
        <v>184</v>
      </c>
      <c r="E135" s="227" t="s">
        <v>199</v>
      </c>
      <c r="F135" s="228" t="s">
        <v>200</v>
      </c>
      <c r="G135" s="229" t="s">
        <v>187</v>
      </c>
      <c r="H135" s="230">
        <v>3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128</v>
      </c>
      <c r="AT135" s="238" t="s">
        <v>184</v>
      </c>
      <c r="AU135" s="238" t="s">
        <v>84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128</v>
      </c>
      <c r="BM135" s="238" t="s">
        <v>923</v>
      </c>
    </row>
    <row r="136" s="2" customFormat="1">
      <c r="A136" s="37"/>
      <c r="B136" s="38"/>
      <c r="C136" s="39"/>
      <c r="D136" s="240" t="s">
        <v>189</v>
      </c>
      <c r="E136" s="39"/>
      <c r="F136" s="241" t="s">
        <v>202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189</v>
      </c>
      <c r="AU136" s="16" t="s">
        <v>84</v>
      </c>
    </row>
    <row r="137" s="13" customFormat="1">
      <c r="A137" s="13"/>
      <c r="B137" s="245"/>
      <c r="C137" s="246"/>
      <c r="D137" s="247" t="s">
        <v>191</v>
      </c>
      <c r="E137" s="248" t="s">
        <v>1</v>
      </c>
      <c r="F137" s="249" t="s">
        <v>924</v>
      </c>
      <c r="G137" s="246"/>
      <c r="H137" s="250">
        <v>3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191</v>
      </c>
      <c r="AU137" s="256" t="s">
        <v>84</v>
      </c>
      <c r="AV137" s="13" t="s">
        <v>84</v>
      </c>
      <c r="AW137" s="13" t="s">
        <v>33</v>
      </c>
      <c r="AX137" s="13" t="s">
        <v>76</v>
      </c>
      <c r="AY137" s="256" t="s">
        <v>182</v>
      </c>
    </row>
    <row r="138" s="2" customFormat="1" ht="24.15" customHeight="1">
      <c r="A138" s="37"/>
      <c r="B138" s="38"/>
      <c r="C138" s="226" t="s">
        <v>119</v>
      </c>
      <c r="D138" s="226" t="s">
        <v>184</v>
      </c>
      <c r="E138" s="227" t="s">
        <v>204</v>
      </c>
      <c r="F138" s="228" t="s">
        <v>205</v>
      </c>
      <c r="G138" s="229" t="s">
        <v>187</v>
      </c>
      <c r="H138" s="230">
        <v>2.3999999999999999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925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207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8" t="s">
        <v>1</v>
      </c>
      <c r="F140" s="249" t="s">
        <v>926</v>
      </c>
      <c r="G140" s="246"/>
      <c r="H140" s="250">
        <v>2.3999999999999999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33</v>
      </c>
      <c r="AX140" s="13" t="s">
        <v>76</v>
      </c>
      <c r="AY140" s="256" t="s">
        <v>182</v>
      </c>
    </row>
    <row r="141" s="2" customFormat="1" ht="37.8" customHeight="1">
      <c r="A141" s="37"/>
      <c r="B141" s="38"/>
      <c r="C141" s="226" t="s">
        <v>128</v>
      </c>
      <c r="D141" s="226" t="s">
        <v>184</v>
      </c>
      <c r="E141" s="227" t="s">
        <v>218</v>
      </c>
      <c r="F141" s="228" t="s">
        <v>219</v>
      </c>
      <c r="G141" s="229" t="s">
        <v>187</v>
      </c>
      <c r="H141" s="230">
        <v>16.640000000000001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927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221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928</v>
      </c>
      <c r="G143" s="246"/>
      <c r="H143" s="250">
        <v>16.640000000000001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37.8" customHeight="1">
      <c r="A144" s="37"/>
      <c r="B144" s="38"/>
      <c r="C144" s="226" t="s">
        <v>131</v>
      </c>
      <c r="D144" s="226" t="s">
        <v>184</v>
      </c>
      <c r="E144" s="227" t="s">
        <v>929</v>
      </c>
      <c r="F144" s="228" t="s">
        <v>930</v>
      </c>
      <c r="G144" s="229" t="s">
        <v>187</v>
      </c>
      <c r="H144" s="230">
        <v>4.5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128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128</v>
      </c>
      <c r="BM144" s="238" t="s">
        <v>931</v>
      </c>
    </row>
    <row r="145" s="2" customFormat="1">
      <c r="A145" s="37"/>
      <c r="B145" s="38"/>
      <c r="C145" s="39"/>
      <c r="D145" s="240" t="s">
        <v>189</v>
      </c>
      <c r="E145" s="39"/>
      <c r="F145" s="241" t="s">
        <v>932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189</v>
      </c>
      <c r="AU145" s="16" t="s">
        <v>84</v>
      </c>
    </row>
    <row r="146" s="2" customFormat="1" ht="37.8" customHeight="1">
      <c r="A146" s="37"/>
      <c r="B146" s="38"/>
      <c r="C146" s="226" t="s">
        <v>134</v>
      </c>
      <c r="D146" s="226" t="s">
        <v>184</v>
      </c>
      <c r="E146" s="227" t="s">
        <v>223</v>
      </c>
      <c r="F146" s="228" t="s">
        <v>224</v>
      </c>
      <c r="G146" s="229" t="s">
        <v>187</v>
      </c>
      <c r="H146" s="230">
        <v>3.7999999999999998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128</v>
      </c>
      <c r="AT146" s="238" t="s">
        <v>184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128</v>
      </c>
      <c r="BM146" s="238" t="s">
        <v>933</v>
      </c>
    </row>
    <row r="147" s="2" customFormat="1">
      <c r="A147" s="37"/>
      <c r="B147" s="38"/>
      <c r="C147" s="39"/>
      <c r="D147" s="240" t="s">
        <v>189</v>
      </c>
      <c r="E147" s="39"/>
      <c r="F147" s="241" t="s">
        <v>226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189</v>
      </c>
      <c r="AU147" s="16" t="s">
        <v>84</v>
      </c>
    </row>
    <row r="148" s="13" customFormat="1">
      <c r="A148" s="13"/>
      <c r="B148" s="245"/>
      <c r="C148" s="246"/>
      <c r="D148" s="247" t="s">
        <v>191</v>
      </c>
      <c r="E148" s="248" t="s">
        <v>1</v>
      </c>
      <c r="F148" s="249" t="s">
        <v>934</v>
      </c>
      <c r="G148" s="246"/>
      <c r="H148" s="250">
        <v>3.7999999999999989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191</v>
      </c>
      <c r="AU148" s="256" t="s">
        <v>84</v>
      </c>
      <c r="AV148" s="13" t="s">
        <v>84</v>
      </c>
      <c r="AW148" s="13" t="s">
        <v>33</v>
      </c>
      <c r="AX148" s="13" t="s">
        <v>76</v>
      </c>
      <c r="AY148" s="256" t="s">
        <v>182</v>
      </c>
    </row>
    <row r="149" s="2" customFormat="1" ht="37.8" customHeight="1">
      <c r="A149" s="37"/>
      <c r="B149" s="38"/>
      <c r="C149" s="226" t="s">
        <v>137</v>
      </c>
      <c r="D149" s="226" t="s">
        <v>184</v>
      </c>
      <c r="E149" s="227" t="s">
        <v>229</v>
      </c>
      <c r="F149" s="228" t="s">
        <v>230</v>
      </c>
      <c r="G149" s="229" t="s">
        <v>187</v>
      </c>
      <c r="H149" s="230">
        <v>19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128</v>
      </c>
      <c r="AT149" s="238" t="s">
        <v>184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128</v>
      </c>
      <c r="BM149" s="238" t="s">
        <v>935</v>
      </c>
    </row>
    <row r="150" s="2" customFormat="1">
      <c r="A150" s="37"/>
      <c r="B150" s="38"/>
      <c r="C150" s="39"/>
      <c r="D150" s="240" t="s">
        <v>189</v>
      </c>
      <c r="E150" s="39"/>
      <c r="F150" s="241" t="s">
        <v>232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189</v>
      </c>
      <c r="AU150" s="16" t="s">
        <v>84</v>
      </c>
    </row>
    <row r="151" s="13" customFormat="1">
      <c r="A151" s="13"/>
      <c r="B151" s="245"/>
      <c r="C151" s="246"/>
      <c r="D151" s="247" t="s">
        <v>191</v>
      </c>
      <c r="E151" s="246"/>
      <c r="F151" s="249" t="s">
        <v>936</v>
      </c>
      <c r="G151" s="246"/>
      <c r="H151" s="250">
        <v>19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191</v>
      </c>
      <c r="AU151" s="256" t="s">
        <v>84</v>
      </c>
      <c r="AV151" s="13" t="s">
        <v>84</v>
      </c>
      <c r="AW151" s="13" t="s">
        <v>4</v>
      </c>
      <c r="AX151" s="13" t="s">
        <v>80</v>
      </c>
      <c r="AY151" s="256" t="s">
        <v>182</v>
      </c>
    </row>
    <row r="152" s="2" customFormat="1" ht="24.15" customHeight="1">
      <c r="A152" s="37"/>
      <c r="B152" s="38"/>
      <c r="C152" s="226" t="s">
        <v>140</v>
      </c>
      <c r="D152" s="226" t="s">
        <v>184</v>
      </c>
      <c r="E152" s="227" t="s">
        <v>235</v>
      </c>
      <c r="F152" s="228" t="s">
        <v>236</v>
      </c>
      <c r="G152" s="229" t="s">
        <v>187</v>
      </c>
      <c r="H152" s="230">
        <v>8.3200000000000003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128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128</v>
      </c>
      <c r="BM152" s="238" t="s">
        <v>937</v>
      </c>
    </row>
    <row r="153" s="2" customFormat="1">
      <c r="A153" s="37"/>
      <c r="B153" s="38"/>
      <c r="C153" s="39"/>
      <c r="D153" s="240" t="s">
        <v>189</v>
      </c>
      <c r="E153" s="39"/>
      <c r="F153" s="241" t="s">
        <v>238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189</v>
      </c>
      <c r="AU153" s="16" t="s">
        <v>84</v>
      </c>
    </row>
    <row r="154" s="13" customFormat="1">
      <c r="A154" s="13"/>
      <c r="B154" s="245"/>
      <c r="C154" s="246"/>
      <c r="D154" s="247" t="s">
        <v>191</v>
      </c>
      <c r="E154" s="248" t="s">
        <v>1</v>
      </c>
      <c r="F154" s="249" t="s">
        <v>938</v>
      </c>
      <c r="G154" s="246"/>
      <c r="H154" s="250">
        <v>8.3200000000000003</v>
      </c>
      <c r="I154" s="251"/>
      <c r="J154" s="246"/>
      <c r="K154" s="246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191</v>
      </c>
      <c r="AU154" s="256" t="s">
        <v>84</v>
      </c>
      <c r="AV154" s="13" t="s">
        <v>84</v>
      </c>
      <c r="AW154" s="13" t="s">
        <v>33</v>
      </c>
      <c r="AX154" s="13" t="s">
        <v>76</v>
      </c>
      <c r="AY154" s="256" t="s">
        <v>182</v>
      </c>
    </row>
    <row r="155" s="2" customFormat="1" ht="33" customHeight="1">
      <c r="A155" s="37"/>
      <c r="B155" s="38"/>
      <c r="C155" s="226" t="s">
        <v>143</v>
      </c>
      <c r="D155" s="226" t="s">
        <v>184</v>
      </c>
      <c r="E155" s="227" t="s">
        <v>241</v>
      </c>
      <c r="F155" s="228" t="s">
        <v>242</v>
      </c>
      <c r="G155" s="229" t="s">
        <v>243</v>
      </c>
      <c r="H155" s="230">
        <v>8.5500000000000007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128</v>
      </c>
      <c r="AT155" s="238" t="s">
        <v>184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128</v>
      </c>
      <c r="BM155" s="238" t="s">
        <v>939</v>
      </c>
    </row>
    <row r="156" s="2" customFormat="1">
      <c r="A156" s="37"/>
      <c r="B156" s="38"/>
      <c r="C156" s="39"/>
      <c r="D156" s="240" t="s">
        <v>189</v>
      </c>
      <c r="E156" s="39"/>
      <c r="F156" s="241" t="s">
        <v>245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189</v>
      </c>
      <c r="AU156" s="16" t="s">
        <v>84</v>
      </c>
    </row>
    <row r="157" s="13" customFormat="1">
      <c r="A157" s="13"/>
      <c r="B157" s="245"/>
      <c r="C157" s="246"/>
      <c r="D157" s="247" t="s">
        <v>191</v>
      </c>
      <c r="E157" s="246"/>
      <c r="F157" s="249" t="s">
        <v>940</v>
      </c>
      <c r="G157" s="246"/>
      <c r="H157" s="250">
        <v>8.5500000000000007</v>
      </c>
      <c r="I157" s="251"/>
      <c r="J157" s="246"/>
      <c r="K157" s="246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191</v>
      </c>
      <c r="AU157" s="256" t="s">
        <v>84</v>
      </c>
      <c r="AV157" s="13" t="s">
        <v>84</v>
      </c>
      <c r="AW157" s="13" t="s">
        <v>4</v>
      </c>
      <c r="AX157" s="13" t="s">
        <v>80</v>
      </c>
      <c r="AY157" s="256" t="s">
        <v>182</v>
      </c>
    </row>
    <row r="158" s="2" customFormat="1" ht="24.15" customHeight="1">
      <c r="A158" s="37"/>
      <c r="B158" s="38"/>
      <c r="C158" s="226" t="s">
        <v>234</v>
      </c>
      <c r="D158" s="226" t="s">
        <v>184</v>
      </c>
      <c r="E158" s="227" t="s">
        <v>248</v>
      </c>
      <c r="F158" s="228" t="s">
        <v>249</v>
      </c>
      <c r="G158" s="229" t="s">
        <v>187</v>
      </c>
      <c r="H158" s="230">
        <v>8.3200000000000003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128</v>
      </c>
      <c r="AT158" s="238" t="s">
        <v>184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128</v>
      </c>
      <c r="BM158" s="238" t="s">
        <v>941</v>
      </c>
    </row>
    <row r="159" s="2" customFormat="1">
      <c r="A159" s="37"/>
      <c r="B159" s="38"/>
      <c r="C159" s="39"/>
      <c r="D159" s="240" t="s">
        <v>189</v>
      </c>
      <c r="E159" s="39"/>
      <c r="F159" s="241" t="s">
        <v>251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189</v>
      </c>
      <c r="AU159" s="16" t="s">
        <v>84</v>
      </c>
    </row>
    <row r="160" s="13" customFormat="1">
      <c r="A160" s="13"/>
      <c r="B160" s="245"/>
      <c r="C160" s="246"/>
      <c r="D160" s="247" t="s">
        <v>191</v>
      </c>
      <c r="E160" s="248" t="s">
        <v>1</v>
      </c>
      <c r="F160" s="249" t="s">
        <v>942</v>
      </c>
      <c r="G160" s="246"/>
      <c r="H160" s="250">
        <v>8.3200000000000003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191</v>
      </c>
      <c r="AU160" s="256" t="s">
        <v>84</v>
      </c>
      <c r="AV160" s="13" t="s">
        <v>84</v>
      </c>
      <c r="AW160" s="13" t="s">
        <v>33</v>
      </c>
      <c r="AX160" s="13" t="s">
        <v>76</v>
      </c>
      <c r="AY160" s="256" t="s">
        <v>182</v>
      </c>
    </row>
    <row r="161" s="2" customFormat="1" ht="24.15" customHeight="1">
      <c r="A161" s="37"/>
      <c r="B161" s="38"/>
      <c r="C161" s="226" t="s">
        <v>240</v>
      </c>
      <c r="D161" s="226" t="s">
        <v>184</v>
      </c>
      <c r="E161" s="227" t="s">
        <v>256</v>
      </c>
      <c r="F161" s="228" t="s">
        <v>257</v>
      </c>
      <c r="G161" s="229" t="s">
        <v>187</v>
      </c>
      <c r="H161" s="230">
        <v>3.04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128</v>
      </c>
      <c r="AT161" s="238" t="s">
        <v>184</v>
      </c>
      <c r="AU161" s="238" t="s">
        <v>84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128</v>
      </c>
      <c r="BM161" s="238" t="s">
        <v>943</v>
      </c>
    </row>
    <row r="162" s="2" customFormat="1">
      <c r="A162" s="37"/>
      <c r="B162" s="38"/>
      <c r="C162" s="39"/>
      <c r="D162" s="240" t="s">
        <v>189</v>
      </c>
      <c r="E162" s="39"/>
      <c r="F162" s="241" t="s">
        <v>259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189</v>
      </c>
      <c r="AU162" s="16" t="s">
        <v>84</v>
      </c>
    </row>
    <row r="163" s="13" customFormat="1">
      <c r="A163" s="13"/>
      <c r="B163" s="245"/>
      <c r="C163" s="246"/>
      <c r="D163" s="247" t="s">
        <v>191</v>
      </c>
      <c r="E163" s="248" t="s">
        <v>1</v>
      </c>
      <c r="F163" s="249" t="s">
        <v>944</v>
      </c>
      <c r="G163" s="246"/>
      <c r="H163" s="250">
        <v>3.0400000000000005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191</v>
      </c>
      <c r="AU163" s="256" t="s">
        <v>84</v>
      </c>
      <c r="AV163" s="13" t="s">
        <v>84</v>
      </c>
      <c r="AW163" s="13" t="s">
        <v>33</v>
      </c>
      <c r="AX163" s="13" t="s">
        <v>76</v>
      </c>
      <c r="AY163" s="256" t="s">
        <v>182</v>
      </c>
    </row>
    <row r="164" s="2" customFormat="1" ht="16.5" customHeight="1">
      <c r="A164" s="37"/>
      <c r="B164" s="38"/>
      <c r="C164" s="257" t="s">
        <v>247</v>
      </c>
      <c r="D164" s="257" t="s">
        <v>261</v>
      </c>
      <c r="E164" s="258" t="s">
        <v>262</v>
      </c>
      <c r="F164" s="259" t="s">
        <v>263</v>
      </c>
      <c r="G164" s="260" t="s">
        <v>243</v>
      </c>
      <c r="H164" s="261">
        <v>6.0800000000000001</v>
      </c>
      <c r="I164" s="262"/>
      <c r="J164" s="263">
        <f>ROUND(I164*H164,2)</f>
        <v>0</v>
      </c>
      <c r="K164" s="264"/>
      <c r="L164" s="265"/>
      <c r="M164" s="266" t="s">
        <v>1</v>
      </c>
      <c r="N164" s="267" t="s">
        <v>41</v>
      </c>
      <c r="O164" s="90"/>
      <c r="P164" s="236">
        <f>O164*H164</f>
        <v>0</v>
      </c>
      <c r="Q164" s="236">
        <v>1</v>
      </c>
      <c r="R164" s="236">
        <f>Q164*H164</f>
        <v>6.0800000000000001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140</v>
      </c>
      <c r="AT164" s="238" t="s">
        <v>261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128</v>
      </c>
      <c r="BM164" s="238" t="s">
        <v>945</v>
      </c>
    </row>
    <row r="165" s="13" customFormat="1">
      <c r="A165" s="13"/>
      <c r="B165" s="245"/>
      <c r="C165" s="246"/>
      <c r="D165" s="247" t="s">
        <v>191</v>
      </c>
      <c r="E165" s="246"/>
      <c r="F165" s="249" t="s">
        <v>946</v>
      </c>
      <c r="G165" s="246"/>
      <c r="H165" s="250">
        <v>6.0800000000000001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191</v>
      </c>
      <c r="AU165" s="256" t="s">
        <v>84</v>
      </c>
      <c r="AV165" s="13" t="s">
        <v>84</v>
      </c>
      <c r="AW165" s="13" t="s">
        <v>4</v>
      </c>
      <c r="AX165" s="13" t="s">
        <v>80</v>
      </c>
      <c r="AY165" s="256" t="s">
        <v>182</v>
      </c>
    </row>
    <row r="166" s="12" customFormat="1" ht="22.8" customHeight="1">
      <c r="A166" s="12"/>
      <c r="B166" s="210"/>
      <c r="C166" s="211"/>
      <c r="D166" s="212" t="s">
        <v>75</v>
      </c>
      <c r="E166" s="224" t="s">
        <v>128</v>
      </c>
      <c r="F166" s="224" t="s">
        <v>273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SUM(P167:P169)</f>
        <v>0</v>
      </c>
      <c r="Q166" s="218"/>
      <c r="R166" s="219">
        <f>SUM(R167:R169)</f>
        <v>0</v>
      </c>
      <c r="S166" s="218"/>
      <c r="T166" s="220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80</v>
      </c>
      <c r="AT166" s="222" t="s">
        <v>75</v>
      </c>
      <c r="AU166" s="222" t="s">
        <v>80</v>
      </c>
      <c r="AY166" s="221" t="s">
        <v>182</v>
      </c>
      <c r="BK166" s="223">
        <f>SUM(BK167:BK169)</f>
        <v>0</v>
      </c>
    </row>
    <row r="167" s="2" customFormat="1" ht="24.15" customHeight="1">
      <c r="A167" s="37"/>
      <c r="B167" s="38"/>
      <c r="C167" s="226" t="s">
        <v>255</v>
      </c>
      <c r="D167" s="226" t="s">
        <v>184</v>
      </c>
      <c r="E167" s="227" t="s">
        <v>275</v>
      </c>
      <c r="F167" s="228" t="s">
        <v>276</v>
      </c>
      <c r="G167" s="229" t="s">
        <v>187</v>
      </c>
      <c r="H167" s="230">
        <v>0.76000000000000001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128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128</v>
      </c>
      <c r="BM167" s="238" t="s">
        <v>947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278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948</v>
      </c>
      <c r="G169" s="246"/>
      <c r="H169" s="250">
        <v>0.76000000000000012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12" customFormat="1" ht="22.8" customHeight="1">
      <c r="A170" s="12"/>
      <c r="B170" s="210"/>
      <c r="C170" s="211"/>
      <c r="D170" s="212" t="s">
        <v>75</v>
      </c>
      <c r="E170" s="224" t="s">
        <v>140</v>
      </c>
      <c r="F170" s="224" t="s">
        <v>302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SUM(P171:P177)</f>
        <v>0</v>
      </c>
      <c r="Q170" s="218"/>
      <c r="R170" s="219">
        <f>SUM(R171:R177)</f>
        <v>0.025817199999999998</v>
      </c>
      <c r="S170" s="218"/>
      <c r="T170" s="220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80</v>
      </c>
      <c r="AT170" s="222" t="s">
        <v>75</v>
      </c>
      <c r="AU170" s="222" t="s">
        <v>80</v>
      </c>
      <c r="AY170" s="221" t="s">
        <v>182</v>
      </c>
      <c r="BK170" s="223">
        <f>SUM(BK171:BK177)</f>
        <v>0</v>
      </c>
    </row>
    <row r="171" s="2" customFormat="1" ht="16.5" customHeight="1">
      <c r="A171" s="37"/>
      <c r="B171" s="38"/>
      <c r="C171" s="226" t="s">
        <v>260</v>
      </c>
      <c r="D171" s="226" t="s">
        <v>184</v>
      </c>
      <c r="E171" s="227" t="s">
        <v>949</v>
      </c>
      <c r="F171" s="228" t="s">
        <v>950</v>
      </c>
      <c r="G171" s="229" t="s">
        <v>608</v>
      </c>
      <c r="H171" s="230">
        <v>2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0.01</v>
      </c>
      <c r="R171" s="236">
        <f>Q171*H171</f>
        <v>0.02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128</v>
      </c>
      <c r="AT171" s="238" t="s">
        <v>184</v>
      </c>
      <c r="AU171" s="238" t="s">
        <v>84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128</v>
      </c>
      <c r="BM171" s="238" t="s">
        <v>951</v>
      </c>
    </row>
    <row r="172" s="2" customFormat="1" ht="16.5" customHeight="1">
      <c r="A172" s="37"/>
      <c r="B172" s="38"/>
      <c r="C172" s="226" t="s">
        <v>8</v>
      </c>
      <c r="D172" s="226" t="s">
        <v>184</v>
      </c>
      <c r="E172" s="227" t="s">
        <v>712</v>
      </c>
      <c r="F172" s="228" t="s">
        <v>713</v>
      </c>
      <c r="G172" s="229" t="s">
        <v>305</v>
      </c>
      <c r="H172" s="230">
        <v>20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0.00019236000000000001</v>
      </c>
      <c r="R172" s="236">
        <f>Q172*H172</f>
        <v>0.0038472000000000003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128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128</v>
      </c>
      <c r="BM172" s="238" t="s">
        <v>952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715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2" customFormat="1" ht="24.15" customHeight="1">
      <c r="A174" s="37"/>
      <c r="B174" s="38"/>
      <c r="C174" s="257" t="s">
        <v>274</v>
      </c>
      <c r="D174" s="257" t="s">
        <v>261</v>
      </c>
      <c r="E174" s="258" t="s">
        <v>953</v>
      </c>
      <c r="F174" s="259" t="s">
        <v>954</v>
      </c>
      <c r="G174" s="260" t="s">
        <v>269</v>
      </c>
      <c r="H174" s="261">
        <v>1</v>
      </c>
      <c r="I174" s="262"/>
      <c r="J174" s="263">
        <f>ROUND(I174*H174,2)</f>
        <v>0</v>
      </c>
      <c r="K174" s="264"/>
      <c r="L174" s="265"/>
      <c r="M174" s="266" t="s">
        <v>1</v>
      </c>
      <c r="N174" s="267" t="s">
        <v>41</v>
      </c>
      <c r="O174" s="90"/>
      <c r="P174" s="236">
        <f>O174*H174</f>
        <v>0</v>
      </c>
      <c r="Q174" s="236">
        <v>8.0000000000000007E-05</v>
      </c>
      <c r="R174" s="236">
        <f>Q174*H174</f>
        <v>8.0000000000000007E-05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140</v>
      </c>
      <c r="AT174" s="238" t="s">
        <v>261</v>
      </c>
      <c r="AU174" s="238" t="s">
        <v>84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128</v>
      </c>
      <c r="BM174" s="238" t="s">
        <v>955</v>
      </c>
    </row>
    <row r="175" s="2" customFormat="1" ht="24.15" customHeight="1">
      <c r="A175" s="37"/>
      <c r="B175" s="38"/>
      <c r="C175" s="226" t="s">
        <v>280</v>
      </c>
      <c r="D175" s="226" t="s">
        <v>184</v>
      </c>
      <c r="E175" s="227" t="s">
        <v>719</v>
      </c>
      <c r="F175" s="228" t="s">
        <v>720</v>
      </c>
      <c r="G175" s="229" t="s">
        <v>305</v>
      </c>
      <c r="H175" s="230">
        <v>20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9.4500000000000007E-05</v>
      </c>
      <c r="R175" s="236">
        <f>Q175*H175</f>
        <v>0.0018900000000000002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128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128</v>
      </c>
      <c r="BM175" s="238" t="s">
        <v>956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722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2" customFormat="1" ht="16.5" customHeight="1">
      <c r="A177" s="37"/>
      <c r="B177" s="38"/>
      <c r="C177" s="257" t="s">
        <v>286</v>
      </c>
      <c r="D177" s="257" t="s">
        <v>261</v>
      </c>
      <c r="E177" s="258" t="s">
        <v>716</v>
      </c>
      <c r="F177" s="259" t="s">
        <v>717</v>
      </c>
      <c r="G177" s="260" t="s">
        <v>608</v>
      </c>
      <c r="H177" s="261">
        <v>1</v>
      </c>
      <c r="I177" s="262"/>
      <c r="J177" s="263">
        <f>ROUND(I177*H177,2)</f>
        <v>0</v>
      </c>
      <c r="K177" s="264"/>
      <c r="L177" s="265"/>
      <c r="M177" s="266" t="s">
        <v>1</v>
      </c>
      <c r="N177" s="267" t="s">
        <v>41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140</v>
      </c>
      <c r="AT177" s="238" t="s">
        <v>261</v>
      </c>
      <c r="AU177" s="238" t="s">
        <v>84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128</v>
      </c>
      <c r="BM177" s="238" t="s">
        <v>957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575</v>
      </c>
      <c r="F178" s="224" t="s">
        <v>576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SUM(P179:P181)</f>
        <v>0</v>
      </c>
      <c r="Q178" s="218"/>
      <c r="R178" s="219">
        <f>SUM(R179:R181)</f>
        <v>0</v>
      </c>
      <c r="S178" s="218"/>
      <c r="T178" s="220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75</v>
      </c>
      <c r="AU178" s="222" t="s">
        <v>80</v>
      </c>
      <c r="AY178" s="221" t="s">
        <v>182</v>
      </c>
      <c r="BK178" s="223">
        <f>SUM(BK179:BK181)</f>
        <v>0</v>
      </c>
    </row>
    <row r="179" s="2" customFormat="1" ht="24.15" customHeight="1">
      <c r="A179" s="37"/>
      <c r="B179" s="38"/>
      <c r="C179" s="226" t="s">
        <v>290</v>
      </c>
      <c r="D179" s="226" t="s">
        <v>184</v>
      </c>
      <c r="E179" s="227" t="s">
        <v>578</v>
      </c>
      <c r="F179" s="228" t="s">
        <v>579</v>
      </c>
      <c r="G179" s="229" t="s">
        <v>243</v>
      </c>
      <c r="H179" s="230">
        <v>0.033000000000000002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128</v>
      </c>
      <c r="AT179" s="238" t="s">
        <v>184</v>
      </c>
      <c r="AU179" s="238" t="s">
        <v>84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128</v>
      </c>
      <c r="BM179" s="238" t="s">
        <v>958</v>
      </c>
    </row>
    <row r="180" s="2" customFormat="1">
      <c r="A180" s="37"/>
      <c r="B180" s="38"/>
      <c r="C180" s="39"/>
      <c r="D180" s="240" t="s">
        <v>189</v>
      </c>
      <c r="E180" s="39"/>
      <c r="F180" s="241" t="s">
        <v>581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189</v>
      </c>
      <c r="AU180" s="16" t="s">
        <v>84</v>
      </c>
    </row>
    <row r="181" s="13" customFormat="1">
      <c r="A181" s="13"/>
      <c r="B181" s="245"/>
      <c r="C181" s="246"/>
      <c r="D181" s="247" t="s">
        <v>191</v>
      </c>
      <c r="E181" s="248" t="s">
        <v>1</v>
      </c>
      <c r="F181" s="249" t="s">
        <v>959</v>
      </c>
      <c r="G181" s="246"/>
      <c r="H181" s="250">
        <v>0.0329999999999998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191</v>
      </c>
      <c r="AU181" s="256" t="s">
        <v>84</v>
      </c>
      <c r="AV181" s="13" t="s">
        <v>84</v>
      </c>
      <c r="AW181" s="13" t="s">
        <v>33</v>
      </c>
      <c r="AX181" s="13" t="s">
        <v>76</v>
      </c>
      <c r="AY181" s="256" t="s">
        <v>182</v>
      </c>
    </row>
    <row r="182" s="12" customFormat="1" ht="25.92" customHeight="1">
      <c r="A182" s="12"/>
      <c r="B182" s="210"/>
      <c r="C182" s="211"/>
      <c r="D182" s="212" t="s">
        <v>75</v>
      </c>
      <c r="E182" s="213" t="s">
        <v>583</v>
      </c>
      <c r="F182" s="213" t="s">
        <v>584</v>
      </c>
      <c r="G182" s="211"/>
      <c r="H182" s="211"/>
      <c r="I182" s="214"/>
      <c r="J182" s="215">
        <f>BK182</f>
        <v>0</v>
      </c>
      <c r="K182" s="211"/>
      <c r="L182" s="216"/>
      <c r="M182" s="217"/>
      <c r="N182" s="218"/>
      <c r="O182" s="218"/>
      <c r="P182" s="219">
        <f>P183</f>
        <v>0</v>
      </c>
      <c r="Q182" s="218"/>
      <c r="R182" s="219">
        <f>R183</f>
        <v>0.00060999999999999997</v>
      </c>
      <c r="S182" s="218"/>
      <c r="T182" s="220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84</v>
      </c>
      <c r="AT182" s="222" t="s">
        <v>75</v>
      </c>
      <c r="AU182" s="222" t="s">
        <v>76</v>
      </c>
      <c r="AY182" s="221" t="s">
        <v>182</v>
      </c>
      <c r="BK182" s="223">
        <f>BK183</f>
        <v>0</v>
      </c>
    </row>
    <row r="183" s="12" customFormat="1" ht="22.8" customHeight="1">
      <c r="A183" s="12"/>
      <c r="B183" s="210"/>
      <c r="C183" s="211"/>
      <c r="D183" s="212" t="s">
        <v>75</v>
      </c>
      <c r="E183" s="224" t="s">
        <v>960</v>
      </c>
      <c r="F183" s="224" t="s">
        <v>961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SUM(P184:P185)</f>
        <v>0</v>
      </c>
      <c r="Q183" s="218"/>
      <c r="R183" s="219">
        <f>SUM(R184:R185)</f>
        <v>0.00060999999999999997</v>
      </c>
      <c r="S183" s="218"/>
      <c r="T183" s="220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84</v>
      </c>
      <c r="AT183" s="222" t="s">
        <v>75</v>
      </c>
      <c r="AU183" s="222" t="s">
        <v>80</v>
      </c>
      <c r="AY183" s="221" t="s">
        <v>182</v>
      </c>
      <c r="BK183" s="223">
        <f>SUM(BK184:BK185)</f>
        <v>0</v>
      </c>
    </row>
    <row r="184" s="2" customFormat="1" ht="24.15" customHeight="1">
      <c r="A184" s="37"/>
      <c r="B184" s="38"/>
      <c r="C184" s="226" t="s">
        <v>296</v>
      </c>
      <c r="D184" s="226" t="s">
        <v>184</v>
      </c>
      <c r="E184" s="227" t="s">
        <v>962</v>
      </c>
      <c r="F184" s="228" t="s">
        <v>963</v>
      </c>
      <c r="G184" s="229" t="s">
        <v>269</v>
      </c>
      <c r="H184" s="230">
        <v>1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0.00060999999999999997</v>
      </c>
      <c r="R184" s="236">
        <f>Q184*H184</f>
        <v>0.00060999999999999997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274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274</v>
      </c>
      <c r="BM184" s="238" t="s">
        <v>964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965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12" customFormat="1" ht="25.92" customHeight="1">
      <c r="A186" s="12"/>
      <c r="B186" s="210"/>
      <c r="C186" s="211"/>
      <c r="D186" s="212" t="s">
        <v>75</v>
      </c>
      <c r="E186" s="213" t="s">
        <v>261</v>
      </c>
      <c r="F186" s="213" t="s">
        <v>966</v>
      </c>
      <c r="G186" s="211"/>
      <c r="H186" s="211"/>
      <c r="I186" s="214"/>
      <c r="J186" s="215">
        <f>BK186</f>
        <v>0</v>
      </c>
      <c r="K186" s="211"/>
      <c r="L186" s="216"/>
      <c r="M186" s="217"/>
      <c r="N186" s="218"/>
      <c r="O186" s="218"/>
      <c r="P186" s="219">
        <f>P187</f>
        <v>0</v>
      </c>
      <c r="Q186" s="218"/>
      <c r="R186" s="219">
        <f>R187</f>
        <v>0.0062903000000000004</v>
      </c>
      <c r="S186" s="218"/>
      <c r="T186" s="220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119</v>
      </c>
      <c r="AT186" s="222" t="s">
        <v>75</v>
      </c>
      <c r="AU186" s="222" t="s">
        <v>76</v>
      </c>
      <c r="AY186" s="221" t="s">
        <v>182</v>
      </c>
      <c r="BK186" s="223">
        <f>BK187</f>
        <v>0</v>
      </c>
    </row>
    <row r="187" s="12" customFormat="1" ht="22.8" customHeight="1">
      <c r="A187" s="12"/>
      <c r="B187" s="210"/>
      <c r="C187" s="211"/>
      <c r="D187" s="212" t="s">
        <v>75</v>
      </c>
      <c r="E187" s="224" t="s">
        <v>967</v>
      </c>
      <c r="F187" s="224" t="s">
        <v>968</v>
      </c>
      <c r="G187" s="211"/>
      <c r="H187" s="211"/>
      <c r="I187" s="214"/>
      <c r="J187" s="225">
        <f>BK187</f>
        <v>0</v>
      </c>
      <c r="K187" s="211"/>
      <c r="L187" s="216"/>
      <c r="M187" s="217"/>
      <c r="N187" s="218"/>
      <c r="O187" s="218"/>
      <c r="P187" s="219">
        <f>SUM(P188:P198)</f>
        <v>0</v>
      </c>
      <c r="Q187" s="218"/>
      <c r="R187" s="219">
        <f>SUM(R188:R198)</f>
        <v>0.0062903000000000004</v>
      </c>
      <c r="S187" s="218"/>
      <c r="T187" s="220">
        <f>SUM(T188:T198)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119</v>
      </c>
      <c r="AT187" s="222" t="s">
        <v>75</v>
      </c>
      <c r="AU187" s="222" t="s">
        <v>80</v>
      </c>
      <c r="AY187" s="221" t="s">
        <v>182</v>
      </c>
      <c r="BK187" s="223">
        <f>SUM(BK188:BK198)</f>
        <v>0</v>
      </c>
    </row>
    <row r="188" s="2" customFormat="1" ht="24.15" customHeight="1">
      <c r="A188" s="37"/>
      <c r="B188" s="38"/>
      <c r="C188" s="226" t="s">
        <v>7</v>
      </c>
      <c r="D188" s="226" t="s">
        <v>184</v>
      </c>
      <c r="E188" s="227" t="s">
        <v>969</v>
      </c>
      <c r="F188" s="228" t="s">
        <v>970</v>
      </c>
      <c r="G188" s="229" t="s">
        <v>269</v>
      </c>
      <c r="H188" s="230">
        <v>1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41</v>
      </c>
      <c r="O188" s="90"/>
      <c r="P188" s="236">
        <f>O188*H188</f>
        <v>0</v>
      </c>
      <c r="Q188" s="236">
        <v>1.63E-05</v>
      </c>
      <c r="R188" s="236">
        <f>Q188*H188</f>
        <v>1.63E-05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518</v>
      </c>
      <c r="AT188" s="238" t="s">
        <v>184</v>
      </c>
      <c r="AU188" s="238" t="s">
        <v>84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518</v>
      </c>
      <c r="BM188" s="238" t="s">
        <v>971</v>
      </c>
    </row>
    <row r="189" s="2" customFormat="1">
      <c r="A189" s="37"/>
      <c r="B189" s="38"/>
      <c r="C189" s="39"/>
      <c r="D189" s="240" t="s">
        <v>189</v>
      </c>
      <c r="E189" s="39"/>
      <c r="F189" s="241" t="s">
        <v>972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189</v>
      </c>
      <c r="AU189" s="16" t="s">
        <v>84</v>
      </c>
    </row>
    <row r="190" s="2" customFormat="1" ht="16.5" customHeight="1">
      <c r="A190" s="37"/>
      <c r="B190" s="38"/>
      <c r="C190" s="257" t="s">
        <v>309</v>
      </c>
      <c r="D190" s="257" t="s">
        <v>261</v>
      </c>
      <c r="E190" s="258" t="s">
        <v>973</v>
      </c>
      <c r="F190" s="259" t="s">
        <v>974</v>
      </c>
      <c r="G190" s="260" t="s">
        <v>269</v>
      </c>
      <c r="H190" s="261">
        <v>1</v>
      </c>
      <c r="I190" s="262"/>
      <c r="J190" s="263">
        <f>ROUND(I190*H190,2)</f>
        <v>0</v>
      </c>
      <c r="K190" s="264"/>
      <c r="L190" s="265"/>
      <c r="M190" s="266" t="s">
        <v>1</v>
      </c>
      <c r="N190" s="267" t="s">
        <v>41</v>
      </c>
      <c r="O190" s="90"/>
      <c r="P190" s="236">
        <f>O190*H190</f>
        <v>0</v>
      </c>
      <c r="Q190" s="236">
        <v>0.00051000000000000004</v>
      </c>
      <c r="R190" s="236">
        <f>Q190*H190</f>
        <v>0.00051000000000000004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975</v>
      </c>
      <c r="AT190" s="238" t="s">
        <v>261</v>
      </c>
      <c r="AU190" s="238" t="s">
        <v>84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518</v>
      </c>
      <c r="BM190" s="238" t="s">
        <v>976</v>
      </c>
    </row>
    <row r="191" s="2" customFormat="1" ht="24.15" customHeight="1">
      <c r="A191" s="37"/>
      <c r="B191" s="38"/>
      <c r="C191" s="226" t="s">
        <v>314</v>
      </c>
      <c r="D191" s="226" t="s">
        <v>184</v>
      </c>
      <c r="E191" s="227" t="s">
        <v>977</v>
      </c>
      <c r="F191" s="228" t="s">
        <v>978</v>
      </c>
      <c r="G191" s="229" t="s">
        <v>305</v>
      </c>
      <c r="H191" s="230">
        <v>20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41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518</v>
      </c>
      <c r="AT191" s="238" t="s">
        <v>184</v>
      </c>
      <c r="AU191" s="238" t="s">
        <v>84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518</v>
      </c>
      <c r="BM191" s="238" t="s">
        <v>979</v>
      </c>
    </row>
    <row r="192" s="2" customFormat="1">
      <c r="A192" s="37"/>
      <c r="B192" s="38"/>
      <c r="C192" s="39"/>
      <c r="D192" s="240" t="s">
        <v>189</v>
      </c>
      <c r="E192" s="39"/>
      <c r="F192" s="241" t="s">
        <v>980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189</v>
      </c>
      <c r="AU192" s="16" t="s">
        <v>84</v>
      </c>
    </row>
    <row r="193" s="2" customFormat="1" ht="24.15" customHeight="1">
      <c r="A193" s="37"/>
      <c r="B193" s="38"/>
      <c r="C193" s="257" t="s">
        <v>319</v>
      </c>
      <c r="D193" s="257" t="s">
        <v>261</v>
      </c>
      <c r="E193" s="258" t="s">
        <v>981</v>
      </c>
      <c r="F193" s="259" t="s">
        <v>982</v>
      </c>
      <c r="G193" s="260" t="s">
        <v>305</v>
      </c>
      <c r="H193" s="261">
        <v>20.300000000000001</v>
      </c>
      <c r="I193" s="262"/>
      <c r="J193" s="263">
        <f>ROUND(I193*H193,2)</f>
        <v>0</v>
      </c>
      <c r="K193" s="264"/>
      <c r="L193" s="265"/>
      <c r="M193" s="266" t="s">
        <v>1</v>
      </c>
      <c r="N193" s="267" t="s">
        <v>41</v>
      </c>
      <c r="O193" s="90"/>
      <c r="P193" s="236">
        <f>O193*H193</f>
        <v>0</v>
      </c>
      <c r="Q193" s="236">
        <v>0.00027999999999999998</v>
      </c>
      <c r="R193" s="236">
        <f>Q193*H193</f>
        <v>0.0056839999999999998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983</v>
      </c>
      <c r="AT193" s="238" t="s">
        <v>261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983</v>
      </c>
      <c r="BM193" s="238" t="s">
        <v>984</v>
      </c>
    </row>
    <row r="194" s="13" customFormat="1">
      <c r="A194" s="13"/>
      <c r="B194" s="245"/>
      <c r="C194" s="246"/>
      <c r="D194" s="247" t="s">
        <v>191</v>
      </c>
      <c r="E194" s="246"/>
      <c r="F194" s="249" t="s">
        <v>985</v>
      </c>
      <c r="G194" s="246"/>
      <c r="H194" s="250">
        <v>20.300000000000001</v>
      </c>
      <c r="I194" s="251"/>
      <c r="J194" s="246"/>
      <c r="K194" s="246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191</v>
      </c>
      <c r="AU194" s="256" t="s">
        <v>84</v>
      </c>
      <c r="AV194" s="13" t="s">
        <v>84</v>
      </c>
      <c r="AW194" s="13" t="s">
        <v>4</v>
      </c>
      <c r="AX194" s="13" t="s">
        <v>80</v>
      </c>
      <c r="AY194" s="256" t="s">
        <v>182</v>
      </c>
    </row>
    <row r="195" s="2" customFormat="1" ht="16.5" customHeight="1">
      <c r="A195" s="37"/>
      <c r="B195" s="38"/>
      <c r="C195" s="257" t="s">
        <v>325</v>
      </c>
      <c r="D195" s="257" t="s">
        <v>261</v>
      </c>
      <c r="E195" s="258" t="s">
        <v>986</v>
      </c>
      <c r="F195" s="259" t="s">
        <v>987</v>
      </c>
      <c r="G195" s="260" t="s">
        <v>269</v>
      </c>
      <c r="H195" s="261">
        <v>1</v>
      </c>
      <c r="I195" s="262"/>
      <c r="J195" s="263">
        <f>ROUND(I195*H195,2)</f>
        <v>0</v>
      </c>
      <c r="K195" s="264"/>
      <c r="L195" s="265"/>
      <c r="M195" s="266" t="s">
        <v>1</v>
      </c>
      <c r="N195" s="267" t="s">
        <v>41</v>
      </c>
      <c r="O195" s="90"/>
      <c r="P195" s="236">
        <f>O195*H195</f>
        <v>0</v>
      </c>
      <c r="Q195" s="236">
        <v>8.0000000000000007E-05</v>
      </c>
      <c r="R195" s="236">
        <f>Q195*H195</f>
        <v>8.0000000000000007E-05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140</v>
      </c>
      <c r="AT195" s="238" t="s">
        <v>261</v>
      </c>
      <c r="AU195" s="238" t="s">
        <v>84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128</v>
      </c>
      <c r="BM195" s="238" t="s">
        <v>988</v>
      </c>
    </row>
    <row r="196" s="2" customFormat="1" ht="21.75" customHeight="1">
      <c r="A196" s="37"/>
      <c r="B196" s="38"/>
      <c r="C196" s="226" t="s">
        <v>330</v>
      </c>
      <c r="D196" s="226" t="s">
        <v>184</v>
      </c>
      <c r="E196" s="227" t="s">
        <v>989</v>
      </c>
      <c r="F196" s="228" t="s">
        <v>990</v>
      </c>
      <c r="G196" s="229" t="s">
        <v>305</v>
      </c>
      <c r="H196" s="230">
        <v>20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518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518</v>
      </c>
      <c r="BM196" s="238" t="s">
        <v>991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992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2" customFormat="1" ht="16.5" customHeight="1">
      <c r="A198" s="37"/>
      <c r="B198" s="38"/>
      <c r="C198" s="226" t="s">
        <v>335</v>
      </c>
      <c r="D198" s="226" t="s">
        <v>184</v>
      </c>
      <c r="E198" s="227" t="s">
        <v>993</v>
      </c>
      <c r="F198" s="228" t="s">
        <v>994</v>
      </c>
      <c r="G198" s="229" t="s">
        <v>608</v>
      </c>
      <c r="H198" s="230">
        <v>1</v>
      </c>
      <c r="I198" s="231"/>
      <c r="J198" s="232">
        <f>ROUND(I198*H198,2)</f>
        <v>0</v>
      </c>
      <c r="K198" s="233"/>
      <c r="L198" s="43"/>
      <c r="M198" s="269" t="s">
        <v>1</v>
      </c>
      <c r="N198" s="270" t="s">
        <v>41</v>
      </c>
      <c r="O198" s="271"/>
      <c r="P198" s="272">
        <f>O198*H198</f>
        <v>0</v>
      </c>
      <c r="Q198" s="272">
        <v>0</v>
      </c>
      <c r="R198" s="272">
        <f>Q198*H198</f>
        <v>0</v>
      </c>
      <c r="S198" s="272">
        <v>0</v>
      </c>
      <c r="T198" s="27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518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518</v>
      </c>
      <c r="BM198" s="238" t="s">
        <v>995</v>
      </c>
    </row>
    <row r="199" s="2" customFormat="1" ht="6.96" customHeight="1">
      <c r="A199" s="37"/>
      <c r="B199" s="65"/>
      <c r="C199" s="66"/>
      <c r="D199" s="66"/>
      <c r="E199" s="66"/>
      <c r="F199" s="66"/>
      <c r="G199" s="66"/>
      <c r="H199" s="66"/>
      <c r="I199" s="66"/>
      <c r="J199" s="66"/>
      <c r="K199" s="66"/>
      <c r="L199" s="43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sheetProtection sheet="1" autoFilter="0" formatColumns="0" formatRows="0" objects="1" scenarios="1" spinCount="100000" saltValue="TNry3zL2hOYrpLYZn2VLgPbNu0VKUw/1KPXa5deKXzV5LSorBCx1pCLn6paCk46rP6vZb0hsO69tqQo5l393Xw==" hashValue="J8rgPIRX3o/r0EJ/UQbqU2bf/9sZ8RnrqPXspMvP4ULj5GA/xmbdSXIm/KWaOCJIjNS+4d6xf88A8L3PNz7tYQ==" algorithmName="SHA-512" password="CC35"/>
  <autoFilter ref="C128:K1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hyperlinks>
    <hyperlink ref="F133" r:id="rId1" display="https://podminky.urs.cz/item/CS_URS_2024_01/132251102"/>
    <hyperlink ref="F136" r:id="rId2" display="https://podminky.urs.cz/item/CS_URS_2024_01/133251101"/>
    <hyperlink ref="F139" r:id="rId3" display="https://podminky.urs.cz/item/CS_URS_2024_01/139001101"/>
    <hyperlink ref="F142" r:id="rId4" display="https://podminky.urs.cz/item/CS_URS_2024_01/162351103"/>
    <hyperlink ref="F145" r:id="rId5" display="https://podminky.urs.cz/item/CS_URS_2024_01/162551108"/>
    <hyperlink ref="F147" r:id="rId6" display="https://podminky.urs.cz/item/CS_URS_2024_01/162751117"/>
    <hyperlink ref="F150" r:id="rId7" display="https://podminky.urs.cz/item/CS_URS_2024_01/162751119"/>
    <hyperlink ref="F153" r:id="rId8" display="https://podminky.urs.cz/item/CS_URS_2024_01/167151101"/>
    <hyperlink ref="F156" r:id="rId9" display="https://podminky.urs.cz/item/CS_URS_2024_01/171201231"/>
    <hyperlink ref="F159" r:id="rId10" display="https://podminky.urs.cz/item/CS_URS_2024_01/174151101"/>
    <hyperlink ref="F162" r:id="rId11" display="https://podminky.urs.cz/item/CS_URS_2024_01/175111101"/>
    <hyperlink ref="F168" r:id="rId12" display="https://podminky.urs.cz/item/CS_URS_2024_01/451572111"/>
    <hyperlink ref="F173" r:id="rId13" display="https://podminky.urs.cz/item/CS_URS_2024_01/899721111"/>
    <hyperlink ref="F176" r:id="rId14" display="https://podminky.urs.cz/item/CS_URS_2024_01/899722113"/>
    <hyperlink ref="F180" r:id="rId15" display="https://podminky.urs.cz/item/CS_URS_2024_01/998276101"/>
    <hyperlink ref="F185" r:id="rId16" display="https://podminky.urs.cz/item/CS_URS_2024_01/723231164"/>
    <hyperlink ref="F189" r:id="rId17" display="https://podminky.urs.cz/item/CS_URS_2024_01/230200411"/>
    <hyperlink ref="F192" r:id="rId18" display="https://podminky.urs.cz/item/CS_URS_2024_01/230205025"/>
    <hyperlink ref="F197" r:id="rId19" display="https://podminky.urs.cz/item/CS_URS_2024_01/2302300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997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ROUND((SUM(BE127:BE261)),  2)</f>
        <v>0</v>
      </c>
      <c r="G35" s="37"/>
      <c r="H35" s="37"/>
      <c r="I35" s="163">
        <v>0.20999999999999999</v>
      </c>
      <c r="J35" s="162">
        <f>ROUND(((SUM(BE127:BE261))*I35),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ROUND((SUM(BF127:BF261)),  2)</f>
        <v>0</v>
      </c>
      <c r="G36" s="37"/>
      <c r="H36" s="37"/>
      <c r="I36" s="163">
        <v>0.14999999999999999</v>
      </c>
      <c r="J36" s="162">
        <f>ROUND(((SUM(BF127:BF261))*I36),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ROUND((SUM(BG127:BG261)),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ROUND((SUM(BH127:BH261)),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ROUND((SUM(BI127:BI261)),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2.1 - elektroinstalace - etapa 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160</v>
      </c>
      <c r="E101" s="195"/>
      <c r="F101" s="195"/>
      <c r="G101" s="195"/>
      <c r="H101" s="195"/>
      <c r="I101" s="195"/>
      <c r="J101" s="196">
        <f>J144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998</v>
      </c>
      <c r="E102" s="195"/>
      <c r="F102" s="195"/>
      <c r="G102" s="195"/>
      <c r="H102" s="195"/>
      <c r="I102" s="195"/>
      <c r="J102" s="196">
        <f>J150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919</v>
      </c>
      <c r="E103" s="190"/>
      <c r="F103" s="190"/>
      <c r="G103" s="190"/>
      <c r="H103" s="190"/>
      <c r="I103" s="190"/>
      <c r="J103" s="191">
        <f>J153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999</v>
      </c>
      <c r="E104" s="195"/>
      <c r="F104" s="195"/>
      <c r="G104" s="195"/>
      <c r="H104" s="195"/>
      <c r="I104" s="195"/>
      <c r="J104" s="196">
        <f>J154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1000</v>
      </c>
      <c r="E105" s="195"/>
      <c r="F105" s="195"/>
      <c r="G105" s="195"/>
      <c r="H105" s="195"/>
      <c r="I105" s="195"/>
      <c r="J105" s="196">
        <f>J204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167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Hazlov - obnovení a nové využití areálu zámku - etapa I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147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996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149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2.1 - elektroinstalace - etapa I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10. 12. 2024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 xml:space="preserve"> </v>
      </c>
      <c r="G123" s="39"/>
      <c r="H123" s="39"/>
      <c r="I123" s="31" t="s">
        <v>29</v>
      </c>
      <c r="J123" s="35" t="str">
        <f>E23</f>
        <v>Atelier Stöeckl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IF(E20="","",E20)</f>
        <v>Vyplň údaj</v>
      </c>
      <c r="G124" s="39"/>
      <c r="H124" s="39"/>
      <c r="I124" s="31" t="s">
        <v>31</v>
      </c>
      <c r="J124" s="35" t="str">
        <f>E26</f>
        <v>Zdeněk Pospíšil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168</v>
      </c>
      <c r="D126" s="201" t="s">
        <v>61</v>
      </c>
      <c r="E126" s="201" t="s">
        <v>57</v>
      </c>
      <c r="F126" s="201" t="s">
        <v>58</v>
      </c>
      <c r="G126" s="201" t="s">
        <v>169</v>
      </c>
      <c r="H126" s="201" t="s">
        <v>170</v>
      </c>
      <c r="I126" s="201" t="s">
        <v>171</v>
      </c>
      <c r="J126" s="202" t="s">
        <v>153</v>
      </c>
      <c r="K126" s="203" t="s">
        <v>172</v>
      </c>
      <c r="L126" s="204"/>
      <c r="M126" s="99" t="s">
        <v>1</v>
      </c>
      <c r="N126" s="100" t="s">
        <v>40</v>
      </c>
      <c r="O126" s="100" t="s">
        <v>173</v>
      </c>
      <c r="P126" s="100" t="s">
        <v>174</v>
      </c>
      <c r="Q126" s="100" t="s">
        <v>175</v>
      </c>
      <c r="R126" s="100" t="s">
        <v>176</v>
      </c>
      <c r="S126" s="100" t="s">
        <v>177</v>
      </c>
      <c r="T126" s="101" t="s">
        <v>178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179</v>
      </c>
      <c r="D127" s="39"/>
      <c r="E127" s="39"/>
      <c r="F127" s="39"/>
      <c r="G127" s="39"/>
      <c r="H127" s="39"/>
      <c r="I127" s="39"/>
      <c r="J127" s="205">
        <f>BK127</f>
        <v>0</v>
      </c>
      <c r="K127" s="39"/>
      <c r="L127" s="43"/>
      <c r="M127" s="102"/>
      <c r="N127" s="206"/>
      <c r="O127" s="103"/>
      <c r="P127" s="207">
        <f>P128+P153</f>
        <v>0</v>
      </c>
      <c r="Q127" s="103"/>
      <c r="R127" s="207">
        <f>R128+R153</f>
        <v>12.912120599999998</v>
      </c>
      <c r="S127" s="103"/>
      <c r="T127" s="208">
        <f>T128+T153</f>
        <v>5.5099999999999998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155</v>
      </c>
      <c r="BK127" s="209">
        <f>BK128+BK153</f>
        <v>0</v>
      </c>
    </row>
    <row r="128" s="12" customFormat="1" ht="25.92" customHeight="1">
      <c r="A128" s="12"/>
      <c r="B128" s="210"/>
      <c r="C128" s="211"/>
      <c r="D128" s="212" t="s">
        <v>75</v>
      </c>
      <c r="E128" s="213" t="s">
        <v>180</v>
      </c>
      <c r="F128" s="213" t="s">
        <v>181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P129+P144+P150</f>
        <v>0</v>
      </c>
      <c r="Q128" s="218"/>
      <c r="R128" s="219">
        <f>R129+R144+R150</f>
        <v>7.2199999999999998</v>
      </c>
      <c r="S128" s="218"/>
      <c r="T128" s="220">
        <f>T129+T144+T150</f>
        <v>5.5099999999999998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75</v>
      </c>
      <c r="AU128" s="222" t="s">
        <v>76</v>
      </c>
      <c r="AY128" s="221" t="s">
        <v>182</v>
      </c>
      <c r="BK128" s="223">
        <f>BK129+BK144+BK150</f>
        <v>0</v>
      </c>
    </row>
    <row r="129" s="12" customFormat="1" ht="22.8" customHeight="1">
      <c r="A129" s="12"/>
      <c r="B129" s="210"/>
      <c r="C129" s="211"/>
      <c r="D129" s="212" t="s">
        <v>75</v>
      </c>
      <c r="E129" s="224" t="s">
        <v>80</v>
      </c>
      <c r="F129" s="224" t="s">
        <v>183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SUM(P130:P143)</f>
        <v>0</v>
      </c>
      <c r="Q129" s="218"/>
      <c r="R129" s="219">
        <f>SUM(R130:R143)</f>
        <v>0</v>
      </c>
      <c r="S129" s="218"/>
      <c r="T129" s="220">
        <f>SUM(T130:T143)</f>
        <v>5.5099999999999998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75</v>
      </c>
      <c r="AU129" s="222" t="s">
        <v>80</v>
      </c>
      <c r="AY129" s="221" t="s">
        <v>182</v>
      </c>
      <c r="BK129" s="223">
        <f>SUM(BK130:BK143)</f>
        <v>0</v>
      </c>
    </row>
    <row r="130" s="2" customFormat="1" ht="33" customHeight="1">
      <c r="A130" s="37"/>
      <c r="B130" s="38"/>
      <c r="C130" s="226" t="s">
        <v>80</v>
      </c>
      <c r="D130" s="226" t="s">
        <v>184</v>
      </c>
      <c r="E130" s="227" t="s">
        <v>1001</v>
      </c>
      <c r="F130" s="228" t="s">
        <v>1002</v>
      </c>
      <c r="G130" s="229" t="s">
        <v>211</v>
      </c>
      <c r="H130" s="230">
        <v>19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0.28999999999999998</v>
      </c>
      <c r="T130" s="237">
        <f>S130*H130</f>
        <v>5.5099999999999998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128</v>
      </c>
      <c r="AT130" s="238" t="s">
        <v>184</v>
      </c>
      <c r="AU130" s="238" t="s">
        <v>84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128</v>
      </c>
      <c r="BM130" s="238" t="s">
        <v>1003</v>
      </c>
    </row>
    <row r="131" s="2" customFormat="1">
      <c r="A131" s="37"/>
      <c r="B131" s="38"/>
      <c r="C131" s="39"/>
      <c r="D131" s="240" t="s">
        <v>189</v>
      </c>
      <c r="E131" s="39"/>
      <c r="F131" s="241" t="s">
        <v>1004</v>
      </c>
      <c r="G131" s="39"/>
      <c r="H131" s="39"/>
      <c r="I131" s="242"/>
      <c r="J131" s="39"/>
      <c r="K131" s="39"/>
      <c r="L131" s="43"/>
      <c r="M131" s="243"/>
      <c r="N131" s="24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189</v>
      </c>
      <c r="AU131" s="16" t="s">
        <v>84</v>
      </c>
    </row>
    <row r="132" s="13" customFormat="1">
      <c r="A132" s="13"/>
      <c r="B132" s="245"/>
      <c r="C132" s="246"/>
      <c r="D132" s="247" t="s">
        <v>191</v>
      </c>
      <c r="E132" s="248" t="s">
        <v>1</v>
      </c>
      <c r="F132" s="249" t="s">
        <v>1005</v>
      </c>
      <c r="G132" s="246"/>
      <c r="H132" s="250">
        <v>19</v>
      </c>
      <c r="I132" s="251"/>
      <c r="J132" s="246"/>
      <c r="K132" s="246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191</v>
      </c>
      <c r="AU132" s="256" t="s">
        <v>84</v>
      </c>
      <c r="AV132" s="13" t="s">
        <v>84</v>
      </c>
      <c r="AW132" s="13" t="s">
        <v>33</v>
      </c>
      <c r="AX132" s="13" t="s">
        <v>76</v>
      </c>
      <c r="AY132" s="256" t="s">
        <v>182</v>
      </c>
    </row>
    <row r="133" s="2" customFormat="1" ht="24.15" customHeight="1">
      <c r="A133" s="37"/>
      <c r="B133" s="38"/>
      <c r="C133" s="226" t="s">
        <v>84</v>
      </c>
      <c r="D133" s="226" t="s">
        <v>184</v>
      </c>
      <c r="E133" s="227" t="s">
        <v>199</v>
      </c>
      <c r="F133" s="228" t="s">
        <v>200</v>
      </c>
      <c r="G133" s="229" t="s">
        <v>187</v>
      </c>
      <c r="H133" s="230">
        <v>0.5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518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518</v>
      </c>
      <c r="BM133" s="238" t="s">
        <v>1006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202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8" t="s">
        <v>1</v>
      </c>
      <c r="F135" s="249" t="s">
        <v>1007</v>
      </c>
      <c r="G135" s="246"/>
      <c r="H135" s="250">
        <v>0.5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33</v>
      </c>
      <c r="AX135" s="13" t="s">
        <v>76</v>
      </c>
      <c r="AY135" s="256" t="s">
        <v>182</v>
      </c>
    </row>
    <row r="136" s="2" customFormat="1" ht="37.8" customHeight="1">
      <c r="A136" s="37"/>
      <c r="B136" s="38"/>
      <c r="C136" s="226" t="s">
        <v>119</v>
      </c>
      <c r="D136" s="226" t="s">
        <v>184</v>
      </c>
      <c r="E136" s="227" t="s">
        <v>223</v>
      </c>
      <c r="F136" s="228" t="s">
        <v>224</v>
      </c>
      <c r="G136" s="229" t="s">
        <v>187</v>
      </c>
      <c r="H136" s="230">
        <v>0.5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1008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226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2" customFormat="1" ht="37.8" customHeight="1">
      <c r="A138" s="37"/>
      <c r="B138" s="38"/>
      <c r="C138" s="226" t="s">
        <v>128</v>
      </c>
      <c r="D138" s="226" t="s">
        <v>184</v>
      </c>
      <c r="E138" s="227" t="s">
        <v>229</v>
      </c>
      <c r="F138" s="228" t="s">
        <v>230</v>
      </c>
      <c r="G138" s="229" t="s">
        <v>187</v>
      </c>
      <c r="H138" s="230">
        <v>2.5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128</v>
      </c>
      <c r="AT138" s="238" t="s">
        <v>184</v>
      </c>
      <c r="AU138" s="238" t="s">
        <v>84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128</v>
      </c>
      <c r="BM138" s="238" t="s">
        <v>1009</v>
      </c>
    </row>
    <row r="139" s="2" customFormat="1">
      <c r="A139" s="37"/>
      <c r="B139" s="38"/>
      <c r="C139" s="39"/>
      <c r="D139" s="240" t="s">
        <v>189</v>
      </c>
      <c r="E139" s="39"/>
      <c r="F139" s="241" t="s">
        <v>232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189</v>
      </c>
      <c r="AU139" s="16" t="s">
        <v>84</v>
      </c>
    </row>
    <row r="140" s="13" customFormat="1">
      <c r="A140" s="13"/>
      <c r="B140" s="245"/>
      <c r="C140" s="246"/>
      <c r="D140" s="247" t="s">
        <v>191</v>
      </c>
      <c r="E140" s="246"/>
      <c r="F140" s="249" t="s">
        <v>1010</v>
      </c>
      <c r="G140" s="246"/>
      <c r="H140" s="250">
        <v>2.5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191</v>
      </c>
      <c r="AU140" s="256" t="s">
        <v>84</v>
      </c>
      <c r="AV140" s="13" t="s">
        <v>84</v>
      </c>
      <c r="AW140" s="13" t="s">
        <v>4</v>
      </c>
      <c r="AX140" s="13" t="s">
        <v>80</v>
      </c>
      <c r="AY140" s="256" t="s">
        <v>182</v>
      </c>
    </row>
    <row r="141" s="2" customFormat="1" ht="33" customHeight="1">
      <c r="A141" s="37"/>
      <c r="B141" s="38"/>
      <c r="C141" s="226" t="s">
        <v>131</v>
      </c>
      <c r="D141" s="226" t="s">
        <v>184</v>
      </c>
      <c r="E141" s="227" t="s">
        <v>241</v>
      </c>
      <c r="F141" s="228" t="s">
        <v>242</v>
      </c>
      <c r="G141" s="229" t="s">
        <v>243</v>
      </c>
      <c r="H141" s="230">
        <v>0.94999999999999996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128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128</v>
      </c>
      <c r="BM141" s="238" t="s">
        <v>1011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245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6"/>
      <c r="F143" s="249" t="s">
        <v>1012</v>
      </c>
      <c r="G143" s="246"/>
      <c r="H143" s="250">
        <v>0.94999999999999996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4</v>
      </c>
      <c r="AX143" s="13" t="s">
        <v>80</v>
      </c>
      <c r="AY143" s="256" t="s">
        <v>182</v>
      </c>
    </row>
    <row r="144" s="12" customFormat="1" ht="22.8" customHeight="1">
      <c r="A144" s="12"/>
      <c r="B144" s="210"/>
      <c r="C144" s="211"/>
      <c r="D144" s="212" t="s">
        <v>75</v>
      </c>
      <c r="E144" s="224" t="s">
        <v>131</v>
      </c>
      <c r="F144" s="224" t="s">
        <v>295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SUM(P145:P149)</f>
        <v>0</v>
      </c>
      <c r="Q144" s="218"/>
      <c r="R144" s="219">
        <f>SUM(R145:R149)</f>
        <v>7.2199999999999998</v>
      </c>
      <c r="S144" s="218"/>
      <c r="T144" s="220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80</v>
      </c>
      <c r="AT144" s="222" t="s">
        <v>75</v>
      </c>
      <c r="AU144" s="222" t="s">
        <v>80</v>
      </c>
      <c r="AY144" s="221" t="s">
        <v>182</v>
      </c>
      <c r="BK144" s="223">
        <f>SUM(BK145:BK149)</f>
        <v>0</v>
      </c>
    </row>
    <row r="145" s="2" customFormat="1" ht="37.8" customHeight="1">
      <c r="A145" s="37"/>
      <c r="B145" s="38"/>
      <c r="C145" s="226" t="s">
        <v>134</v>
      </c>
      <c r="D145" s="226" t="s">
        <v>184</v>
      </c>
      <c r="E145" s="227" t="s">
        <v>1013</v>
      </c>
      <c r="F145" s="228" t="s">
        <v>1014</v>
      </c>
      <c r="G145" s="229" t="s">
        <v>211</v>
      </c>
      <c r="H145" s="230">
        <v>19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0.38</v>
      </c>
      <c r="R145" s="236">
        <f>Q145*H145</f>
        <v>7.2199999999999998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128</v>
      </c>
      <c r="AT145" s="238" t="s">
        <v>184</v>
      </c>
      <c r="AU145" s="238" t="s">
        <v>84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128</v>
      </c>
      <c r="BM145" s="238" t="s">
        <v>1015</v>
      </c>
    </row>
    <row r="146" s="2" customFormat="1">
      <c r="A146" s="37"/>
      <c r="B146" s="38"/>
      <c r="C146" s="39"/>
      <c r="D146" s="240" t="s">
        <v>189</v>
      </c>
      <c r="E146" s="39"/>
      <c r="F146" s="241" t="s">
        <v>1016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189</v>
      </c>
      <c r="AU146" s="16" t="s">
        <v>84</v>
      </c>
    </row>
    <row r="147" s="13" customFormat="1">
      <c r="A147" s="13"/>
      <c r="B147" s="245"/>
      <c r="C147" s="246"/>
      <c r="D147" s="247" t="s">
        <v>191</v>
      </c>
      <c r="E147" s="248" t="s">
        <v>1</v>
      </c>
      <c r="F147" s="249" t="s">
        <v>1005</v>
      </c>
      <c r="G147" s="246"/>
      <c r="H147" s="250">
        <v>19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191</v>
      </c>
      <c r="AU147" s="256" t="s">
        <v>84</v>
      </c>
      <c r="AV147" s="13" t="s">
        <v>84</v>
      </c>
      <c r="AW147" s="13" t="s">
        <v>33</v>
      </c>
      <c r="AX147" s="13" t="s">
        <v>76</v>
      </c>
      <c r="AY147" s="256" t="s">
        <v>182</v>
      </c>
    </row>
    <row r="148" s="2" customFormat="1" ht="33" customHeight="1">
      <c r="A148" s="37"/>
      <c r="B148" s="38"/>
      <c r="C148" s="226" t="s">
        <v>137</v>
      </c>
      <c r="D148" s="226" t="s">
        <v>184</v>
      </c>
      <c r="E148" s="227" t="s">
        <v>1017</v>
      </c>
      <c r="F148" s="228" t="s">
        <v>1018</v>
      </c>
      <c r="G148" s="229" t="s">
        <v>243</v>
      </c>
      <c r="H148" s="230">
        <v>7.2199999999999998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128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128</v>
      </c>
      <c r="BM148" s="238" t="s">
        <v>1019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1020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1021</v>
      </c>
      <c r="F150" s="224" t="s">
        <v>1022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SUM(P151:P152)</f>
        <v>0</v>
      </c>
      <c r="Q150" s="218"/>
      <c r="R150" s="219">
        <f>SUM(R151:R152)</f>
        <v>0</v>
      </c>
      <c r="S150" s="218"/>
      <c r="T150" s="220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80</v>
      </c>
      <c r="AT150" s="222" t="s">
        <v>75</v>
      </c>
      <c r="AU150" s="222" t="s">
        <v>80</v>
      </c>
      <c r="AY150" s="221" t="s">
        <v>182</v>
      </c>
      <c r="BK150" s="223">
        <f>SUM(BK151:BK152)</f>
        <v>0</v>
      </c>
    </row>
    <row r="151" s="2" customFormat="1" ht="44.25" customHeight="1">
      <c r="A151" s="37"/>
      <c r="B151" s="38"/>
      <c r="C151" s="226" t="s">
        <v>140</v>
      </c>
      <c r="D151" s="226" t="s">
        <v>184</v>
      </c>
      <c r="E151" s="227" t="s">
        <v>1023</v>
      </c>
      <c r="F151" s="228" t="s">
        <v>1024</v>
      </c>
      <c r="G151" s="229" t="s">
        <v>243</v>
      </c>
      <c r="H151" s="230">
        <v>5.5099999999999998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128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128</v>
      </c>
      <c r="BM151" s="238" t="s">
        <v>1025</v>
      </c>
    </row>
    <row r="152" s="2" customFormat="1">
      <c r="A152" s="37"/>
      <c r="B152" s="38"/>
      <c r="C152" s="39"/>
      <c r="D152" s="240" t="s">
        <v>189</v>
      </c>
      <c r="E152" s="39"/>
      <c r="F152" s="241" t="s">
        <v>1026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189</v>
      </c>
      <c r="AU152" s="16" t="s">
        <v>84</v>
      </c>
    </row>
    <row r="153" s="12" customFormat="1" ht="25.92" customHeight="1">
      <c r="A153" s="12"/>
      <c r="B153" s="210"/>
      <c r="C153" s="211"/>
      <c r="D153" s="212" t="s">
        <v>75</v>
      </c>
      <c r="E153" s="213" t="s">
        <v>261</v>
      </c>
      <c r="F153" s="213" t="s">
        <v>966</v>
      </c>
      <c r="G153" s="211"/>
      <c r="H153" s="211"/>
      <c r="I153" s="214"/>
      <c r="J153" s="215">
        <f>BK153</f>
        <v>0</v>
      </c>
      <c r="K153" s="211"/>
      <c r="L153" s="216"/>
      <c r="M153" s="217"/>
      <c r="N153" s="218"/>
      <c r="O153" s="218"/>
      <c r="P153" s="219">
        <f>P154+P204</f>
        <v>0</v>
      </c>
      <c r="Q153" s="218"/>
      <c r="R153" s="219">
        <f>R154+R204</f>
        <v>5.6921205999999991</v>
      </c>
      <c r="S153" s="218"/>
      <c r="T153" s="220">
        <f>T154+T204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119</v>
      </c>
      <c r="AT153" s="222" t="s">
        <v>75</v>
      </c>
      <c r="AU153" s="222" t="s">
        <v>76</v>
      </c>
      <c r="AY153" s="221" t="s">
        <v>182</v>
      </c>
      <c r="BK153" s="223">
        <f>BK154+BK204</f>
        <v>0</v>
      </c>
    </row>
    <row r="154" s="12" customFormat="1" ht="22.8" customHeight="1">
      <c r="A154" s="12"/>
      <c r="B154" s="210"/>
      <c r="C154" s="211"/>
      <c r="D154" s="212" t="s">
        <v>75</v>
      </c>
      <c r="E154" s="224" t="s">
        <v>1027</v>
      </c>
      <c r="F154" s="224" t="s">
        <v>1028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SUM(P155:P203)</f>
        <v>0</v>
      </c>
      <c r="Q154" s="218"/>
      <c r="R154" s="219">
        <f>SUM(R155:R203)</f>
        <v>0.28492000000000001</v>
      </c>
      <c r="S154" s="218"/>
      <c r="T154" s="220">
        <f>SUM(T155:T203)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119</v>
      </c>
      <c r="AT154" s="222" t="s">
        <v>75</v>
      </c>
      <c r="AU154" s="222" t="s">
        <v>80</v>
      </c>
      <c r="AY154" s="221" t="s">
        <v>182</v>
      </c>
      <c r="BK154" s="223">
        <f>SUM(BK155:BK203)</f>
        <v>0</v>
      </c>
    </row>
    <row r="155" s="2" customFormat="1" ht="24.15" customHeight="1">
      <c r="A155" s="37"/>
      <c r="B155" s="38"/>
      <c r="C155" s="226" t="s">
        <v>143</v>
      </c>
      <c r="D155" s="226" t="s">
        <v>184</v>
      </c>
      <c r="E155" s="227" t="s">
        <v>1029</v>
      </c>
      <c r="F155" s="228" t="s">
        <v>1030</v>
      </c>
      <c r="G155" s="229" t="s">
        <v>269</v>
      </c>
      <c r="H155" s="230">
        <v>12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518</v>
      </c>
      <c r="AT155" s="238" t="s">
        <v>184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518</v>
      </c>
      <c r="BM155" s="238" t="s">
        <v>1031</v>
      </c>
    </row>
    <row r="156" s="2" customFormat="1">
      <c r="A156" s="37"/>
      <c r="B156" s="38"/>
      <c r="C156" s="39"/>
      <c r="D156" s="240" t="s">
        <v>189</v>
      </c>
      <c r="E156" s="39"/>
      <c r="F156" s="241" t="s">
        <v>1032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189</v>
      </c>
      <c r="AU156" s="16" t="s">
        <v>84</v>
      </c>
    </row>
    <row r="157" s="2" customFormat="1" ht="24.15" customHeight="1">
      <c r="A157" s="37"/>
      <c r="B157" s="38"/>
      <c r="C157" s="226" t="s">
        <v>234</v>
      </c>
      <c r="D157" s="226" t="s">
        <v>184</v>
      </c>
      <c r="E157" s="227" t="s">
        <v>1033</v>
      </c>
      <c r="F157" s="228" t="s">
        <v>1034</v>
      </c>
      <c r="G157" s="229" t="s">
        <v>269</v>
      </c>
      <c r="H157" s="230">
        <v>20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518</v>
      </c>
      <c r="AT157" s="238" t="s">
        <v>184</v>
      </c>
      <c r="AU157" s="238" t="s">
        <v>84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518</v>
      </c>
      <c r="BM157" s="238" t="s">
        <v>1035</v>
      </c>
    </row>
    <row r="158" s="2" customFormat="1">
      <c r="A158" s="37"/>
      <c r="B158" s="38"/>
      <c r="C158" s="39"/>
      <c r="D158" s="240" t="s">
        <v>189</v>
      </c>
      <c r="E158" s="39"/>
      <c r="F158" s="241" t="s">
        <v>1036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189</v>
      </c>
      <c r="AU158" s="16" t="s">
        <v>84</v>
      </c>
    </row>
    <row r="159" s="13" customFormat="1">
      <c r="A159" s="13"/>
      <c r="B159" s="245"/>
      <c r="C159" s="246"/>
      <c r="D159" s="247" t="s">
        <v>191</v>
      </c>
      <c r="E159" s="248" t="s">
        <v>1</v>
      </c>
      <c r="F159" s="249" t="s">
        <v>1037</v>
      </c>
      <c r="G159" s="246"/>
      <c r="H159" s="250">
        <v>20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191</v>
      </c>
      <c r="AU159" s="256" t="s">
        <v>84</v>
      </c>
      <c r="AV159" s="13" t="s">
        <v>84</v>
      </c>
      <c r="AW159" s="13" t="s">
        <v>33</v>
      </c>
      <c r="AX159" s="13" t="s">
        <v>76</v>
      </c>
      <c r="AY159" s="256" t="s">
        <v>182</v>
      </c>
    </row>
    <row r="160" s="2" customFormat="1" ht="24.15" customHeight="1">
      <c r="A160" s="37"/>
      <c r="B160" s="38"/>
      <c r="C160" s="226" t="s">
        <v>240</v>
      </c>
      <c r="D160" s="226" t="s">
        <v>184</v>
      </c>
      <c r="E160" s="227" t="s">
        <v>1038</v>
      </c>
      <c r="F160" s="228" t="s">
        <v>1039</v>
      </c>
      <c r="G160" s="229" t="s">
        <v>269</v>
      </c>
      <c r="H160" s="230">
        <v>4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518</v>
      </c>
      <c r="AT160" s="238" t="s">
        <v>184</v>
      </c>
      <c r="AU160" s="238" t="s">
        <v>84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518</v>
      </c>
      <c r="BM160" s="238" t="s">
        <v>1040</v>
      </c>
    </row>
    <row r="161" s="2" customFormat="1">
      <c r="A161" s="37"/>
      <c r="B161" s="38"/>
      <c r="C161" s="39"/>
      <c r="D161" s="240" t="s">
        <v>189</v>
      </c>
      <c r="E161" s="39"/>
      <c r="F161" s="241" t="s">
        <v>1041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189</v>
      </c>
      <c r="AU161" s="16" t="s">
        <v>84</v>
      </c>
    </row>
    <row r="162" s="2" customFormat="1" ht="24.15" customHeight="1">
      <c r="A162" s="37"/>
      <c r="B162" s="38"/>
      <c r="C162" s="226" t="s">
        <v>247</v>
      </c>
      <c r="D162" s="226" t="s">
        <v>184</v>
      </c>
      <c r="E162" s="227" t="s">
        <v>1042</v>
      </c>
      <c r="F162" s="228" t="s">
        <v>1043</v>
      </c>
      <c r="G162" s="229" t="s">
        <v>269</v>
      </c>
      <c r="H162" s="230">
        <v>2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518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518</v>
      </c>
      <c r="BM162" s="238" t="s">
        <v>1044</v>
      </c>
    </row>
    <row r="163" s="2" customFormat="1">
      <c r="A163" s="37"/>
      <c r="B163" s="38"/>
      <c r="C163" s="39"/>
      <c r="D163" s="240" t="s">
        <v>189</v>
      </c>
      <c r="E163" s="39"/>
      <c r="F163" s="241" t="s">
        <v>1045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189</v>
      </c>
      <c r="AU163" s="16" t="s">
        <v>84</v>
      </c>
    </row>
    <row r="164" s="2" customFormat="1" ht="24.15" customHeight="1">
      <c r="A164" s="37"/>
      <c r="B164" s="38"/>
      <c r="C164" s="257" t="s">
        <v>255</v>
      </c>
      <c r="D164" s="257" t="s">
        <v>261</v>
      </c>
      <c r="E164" s="258" t="s">
        <v>1046</v>
      </c>
      <c r="F164" s="259" t="s">
        <v>1047</v>
      </c>
      <c r="G164" s="260" t="s">
        <v>269</v>
      </c>
      <c r="H164" s="261">
        <v>2</v>
      </c>
      <c r="I164" s="262"/>
      <c r="J164" s="263">
        <f>ROUND(I164*H164,2)</f>
        <v>0</v>
      </c>
      <c r="K164" s="264"/>
      <c r="L164" s="265"/>
      <c r="M164" s="266" t="s">
        <v>1</v>
      </c>
      <c r="N164" s="267" t="s">
        <v>41</v>
      </c>
      <c r="O164" s="90"/>
      <c r="P164" s="236">
        <f>O164*H164</f>
        <v>0</v>
      </c>
      <c r="Q164" s="236">
        <v>0.00611</v>
      </c>
      <c r="R164" s="236">
        <f>Q164*H164</f>
        <v>0.01222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975</v>
      </c>
      <c r="AT164" s="238" t="s">
        <v>261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518</v>
      </c>
      <c r="BM164" s="238" t="s">
        <v>1048</v>
      </c>
    </row>
    <row r="165" s="2" customFormat="1" ht="24.15" customHeight="1">
      <c r="A165" s="37"/>
      <c r="B165" s="38"/>
      <c r="C165" s="226" t="s">
        <v>260</v>
      </c>
      <c r="D165" s="226" t="s">
        <v>184</v>
      </c>
      <c r="E165" s="227" t="s">
        <v>1049</v>
      </c>
      <c r="F165" s="228" t="s">
        <v>1050</v>
      </c>
      <c r="G165" s="229" t="s">
        <v>269</v>
      </c>
      <c r="H165" s="230">
        <v>2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518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518</v>
      </c>
      <c r="BM165" s="238" t="s">
        <v>1051</v>
      </c>
    </row>
    <row r="166" s="2" customFormat="1">
      <c r="A166" s="37"/>
      <c r="B166" s="38"/>
      <c r="C166" s="39"/>
      <c r="D166" s="240" t="s">
        <v>189</v>
      </c>
      <c r="E166" s="39"/>
      <c r="F166" s="241" t="s">
        <v>1052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189</v>
      </c>
      <c r="AU166" s="16" t="s">
        <v>84</v>
      </c>
    </row>
    <row r="167" s="2" customFormat="1" ht="24.15" customHeight="1">
      <c r="A167" s="37"/>
      <c r="B167" s="38"/>
      <c r="C167" s="257" t="s">
        <v>8</v>
      </c>
      <c r="D167" s="257" t="s">
        <v>261</v>
      </c>
      <c r="E167" s="258" t="s">
        <v>1053</v>
      </c>
      <c r="F167" s="259" t="s">
        <v>1054</v>
      </c>
      <c r="G167" s="260" t="s">
        <v>269</v>
      </c>
      <c r="H167" s="261">
        <v>2</v>
      </c>
      <c r="I167" s="262"/>
      <c r="J167" s="263">
        <f>ROUND(I167*H167,2)</f>
        <v>0</v>
      </c>
      <c r="K167" s="264"/>
      <c r="L167" s="265"/>
      <c r="M167" s="266" t="s">
        <v>1</v>
      </c>
      <c r="N167" s="267" t="s">
        <v>41</v>
      </c>
      <c r="O167" s="90"/>
      <c r="P167" s="236">
        <f>O167*H167</f>
        <v>0</v>
      </c>
      <c r="Q167" s="236">
        <v>0.050000000000000003</v>
      </c>
      <c r="R167" s="236">
        <f>Q167*H167</f>
        <v>0.10000000000000001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975</v>
      </c>
      <c r="AT167" s="238" t="s">
        <v>261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518</v>
      </c>
      <c r="BM167" s="238" t="s">
        <v>1055</v>
      </c>
    </row>
    <row r="168" s="2" customFormat="1" ht="16.5" customHeight="1">
      <c r="A168" s="37"/>
      <c r="B168" s="38"/>
      <c r="C168" s="226" t="s">
        <v>274</v>
      </c>
      <c r="D168" s="226" t="s">
        <v>184</v>
      </c>
      <c r="E168" s="227" t="s">
        <v>1056</v>
      </c>
      <c r="F168" s="228" t="s">
        <v>1057</v>
      </c>
      <c r="G168" s="229" t="s">
        <v>305</v>
      </c>
      <c r="H168" s="230">
        <v>12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518</v>
      </c>
      <c r="AT168" s="238" t="s">
        <v>184</v>
      </c>
      <c r="AU168" s="238" t="s">
        <v>84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518</v>
      </c>
      <c r="BM168" s="238" t="s">
        <v>1058</v>
      </c>
    </row>
    <row r="169" s="2" customFormat="1" ht="16.5" customHeight="1">
      <c r="A169" s="37"/>
      <c r="B169" s="38"/>
      <c r="C169" s="226" t="s">
        <v>280</v>
      </c>
      <c r="D169" s="226" t="s">
        <v>184</v>
      </c>
      <c r="E169" s="227" t="s">
        <v>1059</v>
      </c>
      <c r="F169" s="228" t="s">
        <v>1060</v>
      </c>
      <c r="G169" s="229" t="s">
        <v>269</v>
      </c>
      <c r="H169" s="230">
        <v>3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518</v>
      </c>
      <c r="AT169" s="238" t="s">
        <v>184</v>
      </c>
      <c r="AU169" s="238" t="s">
        <v>84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518</v>
      </c>
      <c r="BM169" s="238" t="s">
        <v>1061</v>
      </c>
    </row>
    <row r="170" s="2" customFormat="1" ht="16.5" customHeight="1">
      <c r="A170" s="37"/>
      <c r="B170" s="38"/>
      <c r="C170" s="226" t="s">
        <v>286</v>
      </c>
      <c r="D170" s="226" t="s">
        <v>184</v>
      </c>
      <c r="E170" s="227" t="s">
        <v>1062</v>
      </c>
      <c r="F170" s="228" t="s">
        <v>1063</v>
      </c>
      <c r="G170" s="229" t="s">
        <v>269</v>
      </c>
      <c r="H170" s="230">
        <v>2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518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518</v>
      </c>
      <c r="BM170" s="238" t="s">
        <v>1064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1065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 ht="24.15" customHeight="1">
      <c r="A172" s="37"/>
      <c r="B172" s="38"/>
      <c r="C172" s="257" t="s">
        <v>290</v>
      </c>
      <c r="D172" s="257" t="s">
        <v>261</v>
      </c>
      <c r="E172" s="258" t="s">
        <v>1066</v>
      </c>
      <c r="F172" s="259" t="s">
        <v>1067</v>
      </c>
      <c r="G172" s="260" t="s">
        <v>269</v>
      </c>
      <c r="H172" s="261">
        <v>2</v>
      </c>
      <c r="I172" s="262"/>
      <c r="J172" s="263">
        <f>ROUND(I172*H172,2)</f>
        <v>0</v>
      </c>
      <c r="K172" s="264"/>
      <c r="L172" s="265"/>
      <c r="M172" s="266" t="s">
        <v>1</v>
      </c>
      <c r="N172" s="267" t="s">
        <v>41</v>
      </c>
      <c r="O172" s="90"/>
      <c r="P172" s="236">
        <f>O172*H172</f>
        <v>0</v>
      </c>
      <c r="Q172" s="236">
        <v>0.001</v>
      </c>
      <c r="R172" s="236">
        <f>Q172*H172</f>
        <v>0.002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975</v>
      </c>
      <c r="AT172" s="238" t="s">
        <v>261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518</v>
      </c>
      <c r="BM172" s="238" t="s">
        <v>1068</v>
      </c>
    </row>
    <row r="173" s="2" customFormat="1" ht="37.8" customHeight="1">
      <c r="A173" s="37"/>
      <c r="B173" s="38"/>
      <c r="C173" s="226" t="s">
        <v>296</v>
      </c>
      <c r="D173" s="226" t="s">
        <v>184</v>
      </c>
      <c r="E173" s="227" t="s">
        <v>1069</v>
      </c>
      <c r="F173" s="228" t="s">
        <v>1070</v>
      </c>
      <c r="G173" s="229" t="s">
        <v>305</v>
      </c>
      <c r="H173" s="230">
        <v>64.762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518</v>
      </c>
      <c r="AT173" s="238" t="s">
        <v>184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518</v>
      </c>
      <c r="BM173" s="238" t="s">
        <v>1071</v>
      </c>
    </row>
    <row r="174" s="2" customFormat="1">
      <c r="A174" s="37"/>
      <c r="B174" s="38"/>
      <c r="C174" s="39"/>
      <c r="D174" s="240" t="s">
        <v>189</v>
      </c>
      <c r="E174" s="39"/>
      <c r="F174" s="241" t="s">
        <v>1072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189</v>
      </c>
      <c r="AU174" s="16" t="s">
        <v>84</v>
      </c>
    </row>
    <row r="175" s="13" customFormat="1">
      <c r="A175" s="13"/>
      <c r="B175" s="245"/>
      <c r="C175" s="246"/>
      <c r="D175" s="247" t="s">
        <v>191</v>
      </c>
      <c r="E175" s="248" t="s">
        <v>1</v>
      </c>
      <c r="F175" s="249" t="s">
        <v>1073</v>
      </c>
      <c r="G175" s="246"/>
      <c r="H175" s="250">
        <v>64.761904761904759</v>
      </c>
      <c r="I175" s="251"/>
      <c r="J175" s="246"/>
      <c r="K175" s="246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191</v>
      </c>
      <c r="AU175" s="256" t="s">
        <v>84</v>
      </c>
      <c r="AV175" s="13" t="s">
        <v>84</v>
      </c>
      <c r="AW175" s="13" t="s">
        <v>33</v>
      </c>
      <c r="AX175" s="13" t="s">
        <v>76</v>
      </c>
      <c r="AY175" s="256" t="s">
        <v>182</v>
      </c>
    </row>
    <row r="176" s="2" customFormat="1" ht="16.5" customHeight="1">
      <c r="A176" s="37"/>
      <c r="B176" s="38"/>
      <c r="C176" s="257" t="s">
        <v>7</v>
      </c>
      <c r="D176" s="257" t="s">
        <v>261</v>
      </c>
      <c r="E176" s="258" t="s">
        <v>1074</v>
      </c>
      <c r="F176" s="259" t="s">
        <v>1075</v>
      </c>
      <c r="G176" s="260" t="s">
        <v>1076</v>
      </c>
      <c r="H176" s="261">
        <v>68</v>
      </c>
      <c r="I176" s="262"/>
      <c r="J176" s="263">
        <f>ROUND(I176*H176,2)</f>
        <v>0</v>
      </c>
      <c r="K176" s="264"/>
      <c r="L176" s="265"/>
      <c r="M176" s="266" t="s">
        <v>1</v>
      </c>
      <c r="N176" s="267" t="s">
        <v>41</v>
      </c>
      <c r="O176" s="90"/>
      <c r="P176" s="236">
        <f>O176*H176</f>
        <v>0</v>
      </c>
      <c r="Q176" s="236">
        <v>0.001</v>
      </c>
      <c r="R176" s="236">
        <f>Q176*H176</f>
        <v>0.068000000000000005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975</v>
      </c>
      <c r="AT176" s="238" t="s">
        <v>261</v>
      </c>
      <c r="AU176" s="238" t="s">
        <v>84</v>
      </c>
      <c r="AY176" s="16" t="s">
        <v>182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518</v>
      </c>
      <c r="BM176" s="238" t="s">
        <v>1077</v>
      </c>
    </row>
    <row r="177" s="2" customFormat="1" ht="24.15" customHeight="1">
      <c r="A177" s="37"/>
      <c r="B177" s="38"/>
      <c r="C177" s="257" t="s">
        <v>309</v>
      </c>
      <c r="D177" s="257" t="s">
        <v>261</v>
      </c>
      <c r="E177" s="258" t="s">
        <v>1078</v>
      </c>
      <c r="F177" s="259" t="s">
        <v>1079</v>
      </c>
      <c r="G177" s="260" t="s">
        <v>269</v>
      </c>
      <c r="H177" s="261">
        <v>6</v>
      </c>
      <c r="I177" s="262"/>
      <c r="J177" s="263">
        <f>ROUND(I177*H177,2)</f>
        <v>0</v>
      </c>
      <c r="K177" s="264"/>
      <c r="L177" s="265"/>
      <c r="M177" s="266" t="s">
        <v>1</v>
      </c>
      <c r="N177" s="267" t="s">
        <v>41</v>
      </c>
      <c r="O177" s="90"/>
      <c r="P177" s="236">
        <f>O177*H177</f>
        <v>0</v>
      </c>
      <c r="Q177" s="236">
        <v>0.00025999999999999998</v>
      </c>
      <c r="R177" s="236">
        <f>Q177*H177</f>
        <v>0.0015599999999999998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975</v>
      </c>
      <c r="AT177" s="238" t="s">
        <v>261</v>
      </c>
      <c r="AU177" s="238" t="s">
        <v>84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518</v>
      </c>
      <c r="BM177" s="238" t="s">
        <v>1080</v>
      </c>
    </row>
    <row r="178" s="2" customFormat="1" ht="21.75" customHeight="1">
      <c r="A178" s="37"/>
      <c r="B178" s="38"/>
      <c r="C178" s="226" t="s">
        <v>314</v>
      </c>
      <c r="D178" s="226" t="s">
        <v>184</v>
      </c>
      <c r="E178" s="227" t="s">
        <v>1081</v>
      </c>
      <c r="F178" s="228" t="s">
        <v>1082</v>
      </c>
      <c r="G178" s="229" t="s">
        <v>269</v>
      </c>
      <c r="H178" s="230">
        <v>2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518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518</v>
      </c>
      <c r="BM178" s="238" t="s">
        <v>1083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1084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2" customFormat="1" ht="16.5" customHeight="1">
      <c r="A180" s="37"/>
      <c r="B180" s="38"/>
      <c r="C180" s="257" t="s">
        <v>319</v>
      </c>
      <c r="D180" s="257" t="s">
        <v>261</v>
      </c>
      <c r="E180" s="258" t="s">
        <v>1085</v>
      </c>
      <c r="F180" s="259" t="s">
        <v>1086</v>
      </c>
      <c r="G180" s="260" t="s">
        <v>269</v>
      </c>
      <c r="H180" s="261">
        <v>2</v>
      </c>
      <c r="I180" s="262"/>
      <c r="J180" s="263">
        <f>ROUND(I180*H180,2)</f>
        <v>0</v>
      </c>
      <c r="K180" s="264"/>
      <c r="L180" s="265"/>
      <c r="M180" s="266" t="s">
        <v>1</v>
      </c>
      <c r="N180" s="267" t="s">
        <v>41</v>
      </c>
      <c r="O180" s="90"/>
      <c r="P180" s="236">
        <f>O180*H180</f>
        <v>0</v>
      </c>
      <c r="Q180" s="236">
        <v>0.00016000000000000001</v>
      </c>
      <c r="R180" s="236">
        <f>Q180*H180</f>
        <v>0.00032000000000000003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975</v>
      </c>
      <c r="AT180" s="238" t="s">
        <v>261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518</v>
      </c>
      <c r="BM180" s="238" t="s">
        <v>1087</v>
      </c>
    </row>
    <row r="181" s="2" customFormat="1" ht="37.8" customHeight="1">
      <c r="A181" s="37"/>
      <c r="B181" s="38"/>
      <c r="C181" s="226" t="s">
        <v>325</v>
      </c>
      <c r="D181" s="226" t="s">
        <v>184</v>
      </c>
      <c r="E181" s="227" t="s">
        <v>1088</v>
      </c>
      <c r="F181" s="228" t="s">
        <v>1089</v>
      </c>
      <c r="G181" s="229" t="s">
        <v>305</v>
      </c>
      <c r="H181" s="230">
        <v>11.304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41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518</v>
      </c>
      <c r="AT181" s="238" t="s">
        <v>184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518</v>
      </c>
      <c r="BM181" s="238" t="s">
        <v>1090</v>
      </c>
    </row>
    <row r="182" s="2" customFormat="1">
      <c r="A182" s="37"/>
      <c r="B182" s="38"/>
      <c r="C182" s="39"/>
      <c r="D182" s="240" t="s">
        <v>189</v>
      </c>
      <c r="E182" s="39"/>
      <c r="F182" s="241" t="s">
        <v>1091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189</v>
      </c>
      <c r="AU182" s="16" t="s">
        <v>84</v>
      </c>
    </row>
    <row r="183" s="13" customFormat="1">
      <c r="A183" s="13"/>
      <c r="B183" s="245"/>
      <c r="C183" s="246"/>
      <c r="D183" s="247" t="s">
        <v>191</v>
      </c>
      <c r="E183" s="248" t="s">
        <v>1</v>
      </c>
      <c r="F183" s="249" t="s">
        <v>1092</v>
      </c>
      <c r="G183" s="246"/>
      <c r="H183" s="250">
        <v>11.304347826087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33</v>
      </c>
      <c r="AX183" s="13" t="s">
        <v>76</v>
      </c>
      <c r="AY183" s="256" t="s">
        <v>182</v>
      </c>
    </row>
    <row r="184" s="2" customFormat="1" ht="24.15" customHeight="1">
      <c r="A184" s="37"/>
      <c r="B184" s="38"/>
      <c r="C184" s="257" t="s">
        <v>330</v>
      </c>
      <c r="D184" s="257" t="s">
        <v>261</v>
      </c>
      <c r="E184" s="258" t="s">
        <v>1093</v>
      </c>
      <c r="F184" s="259" t="s">
        <v>1094</v>
      </c>
      <c r="G184" s="260" t="s">
        <v>305</v>
      </c>
      <c r="H184" s="261">
        <v>13</v>
      </c>
      <c r="I184" s="262"/>
      <c r="J184" s="263">
        <f>ROUND(I184*H184,2)</f>
        <v>0</v>
      </c>
      <c r="K184" s="264"/>
      <c r="L184" s="265"/>
      <c r="M184" s="266" t="s">
        <v>1</v>
      </c>
      <c r="N184" s="267" t="s">
        <v>41</v>
      </c>
      <c r="O184" s="90"/>
      <c r="P184" s="236">
        <f>O184*H184</f>
        <v>0</v>
      </c>
      <c r="Q184" s="236">
        <v>0.00012</v>
      </c>
      <c r="R184" s="236">
        <f>Q184*H184</f>
        <v>0.00156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983</v>
      </c>
      <c r="AT184" s="238" t="s">
        <v>261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983</v>
      </c>
      <c r="BM184" s="238" t="s">
        <v>1095</v>
      </c>
    </row>
    <row r="185" s="2" customFormat="1">
      <c r="A185" s="37"/>
      <c r="B185" s="38"/>
      <c r="C185" s="39"/>
      <c r="D185" s="247" t="s">
        <v>271</v>
      </c>
      <c r="E185" s="39"/>
      <c r="F185" s="268" t="s">
        <v>1096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271</v>
      </c>
      <c r="AU185" s="16" t="s">
        <v>84</v>
      </c>
    </row>
    <row r="186" s="13" customFormat="1">
      <c r="A186" s="13"/>
      <c r="B186" s="245"/>
      <c r="C186" s="246"/>
      <c r="D186" s="247" t="s">
        <v>191</v>
      </c>
      <c r="E186" s="246"/>
      <c r="F186" s="249" t="s">
        <v>1097</v>
      </c>
      <c r="G186" s="246"/>
      <c r="H186" s="250">
        <v>13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4</v>
      </c>
      <c r="AX186" s="13" t="s">
        <v>80</v>
      </c>
      <c r="AY186" s="256" t="s">
        <v>182</v>
      </c>
    </row>
    <row r="187" s="2" customFormat="1" ht="37.8" customHeight="1">
      <c r="A187" s="37"/>
      <c r="B187" s="38"/>
      <c r="C187" s="226" t="s">
        <v>335</v>
      </c>
      <c r="D187" s="226" t="s">
        <v>184</v>
      </c>
      <c r="E187" s="227" t="s">
        <v>1098</v>
      </c>
      <c r="F187" s="228" t="s">
        <v>1099</v>
      </c>
      <c r="G187" s="229" t="s">
        <v>305</v>
      </c>
      <c r="H187" s="230">
        <v>60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518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518</v>
      </c>
      <c r="BM187" s="238" t="s">
        <v>1100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1101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13" customFormat="1">
      <c r="A189" s="13"/>
      <c r="B189" s="245"/>
      <c r="C189" s="246"/>
      <c r="D189" s="247" t="s">
        <v>191</v>
      </c>
      <c r="E189" s="248" t="s">
        <v>1</v>
      </c>
      <c r="F189" s="249" t="s">
        <v>1102</v>
      </c>
      <c r="G189" s="246"/>
      <c r="H189" s="250">
        <v>60</v>
      </c>
      <c r="I189" s="251"/>
      <c r="J189" s="246"/>
      <c r="K189" s="246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191</v>
      </c>
      <c r="AU189" s="256" t="s">
        <v>84</v>
      </c>
      <c r="AV189" s="13" t="s">
        <v>84</v>
      </c>
      <c r="AW189" s="13" t="s">
        <v>33</v>
      </c>
      <c r="AX189" s="13" t="s">
        <v>76</v>
      </c>
      <c r="AY189" s="256" t="s">
        <v>182</v>
      </c>
    </row>
    <row r="190" s="2" customFormat="1" ht="24.15" customHeight="1">
      <c r="A190" s="37"/>
      <c r="B190" s="38"/>
      <c r="C190" s="257" t="s">
        <v>339</v>
      </c>
      <c r="D190" s="257" t="s">
        <v>261</v>
      </c>
      <c r="E190" s="258" t="s">
        <v>1103</v>
      </c>
      <c r="F190" s="259" t="s">
        <v>1104</v>
      </c>
      <c r="G190" s="260" t="s">
        <v>305</v>
      </c>
      <c r="H190" s="261">
        <v>69</v>
      </c>
      <c r="I190" s="262"/>
      <c r="J190" s="263">
        <f>ROUND(I190*H190,2)</f>
        <v>0</v>
      </c>
      <c r="K190" s="264"/>
      <c r="L190" s="265"/>
      <c r="M190" s="266" t="s">
        <v>1</v>
      </c>
      <c r="N190" s="267" t="s">
        <v>41</v>
      </c>
      <c r="O190" s="90"/>
      <c r="P190" s="236">
        <f>O190*H190</f>
        <v>0</v>
      </c>
      <c r="Q190" s="236">
        <v>0.00013999999999999999</v>
      </c>
      <c r="R190" s="236">
        <f>Q190*H190</f>
        <v>0.0096599999999999984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983</v>
      </c>
      <c r="AT190" s="238" t="s">
        <v>261</v>
      </c>
      <c r="AU190" s="238" t="s">
        <v>84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983</v>
      </c>
      <c r="BM190" s="238" t="s">
        <v>1105</v>
      </c>
    </row>
    <row r="191" s="2" customFormat="1">
      <c r="A191" s="37"/>
      <c r="B191" s="38"/>
      <c r="C191" s="39"/>
      <c r="D191" s="247" t="s">
        <v>271</v>
      </c>
      <c r="E191" s="39"/>
      <c r="F191" s="268" t="s">
        <v>1106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271</v>
      </c>
      <c r="AU191" s="16" t="s">
        <v>84</v>
      </c>
    </row>
    <row r="192" s="13" customFormat="1">
      <c r="A192" s="13"/>
      <c r="B192" s="245"/>
      <c r="C192" s="246"/>
      <c r="D192" s="247" t="s">
        <v>191</v>
      </c>
      <c r="E192" s="246"/>
      <c r="F192" s="249" t="s">
        <v>1107</v>
      </c>
      <c r="G192" s="246"/>
      <c r="H192" s="250">
        <v>69</v>
      </c>
      <c r="I192" s="251"/>
      <c r="J192" s="246"/>
      <c r="K192" s="246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191</v>
      </c>
      <c r="AU192" s="256" t="s">
        <v>84</v>
      </c>
      <c r="AV192" s="13" t="s">
        <v>84</v>
      </c>
      <c r="AW192" s="13" t="s">
        <v>4</v>
      </c>
      <c r="AX192" s="13" t="s">
        <v>80</v>
      </c>
      <c r="AY192" s="256" t="s">
        <v>182</v>
      </c>
    </row>
    <row r="193" s="2" customFormat="1" ht="37.8" customHeight="1">
      <c r="A193" s="37"/>
      <c r="B193" s="38"/>
      <c r="C193" s="226" t="s">
        <v>345</v>
      </c>
      <c r="D193" s="226" t="s">
        <v>184</v>
      </c>
      <c r="E193" s="227" t="s">
        <v>1108</v>
      </c>
      <c r="F193" s="228" t="s">
        <v>1109</v>
      </c>
      <c r="G193" s="229" t="s">
        <v>305</v>
      </c>
      <c r="H193" s="230">
        <v>121.739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41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518</v>
      </c>
      <c r="AT193" s="238" t="s">
        <v>184</v>
      </c>
      <c r="AU193" s="238" t="s">
        <v>84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518</v>
      </c>
      <c r="BM193" s="238" t="s">
        <v>1110</v>
      </c>
    </row>
    <row r="194" s="2" customFormat="1">
      <c r="A194" s="37"/>
      <c r="B194" s="38"/>
      <c r="C194" s="39"/>
      <c r="D194" s="240" t="s">
        <v>189</v>
      </c>
      <c r="E194" s="39"/>
      <c r="F194" s="241" t="s">
        <v>1111</v>
      </c>
      <c r="G194" s="39"/>
      <c r="H194" s="39"/>
      <c r="I194" s="242"/>
      <c r="J194" s="39"/>
      <c r="K194" s="39"/>
      <c r="L194" s="43"/>
      <c r="M194" s="243"/>
      <c r="N194" s="24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189</v>
      </c>
      <c r="AU194" s="16" t="s">
        <v>84</v>
      </c>
    </row>
    <row r="195" s="13" customFormat="1">
      <c r="A195" s="13"/>
      <c r="B195" s="245"/>
      <c r="C195" s="246"/>
      <c r="D195" s="247" t="s">
        <v>191</v>
      </c>
      <c r="E195" s="248" t="s">
        <v>1</v>
      </c>
      <c r="F195" s="249" t="s">
        <v>1112</v>
      </c>
      <c r="G195" s="246"/>
      <c r="H195" s="250">
        <v>121.73913043478299</v>
      </c>
      <c r="I195" s="251"/>
      <c r="J195" s="246"/>
      <c r="K195" s="246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191</v>
      </c>
      <c r="AU195" s="256" t="s">
        <v>84</v>
      </c>
      <c r="AV195" s="13" t="s">
        <v>84</v>
      </c>
      <c r="AW195" s="13" t="s">
        <v>33</v>
      </c>
      <c r="AX195" s="13" t="s">
        <v>76</v>
      </c>
      <c r="AY195" s="256" t="s">
        <v>182</v>
      </c>
    </row>
    <row r="196" s="2" customFormat="1" ht="24.15" customHeight="1">
      <c r="A196" s="37"/>
      <c r="B196" s="38"/>
      <c r="C196" s="257" t="s">
        <v>349</v>
      </c>
      <c r="D196" s="257" t="s">
        <v>261</v>
      </c>
      <c r="E196" s="258" t="s">
        <v>1113</v>
      </c>
      <c r="F196" s="259" t="s">
        <v>1114</v>
      </c>
      <c r="G196" s="260" t="s">
        <v>305</v>
      </c>
      <c r="H196" s="261">
        <v>140</v>
      </c>
      <c r="I196" s="262"/>
      <c r="J196" s="263">
        <f>ROUND(I196*H196,2)</f>
        <v>0</v>
      </c>
      <c r="K196" s="264"/>
      <c r="L196" s="265"/>
      <c r="M196" s="266" t="s">
        <v>1</v>
      </c>
      <c r="N196" s="267" t="s">
        <v>41</v>
      </c>
      <c r="O196" s="90"/>
      <c r="P196" s="236">
        <f>O196*H196</f>
        <v>0</v>
      </c>
      <c r="Q196" s="236">
        <v>0.00064000000000000005</v>
      </c>
      <c r="R196" s="236">
        <f>Q196*H196</f>
        <v>0.089600000000000013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983</v>
      </c>
      <c r="AT196" s="238" t="s">
        <v>261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983</v>
      </c>
      <c r="BM196" s="238" t="s">
        <v>1115</v>
      </c>
    </row>
    <row r="197" s="2" customFormat="1">
      <c r="A197" s="37"/>
      <c r="B197" s="38"/>
      <c r="C197" s="39"/>
      <c r="D197" s="247" t="s">
        <v>271</v>
      </c>
      <c r="E197" s="39"/>
      <c r="F197" s="268" t="s">
        <v>1116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271</v>
      </c>
      <c r="AU197" s="16" t="s">
        <v>84</v>
      </c>
    </row>
    <row r="198" s="13" customFormat="1">
      <c r="A198" s="13"/>
      <c r="B198" s="245"/>
      <c r="C198" s="246"/>
      <c r="D198" s="247" t="s">
        <v>191</v>
      </c>
      <c r="E198" s="246"/>
      <c r="F198" s="249" t="s">
        <v>1117</v>
      </c>
      <c r="G198" s="246"/>
      <c r="H198" s="250">
        <v>140</v>
      </c>
      <c r="I198" s="251"/>
      <c r="J198" s="246"/>
      <c r="K198" s="246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191</v>
      </c>
      <c r="AU198" s="256" t="s">
        <v>84</v>
      </c>
      <c r="AV198" s="13" t="s">
        <v>84</v>
      </c>
      <c r="AW198" s="13" t="s">
        <v>4</v>
      </c>
      <c r="AX198" s="13" t="s">
        <v>80</v>
      </c>
      <c r="AY198" s="256" t="s">
        <v>182</v>
      </c>
    </row>
    <row r="199" s="2" customFormat="1" ht="16.5" customHeight="1">
      <c r="A199" s="37"/>
      <c r="B199" s="38"/>
      <c r="C199" s="257" t="s">
        <v>354</v>
      </c>
      <c r="D199" s="257" t="s">
        <v>261</v>
      </c>
      <c r="E199" s="258" t="s">
        <v>1118</v>
      </c>
      <c r="F199" s="259" t="s">
        <v>1119</v>
      </c>
      <c r="G199" s="260" t="s">
        <v>608</v>
      </c>
      <c r="H199" s="261">
        <v>1</v>
      </c>
      <c r="I199" s="262"/>
      <c r="J199" s="263">
        <f>ROUND(I199*H199,2)</f>
        <v>0</v>
      </c>
      <c r="K199" s="264"/>
      <c r="L199" s="265"/>
      <c r="M199" s="266" t="s">
        <v>1</v>
      </c>
      <c r="N199" s="267" t="s">
        <v>41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983</v>
      </c>
      <c r="AT199" s="238" t="s">
        <v>261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983</v>
      </c>
      <c r="BM199" s="238" t="s">
        <v>1120</v>
      </c>
    </row>
    <row r="200" s="2" customFormat="1" ht="21.75" customHeight="1">
      <c r="A200" s="37"/>
      <c r="B200" s="38"/>
      <c r="C200" s="226" t="s">
        <v>358</v>
      </c>
      <c r="D200" s="226" t="s">
        <v>184</v>
      </c>
      <c r="E200" s="227" t="s">
        <v>1121</v>
      </c>
      <c r="F200" s="228" t="s">
        <v>1122</v>
      </c>
      <c r="G200" s="229" t="s">
        <v>305</v>
      </c>
      <c r="H200" s="230">
        <v>82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41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518</v>
      </c>
      <c r="AT200" s="238" t="s">
        <v>184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518</v>
      </c>
      <c r="BM200" s="238" t="s">
        <v>1123</v>
      </c>
    </row>
    <row r="201" s="2" customFormat="1" ht="16.5" customHeight="1">
      <c r="A201" s="37"/>
      <c r="B201" s="38"/>
      <c r="C201" s="226" t="s">
        <v>363</v>
      </c>
      <c r="D201" s="226" t="s">
        <v>184</v>
      </c>
      <c r="E201" s="227" t="s">
        <v>1124</v>
      </c>
      <c r="F201" s="228" t="s">
        <v>1125</v>
      </c>
      <c r="G201" s="229" t="s">
        <v>608</v>
      </c>
      <c r="H201" s="230">
        <v>1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518</v>
      </c>
      <c r="AT201" s="238" t="s">
        <v>184</v>
      </c>
      <c r="AU201" s="238" t="s">
        <v>84</v>
      </c>
      <c r="AY201" s="16" t="s">
        <v>182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518</v>
      </c>
      <c r="BM201" s="238" t="s">
        <v>1126</v>
      </c>
    </row>
    <row r="202" s="2" customFormat="1" ht="16.5" customHeight="1">
      <c r="A202" s="37"/>
      <c r="B202" s="38"/>
      <c r="C202" s="226" t="s">
        <v>367</v>
      </c>
      <c r="D202" s="226" t="s">
        <v>184</v>
      </c>
      <c r="E202" s="227" t="s">
        <v>1127</v>
      </c>
      <c r="F202" s="228" t="s">
        <v>1128</v>
      </c>
      <c r="G202" s="229" t="s">
        <v>1129</v>
      </c>
      <c r="H202" s="230">
        <v>1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518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518</v>
      </c>
      <c r="BM202" s="238" t="s">
        <v>1130</v>
      </c>
    </row>
    <row r="203" s="2" customFormat="1" ht="16.5" customHeight="1">
      <c r="A203" s="37"/>
      <c r="B203" s="38"/>
      <c r="C203" s="226" t="s">
        <v>372</v>
      </c>
      <c r="D203" s="226" t="s">
        <v>184</v>
      </c>
      <c r="E203" s="227" t="s">
        <v>1131</v>
      </c>
      <c r="F203" s="228" t="s">
        <v>1132</v>
      </c>
      <c r="G203" s="229" t="s">
        <v>608</v>
      </c>
      <c r="H203" s="230">
        <v>1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41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518</v>
      </c>
      <c r="AT203" s="238" t="s">
        <v>184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518</v>
      </c>
      <c r="BM203" s="238" t="s">
        <v>1133</v>
      </c>
    </row>
    <row r="204" s="12" customFormat="1" ht="22.8" customHeight="1">
      <c r="A204" s="12"/>
      <c r="B204" s="210"/>
      <c r="C204" s="211"/>
      <c r="D204" s="212" t="s">
        <v>75</v>
      </c>
      <c r="E204" s="224" t="s">
        <v>1134</v>
      </c>
      <c r="F204" s="224" t="s">
        <v>1135</v>
      </c>
      <c r="G204" s="211"/>
      <c r="H204" s="211"/>
      <c r="I204" s="214"/>
      <c r="J204" s="225">
        <f>BK204</f>
        <v>0</v>
      </c>
      <c r="K204" s="211"/>
      <c r="L204" s="216"/>
      <c r="M204" s="217"/>
      <c r="N204" s="218"/>
      <c r="O204" s="218"/>
      <c r="P204" s="219">
        <f>SUM(P205:P261)</f>
        <v>0</v>
      </c>
      <c r="Q204" s="218"/>
      <c r="R204" s="219">
        <f>SUM(R205:R261)</f>
        <v>5.4072005999999995</v>
      </c>
      <c r="S204" s="218"/>
      <c r="T204" s="220">
        <f>SUM(T205:T261)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119</v>
      </c>
      <c r="AT204" s="222" t="s">
        <v>75</v>
      </c>
      <c r="AU204" s="222" t="s">
        <v>80</v>
      </c>
      <c r="AY204" s="221" t="s">
        <v>182</v>
      </c>
      <c r="BK204" s="223">
        <f>SUM(BK205:BK261)</f>
        <v>0</v>
      </c>
    </row>
    <row r="205" s="2" customFormat="1" ht="24.15" customHeight="1">
      <c r="A205" s="37"/>
      <c r="B205" s="38"/>
      <c r="C205" s="226" t="s">
        <v>376</v>
      </c>
      <c r="D205" s="226" t="s">
        <v>184</v>
      </c>
      <c r="E205" s="227" t="s">
        <v>1136</v>
      </c>
      <c r="F205" s="228" t="s">
        <v>1137</v>
      </c>
      <c r="G205" s="229" t="s">
        <v>1138</v>
      </c>
      <c r="H205" s="230">
        <v>0.051999999999999998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0.0088000000000000005</v>
      </c>
      <c r="R205" s="236">
        <f>Q205*H205</f>
        <v>0.00045760000000000001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518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518</v>
      </c>
      <c r="BM205" s="238" t="s">
        <v>1139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1140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2" customFormat="1">
      <c r="A207" s="37"/>
      <c r="B207" s="38"/>
      <c r="C207" s="39"/>
      <c r="D207" s="247" t="s">
        <v>1141</v>
      </c>
      <c r="E207" s="39"/>
      <c r="F207" s="268" t="s">
        <v>1142</v>
      </c>
      <c r="G207" s="39"/>
      <c r="H207" s="39"/>
      <c r="I207" s="242"/>
      <c r="J207" s="39"/>
      <c r="K207" s="39"/>
      <c r="L207" s="43"/>
      <c r="M207" s="243"/>
      <c r="N207" s="24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1141</v>
      </c>
      <c r="AU207" s="16" t="s">
        <v>84</v>
      </c>
    </row>
    <row r="208" s="2" customFormat="1" ht="16.5" customHeight="1">
      <c r="A208" s="37"/>
      <c r="B208" s="38"/>
      <c r="C208" s="226" t="s">
        <v>382</v>
      </c>
      <c r="D208" s="226" t="s">
        <v>184</v>
      </c>
      <c r="E208" s="227" t="s">
        <v>1143</v>
      </c>
      <c r="F208" s="228" t="s">
        <v>1144</v>
      </c>
      <c r="G208" s="229" t="s">
        <v>269</v>
      </c>
      <c r="H208" s="230">
        <v>2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0.0088000000000000005</v>
      </c>
      <c r="R208" s="236">
        <f>Q208*H208</f>
        <v>0.017600000000000001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518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518</v>
      </c>
      <c r="BM208" s="238" t="s">
        <v>1145</v>
      </c>
    </row>
    <row r="209" s="2" customFormat="1">
      <c r="A209" s="37"/>
      <c r="B209" s="38"/>
      <c r="C209" s="39"/>
      <c r="D209" s="247" t="s">
        <v>1141</v>
      </c>
      <c r="E209" s="39"/>
      <c r="F209" s="268" t="s">
        <v>1142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1141</v>
      </c>
      <c r="AU209" s="16" t="s">
        <v>84</v>
      </c>
    </row>
    <row r="210" s="2" customFormat="1" ht="24.15" customHeight="1">
      <c r="A210" s="37"/>
      <c r="B210" s="38"/>
      <c r="C210" s="226" t="s">
        <v>387</v>
      </c>
      <c r="D210" s="226" t="s">
        <v>184</v>
      </c>
      <c r="E210" s="227" t="s">
        <v>1146</v>
      </c>
      <c r="F210" s="228" t="s">
        <v>1147</v>
      </c>
      <c r="G210" s="229" t="s">
        <v>211</v>
      </c>
      <c r="H210" s="230">
        <v>7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41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518</v>
      </c>
      <c r="AT210" s="238" t="s">
        <v>184</v>
      </c>
      <c r="AU210" s="238" t="s">
        <v>84</v>
      </c>
      <c r="AY210" s="16" t="s">
        <v>182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518</v>
      </c>
      <c r="BM210" s="238" t="s">
        <v>1148</v>
      </c>
    </row>
    <row r="211" s="2" customFormat="1">
      <c r="A211" s="37"/>
      <c r="B211" s="38"/>
      <c r="C211" s="39"/>
      <c r="D211" s="240" t="s">
        <v>189</v>
      </c>
      <c r="E211" s="39"/>
      <c r="F211" s="241" t="s">
        <v>1149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189</v>
      </c>
      <c r="AU211" s="16" t="s">
        <v>84</v>
      </c>
    </row>
    <row r="212" s="13" customFormat="1">
      <c r="A212" s="13"/>
      <c r="B212" s="245"/>
      <c r="C212" s="246"/>
      <c r="D212" s="247" t="s">
        <v>191</v>
      </c>
      <c r="E212" s="248" t="s">
        <v>1</v>
      </c>
      <c r="F212" s="249" t="s">
        <v>1150</v>
      </c>
      <c r="G212" s="246"/>
      <c r="H212" s="250">
        <v>7</v>
      </c>
      <c r="I212" s="251"/>
      <c r="J212" s="246"/>
      <c r="K212" s="246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191</v>
      </c>
      <c r="AU212" s="256" t="s">
        <v>84</v>
      </c>
      <c r="AV212" s="13" t="s">
        <v>84</v>
      </c>
      <c r="AW212" s="13" t="s">
        <v>33</v>
      </c>
      <c r="AX212" s="13" t="s">
        <v>76</v>
      </c>
      <c r="AY212" s="256" t="s">
        <v>182</v>
      </c>
    </row>
    <row r="213" s="2" customFormat="1" ht="24.15" customHeight="1">
      <c r="A213" s="37"/>
      <c r="B213" s="38"/>
      <c r="C213" s="226" t="s">
        <v>392</v>
      </c>
      <c r="D213" s="226" t="s">
        <v>184</v>
      </c>
      <c r="E213" s="227" t="s">
        <v>1151</v>
      </c>
      <c r="F213" s="228" t="s">
        <v>1152</v>
      </c>
      <c r="G213" s="229" t="s">
        <v>305</v>
      </c>
      <c r="H213" s="230">
        <v>14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41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518</v>
      </c>
      <c r="AT213" s="238" t="s">
        <v>184</v>
      </c>
      <c r="AU213" s="238" t="s">
        <v>84</v>
      </c>
      <c r="AY213" s="16" t="s">
        <v>182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518</v>
      </c>
      <c r="BM213" s="238" t="s">
        <v>1153</v>
      </c>
    </row>
    <row r="214" s="2" customFormat="1">
      <c r="A214" s="37"/>
      <c r="B214" s="38"/>
      <c r="C214" s="39"/>
      <c r="D214" s="240" t="s">
        <v>189</v>
      </c>
      <c r="E214" s="39"/>
      <c r="F214" s="241" t="s">
        <v>1154</v>
      </c>
      <c r="G214" s="39"/>
      <c r="H214" s="39"/>
      <c r="I214" s="242"/>
      <c r="J214" s="39"/>
      <c r="K214" s="39"/>
      <c r="L214" s="43"/>
      <c r="M214" s="243"/>
      <c r="N214" s="24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189</v>
      </c>
      <c r="AU214" s="16" t="s">
        <v>84</v>
      </c>
    </row>
    <row r="215" s="2" customFormat="1" ht="24.15" customHeight="1">
      <c r="A215" s="37"/>
      <c r="B215" s="38"/>
      <c r="C215" s="226" t="s">
        <v>397</v>
      </c>
      <c r="D215" s="226" t="s">
        <v>184</v>
      </c>
      <c r="E215" s="227" t="s">
        <v>1155</v>
      </c>
      <c r="F215" s="228" t="s">
        <v>1156</v>
      </c>
      <c r="G215" s="229" t="s">
        <v>305</v>
      </c>
      <c r="H215" s="230">
        <v>10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41</v>
      </c>
      <c r="O215" s="90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518</v>
      </c>
      <c r="AT215" s="238" t="s">
        <v>184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518</v>
      </c>
      <c r="BM215" s="238" t="s">
        <v>1157</v>
      </c>
    </row>
    <row r="216" s="2" customFormat="1">
      <c r="A216" s="37"/>
      <c r="B216" s="38"/>
      <c r="C216" s="39"/>
      <c r="D216" s="240" t="s">
        <v>189</v>
      </c>
      <c r="E216" s="39"/>
      <c r="F216" s="241" t="s">
        <v>1158</v>
      </c>
      <c r="G216" s="39"/>
      <c r="H216" s="39"/>
      <c r="I216" s="242"/>
      <c r="J216" s="39"/>
      <c r="K216" s="39"/>
      <c r="L216" s="43"/>
      <c r="M216" s="243"/>
      <c r="N216" s="24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189</v>
      </c>
      <c r="AU216" s="16" t="s">
        <v>84</v>
      </c>
    </row>
    <row r="217" s="13" customFormat="1">
      <c r="A217" s="13"/>
      <c r="B217" s="245"/>
      <c r="C217" s="246"/>
      <c r="D217" s="247" t="s">
        <v>191</v>
      </c>
      <c r="E217" s="248" t="s">
        <v>1</v>
      </c>
      <c r="F217" s="249" t="s">
        <v>1159</v>
      </c>
      <c r="G217" s="246"/>
      <c r="H217" s="250">
        <v>10</v>
      </c>
      <c r="I217" s="251"/>
      <c r="J217" s="246"/>
      <c r="K217" s="246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191</v>
      </c>
      <c r="AU217" s="256" t="s">
        <v>84</v>
      </c>
      <c r="AV217" s="13" t="s">
        <v>84</v>
      </c>
      <c r="AW217" s="13" t="s">
        <v>33</v>
      </c>
      <c r="AX217" s="13" t="s">
        <v>76</v>
      </c>
      <c r="AY217" s="256" t="s">
        <v>182</v>
      </c>
    </row>
    <row r="218" s="2" customFormat="1" ht="24.15" customHeight="1">
      <c r="A218" s="37"/>
      <c r="B218" s="38"/>
      <c r="C218" s="226" t="s">
        <v>401</v>
      </c>
      <c r="D218" s="226" t="s">
        <v>184</v>
      </c>
      <c r="E218" s="227" t="s">
        <v>1160</v>
      </c>
      <c r="F218" s="228" t="s">
        <v>1161</v>
      </c>
      <c r="G218" s="229" t="s">
        <v>305</v>
      </c>
      <c r="H218" s="230">
        <v>38</v>
      </c>
      <c r="I218" s="231"/>
      <c r="J218" s="232">
        <f>ROUND(I218*H218,2)</f>
        <v>0</v>
      </c>
      <c r="K218" s="233"/>
      <c r="L218" s="43"/>
      <c r="M218" s="234" t="s">
        <v>1</v>
      </c>
      <c r="N218" s="235" t="s">
        <v>41</v>
      </c>
      <c r="O218" s="90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518</v>
      </c>
      <c r="AT218" s="238" t="s">
        <v>184</v>
      </c>
      <c r="AU218" s="238" t="s">
        <v>84</v>
      </c>
      <c r="AY218" s="16" t="s">
        <v>182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80</v>
      </c>
      <c r="BK218" s="239">
        <f>ROUND(I218*H218,2)</f>
        <v>0</v>
      </c>
      <c r="BL218" s="16" t="s">
        <v>518</v>
      </c>
      <c r="BM218" s="238" t="s">
        <v>1162</v>
      </c>
    </row>
    <row r="219" s="2" customFormat="1">
      <c r="A219" s="37"/>
      <c r="B219" s="38"/>
      <c r="C219" s="39"/>
      <c r="D219" s="240" t="s">
        <v>189</v>
      </c>
      <c r="E219" s="39"/>
      <c r="F219" s="241" t="s">
        <v>1163</v>
      </c>
      <c r="G219" s="39"/>
      <c r="H219" s="39"/>
      <c r="I219" s="242"/>
      <c r="J219" s="39"/>
      <c r="K219" s="39"/>
      <c r="L219" s="43"/>
      <c r="M219" s="243"/>
      <c r="N219" s="24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189</v>
      </c>
      <c r="AU219" s="16" t="s">
        <v>84</v>
      </c>
    </row>
    <row r="220" s="2" customFormat="1" ht="37.8" customHeight="1">
      <c r="A220" s="37"/>
      <c r="B220" s="38"/>
      <c r="C220" s="226" t="s">
        <v>406</v>
      </c>
      <c r="D220" s="226" t="s">
        <v>184</v>
      </c>
      <c r="E220" s="227" t="s">
        <v>1164</v>
      </c>
      <c r="F220" s="228" t="s">
        <v>1165</v>
      </c>
      <c r="G220" s="229" t="s">
        <v>187</v>
      </c>
      <c r="H220" s="230">
        <v>9.5</v>
      </c>
      <c r="I220" s="231"/>
      <c r="J220" s="232">
        <f>ROUND(I220*H220,2)</f>
        <v>0</v>
      </c>
      <c r="K220" s="233"/>
      <c r="L220" s="43"/>
      <c r="M220" s="234" t="s">
        <v>1</v>
      </c>
      <c r="N220" s="235" t="s">
        <v>41</v>
      </c>
      <c r="O220" s="90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518</v>
      </c>
      <c r="AT220" s="238" t="s">
        <v>184</v>
      </c>
      <c r="AU220" s="238" t="s">
        <v>84</v>
      </c>
      <c r="AY220" s="16" t="s">
        <v>182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80</v>
      </c>
      <c r="BK220" s="239">
        <f>ROUND(I220*H220,2)</f>
        <v>0</v>
      </c>
      <c r="BL220" s="16" t="s">
        <v>518</v>
      </c>
      <c r="BM220" s="238" t="s">
        <v>1166</v>
      </c>
    </row>
    <row r="221" s="2" customFormat="1">
      <c r="A221" s="37"/>
      <c r="B221" s="38"/>
      <c r="C221" s="39"/>
      <c r="D221" s="240" t="s">
        <v>189</v>
      </c>
      <c r="E221" s="39"/>
      <c r="F221" s="241" t="s">
        <v>1167</v>
      </c>
      <c r="G221" s="39"/>
      <c r="H221" s="39"/>
      <c r="I221" s="242"/>
      <c r="J221" s="39"/>
      <c r="K221" s="39"/>
      <c r="L221" s="43"/>
      <c r="M221" s="243"/>
      <c r="N221" s="24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189</v>
      </c>
      <c r="AU221" s="16" t="s">
        <v>84</v>
      </c>
    </row>
    <row r="222" s="2" customFormat="1" ht="37.8" customHeight="1">
      <c r="A222" s="37"/>
      <c r="B222" s="38"/>
      <c r="C222" s="226" t="s">
        <v>412</v>
      </c>
      <c r="D222" s="226" t="s">
        <v>184</v>
      </c>
      <c r="E222" s="227" t="s">
        <v>1168</v>
      </c>
      <c r="F222" s="228" t="s">
        <v>1169</v>
      </c>
      <c r="G222" s="229" t="s">
        <v>187</v>
      </c>
      <c r="H222" s="230">
        <v>9.5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518</v>
      </c>
      <c r="AT222" s="238" t="s">
        <v>184</v>
      </c>
      <c r="AU222" s="238" t="s">
        <v>84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518</v>
      </c>
      <c r="BM222" s="238" t="s">
        <v>1170</v>
      </c>
    </row>
    <row r="223" s="2" customFormat="1">
      <c r="A223" s="37"/>
      <c r="B223" s="38"/>
      <c r="C223" s="39"/>
      <c r="D223" s="240" t="s">
        <v>189</v>
      </c>
      <c r="E223" s="39"/>
      <c r="F223" s="241" t="s">
        <v>1171</v>
      </c>
      <c r="G223" s="39"/>
      <c r="H223" s="39"/>
      <c r="I223" s="242"/>
      <c r="J223" s="39"/>
      <c r="K223" s="39"/>
      <c r="L223" s="43"/>
      <c r="M223" s="243"/>
      <c r="N223" s="24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189</v>
      </c>
      <c r="AU223" s="16" t="s">
        <v>84</v>
      </c>
    </row>
    <row r="224" s="2" customFormat="1" ht="37.8" customHeight="1">
      <c r="A224" s="37"/>
      <c r="B224" s="38"/>
      <c r="C224" s="226" t="s">
        <v>417</v>
      </c>
      <c r="D224" s="226" t="s">
        <v>184</v>
      </c>
      <c r="E224" s="227" t="s">
        <v>1172</v>
      </c>
      <c r="F224" s="228" t="s">
        <v>1173</v>
      </c>
      <c r="G224" s="229" t="s">
        <v>187</v>
      </c>
      <c r="H224" s="230">
        <v>133</v>
      </c>
      <c r="I224" s="231"/>
      <c r="J224" s="232">
        <f>ROUND(I224*H224,2)</f>
        <v>0</v>
      </c>
      <c r="K224" s="233"/>
      <c r="L224" s="43"/>
      <c r="M224" s="234" t="s">
        <v>1</v>
      </c>
      <c r="N224" s="235" t="s">
        <v>41</v>
      </c>
      <c r="O224" s="90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518</v>
      </c>
      <c r="AT224" s="238" t="s">
        <v>184</v>
      </c>
      <c r="AU224" s="238" t="s">
        <v>84</v>
      </c>
      <c r="AY224" s="16" t="s">
        <v>182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80</v>
      </c>
      <c r="BK224" s="239">
        <f>ROUND(I224*H224,2)</f>
        <v>0</v>
      </c>
      <c r="BL224" s="16" t="s">
        <v>518</v>
      </c>
      <c r="BM224" s="238" t="s">
        <v>1174</v>
      </c>
    </row>
    <row r="225" s="2" customFormat="1">
      <c r="A225" s="37"/>
      <c r="B225" s="38"/>
      <c r="C225" s="39"/>
      <c r="D225" s="240" t="s">
        <v>189</v>
      </c>
      <c r="E225" s="39"/>
      <c r="F225" s="241" t="s">
        <v>1175</v>
      </c>
      <c r="G225" s="39"/>
      <c r="H225" s="39"/>
      <c r="I225" s="242"/>
      <c r="J225" s="39"/>
      <c r="K225" s="39"/>
      <c r="L225" s="43"/>
      <c r="M225" s="243"/>
      <c r="N225" s="24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189</v>
      </c>
      <c r="AU225" s="16" t="s">
        <v>84</v>
      </c>
    </row>
    <row r="226" s="13" customFormat="1">
      <c r="A226" s="13"/>
      <c r="B226" s="245"/>
      <c r="C226" s="246"/>
      <c r="D226" s="247" t="s">
        <v>191</v>
      </c>
      <c r="E226" s="246"/>
      <c r="F226" s="249" t="s">
        <v>1176</v>
      </c>
      <c r="G226" s="246"/>
      <c r="H226" s="250">
        <v>133</v>
      </c>
      <c r="I226" s="251"/>
      <c r="J226" s="246"/>
      <c r="K226" s="246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191</v>
      </c>
      <c r="AU226" s="256" t="s">
        <v>84</v>
      </c>
      <c r="AV226" s="13" t="s">
        <v>84</v>
      </c>
      <c r="AW226" s="13" t="s">
        <v>4</v>
      </c>
      <c r="AX226" s="13" t="s">
        <v>80</v>
      </c>
      <c r="AY226" s="256" t="s">
        <v>182</v>
      </c>
    </row>
    <row r="227" s="2" customFormat="1" ht="24.15" customHeight="1">
      <c r="A227" s="37"/>
      <c r="B227" s="38"/>
      <c r="C227" s="226" t="s">
        <v>422</v>
      </c>
      <c r="D227" s="226" t="s">
        <v>184</v>
      </c>
      <c r="E227" s="227" t="s">
        <v>1177</v>
      </c>
      <c r="F227" s="228" t="s">
        <v>1178</v>
      </c>
      <c r="G227" s="229" t="s">
        <v>243</v>
      </c>
      <c r="H227" s="230">
        <v>18.050000000000001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518</v>
      </c>
      <c r="AT227" s="238" t="s">
        <v>184</v>
      </c>
      <c r="AU227" s="238" t="s">
        <v>84</v>
      </c>
      <c r="AY227" s="16" t="s">
        <v>182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80</v>
      </c>
      <c r="BK227" s="239">
        <f>ROUND(I227*H227,2)</f>
        <v>0</v>
      </c>
      <c r="BL227" s="16" t="s">
        <v>518</v>
      </c>
      <c r="BM227" s="238" t="s">
        <v>1179</v>
      </c>
    </row>
    <row r="228" s="2" customFormat="1">
      <c r="A228" s="37"/>
      <c r="B228" s="38"/>
      <c r="C228" s="39"/>
      <c r="D228" s="240" t="s">
        <v>189</v>
      </c>
      <c r="E228" s="39"/>
      <c r="F228" s="241" t="s">
        <v>1180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189</v>
      </c>
      <c r="AU228" s="16" t="s">
        <v>84</v>
      </c>
    </row>
    <row r="229" s="13" customFormat="1">
      <c r="A229" s="13"/>
      <c r="B229" s="245"/>
      <c r="C229" s="246"/>
      <c r="D229" s="247" t="s">
        <v>191</v>
      </c>
      <c r="E229" s="246"/>
      <c r="F229" s="249" t="s">
        <v>1181</v>
      </c>
      <c r="G229" s="246"/>
      <c r="H229" s="250">
        <v>18.050000000000001</v>
      </c>
      <c r="I229" s="251"/>
      <c r="J229" s="246"/>
      <c r="K229" s="246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191</v>
      </c>
      <c r="AU229" s="256" t="s">
        <v>84</v>
      </c>
      <c r="AV229" s="13" t="s">
        <v>84</v>
      </c>
      <c r="AW229" s="13" t="s">
        <v>4</v>
      </c>
      <c r="AX229" s="13" t="s">
        <v>80</v>
      </c>
      <c r="AY229" s="256" t="s">
        <v>182</v>
      </c>
    </row>
    <row r="230" s="2" customFormat="1" ht="24.15" customHeight="1">
      <c r="A230" s="37"/>
      <c r="B230" s="38"/>
      <c r="C230" s="226" t="s">
        <v>427</v>
      </c>
      <c r="D230" s="226" t="s">
        <v>184</v>
      </c>
      <c r="E230" s="227" t="s">
        <v>1182</v>
      </c>
      <c r="F230" s="228" t="s">
        <v>1183</v>
      </c>
      <c r="G230" s="229" t="s">
        <v>305</v>
      </c>
      <c r="H230" s="230">
        <v>14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41</v>
      </c>
      <c r="O230" s="90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518</v>
      </c>
      <c r="AT230" s="238" t="s">
        <v>184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518</v>
      </c>
      <c r="BM230" s="238" t="s">
        <v>1184</v>
      </c>
    </row>
    <row r="231" s="2" customFormat="1">
      <c r="A231" s="37"/>
      <c r="B231" s="38"/>
      <c r="C231" s="39"/>
      <c r="D231" s="240" t="s">
        <v>189</v>
      </c>
      <c r="E231" s="39"/>
      <c r="F231" s="241" t="s">
        <v>1185</v>
      </c>
      <c r="G231" s="39"/>
      <c r="H231" s="39"/>
      <c r="I231" s="242"/>
      <c r="J231" s="39"/>
      <c r="K231" s="39"/>
      <c r="L231" s="43"/>
      <c r="M231" s="243"/>
      <c r="N231" s="24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189</v>
      </c>
      <c r="AU231" s="16" t="s">
        <v>84</v>
      </c>
    </row>
    <row r="232" s="2" customFormat="1" ht="24.15" customHeight="1">
      <c r="A232" s="37"/>
      <c r="B232" s="38"/>
      <c r="C232" s="226" t="s">
        <v>432</v>
      </c>
      <c r="D232" s="226" t="s">
        <v>184</v>
      </c>
      <c r="E232" s="227" t="s">
        <v>1186</v>
      </c>
      <c r="F232" s="228" t="s">
        <v>1187</v>
      </c>
      <c r="G232" s="229" t="s">
        <v>305</v>
      </c>
      <c r="H232" s="230">
        <v>10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41</v>
      </c>
      <c r="O232" s="90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518</v>
      </c>
      <c r="AT232" s="238" t="s">
        <v>184</v>
      </c>
      <c r="AU232" s="238" t="s">
        <v>84</v>
      </c>
      <c r="AY232" s="16" t="s">
        <v>182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518</v>
      </c>
      <c r="BM232" s="238" t="s">
        <v>1188</v>
      </c>
    </row>
    <row r="233" s="2" customFormat="1">
      <c r="A233" s="37"/>
      <c r="B233" s="38"/>
      <c r="C233" s="39"/>
      <c r="D233" s="240" t="s">
        <v>189</v>
      </c>
      <c r="E233" s="39"/>
      <c r="F233" s="241" t="s">
        <v>1189</v>
      </c>
      <c r="G233" s="39"/>
      <c r="H233" s="39"/>
      <c r="I233" s="242"/>
      <c r="J233" s="39"/>
      <c r="K233" s="39"/>
      <c r="L233" s="43"/>
      <c r="M233" s="243"/>
      <c r="N233" s="24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189</v>
      </c>
      <c r="AU233" s="16" t="s">
        <v>84</v>
      </c>
    </row>
    <row r="234" s="13" customFormat="1">
      <c r="A234" s="13"/>
      <c r="B234" s="245"/>
      <c r="C234" s="246"/>
      <c r="D234" s="247" t="s">
        <v>191</v>
      </c>
      <c r="E234" s="248" t="s">
        <v>1</v>
      </c>
      <c r="F234" s="249" t="s">
        <v>1159</v>
      </c>
      <c r="G234" s="246"/>
      <c r="H234" s="250">
        <v>10</v>
      </c>
      <c r="I234" s="251"/>
      <c r="J234" s="246"/>
      <c r="K234" s="246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191</v>
      </c>
      <c r="AU234" s="256" t="s">
        <v>84</v>
      </c>
      <c r="AV234" s="13" t="s">
        <v>84</v>
      </c>
      <c r="AW234" s="13" t="s">
        <v>33</v>
      </c>
      <c r="AX234" s="13" t="s">
        <v>76</v>
      </c>
      <c r="AY234" s="256" t="s">
        <v>182</v>
      </c>
    </row>
    <row r="235" s="2" customFormat="1" ht="24.15" customHeight="1">
      <c r="A235" s="37"/>
      <c r="B235" s="38"/>
      <c r="C235" s="226" t="s">
        <v>438</v>
      </c>
      <c r="D235" s="226" t="s">
        <v>184</v>
      </c>
      <c r="E235" s="227" t="s">
        <v>1190</v>
      </c>
      <c r="F235" s="228" t="s">
        <v>1191</v>
      </c>
      <c r="G235" s="229" t="s">
        <v>305</v>
      </c>
      <c r="H235" s="230">
        <v>38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518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518</v>
      </c>
      <c r="BM235" s="238" t="s">
        <v>1192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1193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2" customFormat="1" ht="24.15" customHeight="1">
      <c r="A237" s="37"/>
      <c r="B237" s="38"/>
      <c r="C237" s="226" t="s">
        <v>444</v>
      </c>
      <c r="D237" s="226" t="s">
        <v>184</v>
      </c>
      <c r="E237" s="227" t="s">
        <v>1194</v>
      </c>
      <c r="F237" s="228" t="s">
        <v>1195</v>
      </c>
      <c r="G237" s="229" t="s">
        <v>211</v>
      </c>
      <c r="H237" s="230">
        <v>7</v>
      </c>
      <c r="I237" s="231"/>
      <c r="J237" s="232">
        <f>ROUND(I237*H237,2)</f>
        <v>0</v>
      </c>
      <c r="K237" s="233"/>
      <c r="L237" s="43"/>
      <c r="M237" s="234" t="s">
        <v>1</v>
      </c>
      <c r="N237" s="235" t="s">
        <v>41</v>
      </c>
      <c r="O237" s="90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518</v>
      </c>
      <c r="AT237" s="238" t="s">
        <v>184</v>
      </c>
      <c r="AU237" s="238" t="s">
        <v>84</v>
      </c>
      <c r="AY237" s="16" t="s">
        <v>182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80</v>
      </c>
      <c r="BK237" s="239">
        <f>ROUND(I237*H237,2)</f>
        <v>0</v>
      </c>
      <c r="BL237" s="16" t="s">
        <v>518</v>
      </c>
      <c r="BM237" s="238" t="s">
        <v>1196</v>
      </c>
    </row>
    <row r="238" s="2" customFormat="1">
      <c r="A238" s="37"/>
      <c r="B238" s="38"/>
      <c r="C238" s="39"/>
      <c r="D238" s="240" t="s">
        <v>189</v>
      </c>
      <c r="E238" s="39"/>
      <c r="F238" s="241" t="s">
        <v>1197</v>
      </c>
      <c r="G238" s="39"/>
      <c r="H238" s="39"/>
      <c r="I238" s="242"/>
      <c r="J238" s="39"/>
      <c r="K238" s="39"/>
      <c r="L238" s="43"/>
      <c r="M238" s="243"/>
      <c r="N238" s="24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189</v>
      </c>
      <c r="AU238" s="16" t="s">
        <v>84</v>
      </c>
    </row>
    <row r="239" s="2" customFormat="1" ht="16.5" customHeight="1">
      <c r="A239" s="37"/>
      <c r="B239" s="38"/>
      <c r="C239" s="226" t="s">
        <v>449</v>
      </c>
      <c r="D239" s="226" t="s">
        <v>184</v>
      </c>
      <c r="E239" s="227" t="s">
        <v>1198</v>
      </c>
      <c r="F239" s="228" t="s">
        <v>1199</v>
      </c>
      <c r="G239" s="229" t="s">
        <v>211</v>
      </c>
      <c r="H239" s="230">
        <v>7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2.5000000000000001E-05</v>
      </c>
      <c r="R239" s="236">
        <f>Q239*H239</f>
        <v>0.000175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518</v>
      </c>
      <c r="AT239" s="238" t="s">
        <v>184</v>
      </c>
      <c r="AU239" s="238" t="s">
        <v>84</v>
      </c>
      <c r="AY239" s="16" t="s">
        <v>182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80</v>
      </c>
      <c r="BK239" s="239">
        <f>ROUND(I239*H239,2)</f>
        <v>0</v>
      </c>
      <c r="BL239" s="16" t="s">
        <v>518</v>
      </c>
      <c r="BM239" s="238" t="s">
        <v>1200</v>
      </c>
    </row>
    <row r="240" s="2" customFormat="1">
      <c r="A240" s="37"/>
      <c r="B240" s="38"/>
      <c r="C240" s="39"/>
      <c r="D240" s="240" t="s">
        <v>189</v>
      </c>
      <c r="E240" s="39"/>
      <c r="F240" s="241" t="s">
        <v>1201</v>
      </c>
      <c r="G240" s="39"/>
      <c r="H240" s="39"/>
      <c r="I240" s="242"/>
      <c r="J240" s="39"/>
      <c r="K240" s="39"/>
      <c r="L240" s="43"/>
      <c r="M240" s="243"/>
      <c r="N240" s="24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189</v>
      </c>
      <c r="AU240" s="16" t="s">
        <v>84</v>
      </c>
    </row>
    <row r="241" s="2" customFormat="1" ht="24.15" customHeight="1">
      <c r="A241" s="37"/>
      <c r="B241" s="38"/>
      <c r="C241" s="226" t="s">
        <v>454</v>
      </c>
      <c r="D241" s="226" t="s">
        <v>184</v>
      </c>
      <c r="E241" s="227" t="s">
        <v>1202</v>
      </c>
      <c r="F241" s="228" t="s">
        <v>1203</v>
      </c>
      <c r="G241" s="229" t="s">
        <v>187</v>
      </c>
      <c r="H241" s="230">
        <v>0.51800000000000002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41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518</v>
      </c>
      <c r="AT241" s="238" t="s">
        <v>184</v>
      </c>
      <c r="AU241" s="238" t="s">
        <v>84</v>
      </c>
      <c r="AY241" s="16" t="s">
        <v>182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80</v>
      </c>
      <c r="BK241" s="239">
        <f>ROUND(I241*H241,2)</f>
        <v>0</v>
      </c>
      <c r="BL241" s="16" t="s">
        <v>518</v>
      </c>
      <c r="BM241" s="238" t="s">
        <v>1204</v>
      </c>
    </row>
    <row r="242" s="2" customFormat="1">
      <c r="A242" s="37"/>
      <c r="B242" s="38"/>
      <c r="C242" s="39"/>
      <c r="D242" s="240" t="s">
        <v>189</v>
      </c>
      <c r="E242" s="39"/>
      <c r="F242" s="241" t="s">
        <v>1205</v>
      </c>
      <c r="G242" s="39"/>
      <c r="H242" s="39"/>
      <c r="I242" s="242"/>
      <c r="J242" s="39"/>
      <c r="K242" s="39"/>
      <c r="L242" s="43"/>
      <c r="M242" s="243"/>
      <c r="N242" s="24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189</v>
      </c>
      <c r="AU242" s="16" t="s">
        <v>84</v>
      </c>
    </row>
    <row r="243" s="13" customFormat="1">
      <c r="A243" s="13"/>
      <c r="B243" s="245"/>
      <c r="C243" s="246"/>
      <c r="D243" s="247" t="s">
        <v>191</v>
      </c>
      <c r="E243" s="248" t="s">
        <v>1</v>
      </c>
      <c r="F243" s="249" t="s">
        <v>1206</v>
      </c>
      <c r="G243" s="246"/>
      <c r="H243" s="250">
        <v>0.51749999999999996</v>
      </c>
      <c r="I243" s="251"/>
      <c r="J243" s="246"/>
      <c r="K243" s="246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191</v>
      </c>
      <c r="AU243" s="256" t="s">
        <v>84</v>
      </c>
      <c r="AV243" s="13" t="s">
        <v>84</v>
      </c>
      <c r="AW243" s="13" t="s">
        <v>33</v>
      </c>
      <c r="AX243" s="13" t="s">
        <v>76</v>
      </c>
      <c r="AY243" s="256" t="s">
        <v>182</v>
      </c>
    </row>
    <row r="244" s="2" customFormat="1" ht="16.5" customHeight="1">
      <c r="A244" s="37"/>
      <c r="B244" s="38"/>
      <c r="C244" s="226" t="s">
        <v>459</v>
      </c>
      <c r="D244" s="226" t="s">
        <v>184</v>
      </c>
      <c r="E244" s="227" t="s">
        <v>1207</v>
      </c>
      <c r="F244" s="228" t="s">
        <v>1208</v>
      </c>
      <c r="G244" s="229" t="s">
        <v>305</v>
      </c>
      <c r="H244" s="230">
        <v>38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41</v>
      </c>
      <c r="O244" s="90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518</v>
      </c>
      <c r="AT244" s="238" t="s">
        <v>184</v>
      </c>
      <c r="AU244" s="238" t="s">
        <v>84</v>
      </c>
      <c r="AY244" s="16" t="s">
        <v>182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80</v>
      </c>
      <c r="BK244" s="239">
        <f>ROUND(I244*H244,2)</f>
        <v>0</v>
      </c>
      <c r="BL244" s="16" t="s">
        <v>518</v>
      </c>
      <c r="BM244" s="238" t="s">
        <v>1209</v>
      </c>
    </row>
    <row r="245" s="2" customFormat="1" ht="16.5" customHeight="1">
      <c r="A245" s="37"/>
      <c r="B245" s="38"/>
      <c r="C245" s="257" t="s">
        <v>464</v>
      </c>
      <c r="D245" s="257" t="s">
        <v>261</v>
      </c>
      <c r="E245" s="258" t="s">
        <v>1210</v>
      </c>
      <c r="F245" s="259" t="s">
        <v>1211</v>
      </c>
      <c r="G245" s="260" t="s">
        <v>187</v>
      </c>
      <c r="H245" s="261">
        <v>2.3999999999999999</v>
      </c>
      <c r="I245" s="262"/>
      <c r="J245" s="263">
        <f>ROUND(I245*H245,2)</f>
        <v>0</v>
      </c>
      <c r="K245" s="264"/>
      <c r="L245" s="265"/>
      <c r="M245" s="266" t="s">
        <v>1</v>
      </c>
      <c r="N245" s="267" t="s">
        <v>41</v>
      </c>
      <c r="O245" s="90"/>
      <c r="P245" s="236">
        <f>O245*H245</f>
        <v>0</v>
      </c>
      <c r="Q245" s="236">
        <v>2.234</v>
      </c>
      <c r="R245" s="236">
        <f>Q245*H245</f>
        <v>5.3616000000000001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975</v>
      </c>
      <c r="AT245" s="238" t="s">
        <v>261</v>
      </c>
      <c r="AU245" s="238" t="s">
        <v>84</v>
      </c>
      <c r="AY245" s="16" t="s">
        <v>182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80</v>
      </c>
      <c r="BK245" s="239">
        <f>ROUND(I245*H245,2)</f>
        <v>0</v>
      </c>
      <c r="BL245" s="16" t="s">
        <v>518</v>
      </c>
      <c r="BM245" s="238" t="s">
        <v>1212</v>
      </c>
    </row>
    <row r="246" s="2" customFormat="1" ht="24.15" customHeight="1">
      <c r="A246" s="37"/>
      <c r="B246" s="38"/>
      <c r="C246" s="226" t="s">
        <v>470</v>
      </c>
      <c r="D246" s="226" t="s">
        <v>184</v>
      </c>
      <c r="E246" s="227" t="s">
        <v>1213</v>
      </c>
      <c r="F246" s="228" t="s">
        <v>1214</v>
      </c>
      <c r="G246" s="229" t="s">
        <v>305</v>
      </c>
      <c r="H246" s="230">
        <v>14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518</v>
      </c>
      <c r="AT246" s="238" t="s">
        <v>184</v>
      </c>
      <c r="AU246" s="238" t="s">
        <v>84</v>
      </c>
      <c r="AY246" s="16" t="s">
        <v>182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518</v>
      </c>
      <c r="BM246" s="238" t="s">
        <v>1215</v>
      </c>
    </row>
    <row r="247" s="2" customFormat="1">
      <c r="A247" s="37"/>
      <c r="B247" s="38"/>
      <c r="C247" s="39"/>
      <c r="D247" s="240" t="s">
        <v>189</v>
      </c>
      <c r="E247" s="39"/>
      <c r="F247" s="241" t="s">
        <v>1216</v>
      </c>
      <c r="G247" s="39"/>
      <c r="H247" s="39"/>
      <c r="I247" s="242"/>
      <c r="J247" s="39"/>
      <c r="K247" s="39"/>
      <c r="L247" s="43"/>
      <c r="M247" s="243"/>
      <c r="N247" s="24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189</v>
      </c>
      <c r="AU247" s="16" t="s">
        <v>84</v>
      </c>
    </row>
    <row r="248" s="2" customFormat="1" ht="21.75" customHeight="1">
      <c r="A248" s="37"/>
      <c r="B248" s="38"/>
      <c r="C248" s="226" t="s">
        <v>476</v>
      </c>
      <c r="D248" s="226" t="s">
        <v>184</v>
      </c>
      <c r="E248" s="227" t="s">
        <v>1217</v>
      </c>
      <c r="F248" s="228" t="s">
        <v>1218</v>
      </c>
      <c r="G248" s="229" t="s">
        <v>305</v>
      </c>
      <c r="H248" s="230">
        <v>60</v>
      </c>
      <c r="I248" s="231"/>
      <c r="J248" s="232">
        <f>ROUND(I248*H248,2)</f>
        <v>0</v>
      </c>
      <c r="K248" s="233"/>
      <c r="L248" s="43"/>
      <c r="M248" s="234" t="s">
        <v>1</v>
      </c>
      <c r="N248" s="235" t="s">
        <v>41</v>
      </c>
      <c r="O248" s="90"/>
      <c r="P248" s="236">
        <f>O248*H248</f>
        <v>0</v>
      </c>
      <c r="Q248" s="236">
        <v>9.1799999999999995E-05</v>
      </c>
      <c r="R248" s="236">
        <f>Q248*H248</f>
        <v>0.0055079999999999999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518</v>
      </c>
      <c r="AT248" s="238" t="s">
        <v>184</v>
      </c>
      <c r="AU248" s="238" t="s">
        <v>84</v>
      </c>
      <c r="AY248" s="16" t="s">
        <v>182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80</v>
      </c>
      <c r="BK248" s="239">
        <f>ROUND(I248*H248,2)</f>
        <v>0</v>
      </c>
      <c r="BL248" s="16" t="s">
        <v>518</v>
      </c>
      <c r="BM248" s="238" t="s">
        <v>1219</v>
      </c>
    </row>
    <row r="249" s="2" customFormat="1">
      <c r="A249" s="37"/>
      <c r="B249" s="38"/>
      <c r="C249" s="39"/>
      <c r="D249" s="240" t="s">
        <v>189</v>
      </c>
      <c r="E249" s="39"/>
      <c r="F249" s="241" t="s">
        <v>1220</v>
      </c>
      <c r="G249" s="39"/>
      <c r="H249" s="39"/>
      <c r="I249" s="242"/>
      <c r="J249" s="39"/>
      <c r="K249" s="39"/>
      <c r="L249" s="43"/>
      <c r="M249" s="243"/>
      <c r="N249" s="24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189</v>
      </c>
      <c r="AU249" s="16" t="s">
        <v>84</v>
      </c>
    </row>
    <row r="250" s="2" customFormat="1" ht="24.15" customHeight="1">
      <c r="A250" s="37"/>
      <c r="B250" s="38"/>
      <c r="C250" s="226" t="s">
        <v>481</v>
      </c>
      <c r="D250" s="226" t="s">
        <v>184</v>
      </c>
      <c r="E250" s="227" t="s">
        <v>1221</v>
      </c>
      <c r="F250" s="228" t="s">
        <v>1222</v>
      </c>
      <c r="G250" s="229" t="s">
        <v>305</v>
      </c>
      <c r="H250" s="230">
        <v>83.810000000000002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518</v>
      </c>
      <c r="AT250" s="238" t="s">
        <v>184</v>
      </c>
      <c r="AU250" s="238" t="s">
        <v>84</v>
      </c>
      <c r="AY250" s="16" t="s">
        <v>182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80</v>
      </c>
      <c r="BK250" s="239">
        <f>ROUND(I250*H250,2)</f>
        <v>0</v>
      </c>
      <c r="BL250" s="16" t="s">
        <v>518</v>
      </c>
      <c r="BM250" s="238" t="s">
        <v>1223</v>
      </c>
    </row>
    <row r="251" s="2" customFormat="1">
      <c r="A251" s="37"/>
      <c r="B251" s="38"/>
      <c r="C251" s="39"/>
      <c r="D251" s="240" t="s">
        <v>189</v>
      </c>
      <c r="E251" s="39"/>
      <c r="F251" s="241" t="s">
        <v>1224</v>
      </c>
      <c r="G251" s="39"/>
      <c r="H251" s="39"/>
      <c r="I251" s="242"/>
      <c r="J251" s="39"/>
      <c r="K251" s="39"/>
      <c r="L251" s="43"/>
      <c r="M251" s="243"/>
      <c r="N251" s="24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189</v>
      </c>
      <c r="AU251" s="16" t="s">
        <v>84</v>
      </c>
    </row>
    <row r="252" s="13" customFormat="1">
      <c r="A252" s="13"/>
      <c r="B252" s="245"/>
      <c r="C252" s="246"/>
      <c r="D252" s="247" t="s">
        <v>191</v>
      </c>
      <c r="E252" s="248" t="s">
        <v>1</v>
      </c>
      <c r="F252" s="249" t="s">
        <v>1225</v>
      </c>
      <c r="G252" s="246"/>
      <c r="H252" s="250">
        <v>83.809523809523796</v>
      </c>
      <c r="I252" s="251"/>
      <c r="J252" s="246"/>
      <c r="K252" s="246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191</v>
      </c>
      <c r="AU252" s="256" t="s">
        <v>84</v>
      </c>
      <c r="AV252" s="13" t="s">
        <v>84</v>
      </c>
      <c r="AW252" s="13" t="s">
        <v>33</v>
      </c>
      <c r="AX252" s="13" t="s">
        <v>76</v>
      </c>
      <c r="AY252" s="256" t="s">
        <v>182</v>
      </c>
    </row>
    <row r="253" s="2" customFormat="1" ht="16.5" customHeight="1">
      <c r="A253" s="37"/>
      <c r="B253" s="38"/>
      <c r="C253" s="257" t="s">
        <v>485</v>
      </c>
      <c r="D253" s="257" t="s">
        <v>261</v>
      </c>
      <c r="E253" s="258" t="s">
        <v>1226</v>
      </c>
      <c r="F253" s="259" t="s">
        <v>1227</v>
      </c>
      <c r="G253" s="260" t="s">
        <v>305</v>
      </c>
      <c r="H253" s="261">
        <v>6</v>
      </c>
      <c r="I253" s="262"/>
      <c r="J253" s="263">
        <f>ROUND(I253*H253,2)</f>
        <v>0</v>
      </c>
      <c r="K253" s="264"/>
      <c r="L253" s="265"/>
      <c r="M253" s="266" t="s">
        <v>1</v>
      </c>
      <c r="N253" s="267" t="s">
        <v>41</v>
      </c>
      <c r="O253" s="90"/>
      <c r="P253" s="236">
        <f>O253*H253</f>
        <v>0</v>
      </c>
      <c r="Q253" s="236">
        <v>0.00012</v>
      </c>
      <c r="R253" s="236">
        <f>Q253*H253</f>
        <v>0.00072000000000000005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975</v>
      </c>
      <c r="AT253" s="238" t="s">
        <v>261</v>
      </c>
      <c r="AU253" s="238" t="s">
        <v>84</v>
      </c>
      <c r="AY253" s="16" t="s">
        <v>182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518</v>
      </c>
      <c r="BM253" s="238" t="s">
        <v>1228</v>
      </c>
    </row>
    <row r="254" s="13" customFormat="1">
      <c r="A254" s="13"/>
      <c r="B254" s="245"/>
      <c r="C254" s="246"/>
      <c r="D254" s="247" t="s">
        <v>191</v>
      </c>
      <c r="E254" s="246"/>
      <c r="F254" s="249" t="s">
        <v>1229</v>
      </c>
      <c r="G254" s="246"/>
      <c r="H254" s="250">
        <v>6</v>
      </c>
      <c r="I254" s="251"/>
      <c r="J254" s="246"/>
      <c r="K254" s="246"/>
      <c r="L254" s="252"/>
      <c r="M254" s="253"/>
      <c r="N254" s="254"/>
      <c r="O254" s="254"/>
      <c r="P254" s="254"/>
      <c r="Q254" s="254"/>
      <c r="R254" s="254"/>
      <c r="S254" s="254"/>
      <c r="T254" s="25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6" t="s">
        <v>191</v>
      </c>
      <c r="AU254" s="256" t="s">
        <v>84</v>
      </c>
      <c r="AV254" s="13" t="s">
        <v>84</v>
      </c>
      <c r="AW254" s="13" t="s">
        <v>4</v>
      </c>
      <c r="AX254" s="13" t="s">
        <v>80</v>
      </c>
      <c r="AY254" s="256" t="s">
        <v>182</v>
      </c>
    </row>
    <row r="255" s="2" customFormat="1" ht="16.5" customHeight="1">
      <c r="A255" s="37"/>
      <c r="B255" s="38"/>
      <c r="C255" s="257" t="s">
        <v>489</v>
      </c>
      <c r="D255" s="257" t="s">
        <v>261</v>
      </c>
      <c r="E255" s="258" t="s">
        <v>1230</v>
      </c>
      <c r="F255" s="259" t="s">
        <v>1231</v>
      </c>
      <c r="G255" s="260" t="s">
        <v>305</v>
      </c>
      <c r="H255" s="261">
        <v>82</v>
      </c>
      <c r="I255" s="262"/>
      <c r="J255" s="263">
        <f>ROUND(I255*H255,2)</f>
        <v>0</v>
      </c>
      <c r="K255" s="264"/>
      <c r="L255" s="265"/>
      <c r="M255" s="266" t="s">
        <v>1</v>
      </c>
      <c r="N255" s="267" t="s">
        <v>41</v>
      </c>
      <c r="O255" s="90"/>
      <c r="P255" s="236">
        <f>O255*H255</f>
        <v>0</v>
      </c>
      <c r="Q255" s="236">
        <v>0.00017000000000000001</v>
      </c>
      <c r="R255" s="236">
        <f>Q255*H255</f>
        <v>0.013940000000000001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975</v>
      </c>
      <c r="AT255" s="238" t="s">
        <v>261</v>
      </c>
      <c r="AU255" s="238" t="s">
        <v>84</v>
      </c>
      <c r="AY255" s="16" t="s">
        <v>182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80</v>
      </c>
      <c r="BK255" s="239">
        <f>ROUND(I255*H255,2)</f>
        <v>0</v>
      </c>
      <c r="BL255" s="16" t="s">
        <v>518</v>
      </c>
      <c r="BM255" s="238" t="s">
        <v>1232</v>
      </c>
    </row>
    <row r="256" s="13" customFormat="1">
      <c r="A256" s="13"/>
      <c r="B256" s="245"/>
      <c r="C256" s="246"/>
      <c r="D256" s="247" t="s">
        <v>191</v>
      </c>
      <c r="E256" s="246"/>
      <c r="F256" s="249" t="s">
        <v>1233</v>
      </c>
      <c r="G256" s="246"/>
      <c r="H256" s="250">
        <v>82</v>
      </c>
      <c r="I256" s="251"/>
      <c r="J256" s="246"/>
      <c r="K256" s="246"/>
      <c r="L256" s="252"/>
      <c r="M256" s="253"/>
      <c r="N256" s="254"/>
      <c r="O256" s="254"/>
      <c r="P256" s="254"/>
      <c r="Q256" s="254"/>
      <c r="R256" s="254"/>
      <c r="S256" s="254"/>
      <c r="T256" s="25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6" t="s">
        <v>191</v>
      </c>
      <c r="AU256" s="256" t="s">
        <v>84</v>
      </c>
      <c r="AV256" s="13" t="s">
        <v>84</v>
      </c>
      <c r="AW256" s="13" t="s">
        <v>4</v>
      </c>
      <c r="AX256" s="13" t="s">
        <v>80</v>
      </c>
      <c r="AY256" s="256" t="s">
        <v>182</v>
      </c>
    </row>
    <row r="257" s="2" customFormat="1" ht="24.15" customHeight="1">
      <c r="A257" s="37"/>
      <c r="B257" s="38"/>
      <c r="C257" s="226" t="s">
        <v>494</v>
      </c>
      <c r="D257" s="226" t="s">
        <v>184</v>
      </c>
      <c r="E257" s="227" t="s">
        <v>1234</v>
      </c>
      <c r="F257" s="228" t="s">
        <v>1235</v>
      </c>
      <c r="G257" s="229" t="s">
        <v>305</v>
      </c>
      <c r="H257" s="230">
        <v>2</v>
      </c>
      <c r="I257" s="231"/>
      <c r="J257" s="232">
        <f>ROUND(I257*H257,2)</f>
        <v>0</v>
      </c>
      <c r="K257" s="233"/>
      <c r="L257" s="43"/>
      <c r="M257" s="234" t="s">
        <v>1</v>
      </c>
      <c r="N257" s="235" t="s">
        <v>41</v>
      </c>
      <c r="O257" s="90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518</v>
      </c>
      <c r="AT257" s="238" t="s">
        <v>184</v>
      </c>
      <c r="AU257" s="238" t="s">
        <v>84</v>
      </c>
      <c r="AY257" s="16" t="s">
        <v>182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80</v>
      </c>
      <c r="BK257" s="239">
        <f>ROUND(I257*H257,2)</f>
        <v>0</v>
      </c>
      <c r="BL257" s="16" t="s">
        <v>518</v>
      </c>
      <c r="BM257" s="238" t="s">
        <v>1236</v>
      </c>
    </row>
    <row r="258" s="2" customFormat="1">
      <c r="A258" s="37"/>
      <c r="B258" s="38"/>
      <c r="C258" s="39"/>
      <c r="D258" s="240" t="s">
        <v>189</v>
      </c>
      <c r="E258" s="39"/>
      <c r="F258" s="241" t="s">
        <v>1237</v>
      </c>
      <c r="G258" s="39"/>
      <c r="H258" s="39"/>
      <c r="I258" s="242"/>
      <c r="J258" s="39"/>
      <c r="K258" s="39"/>
      <c r="L258" s="43"/>
      <c r="M258" s="243"/>
      <c r="N258" s="24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189</v>
      </c>
      <c r="AU258" s="16" t="s">
        <v>84</v>
      </c>
    </row>
    <row r="259" s="2" customFormat="1" ht="24.15" customHeight="1">
      <c r="A259" s="37"/>
      <c r="B259" s="38"/>
      <c r="C259" s="257" t="s">
        <v>499</v>
      </c>
      <c r="D259" s="257" t="s">
        <v>261</v>
      </c>
      <c r="E259" s="258" t="s">
        <v>1238</v>
      </c>
      <c r="F259" s="259" t="s">
        <v>1239</v>
      </c>
      <c r="G259" s="260" t="s">
        <v>305</v>
      </c>
      <c r="H259" s="261">
        <v>2</v>
      </c>
      <c r="I259" s="262"/>
      <c r="J259" s="263">
        <f>ROUND(I259*H259,2)</f>
        <v>0</v>
      </c>
      <c r="K259" s="264"/>
      <c r="L259" s="265"/>
      <c r="M259" s="266" t="s">
        <v>1</v>
      </c>
      <c r="N259" s="267" t="s">
        <v>41</v>
      </c>
      <c r="O259" s="90"/>
      <c r="P259" s="236">
        <f>O259*H259</f>
        <v>0</v>
      </c>
      <c r="Q259" s="236">
        <v>0.0035999999999999999</v>
      </c>
      <c r="R259" s="236">
        <f>Q259*H259</f>
        <v>0.0071999999999999998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975</v>
      </c>
      <c r="AT259" s="238" t="s">
        <v>261</v>
      </c>
      <c r="AU259" s="238" t="s">
        <v>84</v>
      </c>
      <c r="AY259" s="16" t="s">
        <v>182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80</v>
      </c>
      <c r="BK259" s="239">
        <f>ROUND(I259*H259,2)</f>
        <v>0</v>
      </c>
      <c r="BL259" s="16" t="s">
        <v>518</v>
      </c>
      <c r="BM259" s="238" t="s">
        <v>1240</v>
      </c>
    </row>
    <row r="260" s="2" customFormat="1" ht="16.5" customHeight="1">
      <c r="A260" s="37"/>
      <c r="B260" s="38"/>
      <c r="C260" s="226" t="s">
        <v>504</v>
      </c>
      <c r="D260" s="226" t="s">
        <v>184</v>
      </c>
      <c r="E260" s="227" t="s">
        <v>1241</v>
      </c>
      <c r="F260" s="228" t="s">
        <v>1242</v>
      </c>
      <c r="G260" s="229" t="s">
        <v>305</v>
      </c>
      <c r="H260" s="230">
        <v>10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41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518</v>
      </c>
      <c r="AT260" s="238" t="s">
        <v>184</v>
      </c>
      <c r="AU260" s="238" t="s">
        <v>84</v>
      </c>
      <c r="AY260" s="16" t="s">
        <v>182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80</v>
      </c>
      <c r="BK260" s="239">
        <f>ROUND(I260*H260,2)</f>
        <v>0</v>
      </c>
      <c r="BL260" s="16" t="s">
        <v>518</v>
      </c>
      <c r="BM260" s="238" t="s">
        <v>1243</v>
      </c>
    </row>
    <row r="261" s="2" customFormat="1" ht="16.5" customHeight="1">
      <c r="A261" s="37"/>
      <c r="B261" s="38"/>
      <c r="C261" s="226" t="s">
        <v>509</v>
      </c>
      <c r="D261" s="226" t="s">
        <v>184</v>
      </c>
      <c r="E261" s="227" t="s">
        <v>1244</v>
      </c>
      <c r="F261" s="228" t="s">
        <v>1245</v>
      </c>
      <c r="G261" s="229" t="s">
        <v>305</v>
      </c>
      <c r="H261" s="230">
        <v>32</v>
      </c>
      <c r="I261" s="231"/>
      <c r="J261" s="232">
        <f>ROUND(I261*H261,2)</f>
        <v>0</v>
      </c>
      <c r="K261" s="233"/>
      <c r="L261" s="43"/>
      <c r="M261" s="269" t="s">
        <v>1</v>
      </c>
      <c r="N261" s="270" t="s">
        <v>41</v>
      </c>
      <c r="O261" s="271"/>
      <c r="P261" s="272">
        <f>O261*H261</f>
        <v>0</v>
      </c>
      <c r="Q261" s="272">
        <v>0</v>
      </c>
      <c r="R261" s="272">
        <f>Q261*H261</f>
        <v>0</v>
      </c>
      <c r="S261" s="272">
        <v>0</v>
      </c>
      <c r="T261" s="27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518</v>
      </c>
      <c r="AT261" s="238" t="s">
        <v>184</v>
      </c>
      <c r="AU261" s="238" t="s">
        <v>84</v>
      </c>
      <c r="AY261" s="16" t="s">
        <v>182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518</v>
      </c>
      <c r="BM261" s="238" t="s">
        <v>1246</v>
      </c>
    </row>
    <row r="262" s="2" customFormat="1" ht="6.96" customHeight="1">
      <c r="A262" s="37"/>
      <c r="B262" s="65"/>
      <c r="C262" s="66"/>
      <c r="D262" s="66"/>
      <c r="E262" s="66"/>
      <c r="F262" s="66"/>
      <c r="G262" s="66"/>
      <c r="H262" s="66"/>
      <c r="I262" s="66"/>
      <c r="J262" s="66"/>
      <c r="K262" s="66"/>
      <c r="L262" s="43"/>
      <c r="M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</row>
  </sheetData>
  <sheetProtection sheet="1" autoFilter="0" formatColumns="0" formatRows="0" objects="1" scenarios="1" spinCount="100000" saltValue="l14vCuTSMhgHBaMgmDLNAyBUPrPdYKo66rRInRo2hS8xUyVbGvXXpRvaKvit5VO1K2bwFZ1hP8g13En3185vBg==" hashValue="41Pd7N2ycMDm7hnJnp23+caTvc1WRyeHi6FC1mi1wC6hY2fs57Z8uXXBAPh5mu1qtZfzCU8nZfSJ4MTVZU+9LA==" algorithmName="SHA-512" password="CC35"/>
  <autoFilter ref="C126:K2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hyperlinks>
    <hyperlink ref="F131" r:id="rId1" display="https://podminky.urs.cz/item/CS_URS_2024_01/113107422"/>
    <hyperlink ref="F134" r:id="rId2" display="https://podminky.urs.cz/item/CS_URS_2024_01/133251101"/>
    <hyperlink ref="F137" r:id="rId3" display="https://podminky.urs.cz/item/CS_URS_2024_01/162751117"/>
    <hyperlink ref="F139" r:id="rId4" display="https://podminky.urs.cz/item/CS_URS_2024_01/162751119"/>
    <hyperlink ref="F142" r:id="rId5" display="https://podminky.urs.cz/item/CS_URS_2024_01/171201231"/>
    <hyperlink ref="F146" r:id="rId6" display="https://podminky.urs.cz/item/CS_URS_2024_01/566901143"/>
    <hyperlink ref="F149" r:id="rId7" display="https://podminky.urs.cz/item/CS_URS_2024_01/998225111"/>
    <hyperlink ref="F152" r:id="rId8" display="https://podminky.urs.cz/item/CS_URS_2024_01/997013871"/>
    <hyperlink ref="F156" r:id="rId9" display="https://podminky.urs.cz/item/CS_URS_2024_01/210100001"/>
    <hyperlink ref="F158" r:id="rId10" display="https://podminky.urs.cz/item/CS_URS_2024_01/210100003"/>
    <hyperlink ref="F161" r:id="rId11" display="https://podminky.urs.cz/item/CS_URS_2024_01/210100013"/>
    <hyperlink ref="F163" r:id="rId12" display="https://podminky.urs.cz/item/CS_URS_2024_01/210202010"/>
    <hyperlink ref="F166" r:id="rId13" display="https://podminky.urs.cz/item/CS_URS_2024_01/210204011"/>
    <hyperlink ref="F171" r:id="rId14" display="https://podminky.urs.cz/item/CS_URS_2024_01/210204201"/>
    <hyperlink ref="F174" r:id="rId15" display="https://podminky.urs.cz/item/CS_URS_2024_01/210220020"/>
    <hyperlink ref="F179" r:id="rId16" display="https://podminky.urs.cz/item/CS_URS_2024_01/210220302"/>
    <hyperlink ref="F182" r:id="rId17" display="https://podminky.urs.cz/item/CS_URS_2024_01/210812011"/>
    <hyperlink ref="F188" r:id="rId18" display="https://podminky.urs.cz/item/CS_URS_2024_01/210812031"/>
    <hyperlink ref="F194" r:id="rId19" display="https://podminky.urs.cz/item/CS_URS_2024_01/210812033"/>
    <hyperlink ref="F206" r:id="rId20" display="https://podminky.urs.cz/item/CS_URS_2024_01/460010024"/>
    <hyperlink ref="F211" r:id="rId21" display="https://podminky.urs.cz/item/CS_URS_2024_01/460021121"/>
    <hyperlink ref="F214" r:id="rId22" display="https://podminky.urs.cz/item/CS_URS_2024_01/460171162"/>
    <hyperlink ref="F216" r:id="rId23" display="https://podminky.urs.cz/item/CS_URS_2024_01/460171172"/>
    <hyperlink ref="F219" r:id="rId24" display="https://podminky.urs.cz/item/CS_URS_2024_01/460171272"/>
    <hyperlink ref="F221" r:id="rId25" display="https://podminky.urs.cz/item/CS_URS_2024_01/460341112"/>
    <hyperlink ref="F223" r:id="rId26" display="https://podminky.urs.cz/item/CS_URS_2024_01/460341113"/>
    <hyperlink ref="F225" r:id="rId27" display="https://podminky.urs.cz/item/CS_URS_2024_01/460341121"/>
    <hyperlink ref="F228" r:id="rId28" display="https://podminky.urs.cz/item/CS_URS_2024_01/460361121"/>
    <hyperlink ref="F231" r:id="rId29" display="https://podminky.urs.cz/item/CS_URS_2024_01/460451152"/>
    <hyperlink ref="F233" r:id="rId30" display="https://podminky.urs.cz/item/CS_URS_2024_01/460451182"/>
    <hyperlink ref="F236" r:id="rId31" display="https://podminky.urs.cz/item/CS_URS_2024_01/460451272"/>
    <hyperlink ref="F238" r:id="rId32" display="https://podminky.urs.cz/item/CS_URS_2024_01/460571111"/>
    <hyperlink ref="F240" r:id="rId33" display="https://podminky.urs.cz/item/CS_URS_2024_01/460581121"/>
    <hyperlink ref="F242" r:id="rId34" display="https://podminky.urs.cz/item/CS_URS_2024_01/460641112"/>
    <hyperlink ref="F247" r:id="rId35" display="https://podminky.urs.cz/item/CS_URS_2024_01/460661111"/>
    <hyperlink ref="F249" r:id="rId36" display="https://podminky.urs.cz/item/CS_URS_2024_01/460671113"/>
    <hyperlink ref="F251" r:id="rId37" display="https://podminky.urs.cz/item/CS_URS_2024_01/460791212"/>
    <hyperlink ref="F258" r:id="rId38" display="https://podminky.urs.cz/item/CS_URS_2024_01/46079121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1247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ROUND((SUM(BE125:BE237)),  2)</f>
        <v>0</v>
      </c>
      <c r="G35" s="37"/>
      <c r="H35" s="37"/>
      <c r="I35" s="163">
        <v>0.20999999999999999</v>
      </c>
      <c r="J35" s="162">
        <f>ROUND(((SUM(BE125:BE237))*I35),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ROUND((SUM(BF125:BF237)),  2)</f>
        <v>0</v>
      </c>
      <c r="G36" s="37"/>
      <c r="H36" s="37"/>
      <c r="I36" s="163">
        <v>0.14999999999999999</v>
      </c>
      <c r="J36" s="162">
        <f>ROUND(((SUM(BF125:BF237))*I36),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ROUND((SUM(BG125:BG237)),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ROUND((SUM(BH125:BH237)),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ROUND((SUM(BI125:BI237)),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2.2 - elektroinstalace - etapa II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919</v>
      </c>
      <c r="E101" s="190"/>
      <c r="F101" s="190"/>
      <c r="G101" s="190"/>
      <c r="H101" s="190"/>
      <c r="I101" s="190"/>
      <c r="J101" s="191">
        <f>J139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999</v>
      </c>
      <c r="E102" s="195"/>
      <c r="F102" s="195"/>
      <c r="G102" s="195"/>
      <c r="H102" s="195"/>
      <c r="I102" s="195"/>
      <c r="J102" s="196">
        <f>J140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1000</v>
      </c>
      <c r="E103" s="195"/>
      <c r="F103" s="195"/>
      <c r="G103" s="195"/>
      <c r="H103" s="195"/>
      <c r="I103" s="195"/>
      <c r="J103" s="196">
        <f>J188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167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Hazlov - obnovení a nové využití areálu zámku - etapa I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147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996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149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2.2 - elektroinstalace - etapa II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 xml:space="preserve"> </v>
      </c>
      <c r="G119" s="39"/>
      <c r="H119" s="39"/>
      <c r="I119" s="31" t="s">
        <v>22</v>
      </c>
      <c r="J119" s="78" t="str">
        <f>IF(J14="","",J14)</f>
        <v>10. 12. 2024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 xml:space="preserve"> </v>
      </c>
      <c r="G121" s="39"/>
      <c r="H121" s="39"/>
      <c r="I121" s="31" t="s">
        <v>29</v>
      </c>
      <c r="J121" s="35" t="str">
        <f>E23</f>
        <v>Atelier Stöeckl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IF(E20="","",E20)</f>
        <v>Vyplň údaj</v>
      </c>
      <c r="G122" s="39"/>
      <c r="H122" s="39"/>
      <c r="I122" s="31" t="s">
        <v>31</v>
      </c>
      <c r="J122" s="35" t="str">
        <f>E26</f>
        <v>Zdeněk Pospíšil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168</v>
      </c>
      <c r="D124" s="201" t="s">
        <v>61</v>
      </c>
      <c r="E124" s="201" t="s">
        <v>57</v>
      </c>
      <c r="F124" s="201" t="s">
        <v>58</v>
      </c>
      <c r="G124" s="201" t="s">
        <v>169</v>
      </c>
      <c r="H124" s="201" t="s">
        <v>170</v>
      </c>
      <c r="I124" s="201" t="s">
        <v>171</v>
      </c>
      <c r="J124" s="202" t="s">
        <v>153</v>
      </c>
      <c r="K124" s="203" t="s">
        <v>172</v>
      </c>
      <c r="L124" s="204"/>
      <c r="M124" s="99" t="s">
        <v>1</v>
      </c>
      <c r="N124" s="100" t="s">
        <v>40</v>
      </c>
      <c r="O124" s="100" t="s">
        <v>173</v>
      </c>
      <c r="P124" s="100" t="s">
        <v>174</v>
      </c>
      <c r="Q124" s="100" t="s">
        <v>175</v>
      </c>
      <c r="R124" s="100" t="s">
        <v>176</v>
      </c>
      <c r="S124" s="100" t="s">
        <v>177</v>
      </c>
      <c r="T124" s="101" t="s">
        <v>178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179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P126+P139</f>
        <v>0</v>
      </c>
      <c r="Q125" s="103"/>
      <c r="R125" s="207">
        <f>R126+R139</f>
        <v>1.3586898000000001</v>
      </c>
      <c r="S125" s="103"/>
      <c r="T125" s="208">
        <f>T126+T139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155</v>
      </c>
      <c r="BK125" s="209">
        <f>BK126+BK139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180</v>
      </c>
      <c r="F126" s="213" t="s">
        <v>181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</f>
        <v>0</v>
      </c>
      <c r="Q126" s="218"/>
      <c r="R126" s="219">
        <f>R127</f>
        <v>0</v>
      </c>
      <c r="S126" s="218"/>
      <c r="T126" s="22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76</v>
      </c>
      <c r="AY126" s="221" t="s">
        <v>182</v>
      </c>
      <c r="BK126" s="223">
        <f>BK127</f>
        <v>0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80</v>
      </c>
      <c r="F127" s="224" t="s">
        <v>183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SUM(P128:P138)</f>
        <v>0</v>
      </c>
      <c r="Q127" s="218"/>
      <c r="R127" s="219">
        <f>SUM(R128:R138)</f>
        <v>0</v>
      </c>
      <c r="S127" s="218"/>
      <c r="T127" s="220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80</v>
      </c>
      <c r="AY127" s="221" t="s">
        <v>182</v>
      </c>
      <c r="BK127" s="223">
        <f>SUM(BK128:BK138)</f>
        <v>0</v>
      </c>
    </row>
    <row r="128" s="2" customFormat="1" ht="24.15" customHeight="1">
      <c r="A128" s="37"/>
      <c r="B128" s="38"/>
      <c r="C128" s="226" t="s">
        <v>80</v>
      </c>
      <c r="D128" s="226" t="s">
        <v>184</v>
      </c>
      <c r="E128" s="227" t="s">
        <v>199</v>
      </c>
      <c r="F128" s="228" t="s">
        <v>200</v>
      </c>
      <c r="G128" s="229" t="s">
        <v>187</v>
      </c>
      <c r="H128" s="230">
        <v>0.5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518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518</v>
      </c>
      <c r="BM128" s="238" t="s">
        <v>1248</v>
      </c>
    </row>
    <row r="129" s="2" customFormat="1">
      <c r="A129" s="37"/>
      <c r="B129" s="38"/>
      <c r="C129" s="39"/>
      <c r="D129" s="240" t="s">
        <v>189</v>
      </c>
      <c r="E129" s="39"/>
      <c r="F129" s="241" t="s">
        <v>202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189</v>
      </c>
      <c r="AU129" s="16" t="s">
        <v>84</v>
      </c>
    </row>
    <row r="130" s="13" customFormat="1">
      <c r="A130" s="13"/>
      <c r="B130" s="245"/>
      <c r="C130" s="246"/>
      <c r="D130" s="247" t="s">
        <v>191</v>
      </c>
      <c r="E130" s="248" t="s">
        <v>1</v>
      </c>
      <c r="F130" s="249" t="s">
        <v>1007</v>
      </c>
      <c r="G130" s="246"/>
      <c r="H130" s="250">
        <v>0.5</v>
      </c>
      <c r="I130" s="251"/>
      <c r="J130" s="246"/>
      <c r="K130" s="246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191</v>
      </c>
      <c r="AU130" s="256" t="s">
        <v>84</v>
      </c>
      <c r="AV130" s="13" t="s">
        <v>84</v>
      </c>
      <c r="AW130" s="13" t="s">
        <v>33</v>
      </c>
      <c r="AX130" s="13" t="s">
        <v>76</v>
      </c>
      <c r="AY130" s="256" t="s">
        <v>182</v>
      </c>
    </row>
    <row r="131" s="2" customFormat="1" ht="37.8" customHeight="1">
      <c r="A131" s="37"/>
      <c r="B131" s="38"/>
      <c r="C131" s="226" t="s">
        <v>84</v>
      </c>
      <c r="D131" s="226" t="s">
        <v>184</v>
      </c>
      <c r="E131" s="227" t="s">
        <v>223</v>
      </c>
      <c r="F131" s="228" t="s">
        <v>224</v>
      </c>
      <c r="G131" s="229" t="s">
        <v>187</v>
      </c>
      <c r="H131" s="230">
        <v>0.5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1249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226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2" customFormat="1" ht="37.8" customHeight="1">
      <c r="A133" s="37"/>
      <c r="B133" s="38"/>
      <c r="C133" s="226" t="s">
        <v>119</v>
      </c>
      <c r="D133" s="226" t="s">
        <v>184</v>
      </c>
      <c r="E133" s="227" t="s">
        <v>229</v>
      </c>
      <c r="F133" s="228" t="s">
        <v>230</v>
      </c>
      <c r="G133" s="229" t="s">
        <v>187</v>
      </c>
      <c r="H133" s="230">
        <v>2.5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128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128</v>
      </c>
      <c r="BM133" s="238" t="s">
        <v>1250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232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6"/>
      <c r="F135" s="249" t="s">
        <v>1010</v>
      </c>
      <c r="G135" s="246"/>
      <c r="H135" s="250">
        <v>2.5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4</v>
      </c>
      <c r="AX135" s="13" t="s">
        <v>80</v>
      </c>
      <c r="AY135" s="256" t="s">
        <v>182</v>
      </c>
    </row>
    <row r="136" s="2" customFormat="1" ht="33" customHeight="1">
      <c r="A136" s="37"/>
      <c r="B136" s="38"/>
      <c r="C136" s="226" t="s">
        <v>128</v>
      </c>
      <c r="D136" s="226" t="s">
        <v>184</v>
      </c>
      <c r="E136" s="227" t="s">
        <v>241</v>
      </c>
      <c r="F136" s="228" t="s">
        <v>242</v>
      </c>
      <c r="G136" s="229" t="s">
        <v>243</v>
      </c>
      <c r="H136" s="230">
        <v>0.94999999999999996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1251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245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13" customFormat="1">
      <c r="A138" s="13"/>
      <c r="B138" s="245"/>
      <c r="C138" s="246"/>
      <c r="D138" s="247" t="s">
        <v>191</v>
      </c>
      <c r="E138" s="246"/>
      <c r="F138" s="249" t="s">
        <v>1012</v>
      </c>
      <c r="G138" s="246"/>
      <c r="H138" s="250">
        <v>0.94999999999999996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4</v>
      </c>
      <c r="AX138" s="13" t="s">
        <v>80</v>
      </c>
      <c r="AY138" s="256" t="s">
        <v>182</v>
      </c>
    </row>
    <row r="139" s="12" customFormat="1" ht="25.92" customHeight="1">
      <c r="A139" s="12"/>
      <c r="B139" s="210"/>
      <c r="C139" s="211"/>
      <c r="D139" s="212" t="s">
        <v>75</v>
      </c>
      <c r="E139" s="213" t="s">
        <v>261</v>
      </c>
      <c r="F139" s="213" t="s">
        <v>966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P140+P188</f>
        <v>0</v>
      </c>
      <c r="Q139" s="218"/>
      <c r="R139" s="219">
        <f>R140+R188</f>
        <v>1.3586898000000001</v>
      </c>
      <c r="S139" s="218"/>
      <c r="T139" s="220">
        <f>T140+T188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119</v>
      </c>
      <c r="AT139" s="222" t="s">
        <v>75</v>
      </c>
      <c r="AU139" s="222" t="s">
        <v>76</v>
      </c>
      <c r="AY139" s="221" t="s">
        <v>182</v>
      </c>
      <c r="BK139" s="223">
        <f>BK140+BK188</f>
        <v>0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1027</v>
      </c>
      <c r="F140" s="224" t="s">
        <v>1028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SUM(P141:P187)</f>
        <v>0</v>
      </c>
      <c r="Q140" s="218"/>
      <c r="R140" s="219">
        <f>SUM(R141:R187)</f>
        <v>0.25080000000000002</v>
      </c>
      <c r="S140" s="218"/>
      <c r="T140" s="220">
        <f>SUM(T141:T187)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119</v>
      </c>
      <c r="AT140" s="222" t="s">
        <v>75</v>
      </c>
      <c r="AU140" s="222" t="s">
        <v>80</v>
      </c>
      <c r="AY140" s="221" t="s">
        <v>182</v>
      </c>
      <c r="BK140" s="223">
        <f>SUM(BK141:BK187)</f>
        <v>0</v>
      </c>
    </row>
    <row r="141" s="2" customFormat="1" ht="24.15" customHeight="1">
      <c r="A141" s="37"/>
      <c r="B141" s="38"/>
      <c r="C141" s="226" t="s">
        <v>131</v>
      </c>
      <c r="D141" s="226" t="s">
        <v>184</v>
      </c>
      <c r="E141" s="227" t="s">
        <v>1029</v>
      </c>
      <c r="F141" s="228" t="s">
        <v>1030</v>
      </c>
      <c r="G141" s="229" t="s">
        <v>269</v>
      </c>
      <c r="H141" s="230">
        <v>12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518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518</v>
      </c>
      <c r="BM141" s="238" t="s">
        <v>1252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1032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2" customFormat="1" ht="24.15" customHeight="1">
      <c r="A143" s="37"/>
      <c r="B143" s="38"/>
      <c r="C143" s="226" t="s">
        <v>134</v>
      </c>
      <c r="D143" s="226" t="s">
        <v>184</v>
      </c>
      <c r="E143" s="227" t="s">
        <v>1033</v>
      </c>
      <c r="F143" s="228" t="s">
        <v>1034</v>
      </c>
      <c r="G143" s="229" t="s">
        <v>269</v>
      </c>
      <c r="H143" s="230">
        <v>16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518</v>
      </c>
      <c r="AT143" s="238" t="s">
        <v>184</v>
      </c>
      <c r="AU143" s="238" t="s">
        <v>84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518</v>
      </c>
      <c r="BM143" s="238" t="s">
        <v>1253</v>
      </c>
    </row>
    <row r="144" s="2" customFormat="1">
      <c r="A144" s="37"/>
      <c r="B144" s="38"/>
      <c r="C144" s="39"/>
      <c r="D144" s="240" t="s">
        <v>189</v>
      </c>
      <c r="E144" s="39"/>
      <c r="F144" s="241" t="s">
        <v>1036</v>
      </c>
      <c r="G144" s="39"/>
      <c r="H144" s="39"/>
      <c r="I144" s="242"/>
      <c r="J144" s="39"/>
      <c r="K144" s="39"/>
      <c r="L144" s="43"/>
      <c r="M144" s="243"/>
      <c r="N144" s="24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189</v>
      </c>
      <c r="AU144" s="16" t="s">
        <v>84</v>
      </c>
    </row>
    <row r="145" s="2" customFormat="1" ht="24.15" customHeight="1">
      <c r="A145" s="37"/>
      <c r="B145" s="38"/>
      <c r="C145" s="226" t="s">
        <v>137</v>
      </c>
      <c r="D145" s="226" t="s">
        <v>184</v>
      </c>
      <c r="E145" s="227" t="s">
        <v>1042</v>
      </c>
      <c r="F145" s="228" t="s">
        <v>1043</v>
      </c>
      <c r="G145" s="229" t="s">
        <v>269</v>
      </c>
      <c r="H145" s="230">
        <v>2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518</v>
      </c>
      <c r="AT145" s="238" t="s">
        <v>184</v>
      </c>
      <c r="AU145" s="238" t="s">
        <v>84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518</v>
      </c>
      <c r="BM145" s="238" t="s">
        <v>1254</v>
      </c>
    </row>
    <row r="146" s="2" customFormat="1">
      <c r="A146" s="37"/>
      <c r="B146" s="38"/>
      <c r="C146" s="39"/>
      <c r="D146" s="240" t="s">
        <v>189</v>
      </c>
      <c r="E146" s="39"/>
      <c r="F146" s="241" t="s">
        <v>1045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189</v>
      </c>
      <c r="AU146" s="16" t="s">
        <v>84</v>
      </c>
    </row>
    <row r="147" s="2" customFormat="1" ht="24.15" customHeight="1">
      <c r="A147" s="37"/>
      <c r="B147" s="38"/>
      <c r="C147" s="257" t="s">
        <v>140</v>
      </c>
      <c r="D147" s="257" t="s">
        <v>261</v>
      </c>
      <c r="E147" s="258" t="s">
        <v>1046</v>
      </c>
      <c r="F147" s="259" t="s">
        <v>1047</v>
      </c>
      <c r="G147" s="260" t="s">
        <v>269</v>
      </c>
      <c r="H147" s="261">
        <v>2</v>
      </c>
      <c r="I147" s="262"/>
      <c r="J147" s="263">
        <f>ROUND(I147*H147,2)</f>
        <v>0</v>
      </c>
      <c r="K147" s="264"/>
      <c r="L147" s="265"/>
      <c r="M147" s="266" t="s">
        <v>1</v>
      </c>
      <c r="N147" s="267" t="s">
        <v>41</v>
      </c>
      <c r="O147" s="90"/>
      <c r="P147" s="236">
        <f>O147*H147</f>
        <v>0</v>
      </c>
      <c r="Q147" s="236">
        <v>0.00611</v>
      </c>
      <c r="R147" s="236">
        <f>Q147*H147</f>
        <v>0.01222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975</v>
      </c>
      <c r="AT147" s="238" t="s">
        <v>261</v>
      </c>
      <c r="AU147" s="238" t="s">
        <v>84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518</v>
      </c>
      <c r="BM147" s="238" t="s">
        <v>1255</v>
      </c>
    </row>
    <row r="148" s="2" customFormat="1" ht="24.15" customHeight="1">
      <c r="A148" s="37"/>
      <c r="B148" s="38"/>
      <c r="C148" s="226" t="s">
        <v>143</v>
      </c>
      <c r="D148" s="226" t="s">
        <v>184</v>
      </c>
      <c r="E148" s="227" t="s">
        <v>1049</v>
      </c>
      <c r="F148" s="228" t="s">
        <v>1050</v>
      </c>
      <c r="G148" s="229" t="s">
        <v>269</v>
      </c>
      <c r="H148" s="230">
        <v>2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518</v>
      </c>
      <c r="AT148" s="238" t="s">
        <v>184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518</v>
      </c>
      <c r="BM148" s="238" t="s">
        <v>1256</v>
      </c>
    </row>
    <row r="149" s="2" customFormat="1">
      <c r="A149" s="37"/>
      <c r="B149" s="38"/>
      <c r="C149" s="39"/>
      <c r="D149" s="240" t="s">
        <v>189</v>
      </c>
      <c r="E149" s="39"/>
      <c r="F149" s="241" t="s">
        <v>1052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189</v>
      </c>
      <c r="AU149" s="16" t="s">
        <v>84</v>
      </c>
    </row>
    <row r="150" s="2" customFormat="1" ht="24.15" customHeight="1">
      <c r="A150" s="37"/>
      <c r="B150" s="38"/>
      <c r="C150" s="257" t="s">
        <v>234</v>
      </c>
      <c r="D150" s="257" t="s">
        <v>261</v>
      </c>
      <c r="E150" s="258" t="s">
        <v>1053</v>
      </c>
      <c r="F150" s="259" t="s">
        <v>1054</v>
      </c>
      <c r="G150" s="260" t="s">
        <v>269</v>
      </c>
      <c r="H150" s="261">
        <v>2</v>
      </c>
      <c r="I150" s="262"/>
      <c r="J150" s="263">
        <f>ROUND(I150*H150,2)</f>
        <v>0</v>
      </c>
      <c r="K150" s="264"/>
      <c r="L150" s="265"/>
      <c r="M150" s="266" t="s">
        <v>1</v>
      </c>
      <c r="N150" s="267" t="s">
        <v>41</v>
      </c>
      <c r="O150" s="90"/>
      <c r="P150" s="236">
        <f>O150*H150</f>
        <v>0</v>
      </c>
      <c r="Q150" s="236">
        <v>0.050000000000000003</v>
      </c>
      <c r="R150" s="236">
        <f>Q150*H150</f>
        <v>0.10000000000000001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975</v>
      </c>
      <c r="AT150" s="238" t="s">
        <v>261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518</v>
      </c>
      <c r="BM150" s="238" t="s">
        <v>1257</v>
      </c>
    </row>
    <row r="151" s="2" customFormat="1" ht="21.75" customHeight="1">
      <c r="A151" s="37"/>
      <c r="B151" s="38"/>
      <c r="C151" s="226" t="s">
        <v>485</v>
      </c>
      <c r="D151" s="226" t="s">
        <v>184</v>
      </c>
      <c r="E151" s="227" t="s">
        <v>1258</v>
      </c>
      <c r="F151" s="228" t="s">
        <v>1259</v>
      </c>
      <c r="G151" s="229" t="s">
        <v>269</v>
      </c>
      <c r="H151" s="230">
        <v>1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518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518</v>
      </c>
      <c r="BM151" s="238" t="s">
        <v>1260</v>
      </c>
    </row>
    <row r="152" s="2" customFormat="1" ht="21.75" customHeight="1">
      <c r="A152" s="37"/>
      <c r="B152" s="38"/>
      <c r="C152" s="226" t="s">
        <v>481</v>
      </c>
      <c r="D152" s="226" t="s">
        <v>184</v>
      </c>
      <c r="E152" s="227" t="s">
        <v>1261</v>
      </c>
      <c r="F152" s="228" t="s">
        <v>1262</v>
      </c>
      <c r="G152" s="229" t="s">
        <v>269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518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518</v>
      </c>
      <c r="BM152" s="238" t="s">
        <v>1263</v>
      </c>
    </row>
    <row r="153" s="2" customFormat="1" ht="21.75" customHeight="1">
      <c r="A153" s="37"/>
      <c r="B153" s="38"/>
      <c r="C153" s="226" t="s">
        <v>476</v>
      </c>
      <c r="D153" s="226" t="s">
        <v>184</v>
      </c>
      <c r="E153" s="227" t="s">
        <v>1264</v>
      </c>
      <c r="F153" s="228" t="s">
        <v>1265</v>
      </c>
      <c r="G153" s="229" t="s">
        <v>305</v>
      </c>
      <c r="H153" s="230">
        <v>9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518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518</v>
      </c>
      <c r="BM153" s="238" t="s">
        <v>1266</v>
      </c>
    </row>
    <row r="154" s="2" customFormat="1" ht="16.5" customHeight="1">
      <c r="A154" s="37"/>
      <c r="B154" s="38"/>
      <c r="C154" s="226" t="s">
        <v>240</v>
      </c>
      <c r="D154" s="226" t="s">
        <v>184</v>
      </c>
      <c r="E154" s="227" t="s">
        <v>1056</v>
      </c>
      <c r="F154" s="228" t="s">
        <v>1057</v>
      </c>
      <c r="G154" s="229" t="s">
        <v>305</v>
      </c>
      <c r="H154" s="230">
        <v>12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518</v>
      </c>
      <c r="AT154" s="238" t="s">
        <v>184</v>
      </c>
      <c r="AU154" s="238" t="s">
        <v>84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518</v>
      </c>
      <c r="BM154" s="238" t="s">
        <v>1267</v>
      </c>
    </row>
    <row r="155" s="2" customFormat="1" ht="16.5" customHeight="1">
      <c r="A155" s="37"/>
      <c r="B155" s="38"/>
      <c r="C155" s="226" t="s">
        <v>247</v>
      </c>
      <c r="D155" s="226" t="s">
        <v>184</v>
      </c>
      <c r="E155" s="227" t="s">
        <v>1059</v>
      </c>
      <c r="F155" s="228" t="s">
        <v>1060</v>
      </c>
      <c r="G155" s="229" t="s">
        <v>269</v>
      </c>
      <c r="H155" s="230">
        <v>3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518</v>
      </c>
      <c r="AT155" s="238" t="s">
        <v>184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518</v>
      </c>
      <c r="BM155" s="238" t="s">
        <v>1268</v>
      </c>
    </row>
    <row r="156" s="2" customFormat="1" ht="16.5" customHeight="1">
      <c r="A156" s="37"/>
      <c r="B156" s="38"/>
      <c r="C156" s="226" t="s">
        <v>255</v>
      </c>
      <c r="D156" s="226" t="s">
        <v>184</v>
      </c>
      <c r="E156" s="227" t="s">
        <v>1062</v>
      </c>
      <c r="F156" s="228" t="s">
        <v>1063</v>
      </c>
      <c r="G156" s="229" t="s">
        <v>269</v>
      </c>
      <c r="H156" s="230">
        <v>2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518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518</v>
      </c>
      <c r="BM156" s="238" t="s">
        <v>1269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1065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2" customFormat="1" ht="24.15" customHeight="1">
      <c r="A158" s="37"/>
      <c r="B158" s="38"/>
      <c r="C158" s="257" t="s">
        <v>260</v>
      </c>
      <c r="D158" s="257" t="s">
        <v>261</v>
      </c>
      <c r="E158" s="258" t="s">
        <v>1066</v>
      </c>
      <c r="F158" s="259" t="s">
        <v>1067</v>
      </c>
      <c r="G158" s="260" t="s">
        <v>269</v>
      </c>
      <c r="H158" s="261">
        <v>2</v>
      </c>
      <c r="I158" s="262"/>
      <c r="J158" s="263">
        <f>ROUND(I158*H158,2)</f>
        <v>0</v>
      </c>
      <c r="K158" s="264"/>
      <c r="L158" s="265"/>
      <c r="M158" s="266" t="s">
        <v>1</v>
      </c>
      <c r="N158" s="267" t="s">
        <v>41</v>
      </c>
      <c r="O158" s="90"/>
      <c r="P158" s="236">
        <f>O158*H158</f>
        <v>0</v>
      </c>
      <c r="Q158" s="236">
        <v>0.001</v>
      </c>
      <c r="R158" s="236">
        <f>Q158*H158</f>
        <v>0.002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975</v>
      </c>
      <c r="AT158" s="238" t="s">
        <v>261</v>
      </c>
      <c r="AU158" s="238" t="s">
        <v>84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518</v>
      </c>
      <c r="BM158" s="238" t="s">
        <v>1270</v>
      </c>
    </row>
    <row r="159" s="2" customFormat="1" ht="37.8" customHeight="1">
      <c r="A159" s="37"/>
      <c r="B159" s="38"/>
      <c r="C159" s="226" t="s">
        <v>8</v>
      </c>
      <c r="D159" s="226" t="s">
        <v>184</v>
      </c>
      <c r="E159" s="227" t="s">
        <v>1069</v>
      </c>
      <c r="F159" s="228" t="s">
        <v>1070</v>
      </c>
      <c r="G159" s="229" t="s">
        <v>305</v>
      </c>
      <c r="H159" s="230">
        <v>53.332999999999998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518</v>
      </c>
      <c r="AT159" s="238" t="s">
        <v>184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518</v>
      </c>
      <c r="BM159" s="238" t="s">
        <v>1271</v>
      </c>
    </row>
    <row r="160" s="2" customFormat="1">
      <c r="A160" s="37"/>
      <c r="B160" s="38"/>
      <c r="C160" s="39"/>
      <c r="D160" s="240" t="s">
        <v>189</v>
      </c>
      <c r="E160" s="39"/>
      <c r="F160" s="241" t="s">
        <v>1072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189</v>
      </c>
      <c r="AU160" s="16" t="s">
        <v>84</v>
      </c>
    </row>
    <row r="161" s="13" customFormat="1">
      <c r="A161" s="13"/>
      <c r="B161" s="245"/>
      <c r="C161" s="246"/>
      <c r="D161" s="247" t="s">
        <v>191</v>
      </c>
      <c r="E161" s="248" t="s">
        <v>1</v>
      </c>
      <c r="F161" s="249" t="s">
        <v>1272</v>
      </c>
      <c r="G161" s="246"/>
      <c r="H161" s="250">
        <v>53.333333333333329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191</v>
      </c>
      <c r="AU161" s="256" t="s">
        <v>84</v>
      </c>
      <c r="AV161" s="13" t="s">
        <v>84</v>
      </c>
      <c r="AW161" s="13" t="s">
        <v>33</v>
      </c>
      <c r="AX161" s="13" t="s">
        <v>76</v>
      </c>
      <c r="AY161" s="256" t="s">
        <v>182</v>
      </c>
    </row>
    <row r="162" s="2" customFormat="1" ht="16.5" customHeight="1">
      <c r="A162" s="37"/>
      <c r="B162" s="38"/>
      <c r="C162" s="257" t="s">
        <v>274</v>
      </c>
      <c r="D162" s="257" t="s">
        <v>261</v>
      </c>
      <c r="E162" s="258" t="s">
        <v>1074</v>
      </c>
      <c r="F162" s="259" t="s">
        <v>1075</v>
      </c>
      <c r="G162" s="260" t="s">
        <v>1076</v>
      </c>
      <c r="H162" s="261">
        <v>56</v>
      </c>
      <c r="I162" s="262"/>
      <c r="J162" s="263">
        <f>ROUND(I162*H162,2)</f>
        <v>0</v>
      </c>
      <c r="K162" s="264"/>
      <c r="L162" s="265"/>
      <c r="M162" s="266" t="s">
        <v>1</v>
      </c>
      <c r="N162" s="267" t="s">
        <v>41</v>
      </c>
      <c r="O162" s="90"/>
      <c r="P162" s="236">
        <f>O162*H162</f>
        <v>0</v>
      </c>
      <c r="Q162" s="236">
        <v>0.001</v>
      </c>
      <c r="R162" s="236">
        <f>Q162*H162</f>
        <v>0.056000000000000001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975</v>
      </c>
      <c r="AT162" s="238" t="s">
        <v>261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518</v>
      </c>
      <c r="BM162" s="238" t="s">
        <v>1273</v>
      </c>
    </row>
    <row r="163" s="2" customFormat="1" ht="24.15" customHeight="1">
      <c r="A163" s="37"/>
      <c r="B163" s="38"/>
      <c r="C163" s="257" t="s">
        <v>280</v>
      </c>
      <c r="D163" s="257" t="s">
        <v>261</v>
      </c>
      <c r="E163" s="258" t="s">
        <v>1078</v>
      </c>
      <c r="F163" s="259" t="s">
        <v>1079</v>
      </c>
      <c r="G163" s="260" t="s">
        <v>269</v>
      </c>
      <c r="H163" s="261">
        <v>4</v>
      </c>
      <c r="I163" s="262"/>
      <c r="J163" s="263">
        <f>ROUND(I163*H163,2)</f>
        <v>0</v>
      </c>
      <c r="K163" s="264"/>
      <c r="L163" s="265"/>
      <c r="M163" s="266" t="s">
        <v>1</v>
      </c>
      <c r="N163" s="267" t="s">
        <v>41</v>
      </c>
      <c r="O163" s="90"/>
      <c r="P163" s="236">
        <f>O163*H163</f>
        <v>0</v>
      </c>
      <c r="Q163" s="236">
        <v>0.00025999999999999998</v>
      </c>
      <c r="R163" s="236">
        <f>Q163*H163</f>
        <v>0.0010399999999999999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975</v>
      </c>
      <c r="AT163" s="238" t="s">
        <v>261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518</v>
      </c>
      <c r="BM163" s="238" t="s">
        <v>1274</v>
      </c>
    </row>
    <row r="164" s="2" customFormat="1" ht="21.75" customHeight="1">
      <c r="A164" s="37"/>
      <c r="B164" s="38"/>
      <c r="C164" s="226" t="s">
        <v>286</v>
      </c>
      <c r="D164" s="226" t="s">
        <v>184</v>
      </c>
      <c r="E164" s="227" t="s">
        <v>1081</v>
      </c>
      <c r="F164" s="228" t="s">
        <v>1082</v>
      </c>
      <c r="G164" s="229" t="s">
        <v>269</v>
      </c>
      <c r="H164" s="230">
        <v>2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518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518</v>
      </c>
      <c r="BM164" s="238" t="s">
        <v>1275</v>
      </c>
    </row>
    <row r="165" s="2" customFormat="1">
      <c r="A165" s="37"/>
      <c r="B165" s="38"/>
      <c r="C165" s="39"/>
      <c r="D165" s="240" t="s">
        <v>189</v>
      </c>
      <c r="E165" s="39"/>
      <c r="F165" s="241" t="s">
        <v>1084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189</v>
      </c>
      <c r="AU165" s="16" t="s">
        <v>84</v>
      </c>
    </row>
    <row r="166" s="2" customFormat="1" ht="16.5" customHeight="1">
      <c r="A166" s="37"/>
      <c r="B166" s="38"/>
      <c r="C166" s="257" t="s">
        <v>290</v>
      </c>
      <c r="D166" s="257" t="s">
        <v>261</v>
      </c>
      <c r="E166" s="258" t="s">
        <v>1085</v>
      </c>
      <c r="F166" s="259" t="s">
        <v>1086</v>
      </c>
      <c r="G166" s="260" t="s">
        <v>269</v>
      </c>
      <c r="H166" s="261">
        <v>2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41</v>
      </c>
      <c r="O166" s="90"/>
      <c r="P166" s="236">
        <f>O166*H166</f>
        <v>0</v>
      </c>
      <c r="Q166" s="236">
        <v>0.00016000000000000001</v>
      </c>
      <c r="R166" s="236">
        <f>Q166*H166</f>
        <v>0.00032000000000000003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975</v>
      </c>
      <c r="AT166" s="238" t="s">
        <v>261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518</v>
      </c>
      <c r="BM166" s="238" t="s">
        <v>1276</v>
      </c>
    </row>
    <row r="167" s="2" customFormat="1" ht="37.8" customHeight="1">
      <c r="A167" s="37"/>
      <c r="B167" s="38"/>
      <c r="C167" s="226" t="s">
        <v>296</v>
      </c>
      <c r="D167" s="226" t="s">
        <v>184</v>
      </c>
      <c r="E167" s="227" t="s">
        <v>1277</v>
      </c>
      <c r="F167" s="228" t="s">
        <v>1278</v>
      </c>
      <c r="G167" s="229" t="s">
        <v>305</v>
      </c>
      <c r="H167" s="230">
        <v>9.5649999999999995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518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518</v>
      </c>
      <c r="BM167" s="238" t="s">
        <v>1279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1280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84</v>
      </c>
    </row>
    <row r="169" s="13" customFormat="1">
      <c r="A169" s="13"/>
      <c r="B169" s="245"/>
      <c r="C169" s="246"/>
      <c r="D169" s="247" t="s">
        <v>191</v>
      </c>
      <c r="E169" s="248" t="s">
        <v>1</v>
      </c>
      <c r="F169" s="249" t="s">
        <v>1281</v>
      </c>
      <c r="G169" s="246"/>
      <c r="H169" s="250">
        <v>9.5652173913043494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191</v>
      </c>
      <c r="AU169" s="256" t="s">
        <v>84</v>
      </c>
      <c r="AV169" s="13" t="s">
        <v>84</v>
      </c>
      <c r="AW169" s="13" t="s">
        <v>33</v>
      </c>
      <c r="AX169" s="13" t="s">
        <v>76</v>
      </c>
      <c r="AY169" s="256" t="s">
        <v>182</v>
      </c>
    </row>
    <row r="170" s="2" customFormat="1" ht="24.15" customHeight="1">
      <c r="A170" s="37"/>
      <c r="B170" s="38"/>
      <c r="C170" s="257" t="s">
        <v>7</v>
      </c>
      <c r="D170" s="257" t="s">
        <v>261</v>
      </c>
      <c r="E170" s="258" t="s">
        <v>1282</v>
      </c>
      <c r="F170" s="259" t="s">
        <v>1283</v>
      </c>
      <c r="G170" s="260" t="s">
        <v>305</v>
      </c>
      <c r="H170" s="261">
        <v>11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41</v>
      </c>
      <c r="O170" s="90"/>
      <c r="P170" s="236">
        <f>O170*H170</f>
        <v>0</v>
      </c>
      <c r="Q170" s="236">
        <v>2.0000000000000002E-05</v>
      </c>
      <c r="R170" s="236">
        <f>Q170*H170</f>
        <v>0.00022000000000000001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983</v>
      </c>
      <c r="AT170" s="238" t="s">
        <v>261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983</v>
      </c>
      <c r="BM170" s="238" t="s">
        <v>1284</v>
      </c>
    </row>
    <row r="171" s="2" customFormat="1">
      <c r="A171" s="37"/>
      <c r="B171" s="38"/>
      <c r="C171" s="39"/>
      <c r="D171" s="247" t="s">
        <v>271</v>
      </c>
      <c r="E171" s="39"/>
      <c r="F171" s="268" t="s">
        <v>1285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271</v>
      </c>
      <c r="AU171" s="16" t="s">
        <v>84</v>
      </c>
    </row>
    <row r="172" s="2" customFormat="1" ht="37.8" customHeight="1">
      <c r="A172" s="37"/>
      <c r="B172" s="38"/>
      <c r="C172" s="226" t="s">
        <v>309</v>
      </c>
      <c r="D172" s="226" t="s">
        <v>184</v>
      </c>
      <c r="E172" s="227" t="s">
        <v>1088</v>
      </c>
      <c r="F172" s="228" t="s">
        <v>1089</v>
      </c>
      <c r="G172" s="229" t="s">
        <v>305</v>
      </c>
      <c r="H172" s="230">
        <v>11.304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518</v>
      </c>
      <c r="AT172" s="238" t="s">
        <v>184</v>
      </c>
      <c r="AU172" s="238" t="s">
        <v>84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518</v>
      </c>
      <c r="BM172" s="238" t="s">
        <v>1286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1091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84</v>
      </c>
    </row>
    <row r="174" s="13" customFormat="1">
      <c r="A174" s="13"/>
      <c r="B174" s="245"/>
      <c r="C174" s="246"/>
      <c r="D174" s="247" t="s">
        <v>191</v>
      </c>
      <c r="E174" s="248" t="s">
        <v>1</v>
      </c>
      <c r="F174" s="249" t="s">
        <v>1092</v>
      </c>
      <c r="G174" s="246"/>
      <c r="H174" s="250">
        <v>11.304347826086957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191</v>
      </c>
      <c r="AU174" s="256" t="s">
        <v>84</v>
      </c>
      <c r="AV174" s="13" t="s">
        <v>84</v>
      </c>
      <c r="AW174" s="13" t="s">
        <v>33</v>
      </c>
      <c r="AX174" s="13" t="s">
        <v>76</v>
      </c>
      <c r="AY174" s="256" t="s">
        <v>182</v>
      </c>
    </row>
    <row r="175" s="2" customFormat="1" ht="24.15" customHeight="1">
      <c r="A175" s="37"/>
      <c r="B175" s="38"/>
      <c r="C175" s="257" t="s">
        <v>314</v>
      </c>
      <c r="D175" s="257" t="s">
        <v>261</v>
      </c>
      <c r="E175" s="258" t="s">
        <v>1093</v>
      </c>
      <c r="F175" s="259" t="s">
        <v>1094</v>
      </c>
      <c r="G175" s="260" t="s">
        <v>305</v>
      </c>
      <c r="H175" s="261">
        <v>13</v>
      </c>
      <c r="I175" s="262"/>
      <c r="J175" s="263">
        <f>ROUND(I175*H175,2)</f>
        <v>0</v>
      </c>
      <c r="K175" s="264"/>
      <c r="L175" s="265"/>
      <c r="M175" s="266" t="s">
        <v>1</v>
      </c>
      <c r="N175" s="267" t="s">
        <v>41</v>
      </c>
      <c r="O175" s="90"/>
      <c r="P175" s="236">
        <f>O175*H175</f>
        <v>0</v>
      </c>
      <c r="Q175" s="236">
        <v>0.00012</v>
      </c>
      <c r="R175" s="236">
        <f>Q175*H175</f>
        <v>0.00156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983</v>
      </c>
      <c r="AT175" s="238" t="s">
        <v>261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983</v>
      </c>
      <c r="BM175" s="238" t="s">
        <v>1287</v>
      </c>
    </row>
    <row r="176" s="2" customFormat="1">
      <c r="A176" s="37"/>
      <c r="B176" s="38"/>
      <c r="C176" s="39"/>
      <c r="D176" s="247" t="s">
        <v>271</v>
      </c>
      <c r="E176" s="39"/>
      <c r="F176" s="268" t="s">
        <v>1096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271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6"/>
      <c r="F177" s="249" t="s">
        <v>1097</v>
      </c>
      <c r="G177" s="246"/>
      <c r="H177" s="250">
        <v>13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4</v>
      </c>
      <c r="AX177" s="13" t="s">
        <v>80</v>
      </c>
      <c r="AY177" s="256" t="s">
        <v>182</v>
      </c>
    </row>
    <row r="178" s="2" customFormat="1" ht="37.8" customHeight="1">
      <c r="A178" s="37"/>
      <c r="B178" s="38"/>
      <c r="C178" s="226" t="s">
        <v>319</v>
      </c>
      <c r="D178" s="226" t="s">
        <v>184</v>
      </c>
      <c r="E178" s="227" t="s">
        <v>1108</v>
      </c>
      <c r="F178" s="228" t="s">
        <v>1109</v>
      </c>
      <c r="G178" s="229" t="s">
        <v>305</v>
      </c>
      <c r="H178" s="230">
        <v>105.217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518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518</v>
      </c>
      <c r="BM178" s="238" t="s">
        <v>1288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1111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13" customFormat="1">
      <c r="A180" s="13"/>
      <c r="B180" s="245"/>
      <c r="C180" s="246"/>
      <c r="D180" s="247" t="s">
        <v>191</v>
      </c>
      <c r="E180" s="248" t="s">
        <v>1</v>
      </c>
      <c r="F180" s="249" t="s">
        <v>1289</v>
      </c>
      <c r="G180" s="246"/>
      <c r="H180" s="250">
        <v>105.21739130434783</v>
      </c>
      <c r="I180" s="251"/>
      <c r="J180" s="246"/>
      <c r="K180" s="246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191</v>
      </c>
      <c r="AU180" s="256" t="s">
        <v>84</v>
      </c>
      <c r="AV180" s="13" t="s">
        <v>84</v>
      </c>
      <c r="AW180" s="13" t="s">
        <v>33</v>
      </c>
      <c r="AX180" s="13" t="s">
        <v>76</v>
      </c>
      <c r="AY180" s="256" t="s">
        <v>182</v>
      </c>
    </row>
    <row r="181" s="2" customFormat="1" ht="24.15" customHeight="1">
      <c r="A181" s="37"/>
      <c r="B181" s="38"/>
      <c r="C181" s="257" t="s">
        <v>325</v>
      </c>
      <c r="D181" s="257" t="s">
        <v>261</v>
      </c>
      <c r="E181" s="258" t="s">
        <v>1113</v>
      </c>
      <c r="F181" s="259" t="s">
        <v>1114</v>
      </c>
      <c r="G181" s="260" t="s">
        <v>305</v>
      </c>
      <c r="H181" s="261">
        <v>121</v>
      </c>
      <c r="I181" s="262"/>
      <c r="J181" s="263">
        <f>ROUND(I181*H181,2)</f>
        <v>0</v>
      </c>
      <c r="K181" s="264"/>
      <c r="L181" s="265"/>
      <c r="M181" s="266" t="s">
        <v>1</v>
      </c>
      <c r="N181" s="267" t="s">
        <v>41</v>
      </c>
      <c r="O181" s="90"/>
      <c r="P181" s="236">
        <f>O181*H181</f>
        <v>0</v>
      </c>
      <c r="Q181" s="236">
        <v>0.00064000000000000005</v>
      </c>
      <c r="R181" s="236">
        <f>Q181*H181</f>
        <v>0.077440000000000009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983</v>
      </c>
      <c r="AT181" s="238" t="s">
        <v>261</v>
      </c>
      <c r="AU181" s="238" t="s">
        <v>84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983</v>
      </c>
      <c r="BM181" s="238" t="s">
        <v>1290</v>
      </c>
    </row>
    <row r="182" s="2" customFormat="1">
      <c r="A182" s="37"/>
      <c r="B182" s="38"/>
      <c r="C182" s="39"/>
      <c r="D182" s="247" t="s">
        <v>271</v>
      </c>
      <c r="E182" s="39"/>
      <c r="F182" s="268" t="s">
        <v>1116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271</v>
      </c>
      <c r="AU182" s="16" t="s">
        <v>84</v>
      </c>
    </row>
    <row r="183" s="13" customFormat="1">
      <c r="A183" s="13"/>
      <c r="B183" s="245"/>
      <c r="C183" s="246"/>
      <c r="D183" s="247" t="s">
        <v>191</v>
      </c>
      <c r="E183" s="246"/>
      <c r="F183" s="249" t="s">
        <v>1291</v>
      </c>
      <c r="G183" s="246"/>
      <c r="H183" s="250">
        <v>121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191</v>
      </c>
      <c r="AU183" s="256" t="s">
        <v>84</v>
      </c>
      <c r="AV183" s="13" t="s">
        <v>84</v>
      </c>
      <c r="AW183" s="13" t="s">
        <v>4</v>
      </c>
      <c r="AX183" s="13" t="s">
        <v>80</v>
      </c>
      <c r="AY183" s="256" t="s">
        <v>182</v>
      </c>
    </row>
    <row r="184" s="2" customFormat="1" ht="16.5" customHeight="1">
      <c r="A184" s="37"/>
      <c r="B184" s="38"/>
      <c r="C184" s="257" t="s">
        <v>330</v>
      </c>
      <c r="D184" s="257" t="s">
        <v>261</v>
      </c>
      <c r="E184" s="258" t="s">
        <v>1118</v>
      </c>
      <c r="F184" s="259" t="s">
        <v>1119</v>
      </c>
      <c r="G184" s="260" t="s">
        <v>608</v>
      </c>
      <c r="H184" s="261">
        <v>1</v>
      </c>
      <c r="I184" s="262"/>
      <c r="J184" s="263">
        <f>ROUND(I184*H184,2)</f>
        <v>0</v>
      </c>
      <c r="K184" s="264"/>
      <c r="L184" s="265"/>
      <c r="M184" s="266" t="s">
        <v>1</v>
      </c>
      <c r="N184" s="267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983</v>
      </c>
      <c r="AT184" s="238" t="s">
        <v>261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983</v>
      </c>
      <c r="BM184" s="238" t="s">
        <v>1292</v>
      </c>
    </row>
    <row r="185" s="2" customFormat="1" ht="16.5" customHeight="1">
      <c r="A185" s="37"/>
      <c r="B185" s="38"/>
      <c r="C185" s="226" t="s">
        <v>335</v>
      </c>
      <c r="D185" s="226" t="s">
        <v>184</v>
      </c>
      <c r="E185" s="227" t="s">
        <v>1124</v>
      </c>
      <c r="F185" s="228" t="s">
        <v>1125</v>
      </c>
      <c r="G185" s="229" t="s">
        <v>608</v>
      </c>
      <c r="H185" s="230">
        <v>1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41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518</v>
      </c>
      <c r="AT185" s="238" t="s">
        <v>184</v>
      </c>
      <c r="AU185" s="238" t="s">
        <v>84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518</v>
      </c>
      <c r="BM185" s="238" t="s">
        <v>1293</v>
      </c>
    </row>
    <row r="186" s="2" customFormat="1" ht="16.5" customHeight="1">
      <c r="A186" s="37"/>
      <c r="B186" s="38"/>
      <c r="C186" s="226" t="s">
        <v>339</v>
      </c>
      <c r="D186" s="226" t="s">
        <v>184</v>
      </c>
      <c r="E186" s="227" t="s">
        <v>1127</v>
      </c>
      <c r="F186" s="228" t="s">
        <v>1128</v>
      </c>
      <c r="G186" s="229" t="s">
        <v>1129</v>
      </c>
      <c r="H186" s="230">
        <v>1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41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518</v>
      </c>
      <c r="AT186" s="238" t="s">
        <v>184</v>
      </c>
      <c r="AU186" s="238" t="s">
        <v>84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518</v>
      </c>
      <c r="BM186" s="238" t="s">
        <v>1294</v>
      </c>
    </row>
    <row r="187" s="2" customFormat="1" ht="16.5" customHeight="1">
      <c r="A187" s="37"/>
      <c r="B187" s="38"/>
      <c r="C187" s="226" t="s">
        <v>345</v>
      </c>
      <c r="D187" s="226" t="s">
        <v>184</v>
      </c>
      <c r="E187" s="227" t="s">
        <v>1131</v>
      </c>
      <c r="F187" s="228" t="s">
        <v>1132</v>
      </c>
      <c r="G187" s="229" t="s">
        <v>608</v>
      </c>
      <c r="H187" s="230">
        <v>1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518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518</v>
      </c>
      <c r="BM187" s="238" t="s">
        <v>1295</v>
      </c>
    </row>
    <row r="188" s="12" customFormat="1" ht="22.8" customHeight="1">
      <c r="A188" s="12"/>
      <c r="B188" s="210"/>
      <c r="C188" s="211"/>
      <c r="D188" s="212" t="s">
        <v>75</v>
      </c>
      <c r="E188" s="224" t="s">
        <v>1134</v>
      </c>
      <c r="F188" s="224" t="s">
        <v>1135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SUM(P189:P237)</f>
        <v>0</v>
      </c>
      <c r="Q188" s="218"/>
      <c r="R188" s="219">
        <f>SUM(R189:R237)</f>
        <v>1.1078898000000002</v>
      </c>
      <c r="S188" s="218"/>
      <c r="T188" s="220">
        <f>SUM(T189:T237)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119</v>
      </c>
      <c r="AT188" s="222" t="s">
        <v>75</v>
      </c>
      <c r="AU188" s="222" t="s">
        <v>80</v>
      </c>
      <c r="AY188" s="221" t="s">
        <v>182</v>
      </c>
      <c r="BK188" s="223">
        <f>SUM(BK189:BK237)</f>
        <v>0</v>
      </c>
    </row>
    <row r="189" s="2" customFormat="1" ht="24.15" customHeight="1">
      <c r="A189" s="37"/>
      <c r="B189" s="38"/>
      <c r="C189" s="226" t="s">
        <v>349</v>
      </c>
      <c r="D189" s="226" t="s">
        <v>184</v>
      </c>
      <c r="E189" s="227" t="s">
        <v>1136</v>
      </c>
      <c r="F189" s="228" t="s">
        <v>1137</v>
      </c>
      <c r="G189" s="229" t="s">
        <v>1138</v>
      </c>
      <c r="H189" s="230">
        <v>0.047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41</v>
      </c>
      <c r="O189" s="90"/>
      <c r="P189" s="236">
        <f>O189*H189</f>
        <v>0</v>
      </c>
      <c r="Q189" s="236">
        <v>0.0088000000000000005</v>
      </c>
      <c r="R189" s="236">
        <f>Q189*H189</f>
        <v>0.00041360000000000002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518</v>
      </c>
      <c r="AT189" s="238" t="s">
        <v>184</v>
      </c>
      <c r="AU189" s="238" t="s">
        <v>84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518</v>
      </c>
      <c r="BM189" s="238" t="s">
        <v>1296</v>
      </c>
    </row>
    <row r="190" s="2" customFormat="1">
      <c r="A190" s="37"/>
      <c r="B190" s="38"/>
      <c r="C190" s="39"/>
      <c r="D190" s="240" t="s">
        <v>189</v>
      </c>
      <c r="E190" s="39"/>
      <c r="F190" s="241" t="s">
        <v>1140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189</v>
      </c>
      <c r="AU190" s="16" t="s">
        <v>84</v>
      </c>
    </row>
    <row r="191" s="2" customFormat="1">
      <c r="A191" s="37"/>
      <c r="B191" s="38"/>
      <c r="C191" s="39"/>
      <c r="D191" s="247" t="s">
        <v>1141</v>
      </c>
      <c r="E191" s="39"/>
      <c r="F191" s="268" t="s">
        <v>1142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1141</v>
      </c>
      <c r="AU191" s="16" t="s">
        <v>84</v>
      </c>
    </row>
    <row r="192" s="2" customFormat="1" ht="16.5" customHeight="1">
      <c r="A192" s="37"/>
      <c r="B192" s="38"/>
      <c r="C192" s="226" t="s">
        <v>354</v>
      </c>
      <c r="D192" s="226" t="s">
        <v>184</v>
      </c>
      <c r="E192" s="227" t="s">
        <v>1143</v>
      </c>
      <c r="F192" s="228" t="s">
        <v>1144</v>
      </c>
      <c r="G192" s="229" t="s">
        <v>269</v>
      </c>
      <c r="H192" s="230">
        <v>2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0.0088000000000000005</v>
      </c>
      <c r="R192" s="236">
        <f>Q192*H192</f>
        <v>0.017600000000000001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518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518</v>
      </c>
      <c r="BM192" s="238" t="s">
        <v>1297</v>
      </c>
    </row>
    <row r="193" s="2" customFormat="1">
      <c r="A193" s="37"/>
      <c r="B193" s="38"/>
      <c r="C193" s="39"/>
      <c r="D193" s="247" t="s">
        <v>1141</v>
      </c>
      <c r="E193" s="39"/>
      <c r="F193" s="268" t="s">
        <v>1142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1141</v>
      </c>
      <c r="AU193" s="16" t="s">
        <v>84</v>
      </c>
    </row>
    <row r="194" s="2" customFormat="1" ht="24.15" customHeight="1">
      <c r="A194" s="37"/>
      <c r="B194" s="38"/>
      <c r="C194" s="226" t="s">
        <v>358</v>
      </c>
      <c r="D194" s="226" t="s">
        <v>184</v>
      </c>
      <c r="E194" s="227" t="s">
        <v>1151</v>
      </c>
      <c r="F194" s="228" t="s">
        <v>1152</v>
      </c>
      <c r="G194" s="229" t="s">
        <v>305</v>
      </c>
      <c r="H194" s="230">
        <v>39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518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518</v>
      </c>
      <c r="BM194" s="238" t="s">
        <v>1298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1154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2" customFormat="1" ht="24.15" customHeight="1">
      <c r="A196" s="37"/>
      <c r="B196" s="38"/>
      <c r="C196" s="226" t="s">
        <v>363</v>
      </c>
      <c r="D196" s="226" t="s">
        <v>184</v>
      </c>
      <c r="E196" s="227" t="s">
        <v>1160</v>
      </c>
      <c r="F196" s="228" t="s">
        <v>1161</v>
      </c>
      <c r="G196" s="229" t="s">
        <v>305</v>
      </c>
      <c r="H196" s="230">
        <v>8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518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518</v>
      </c>
      <c r="BM196" s="238" t="s">
        <v>1299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1163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2" customFormat="1" ht="37.8" customHeight="1">
      <c r="A198" s="37"/>
      <c r="B198" s="38"/>
      <c r="C198" s="226" t="s">
        <v>367</v>
      </c>
      <c r="D198" s="226" t="s">
        <v>184</v>
      </c>
      <c r="E198" s="227" t="s">
        <v>1164</v>
      </c>
      <c r="F198" s="228" t="s">
        <v>1165</v>
      </c>
      <c r="G198" s="229" t="s">
        <v>187</v>
      </c>
      <c r="H198" s="230">
        <v>5.7300000000000004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518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518</v>
      </c>
      <c r="BM198" s="238" t="s">
        <v>1300</v>
      </c>
    </row>
    <row r="199" s="2" customFormat="1">
      <c r="A199" s="37"/>
      <c r="B199" s="38"/>
      <c r="C199" s="39"/>
      <c r="D199" s="240" t="s">
        <v>189</v>
      </c>
      <c r="E199" s="39"/>
      <c r="F199" s="241" t="s">
        <v>1167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189</v>
      </c>
      <c r="AU199" s="16" t="s">
        <v>84</v>
      </c>
    </row>
    <row r="200" s="2" customFormat="1" ht="37.8" customHeight="1">
      <c r="A200" s="37"/>
      <c r="B200" s="38"/>
      <c r="C200" s="226" t="s">
        <v>372</v>
      </c>
      <c r="D200" s="226" t="s">
        <v>184</v>
      </c>
      <c r="E200" s="227" t="s">
        <v>1168</v>
      </c>
      <c r="F200" s="228" t="s">
        <v>1169</v>
      </c>
      <c r="G200" s="229" t="s">
        <v>187</v>
      </c>
      <c r="H200" s="230">
        <v>5.7300000000000004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41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518</v>
      </c>
      <c r="AT200" s="238" t="s">
        <v>184</v>
      </c>
      <c r="AU200" s="238" t="s">
        <v>84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518</v>
      </c>
      <c r="BM200" s="238" t="s">
        <v>1301</v>
      </c>
    </row>
    <row r="201" s="2" customFormat="1">
      <c r="A201" s="37"/>
      <c r="B201" s="38"/>
      <c r="C201" s="39"/>
      <c r="D201" s="240" t="s">
        <v>189</v>
      </c>
      <c r="E201" s="39"/>
      <c r="F201" s="241" t="s">
        <v>1171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189</v>
      </c>
      <c r="AU201" s="16" t="s">
        <v>84</v>
      </c>
    </row>
    <row r="202" s="2" customFormat="1" ht="37.8" customHeight="1">
      <c r="A202" s="37"/>
      <c r="B202" s="38"/>
      <c r="C202" s="226" t="s">
        <v>376</v>
      </c>
      <c r="D202" s="226" t="s">
        <v>184</v>
      </c>
      <c r="E202" s="227" t="s">
        <v>1172</v>
      </c>
      <c r="F202" s="228" t="s">
        <v>1173</v>
      </c>
      <c r="G202" s="229" t="s">
        <v>187</v>
      </c>
      <c r="H202" s="230">
        <v>80.219999999999999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41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518</v>
      </c>
      <c r="AT202" s="238" t="s">
        <v>184</v>
      </c>
      <c r="AU202" s="238" t="s">
        <v>84</v>
      </c>
      <c r="AY202" s="16" t="s">
        <v>182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518</v>
      </c>
      <c r="BM202" s="238" t="s">
        <v>1302</v>
      </c>
    </row>
    <row r="203" s="2" customFormat="1">
      <c r="A203" s="37"/>
      <c r="B203" s="38"/>
      <c r="C203" s="39"/>
      <c r="D203" s="240" t="s">
        <v>189</v>
      </c>
      <c r="E203" s="39"/>
      <c r="F203" s="241" t="s">
        <v>1175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189</v>
      </c>
      <c r="AU203" s="16" t="s">
        <v>84</v>
      </c>
    </row>
    <row r="204" s="13" customFormat="1">
      <c r="A204" s="13"/>
      <c r="B204" s="245"/>
      <c r="C204" s="246"/>
      <c r="D204" s="247" t="s">
        <v>191</v>
      </c>
      <c r="E204" s="246"/>
      <c r="F204" s="249" t="s">
        <v>1303</v>
      </c>
      <c r="G204" s="246"/>
      <c r="H204" s="250">
        <v>80.219999999999999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4</v>
      </c>
      <c r="AX204" s="13" t="s">
        <v>80</v>
      </c>
      <c r="AY204" s="256" t="s">
        <v>182</v>
      </c>
    </row>
    <row r="205" s="2" customFormat="1" ht="24.15" customHeight="1">
      <c r="A205" s="37"/>
      <c r="B205" s="38"/>
      <c r="C205" s="226" t="s">
        <v>382</v>
      </c>
      <c r="D205" s="226" t="s">
        <v>184</v>
      </c>
      <c r="E205" s="227" t="s">
        <v>1177</v>
      </c>
      <c r="F205" s="228" t="s">
        <v>1178</v>
      </c>
      <c r="G205" s="229" t="s">
        <v>243</v>
      </c>
      <c r="H205" s="230">
        <v>10.887000000000001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41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518</v>
      </c>
      <c r="AT205" s="238" t="s">
        <v>184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518</v>
      </c>
      <c r="BM205" s="238" t="s">
        <v>1304</v>
      </c>
    </row>
    <row r="206" s="2" customFormat="1">
      <c r="A206" s="37"/>
      <c r="B206" s="38"/>
      <c r="C206" s="39"/>
      <c r="D206" s="240" t="s">
        <v>189</v>
      </c>
      <c r="E206" s="39"/>
      <c r="F206" s="241" t="s">
        <v>1180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189</v>
      </c>
      <c r="AU206" s="16" t="s">
        <v>84</v>
      </c>
    </row>
    <row r="207" s="13" customFormat="1">
      <c r="A207" s="13"/>
      <c r="B207" s="245"/>
      <c r="C207" s="246"/>
      <c r="D207" s="247" t="s">
        <v>191</v>
      </c>
      <c r="E207" s="246"/>
      <c r="F207" s="249" t="s">
        <v>1305</v>
      </c>
      <c r="G207" s="246"/>
      <c r="H207" s="250">
        <v>10.887000000000001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191</v>
      </c>
      <c r="AU207" s="256" t="s">
        <v>84</v>
      </c>
      <c r="AV207" s="13" t="s">
        <v>84</v>
      </c>
      <c r="AW207" s="13" t="s">
        <v>4</v>
      </c>
      <c r="AX207" s="13" t="s">
        <v>80</v>
      </c>
      <c r="AY207" s="256" t="s">
        <v>182</v>
      </c>
    </row>
    <row r="208" s="2" customFormat="1" ht="24.15" customHeight="1">
      <c r="A208" s="37"/>
      <c r="B208" s="38"/>
      <c r="C208" s="226" t="s">
        <v>387</v>
      </c>
      <c r="D208" s="226" t="s">
        <v>184</v>
      </c>
      <c r="E208" s="227" t="s">
        <v>1182</v>
      </c>
      <c r="F208" s="228" t="s">
        <v>1183</v>
      </c>
      <c r="G208" s="229" t="s">
        <v>305</v>
      </c>
      <c r="H208" s="230">
        <v>39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518</v>
      </c>
      <c r="AT208" s="238" t="s">
        <v>184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518</v>
      </c>
      <c r="BM208" s="238" t="s">
        <v>1306</v>
      </c>
    </row>
    <row r="209" s="2" customFormat="1">
      <c r="A209" s="37"/>
      <c r="B209" s="38"/>
      <c r="C209" s="39"/>
      <c r="D209" s="240" t="s">
        <v>189</v>
      </c>
      <c r="E209" s="39"/>
      <c r="F209" s="241" t="s">
        <v>1185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189</v>
      </c>
      <c r="AU209" s="16" t="s">
        <v>84</v>
      </c>
    </row>
    <row r="210" s="2" customFormat="1" ht="24.15" customHeight="1">
      <c r="A210" s="37"/>
      <c r="B210" s="38"/>
      <c r="C210" s="226" t="s">
        <v>392</v>
      </c>
      <c r="D210" s="226" t="s">
        <v>184</v>
      </c>
      <c r="E210" s="227" t="s">
        <v>1190</v>
      </c>
      <c r="F210" s="228" t="s">
        <v>1191</v>
      </c>
      <c r="G210" s="229" t="s">
        <v>305</v>
      </c>
      <c r="H210" s="230">
        <v>8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41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518</v>
      </c>
      <c r="AT210" s="238" t="s">
        <v>184</v>
      </c>
      <c r="AU210" s="238" t="s">
        <v>84</v>
      </c>
      <c r="AY210" s="16" t="s">
        <v>182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518</v>
      </c>
      <c r="BM210" s="238" t="s">
        <v>1307</v>
      </c>
    </row>
    <row r="211" s="2" customFormat="1">
      <c r="A211" s="37"/>
      <c r="B211" s="38"/>
      <c r="C211" s="39"/>
      <c r="D211" s="240" t="s">
        <v>189</v>
      </c>
      <c r="E211" s="39"/>
      <c r="F211" s="241" t="s">
        <v>1193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189</v>
      </c>
      <c r="AU211" s="16" t="s">
        <v>84</v>
      </c>
    </row>
    <row r="212" s="2" customFormat="1" ht="24.15" customHeight="1">
      <c r="A212" s="37"/>
      <c r="B212" s="38"/>
      <c r="C212" s="226" t="s">
        <v>397</v>
      </c>
      <c r="D212" s="226" t="s">
        <v>184</v>
      </c>
      <c r="E212" s="227" t="s">
        <v>1202</v>
      </c>
      <c r="F212" s="228" t="s">
        <v>1203</v>
      </c>
      <c r="G212" s="229" t="s">
        <v>187</v>
      </c>
      <c r="H212" s="230">
        <v>0.51800000000000002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41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518</v>
      </c>
      <c r="AT212" s="238" t="s">
        <v>184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518</v>
      </c>
      <c r="BM212" s="238" t="s">
        <v>1308</v>
      </c>
    </row>
    <row r="213" s="2" customFormat="1">
      <c r="A213" s="37"/>
      <c r="B213" s="38"/>
      <c r="C213" s="39"/>
      <c r="D213" s="240" t="s">
        <v>189</v>
      </c>
      <c r="E213" s="39"/>
      <c r="F213" s="241" t="s">
        <v>1205</v>
      </c>
      <c r="G213" s="39"/>
      <c r="H213" s="39"/>
      <c r="I213" s="242"/>
      <c r="J213" s="39"/>
      <c r="K213" s="39"/>
      <c r="L213" s="43"/>
      <c r="M213" s="243"/>
      <c r="N213" s="24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189</v>
      </c>
      <c r="AU213" s="16" t="s">
        <v>84</v>
      </c>
    </row>
    <row r="214" s="13" customFormat="1">
      <c r="A214" s="13"/>
      <c r="B214" s="245"/>
      <c r="C214" s="246"/>
      <c r="D214" s="247" t="s">
        <v>191</v>
      </c>
      <c r="E214" s="248" t="s">
        <v>1</v>
      </c>
      <c r="F214" s="249" t="s">
        <v>1206</v>
      </c>
      <c r="G214" s="246"/>
      <c r="H214" s="250">
        <v>0.51749999999999996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191</v>
      </c>
      <c r="AU214" s="256" t="s">
        <v>84</v>
      </c>
      <c r="AV214" s="13" t="s">
        <v>84</v>
      </c>
      <c r="AW214" s="13" t="s">
        <v>33</v>
      </c>
      <c r="AX214" s="13" t="s">
        <v>76</v>
      </c>
      <c r="AY214" s="256" t="s">
        <v>182</v>
      </c>
    </row>
    <row r="215" s="2" customFormat="1" ht="16.5" customHeight="1">
      <c r="A215" s="37"/>
      <c r="B215" s="38"/>
      <c r="C215" s="226" t="s">
        <v>401</v>
      </c>
      <c r="D215" s="226" t="s">
        <v>184</v>
      </c>
      <c r="E215" s="227" t="s">
        <v>1207</v>
      </c>
      <c r="F215" s="228" t="s">
        <v>1208</v>
      </c>
      <c r="G215" s="229" t="s">
        <v>305</v>
      </c>
      <c r="H215" s="230">
        <v>8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41</v>
      </c>
      <c r="O215" s="90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518</v>
      </c>
      <c r="AT215" s="238" t="s">
        <v>184</v>
      </c>
      <c r="AU215" s="238" t="s">
        <v>84</v>
      </c>
      <c r="AY215" s="16" t="s">
        <v>182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518</v>
      </c>
      <c r="BM215" s="238" t="s">
        <v>1309</v>
      </c>
    </row>
    <row r="216" s="2" customFormat="1" ht="16.5" customHeight="1">
      <c r="A216" s="37"/>
      <c r="B216" s="38"/>
      <c r="C216" s="257" t="s">
        <v>406</v>
      </c>
      <c r="D216" s="257" t="s">
        <v>261</v>
      </c>
      <c r="E216" s="258" t="s">
        <v>1210</v>
      </c>
      <c r="F216" s="259" t="s">
        <v>1211</v>
      </c>
      <c r="G216" s="260" t="s">
        <v>187</v>
      </c>
      <c r="H216" s="261">
        <v>0.47999999999999998</v>
      </c>
      <c r="I216" s="262"/>
      <c r="J216" s="263">
        <f>ROUND(I216*H216,2)</f>
        <v>0</v>
      </c>
      <c r="K216" s="264"/>
      <c r="L216" s="265"/>
      <c r="M216" s="266" t="s">
        <v>1</v>
      </c>
      <c r="N216" s="267" t="s">
        <v>41</v>
      </c>
      <c r="O216" s="90"/>
      <c r="P216" s="236">
        <f>O216*H216</f>
        <v>0</v>
      </c>
      <c r="Q216" s="236">
        <v>2.234</v>
      </c>
      <c r="R216" s="236">
        <f>Q216*H216</f>
        <v>1.0723199999999999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975</v>
      </c>
      <c r="AT216" s="238" t="s">
        <v>261</v>
      </c>
      <c r="AU216" s="238" t="s">
        <v>84</v>
      </c>
      <c r="AY216" s="16" t="s">
        <v>182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80</v>
      </c>
      <c r="BK216" s="239">
        <f>ROUND(I216*H216,2)</f>
        <v>0</v>
      </c>
      <c r="BL216" s="16" t="s">
        <v>518</v>
      </c>
      <c r="BM216" s="238" t="s">
        <v>1310</v>
      </c>
    </row>
    <row r="217" s="2" customFormat="1" ht="24.15" customHeight="1">
      <c r="A217" s="37"/>
      <c r="B217" s="38"/>
      <c r="C217" s="226" t="s">
        <v>412</v>
      </c>
      <c r="D217" s="226" t="s">
        <v>184</v>
      </c>
      <c r="E217" s="227" t="s">
        <v>1213</v>
      </c>
      <c r="F217" s="228" t="s">
        <v>1214</v>
      </c>
      <c r="G217" s="229" t="s">
        <v>305</v>
      </c>
      <c r="H217" s="230">
        <v>39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518</v>
      </c>
      <c r="AT217" s="238" t="s">
        <v>184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518</v>
      </c>
      <c r="BM217" s="238" t="s">
        <v>1311</v>
      </c>
    </row>
    <row r="218" s="2" customFormat="1">
      <c r="A218" s="37"/>
      <c r="B218" s="38"/>
      <c r="C218" s="39"/>
      <c r="D218" s="240" t="s">
        <v>189</v>
      </c>
      <c r="E218" s="39"/>
      <c r="F218" s="241" t="s">
        <v>1216</v>
      </c>
      <c r="G218" s="39"/>
      <c r="H218" s="39"/>
      <c r="I218" s="242"/>
      <c r="J218" s="39"/>
      <c r="K218" s="39"/>
      <c r="L218" s="43"/>
      <c r="M218" s="243"/>
      <c r="N218" s="24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189</v>
      </c>
      <c r="AU218" s="16" t="s">
        <v>84</v>
      </c>
    </row>
    <row r="219" s="2" customFormat="1" ht="21.75" customHeight="1">
      <c r="A219" s="37"/>
      <c r="B219" s="38"/>
      <c r="C219" s="226" t="s">
        <v>417</v>
      </c>
      <c r="D219" s="226" t="s">
        <v>184</v>
      </c>
      <c r="E219" s="227" t="s">
        <v>1217</v>
      </c>
      <c r="F219" s="228" t="s">
        <v>1218</v>
      </c>
      <c r="G219" s="229" t="s">
        <v>305</v>
      </c>
      <c r="H219" s="230">
        <v>59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9.1799999999999995E-05</v>
      </c>
      <c r="R219" s="236">
        <f>Q219*H219</f>
        <v>0.0054161999999999995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518</v>
      </c>
      <c r="AT219" s="238" t="s">
        <v>184</v>
      </c>
      <c r="AU219" s="238" t="s">
        <v>84</v>
      </c>
      <c r="AY219" s="16" t="s">
        <v>182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518</v>
      </c>
      <c r="BM219" s="238" t="s">
        <v>1312</v>
      </c>
    </row>
    <row r="220" s="2" customFormat="1">
      <c r="A220" s="37"/>
      <c r="B220" s="38"/>
      <c r="C220" s="39"/>
      <c r="D220" s="240" t="s">
        <v>189</v>
      </c>
      <c r="E220" s="39"/>
      <c r="F220" s="241" t="s">
        <v>1220</v>
      </c>
      <c r="G220" s="39"/>
      <c r="H220" s="39"/>
      <c r="I220" s="242"/>
      <c r="J220" s="39"/>
      <c r="K220" s="39"/>
      <c r="L220" s="43"/>
      <c r="M220" s="243"/>
      <c r="N220" s="24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189</v>
      </c>
      <c r="AU220" s="16" t="s">
        <v>84</v>
      </c>
    </row>
    <row r="221" s="2" customFormat="1" ht="24.15" customHeight="1">
      <c r="A221" s="37"/>
      <c r="B221" s="38"/>
      <c r="C221" s="226" t="s">
        <v>422</v>
      </c>
      <c r="D221" s="226" t="s">
        <v>184</v>
      </c>
      <c r="E221" s="227" t="s">
        <v>1313</v>
      </c>
      <c r="F221" s="228" t="s">
        <v>1314</v>
      </c>
      <c r="G221" s="229" t="s">
        <v>305</v>
      </c>
      <c r="H221" s="230">
        <v>10.476000000000001</v>
      </c>
      <c r="I221" s="231"/>
      <c r="J221" s="232">
        <f>ROUND(I221*H221,2)</f>
        <v>0</v>
      </c>
      <c r="K221" s="233"/>
      <c r="L221" s="43"/>
      <c r="M221" s="234" t="s">
        <v>1</v>
      </c>
      <c r="N221" s="235" t="s">
        <v>41</v>
      </c>
      <c r="O221" s="90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518</v>
      </c>
      <c r="AT221" s="238" t="s">
        <v>184</v>
      </c>
      <c r="AU221" s="238" t="s">
        <v>84</v>
      </c>
      <c r="AY221" s="16" t="s">
        <v>182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80</v>
      </c>
      <c r="BK221" s="239">
        <f>ROUND(I221*H221,2)</f>
        <v>0</v>
      </c>
      <c r="BL221" s="16" t="s">
        <v>518</v>
      </c>
      <c r="BM221" s="238" t="s">
        <v>1315</v>
      </c>
    </row>
    <row r="222" s="2" customFormat="1">
      <c r="A222" s="37"/>
      <c r="B222" s="38"/>
      <c r="C222" s="39"/>
      <c r="D222" s="240" t="s">
        <v>189</v>
      </c>
      <c r="E222" s="39"/>
      <c r="F222" s="241" t="s">
        <v>1316</v>
      </c>
      <c r="G222" s="39"/>
      <c r="H222" s="39"/>
      <c r="I222" s="242"/>
      <c r="J222" s="39"/>
      <c r="K222" s="39"/>
      <c r="L222" s="43"/>
      <c r="M222" s="243"/>
      <c r="N222" s="24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189</v>
      </c>
      <c r="AU222" s="16" t="s">
        <v>84</v>
      </c>
    </row>
    <row r="223" s="13" customFormat="1">
      <c r="A223" s="13"/>
      <c r="B223" s="245"/>
      <c r="C223" s="246"/>
      <c r="D223" s="247" t="s">
        <v>191</v>
      </c>
      <c r="E223" s="248" t="s">
        <v>1</v>
      </c>
      <c r="F223" s="249" t="s">
        <v>1317</v>
      </c>
      <c r="G223" s="246"/>
      <c r="H223" s="250">
        <v>10.476190476190476</v>
      </c>
      <c r="I223" s="251"/>
      <c r="J223" s="246"/>
      <c r="K223" s="246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191</v>
      </c>
      <c r="AU223" s="256" t="s">
        <v>84</v>
      </c>
      <c r="AV223" s="13" t="s">
        <v>84</v>
      </c>
      <c r="AW223" s="13" t="s">
        <v>33</v>
      </c>
      <c r="AX223" s="13" t="s">
        <v>76</v>
      </c>
      <c r="AY223" s="256" t="s">
        <v>182</v>
      </c>
    </row>
    <row r="224" s="2" customFormat="1" ht="24.15" customHeight="1">
      <c r="A224" s="37"/>
      <c r="B224" s="38"/>
      <c r="C224" s="257" t="s">
        <v>427</v>
      </c>
      <c r="D224" s="257" t="s">
        <v>261</v>
      </c>
      <c r="E224" s="258" t="s">
        <v>1318</v>
      </c>
      <c r="F224" s="259" t="s">
        <v>1319</v>
      </c>
      <c r="G224" s="260" t="s">
        <v>305</v>
      </c>
      <c r="H224" s="261">
        <v>11</v>
      </c>
      <c r="I224" s="262"/>
      <c r="J224" s="263">
        <f>ROUND(I224*H224,2)</f>
        <v>0</v>
      </c>
      <c r="K224" s="264"/>
      <c r="L224" s="265"/>
      <c r="M224" s="266" t="s">
        <v>1</v>
      </c>
      <c r="N224" s="267" t="s">
        <v>41</v>
      </c>
      <c r="O224" s="90"/>
      <c r="P224" s="236">
        <f>O224*H224</f>
        <v>0</v>
      </c>
      <c r="Q224" s="236">
        <v>0.00025999999999999998</v>
      </c>
      <c r="R224" s="236">
        <f>Q224*H224</f>
        <v>0.0028599999999999997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983</v>
      </c>
      <c r="AT224" s="238" t="s">
        <v>261</v>
      </c>
      <c r="AU224" s="238" t="s">
        <v>84</v>
      </c>
      <c r="AY224" s="16" t="s">
        <v>182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80</v>
      </c>
      <c r="BK224" s="239">
        <f>ROUND(I224*H224,2)</f>
        <v>0</v>
      </c>
      <c r="BL224" s="16" t="s">
        <v>983</v>
      </c>
      <c r="BM224" s="238" t="s">
        <v>1320</v>
      </c>
    </row>
    <row r="225" s="2" customFormat="1" ht="16.5" customHeight="1">
      <c r="A225" s="37"/>
      <c r="B225" s="38"/>
      <c r="C225" s="257" t="s">
        <v>432</v>
      </c>
      <c r="D225" s="257" t="s">
        <v>261</v>
      </c>
      <c r="E225" s="258" t="s">
        <v>1321</v>
      </c>
      <c r="F225" s="259" t="s">
        <v>1322</v>
      </c>
      <c r="G225" s="260" t="s">
        <v>269</v>
      </c>
      <c r="H225" s="261">
        <v>1</v>
      </c>
      <c r="I225" s="262"/>
      <c r="J225" s="263">
        <f>ROUND(I225*H225,2)</f>
        <v>0</v>
      </c>
      <c r="K225" s="264"/>
      <c r="L225" s="265"/>
      <c r="M225" s="266" t="s">
        <v>1</v>
      </c>
      <c r="N225" s="267" t="s">
        <v>41</v>
      </c>
      <c r="O225" s="90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983</v>
      </c>
      <c r="AT225" s="238" t="s">
        <v>261</v>
      </c>
      <c r="AU225" s="238" t="s">
        <v>84</v>
      </c>
      <c r="AY225" s="16" t="s">
        <v>182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80</v>
      </c>
      <c r="BK225" s="239">
        <f>ROUND(I225*H225,2)</f>
        <v>0</v>
      </c>
      <c r="BL225" s="16" t="s">
        <v>983</v>
      </c>
      <c r="BM225" s="238" t="s">
        <v>1323</v>
      </c>
    </row>
    <row r="226" s="2" customFormat="1" ht="16.5" customHeight="1">
      <c r="A226" s="37"/>
      <c r="B226" s="38"/>
      <c r="C226" s="257" t="s">
        <v>438</v>
      </c>
      <c r="D226" s="257" t="s">
        <v>261</v>
      </c>
      <c r="E226" s="258" t="s">
        <v>1324</v>
      </c>
      <c r="F226" s="259" t="s">
        <v>1325</v>
      </c>
      <c r="G226" s="260" t="s">
        <v>269</v>
      </c>
      <c r="H226" s="261">
        <v>1</v>
      </c>
      <c r="I226" s="262"/>
      <c r="J226" s="263">
        <f>ROUND(I226*H226,2)</f>
        <v>0</v>
      </c>
      <c r="K226" s="264"/>
      <c r="L226" s="265"/>
      <c r="M226" s="266" t="s">
        <v>1</v>
      </c>
      <c r="N226" s="267" t="s">
        <v>41</v>
      </c>
      <c r="O226" s="90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983</v>
      </c>
      <c r="AT226" s="238" t="s">
        <v>261</v>
      </c>
      <c r="AU226" s="238" t="s">
        <v>84</v>
      </c>
      <c r="AY226" s="16" t="s">
        <v>182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80</v>
      </c>
      <c r="BK226" s="239">
        <f>ROUND(I226*H226,2)</f>
        <v>0</v>
      </c>
      <c r="BL226" s="16" t="s">
        <v>983</v>
      </c>
      <c r="BM226" s="238" t="s">
        <v>1326</v>
      </c>
    </row>
    <row r="227" s="2" customFormat="1" ht="24.15" customHeight="1">
      <c r="A227" s="37"/>
      <c r="B227" s="38"/>
      <c r="C227" s="226" t="s">
        <v>444</v>
      </c>
      <c r="D227" s="226" t="s">
        <v>184</v>
      </c>
      <c r="E227" s="227" t="s">
        <v>1221</v>
      </c>
      <c r="F227" s="228" t="s">
        <v>1222</v>
      </c>
      <c r="G227" s="229" t="s">
        <v>305</v>
      </c>
      <c r="H227" s="230">
        <v>13.333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518</v>
      </c>
      <c r="AT227" s="238" t="s">
        <v>184</v>
      </c>
      <c r="AU227" s="238" t="s">
        <v>84</v>
      </c>
      <c r="AY227" s="16" t="s">
        <v>182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80</v>
      </c>
      <c r="BK227" s="239">
        <f>ROUND(I227*H227,2)</f>
        <v>0</v>
      </c>
      <c r="BL227" s="16" t="s">
        <v>518</v>
      </c>
      <c r="BM227" s="238" t="s">
        <v>1327</v>
      </c>
    </row>
    <row r="228" s="2" customFormat="1">
      <c r="A228" s="37"/>
      <c r="B228" s="38"/>
      <c r="C228" s="39"/>
      <c r="D228" s="240" t="s">
        <v>189</v>
      </c>
      <c r="E228" s="39"/>
      <c r="F228" s="241" t="s">
        <v>1224</v>
      </c>
      <c r="G228" s="39"/>
      <c r="H228" s="39"/>
      <c r="I228" s="242"/>
      <c r="J228" s="39"/>
      <c r="K228" s="39"/>
      <c r="L228" s="43"/>
      <c r="M228" s="243"/>
      <c r="N228" s="24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189</v>
      </c>
      <c r="AU228" s="16" t="s">
        <v>84</v>
      </c>
    </row>
    <row r="229" s="13" customFormat="1">
      <c r="A229" s="13"/>
      <c r="B229" s="245"/>
      <c r="C229" s="246"/>
      <c r="D229" s="247" t="s">
        <v>191</v>
      </c>
      <c r="E229" s="248" t="s">
        <v>1</v>
      </c>
      <c r="F229" s="249" t="s">
        <v>1328</v>
      </c>
      <c r="G229" s="246"/>
      <c r="H229" s="250">
        <v>13.333333333333332</v>
      </c>
      <c r="I229" s="251"/>
      <c r="J229" s="246"/>
      <c r="K229" s="246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191</v>
      </c>
      <c r="AU229" s="256" t="s">
        <v>84</v>
      </c>
      <c r="AV229" s="13" t="s">
        <v>84</v>
      </c>
      <c r="AW229" s="13" t="s">
        <v>33</v>
      </c>
      <c r="AX229" s="13" t="s">
        <v>76</v>
      </c>
      <c r="AY229" s="256" t="s">
        <v>182</v>
      </c>
    </row>
    <row r="230" s="2" customFormat="1" ht="16.5" customHeight="1">
      <c r="A230" s="37"/>
      <c r="B230" s="38"/>
      <c r="C230" s="257" t="s">
        <v>449</v>
      </c>
      <c r="D230" s="257" t="s">
        <v>261</v>
      </c>
      <c r="E230" s="258" t="s">
        <v>1226</v>
      </c>
      <c r="F230" s="259" t="s">
        <v>1227</v>
      </c>
      <c r="G230" s="260" t="s">
        <v>305</v>
      </c>
      <c r="H230" s="261">
        <v>6</v>
      </c>
      <c r="I230" s="262"/>
      <c r="J230" s="263">
        <f>ROUND(I230*H230,2)</f>
        <v>0</v>
      </c>
      <c r="K230" s="264"/>
      <c r="L230" s="265"/>
      <c r="M230" s="266" t="s">
        <v>1</v>
      </c>
      <c r="N230" s="267" t="s">
        <v>41</v>
      </c>
      <c r="O230" s="90"/>
      <c r="P230" s="236">
        <f>O230*H230</f>
        <v>0</v>
      </c>
      <c r="Q230" s="236">
        <v>0.00012</v>
      </c>
      <c r="R230" s="236">
        <f>Q230*H230</f>
        <v>0.00072000000000000005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975</v>
      </c>
      <c r="AT230" s="238" t="s">
        <v>261</v>
      </c>
      <c r="AU230" s="238" t="s">
        <v>84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518</v>
      </c>
      <c r="BM230" s="238" t="s">
        <v>1329</v>
      </c>
    </row>
    <row r="231" s="2" customFormat="1" ht="24.15" customHeight="1">
      <c r="A231" s="37"/>
      <c r="B231" s="38"/>
      <c r="C231" s="226" t="s">
        <v>454</v>
      </c>
      <c r="D231" s="226" t="s">
        <v>184</v>
      </c>
      <c r="E231" s="227" t="s">
        <v>1330</v>
      </c>
      <c r="F231" s="228" t="s">
        <v>1331</v>
      </c>
      <c r="G231" s="229" t="s">
        <v>305</v>
      </c>
      <c r="H231" s="230">
        <v>7.6189999999999998</v>
      </c>
      <c r="I231" s="231"/>
      <c r="J231" s="232">
        <f>ROUND(I231*H231,2)</f>
        <v>0</v>
      </c>
      <c r="K231" s="233"/>
      <c r="L231" s="43"/>
      <c r="M231" s="234" t="s">
        <v>1</v>
      </c>
      <c r="N231" s="235" t="s">
        <v>41</v>
      </c>
      <c r="O231" s="90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518</v>
      </c>
      <c r="AT231" s="238" t="s">
        <v>184</v>
      </c>
      <c r="AU231" s="238" t="s">
        <v>84</v>
      </c>
      <c r="AY231" s="16" t="s">
        <v>182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80</v>
      </c>
      <c r="BK231" s="239">
        <f>ROUND(I231*H231,2)</f>
        <v>0</v>
      </c>
      <c r="BL231" s="16" t="s">
        <v>518</v>
      </c>
      <c r="BM231" s="238" t="s">
        <v>1332</v>
      </c>
    </row>
    <row r="232" s="2" customFormat="1">
      <c r="A232" s="37"/>
      <c r="B232" s="38"/>
      <c r="C232" s="39"/>
      <c r="D232" s="240" t="s">
        <v>189</v>
      </c>
      <c r="E232" s="39"/>
      <c r="F232" s="241" t="s">
        <v>1333</v>
      </c>
      <c r="G232" s="39"/>
      <c r="H232" s="39"/>
      <c r="I232" s="242"/>
      <c r="J232" s="39"/>
      <c r="K232" s="39"/>
      <c r="L232" s="43"/>
      <c r="M232" s="243"/>
      <c r="N232" s="24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189</v>
      </c>
      <c r="AU232" s="16" t="s">
        <v>84</v>
      </c>
    </row>
    <row r="233" s="13" customFormat="1">
      <c r="A233" s="13"/>
      <c r="B233" s="245"/>
      <c r="C233" s="246"/>
      <c r="D233" s="247" t="s">
        <v>191</v>
      </c>
      <c r="E233" s="248" t="s">
        <v>1</v>
      </c>
      <c r="F233" s="249" t="s">
        <v>1334</v>
      </c>
      <c r="G233" s="246"/>
      <c r="H233" s="250">
        <v>7.6190476190476186</v>
      </c>
      <c r="I233" s="251"/>
      <c r="J233" s="246"/>
      <c r="K233" s="246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191</v>
      </c>
      <c r="AU233" s="256" t="s">
        <v>84</v>
      </c>
      <c r="AV233" s="13" t="s">
        <v>84</v>
      </c>
      <c r="AW233" s="13" t="s">
        <v>33</v>
      </c>
      <c r="AX233" s="13" t="s">
        <v>76</v>
      </c>
      <c r="AY233" s="256" t="s">
        <v>182</v>
      </c>
    </row>
    <row r="234" s="2" customFormat="1" ht="16.5" customHeight="1">
      <c r="A234" s="37"/>
      <c r="B234" s="38"/>
      <c r="C234" s="257" t="s">
        <v>459</v>
      </c>
      <c r="D234" s="257" t="s">
        <v>261</v>
      </c>
      <c r="E234" s="258" t="s">
        <v>1335</v>
      </c>
      <c r="F234" s="259" t="s">
        <v>1231</v>
      </c>
      <c r="G234" s="260" t="s">
        <v>305</v>
      </c>
      <c r="H234" s="261">
        <v>8</v>
      </c>
      <c r="I234" s="262"/>
      <c r="J234" s="263">
        <f>ROUND(I234*H234,2)</f>
        <v>0</v>
      </c>
      <c r="K234" s="264"/>
      <c r="L234" s="265"/>
      <c r="M234" s="266" t="s">
        <v>1</v>
      </c>
      <c r="N234" s="267" t="s">
        <v>41</v>
      </c>
      <c r="O234" s="90"/>
      <c r="P234" s="236">
        <f>O234*H234</f>
        <v>0</v>
      </c>
      <c r="Q234" s="236">
        <v>0.00017000000000000001</v>
      </c>
      <c r="R234" s="236">
        <f>Q234*H234</f>
        <v>0.0013600000000000001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975</v>
      </c>
      <c r="AT234" s="238" t="s">
        <v>261</v>
      </c>
      <c r="AU234" s="238" t="s">
        <v>84</v>
      </c>
      <c r="AY234" s="16" t="s">
        <v>182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80</v>
      </c>
      <c r="BK234" s="239">
        <f>ROUND(I234*H234,2)</f>
        <v>0</v>
      </c>
      <c r="BL234" s="16" t="s">
        <v>518</v>
      </c>
      <c r="BM234" s="238" t="s">
        <v>1336</v>
      </c>
    </row>
    <row r="235" s="2" customFormat="1" ht="24.15" customHeight="1">
      <c r="A235" s="37"/>
      <c r="B235" s="38"/>
      <c r="C235" s="226" t="s">
        <v>464</v>
      </c>
      <c r="D235" s="226" t="s">
        <v>184</v>
      </c>
      <c r="E235" s="227" t="s">
        <v>1234</v>
      </c>
      <c r="F235" s="228" t="s">
        <v>1235</v>
      </c>
      <c r="G235" s="229" t="s">
        <v>305</v>
      </c>
      <c r="H235" s="230">
        <v>2</v>
      </c>
      <c r="I235" s="231"/>
      <c r="J235" s="232">
        <f>ROUND(I235*H235,2)</f>
        <v>0</v>
      </c>
      <c r="K235" s="233"/>
      <c r="L235" s="43"/>
      <c r="M235" s="234" t="s">
        <v>1</v>
      </c>
      <c r="N235" s="235" t="s">
        <v>41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518</v>
      </c>
      <c r="AT235" s="238" t="s">
        <v>184</v>
      </c>
      <c r="AU235" s="238" t="s">
        <v>84</v>
      </c>
      <c r="AY235" s="16" t="s">
        <v>182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80</v>
      </c>
      <c r="BK235" s="239">
        <f>ROUND(I235*H235,2)</f>
        <v>0</v>
      </c>
      <c r="BL235" s="16" t="s">
        <v>518</v>
      </c>
      <c r="BM235" s="238" t="s">
        <v>1337</v>
      </c>
    </row>
    <row r="236" s="2" customFormat="1">
      <c r="A236" s="37"/>
      <c r="B236" s="38"/>
      <c r="C236" s="39"/>
      <c r="D236" s="240" t="s">
        <v>189</v>
      </c>
      <c r="E236" s="39"/>
      <c r="F236" s="241" t="s">
        <v>1237</v>
      </c>
      <c r="G236" s="39"/>
      <c r="H236" s="39"/>
      <c r="I236" s="242"/>
      <c r="J236" s="39"/>
      <c r="K236" s="39"/>
      <c r="L236" s="43"/>
      <c r="M236" s="243"/>
      <c r="N236" s="24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189</v>
      </c>
      <c r="AU236" s="16" t="s">
        <v>84</v>
      </c>
    </row>
    <row r="237" s="2" customFormat="1" ht="24.15" customHeight="1">
      <c r="A237" s="37"/>
      <c r="B237" s="38"/>
      <c r="C237" s="257" t="s">
        <v>470</v>
      </c>
      <c r="D237" s="257" t="s">
        <v>261</v>
      </c>
      <c r="E237" s="258" t="s">
        <v>1238</v>
      </c>
      <c r="F237" s="259" t="s">
        <v>1239</v>
      </c>
      <c r="G237" s="260" t="s">
        <v>305</v>
      </c>
      <c r="H237" s="261">
        <v>2</v>
      </c>
      <c r="I237" s="262"/>
      <c r="J237" s="263">
        <f>ROUND(I237*H237,2)</f>
        <v>0</v>
      </c>
      <c r="K237" s="264"/>
      <c r="L237" s="265"/>
      <c r="M237" s="277" t="s">
        <v>1</v>
      </c>
      <c r="N237" s="278" t="s">
        <v>41</v>
      </c>
      <c r="O237" s="271"/>
      <c r="P237" s="272">
        <f>O237*H237</f>
        <v>0</v>
      </c>
      <c r="Q237" s="272">
        <v>0.0035999999999999999</v>
      </c>
      <c r="R237" s="272">
        <f>Q237*H237</f>
        <v>0.0071999999999999998</v>
      </c>
      <c r="S237" s="272">
        <v>0</v>
      </c>
      <c r="T237" s="27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975</v>
      </c>
      <c r="AT237" s="238" t="s">
        <v>261</v>
      </c>
      <c r="AU237" s="238" t="s">
        <v>84</v>
      </c>
      <c r="AY237" s="16" t="s">
        <v>182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80</v>
      </c>
      <c r="BK237" s="239">
        <f>ROUND(I237*H237,2)</f>
        <v>0</v>
      </c>
      <c r="BL237" s="16" t="s">
        <v>518</v>
      </c>
      <c r="BM237" s="238" t="s">
        <v>1338</v>
      </c>
    </row>
    <row r="238" s="2" customFormat="1" ht="6.96" customHeight="1">
      <c r="A238" s="37"/>
      <c r="B238" s="65"/>
      <c r="C238" s="66"/>
      <c r="D238" s="66"/>
      <c r="E238" s="66"/>
      <c r="F238" s="66"/>
      <c r="G238" s="66"/>
      <c r="H238" s="66"/>
      <c r="I238" s="66"/>
      <c r="J238" s="66"/>
      <c r="K238" s="66"/>
      <c r="L238" s="43"/>
      <c r="M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</sheetData>
  <sheetProtection sheet="1" autoFilter="0" formatColumns="0" formatRows="0" objects="1" scenarios="1" spinCount="100000" saltValue="tYlxP0pCopZCCrFVZx78FD2tIWjw7rlvVe3xXRQRzCwO1LivYXHz98fsJSU9Mse+CQEw75aaCkDMHT2wvyOg+Q==" hashValue="qIr5Nq8laSFpxowFrrHF7lu/Nd8iV78YHjHvD49byIgzScJ+DogEYUooNwa9HI/z+IURWTfZnBR4ikuq1EU33A==" algorithmName="SHA-512" password="CC35"/>
  <autoFilter ref="C124:K2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29" r:id="rId1" display="https://podminky.urs.cz/item/CS_URS_2024_01/133251101"/>
    <hyperlink ref="F132" r:id="rId2" display="https://podminky.urs.cz/item/CS_URS_2024_01/162751117"/>
    <hyperlink ref="F134" r:id="rId3" display="https://podminky.urs.cz/item/CS_URS_2024_01/162751119"/>
    <hyperlink ref="F137" r:id="rId4" display="https://podminky.urs.cz/item/CS_URS_2024_01/171201231"/>
    <hyperlink ref="F142" r:id="rId5" display="https://podminky.urs.cz/item/CS_URS_2024_01/210100001"/>
    <hyperlink ref="F144" r:id="rId6" display="https://podminky.urs.cz/item/CS_URS_2024_01/210100003"/>
    <hyperlink ref="F146" r:id="rId7" display="https://podminky.urs.cz/item/CS_URS_2024_01/210202010"/>
    <hyperlink ref="F149" r:id="rId8" display="https://podminky.urs.cz/item/CS_URS_2024_01/210204011"/>
    <hyperlink ref="F157" r:id="rId9" display="https://podminky.urs.cz/item/CS_URS_2024_01/210204201"/>
    <hyperlink ref="F160" r:id="rId10" display="https://podminky.urs.cz/item/CS_URS_2024_01/210220020"/>
    <hyperlink ref="F165" r:id="rId11" display="https://podminky.urs.cz/item/CS_URS_2024_01/210220302"/>
    <hyperlink ref="F168" r:id="rId12" display="https://podminky.urs.cz/item/CS_URS_2024_01/210801311"/>
    <hyperlink ref="F173" r:id="rId13" display="https://podminky.urs.cz/item/CS_URS_2024_01/210812011"/>
    <hyperlink ref="F179" r:id="rId14" display="https://podminky.urs.cz/item/CS_URS_2024_01/210812033"/>
    <hyperlink ref="F190" r:id="rId15" display="https://podminky.urs.cz/item/CS_URS_2024_01/460010024"/>
    <hyperlink ref="F195" r:id="rId16" display="https://podminky.urs.cz/item/CS_URS_2024_01/460171162"/>
    <hyperlink ref="F197" r:id="rId17" display="https://podminky.urs.cz/item/CS_URS_2024_01/460171272"/>
    <hyperlink ref="F199" r:id="rId18" display="https://podminky.urs.cz/item/CS_URS_2024_01/460341112"/>
    <hyperlink ref="F201" r:id="rId19" display="https://podminky.urs.cz/item/CS_URS_2024_01/460341113"/>
    <hyperlink ref="F203" r:id="rId20" display="https://podminky.urs.cz/item/CS_URS_2024_01/460341121"/>
    <hyperlink ref="F206" r:id="rId21" display="https://podminky.urs.cz/item/CS_URS_2024_01/460361121"/>
    <hyperlink ref="F209" r:id="rId22" display="https://podminky.urs.cz/item/CS_URS_2024_01/460451152"/>
    <hyperlink ref="F211" r:id="rId23" display="https://podminky.urs.cz/item/CS_URS_2024_01/460451272"/>
    <hyperlink ref="F213" r:id="rId24" display="https://podminky.urs.cz/item/CS_URS_2024_01/460641112"/>
    <hyperlink ref="F218" r:id="rId25" display="https://podminky.urs.cz/item/CS_URS_2024_01/460661111"/>
    <hyperlink ref="F220" r:id="rId26" display="https://podminky.urs.cz/item/CS_URS_2024_01/460671113"/>
    <hyperlink ref="F222" r:id="rId27" display="https://podminky.urs.cz/item/CS_URS_2024_01/460791112"/>
    <hyperlink ref="F228" r:id="rId28" display="https://podminky.urs.cz/item/CS_URS_2024_01/460791212"/>
    <hyperlink ref="F232" r:id="rId29" display="https://podminky.urs.cz/item/CS_URS_2024_01/460791213"/>
    <hyperlink ref="F236" r:id="rId30" display="https://podminky.urs.cz/item/CS_URS_2024_01/46079121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1339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10. 12. 2024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ROUND((SUM(BE125:BE217)),  2)</f>
        <v>0</v>
      </c>
      <c r="G35" s="37"/>
      <c r="H35" s="37"/>
      <c r="I35" s="163">
        <v>0.20999999999999999</v>
      </c>
      <c r="J35" s="162">
        <f>ROUND(((SUM(BE125:BE217))*I35),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ROUND((SUM(BF125:BF217)),  2)</f>
        <v>0</v>
      </c>
      <c r="G36" s="37"/>
      <c r="H36" s="37"/>
      <c r="I36" s="163">
        <v>0.14999999999999999</v>
      </c>
      <c r="J36" s="162">
        <f>ROUND(((SUM(BF125:BF217))*I36),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ROUND((SUM(BG125:BG217)),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ROUND((SUM(BH125:BH217)),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ROUND((SUM(BI125:BI217)),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2.3 - elektroinstalace - etapa IIIa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10. 12. 2024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J127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919</v>
      </c>
      <c r="E101" s="190"/>
      <c r="F101" s="190"/>
      <c r="G101" s="190"/>
      <c r="H101" s="190"/>
      <c r="I101" s="190"/>
      <c r="J101" s="191">
        <f>J139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999</v>
      </c>
      <c r="E102" s="195"/>
      <c r="F102" s="195"/>
      <c r="G102" s="195"/>
      <c r="H102" s="195"/>
      <c r="I102" s="195"/>
      <c r="J102" s="196">
        <f>J140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1000</v>
      </c>
      <c r="E103" s="195"/>
      <c r="F103" s="195"/>
      <c r="G103" s="195"/>
      <c r="H103" s="195"/>
      <c r="I103" s="195"/>
      <c r="J103" s="196">
        <f>J168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167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Hazlov - obnovení a nové využití areálu zámku - etapa I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147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996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149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2.3 - elektroinstalace - etapa IIIa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 xml:space="preserve"> </v>
      </c>
      <c r="G119" s="39"/>
      <c r="H119" s="39"/>
      <c r="I119" s="31" t="s">
        <v>22</v>
      </c>
      <c r="J119" s="78" t="str">
        <f>IF(J14="","",J14)</f>
        <v>10. 12. 2024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 xml:space="preserve"> </v>
      </c>
      <c r="G121" s="39"/>
      <c r="H121" s="39"/>
      <c r="I121" s="31" t="s">
        <v>29</v>
      </c>
      <c r="J121" s="35" t="str">
        <f>E23</f>
        <v>Atelier Stöeckl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IF(E20="","",E20)</f>
        <v>Vyplň údaj</v>
      </c>
      <c r="G122" s="39"/>
      <c r="H122" s="39"/>
      <c r="I122" s="31" t="s">
        <v>31</v>
      </c>
      <c r="J122" s="35" t="str">
        <f>E26</f>
        <v>Zdeněk Pospíšil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168</v>
      </c>
      <c r="D124" s="201" t="s">
        <v>61</v>
      </c>
      <c r="E124" s="201" t="s">
        <v>57</v>
      </c>
      <c r="F124" s="201" t="s">
        <v>58</v>
      </c>
      <c r="G124" s="201" t="s">
        <v>169</v>
      </c>
      <c r="H124" s="201" t="s">
        <v>170</v>
      </c>
      <c r="I124" s="201" t="s">
        <v>171</v>
      </c>
      <c r="J124" s="202" t="s">
        <v>153</v>
      </c>
      <c r="K124" s="203" t="s">
        <v>172</v>
      </c>
      <c r="L124" s="204"/>
      <c r="M124" s="99" t="s">
        <v>1</v>
      </c>
      <c r="N124" s="100" t="s">
        <v>40</v>
      </c>
      <c r="O124" s="100" t="s">
        <v>173</v>
      </c>
      <c r="P124" s="100" t="s">
        <v>174</v>
      </c>
      <c r="Q124" s="100" t="s">
        <v>175</v>
      </c>
      <c r="R124" s="100" t="s">
        <v>176</v>
      </c>
      <c r="S124" s="100" t="s">
        <v>177</v>
      </c>
      <c r="T124" s="101" t="s">
        <v>178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179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P126+P139</f>
        <v>0</v>
      </c>
      <c r="Q125" s="103"/>
      <c r="R125" s="207">
        <f>R126+R139</f>
        <v>0.0664878</v>
      </c>
      <c r="S125" s="103"/>
      <c r="T125" s="208">
        <f>T126+T139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155</v>
      </c>
      <c r="BK125" s="209">
        <f>BK126+BK139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180</v>
      </c>
      <c r="F126" s="213" t="s">
        <v>181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</f>
        <v>0</v>
      </c>
      <c r="Q126" s="218"/>
      <c r="R126" s="219">
        <f>R127</f>
        <v>0</v>
      </c>
      <c r="S126" s="218"/>
      <c r="T126" s="22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75</v>
      </c>
      <c r="AU126" s="222" t="s">
        <v>76</v>
      </c>
      <c r="AY126" s="221" t="s">
        <v>182</v>
      </c>
      <c r="BK126" s="223">
        <f>BK127</f>
        <v>0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80</v>
      </c>
      <c r="F127" s="224" t="s">
        <v>183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SUM(P128:P138)</f>
        <v>0</v>
      </c>
      <c r="Q127" s="218"/>
      <c r="R127" s="219">
        <f>SUM(R128:R138)</f>
        <v>0</v>
      </c>
      <c r="S127" s="218"/>
      <c r="T127" s="220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75</v>
      </c>
      <c r="AU127" s="222" t="s">
        <v>80</v>
      </c>
      <c r="AY127" s="221" t="s">
        <v>182</v>
      </c>
      <c r="BK127" s="223">
        <f>SUM(BK128:BK138)</f>
        <v>0</v>
      </c>
    </row>
    <row r="128" s="2" customFormat="1" ht="24.15" customHeight="1">
      <c r="A128" s="37"/>
      <c r="B128" s="38"/>
      <c r="C128" s="226" t="s">
        <v>80</v>
      </c>
      <c r="D128" s="226" t="s">
        <v>184</v>
      </c>
      <c r="E128" s="227" t="s">
        <v>199</v>
      </c>
      <c r="F128" s="228" t="s">
        <v>200</v>
      </c>
      <c r="G128" s="229" t="s">
        <v>187</v>
      </c>
      <c r="H128" s="230">
        <v>0.92000000000000004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41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518</v>
      </c>
      <c r="AT128" s="238" t="s">
        <v>184</v>
      </c>
      <c r="AU128" s="238" t="s">
        <v>84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518</v>
      </c>
      <c r="BM128" s="238" t="s">
        <v>1340</v>
      </c>
    </row>
    <row r="129" s="2" customFormat="1">
      <c r="A129" s="37"/>
      <c r="B129" s="38"/>
      <c r="C129" s="39"/>
      <c r="D129" s="240" t="s">
        <v>189</v>
      </c>
      <c r="E129" s="39"/>
      <c r="F129" s="241" t="s">
        <v>202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189</v>
      </c>
      <c r="AU129" s="16" t="s">
        <v>84</v>
      </c>
    </row>
    <row r="130" s="13" customFormat="1">
      <c r="A130" s="13"/>
      <c r="B130" s="245"/>
      <c r="C130" s="246"/>
      <c r="D130" s="247" t="s">
        <v>191</v>
      </c>
      <c r="E130" s="248" t="s">
        <v>1</v>
      </c>
      <c r="F130" s="249" t="s">
        <v>1341</v>
      </c>
      <c r="G130" s="246"/>
      <c r="H130" s="250">
        <v>0.92000000000000004</v>
      </c>
      <c r="I130" s="251"/>
      <c r="J130" s="246"/>
      <c r="K130" s="246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191</v>
      </c>
      <c r="AU130" s="256" t="s">
        <v>84</v>
      </c>
      <c r="AV130" s="13" t="s">
        <v>84</v>
      </c>
      <c r="AW130" s="13" t="s">
        <v>33</v>
      </c>
      <c r="AX130" s="13" t="s">
        <v>76</v>
      </c>
      <c r="AY130" s="256" t="s">
        <v>182</v>
      </c>
    </row>
    <row r="131" s="2" customFormat="1" ht="37.8" customHeight="1">
      <c r="A131" s="37"/>
      <c r="B131" s="38"/>
      <c r="C131" s="226" t="s">
        <v>84</v>
      </c>
      <c r="D131" s="226" t="s">
        <v>184</v>
      </c>
      <c r="E131" s="227" t="s">
        <v>223</v>
      </c>
      <c r="F131" s="228" t="s">
        <v>224</v>
      </c>
      <c r="G131" s="229" t="s">
        <v>187</v>
      </c>
      <c r="H131" s="230">
        <v>0.92000000000000004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128</v>
      </c>
      <c r="AT131" s="238" t="s">
        <v>184</v>
      </c>
      <c r="AU131" s="238" t="s">
        <v>84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128</v>
      </c>
      <c r="BM131" s="238" t="s">
        <v>1342</v>
      </c>
    </row>
    <row r="132" s="2" customFormat="1">
      <c r="A132" s="37"/>
      <c r="B132" s="38"/>
      <c r="C132" s="39"/>
      <c r="D132" s="240" t="s">
        <v>189</v>
      </c>
      <c r="E132" s="39"/>
      <c r="F132" s="241" t="s">
        <v>226</v>
      </c>
      <c r="G132" s="39"/>
      <c r="H132" s="39"/>
      <c r="I132" s="242"/>
      <c r="J132" s="39"/>
      <c r="K132" s="39"/>
      <c r="L132" s="43"/>
      <c r="M132" s="243"/>
      <c r="N132" s="24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189</v>
      </c>
      <c r="AU132" s="16" t="s">
        <v>84</v>
      </c>
    </row>
    <row r="133" s="2" customFormat="1" ht="37.8" customHeight="1">
      <c r="A133" s="37"/>
      <c r="B133" s="38"/>
      <c r="C133" s="226" t="s">
        <v>119</v>
      </c>
      <c r="D133" s="226" t="s">
        <v>184</v>
      </c>
      <c r="E133" s="227" t="s">
        <v>229</v>
      </c>
      <c r="F133" s="228" t="s">
        <v>230</v>
      </c>
      <c r="G133" s="229" t="s">
        <v>187</v>
      </c>
      <c r="H133" s="230">
        <v>4.5999999999999996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128</v>
      </c>
      <c r="AT133" s="238" t="s">
        <v>184</v>
      </c>
      <c r="AU133" s="238" t="s">
        <v>84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128</v>
      </c>
      <c r="BM133" s="238" t="s">
        <v>1343</v>
      </c>
    </row>
    <row r="134" s="2" customFormat="1">
      <c r="A134" s="37"/>
      <c r="B134" s="38"/>
      <c r="C134" s="39"/>
      <c r="D134" s="240" t="s">
        <v>189</v>
      </c>
      <c r="E134" s="39"/>
      <c r="F134" s="241" t="s">
        <v>232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189</v>
      </c>
      <c r="AU134" s="16" t="s">
        <v>84</v>
      </c>
    </row>
    <row r="135" s="13" customFormat="1">
      <c r="A135" s="13"/>
      <c r="B135" s="245"/>
      <c r="C135" s="246"/>
      <c r="D135" s="247" t="s">
        <v>191</v>
      </c>
      <c r="E135" s="246"/>
      <c r="F135" s="249" t="s">
        <v>1344</v>
      </c>
      <c r="G135" s="246"/>
      <c r="H135" s="250">
        <v>4.5999999999999996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191</v>
      </c>
      <c r="AU135" s="256" t="s">
        <v>84</v>
      </c>
      <c r="AV135" s="13" t="s">
        <v>84</v>
      </c>
      <c r="AW135" s="13" t="s">
        <v>4</v>
      </c>
      <c r="AX135" s="13" t="s">
        <v>80</v>
      </c>
      <c r="AY135" s="256" t="s">
        <v>182</v>
      </c>
    </row>
    <row r="136" s="2" customFormat="1" ht="33" customHeight="1">
      <c r="A136" s="37"/>
      <c r="B136" s="38"/>
      <c r="C136" s="226" t="s">
        <v>128</v>
      </c>
      <c r="D136" s="226" t="s">
        <v>184</v>
      </c>
      <c r="E136" s="227" t="s">
        <v>241</v>
      </c>
      <c r="F136" s="228" t="s">
        <v>242</v>
      </c>
      <c r="G136" s="229" t="s">
        <v>243</v>
      </c>
      <c r="H136" s="230">
        <v>1.748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128</v>
      </c>
      <c r="AT136" s="238" t="s">
        <v>184</v>
      </c>
      <c r="AU136" s="238" t="s">
        <v>84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128</v>
      </c>
      <c r="BM136" s="238" t="s">
        <v>1345</v>
      </c>
    </row>
    <row r="137" s="2" customFormat="1">
      <c r="A137" s="37"/>
      <c r="B137" s="38"/>
      <c r="C137" s="39"/>
      <c r="D137" s="240" t="s">
        <v>189</v>
      </c>
      <c r="E137" s="39"/>
      <c r="F137" s="241" t="s">
        <v>245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189</v>
      </c>
      <c r="AU137" s="16" t="s">
        <v>84</v>
      </c>
    </row>
    <row r="138" s="13" customFormat="1">
      <c r="A138" s="13"/>
      <c r="B138" s="245"/>
      <c r="C138" s="246"/>
      <c r="D138" s="247" t="s">
        <v>191</v>
      </c>
      <c r="E138" s="246"/>
      <c r="F138" s="249" t="s">
        <v>1346</v>
      </c>
      <c r="G138" s="246"/>
      <c r="H138" s="250">
        <v>1.748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191</v>
      </c>
      <c r="AU138" s="256" t="s">
        <v>84</v>
      </c>
      <c r="AV138" s="13" t="s">
        <v>84</v>
      </c>
      <c r="AW138" s="13" t="s">
        <v>4</v>
      </c>
      <c r="AX138" s="13" t="s">
        <v>80</v>
      </c>
      <c r="AY138" s="256" t="s">
        <v>182</v>
      </c>
    </row>
    <row r="139" s="12" customFormat="1" ht="25.92" customHeight="1">
      <c r="A139" s="12"/>
      <c r="B139" s="210"/>
      <c r="C139" s="211"/>
      <c r="D139" s="212" t="s">
        <v>75</v>
      </c>
      <c r="E139" s="213" t="s">
        <v>261</v>
      </c>
      <c r="F139" s="213" t="s">
        <v>966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P140+P168</f>
        <v>0</v>
      </c>
      <c r="Q139" s="218"/>
      <c r="R139" s="219">
        <f>R140+R168</f>
        <v>0.0664878</v>
      </c>
      <c r="S139" s="218"/>
      <c r="T139" s="220">
        <f>T140+T168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119</v>
      </c>
      <c r="AT139" s="222" t="s">
        <v>75</v>
      </c>
      <c r="AU139" s="222" t="s">
        <v>76</v>
      </c>
      <c r="AY139" s="221" t="s">
        <v>182</v>
      </c>
      <c r="BK139" s="223">
        <f>BK140+BK168</f>
        <v>0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1027</v>
      </c>
      <c r="F140" s="224" t="s">
        <v>1028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SUM(P141:P167)</f>
        <v>0</v>
      </c>
      <c r="Q140" s="218"/>
      <c r="R140" s="219">
        <f>SUM(R141:R167)</f>
        <v>0.035040000000000002</v>
      </c>
      <c r="S140" s="218"/>
      <c r="T140" s="220">
        <f>SUM(T141:T167)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119</v>
      </c>
      <c r="AT140" s="222" t="s">
        <v>75</v>
      </c>
      <c r="AU140" s="222" t="s">
        <v>80</v>
      </c>
      <c r="AY140" s="221" t="s">
        <v>182</v>
      </c>
      <c r="BK140" s="223">
        <f>SUM(BK141:BK167)</f>
        <v>0</v>
      </c>
    </row>
    <row r="141" s="2" customFormat="1" ht="24.15" customHeight="1">
      <c r="A141" s="37"/>
      <c r="B141" s="38"/>
      <c r="C141" s="226" t="s">
        <v>131</v>
      </c>
      <c r="D141" s="226" t="s">
        <v>184</v>
      </c>
      <c r="E141" s="227" t="s">
        <v>1033</v>
      </c>
      <c r="F141" s="228" t="s">
        <v>1034</v>
      </c>
      <c r="G141" s="229" t="s">
        <v>269</v>
      </c>
      <c r="H141" s="230">
        <v>10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518</v>
      </c>
      <c r="AT141" s="238" t="s">
        <v>184</v>
      </c>
      <c r="AU141" s="238" t="s">
        <v>84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518</v>
      </c>
      <c r="BM141" s="238" t="s">
        <v>1347</v>
      </c>
    </row>
    <row r="142" s="2" customFormat="1">
      <c r="A142" s="37"/>
      <c r="B142" s="38"/>
      <c r="C142" s="39"/>
      <c r="D142" s="240" t="s">
        <v>189</v>
      </c>
      <c r="E142" s="39"/>
      <c r="F142" s="241" t="s">
        <v>1036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189</v>
      </c>
      <c r="AU142" s="16" t="s">
        <v>84</v>
      </c>
    </row>
    <row r="143" s="13" customFormat="1">
      <c r="A143" s="13"/>
      <c r="B143" s="245"/>
      <c r="C143" s="246"/>
      <c r="D143" s="247" t="s">
        <v>191</v>
      </c>
      <c r="E143" s="248" t="s">
        <v>1</v>
      </c>
      <c r="F143" s="249" t="s">
        <v>1348</v>
      </c>
      <c r="G143" s="246"/>
      <c r="H143" s="250">
        <v>10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191</v>
      </c>
      <c r="AU143" s="256" t="s">
        <v>84</v>
      </c>
      <c r="AV143" s="13" t="s">
        <v>84</v>
      </c>
      <c r="AW143" s="13" t="s">
        <v>33</v>
      </c>
      <c r="AX143" s="13" t="s">
        <v>76</v>
      </c>
      <c r="AY143" s="256" t="s">
        <v>182</v>
      </c>
    </row>
    <row r="144" s="2" customFormat="1" ht="16.5" customHeight="1">
      <c r="A144" s="37"/>
      <c r="B144" s="38"/>
      <c r="C144" s="226" t="s">
        <v>134</v>
      </c>
      <c r="D144" s="226" t="s">
        <v>184</v>
      </c>
      <c r="E144" s="227" t="s">
        <v>1349</v>
      </c>
      <c r="F144" s="228" t="s">
        <v>1350</v>
      </c>
      <c r="G144" s="229" t="s">
        <v>269</v>
      </c>
      <c r="H144" s="230">
        <v>4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518</v>
      </c>
      <c r="AT144" s="238" t="s">
        <v>184</v>
      </c>
      <c r="AU144" s="238" t="s">
        <v>84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518</v>
      </c>
      <c r="BM144" s="238" t="s">
        <v>1351</v>
      </c>
    </row>
    <row r="145" s="2" customFormat="1" ht="24.15" customHeight="1">
      <c r="A145" s="37"/>
      <c r="B145" s="38"/>
      <c r="C145" s="257" t="s">
        <v>137</v>
      </c>
      <c r="D145" s="257" t="s">
        <v>261</v>
      </c>
      <c r="E145" s="258" t="s">
        <v>1352</v>
      </c>
      <c r="F145" s="259" t="s">
        <v>1353</v>
      </c>
      <c r="G145" s="260" t="s">
        <v>269</v>
      </c>
      <c r="H145" s="261">
        <v>1</v>
      </c>
      <c r="I145" s="262"/>
      <c r="J145" s="263">
        <f>ROUND(I145*H145,2)</f>
        <v>0</v>
      </c>
      <c r="K145" s="264"/>
      <c r="L145" s="265"/>
      <c r="M145" s="266" t="s">
        <v>1</v>
      </c>
      <c r="N145" s="267" t="s">
        <v>41</v>
      </c>
      <c r="O145" s="90"/>
      <c r="P145" s="236">
        <f>O145*H145</f>
        <v>0</v>
      </c>
      <c r="Q145" s="236">
        <v>0.00014999999999999999</v>
      </c>
      <c r="R145" s="236">
        <f>Q145*H145</f>
        <v>0.00014999999999999999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975</v>
      </c>
      <c r="AT145" s="238" t="s">
        <v>261</v>
      </c>
      <c r="AU145" s="238" t="s">
        <v>84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518</v>
      </c>
      <c r="BM145" s="238" t="s">
        <v>1354</v>
      </c>
    </row>
    <row r="146" s="2" customFormat="1" ht="16.5" customHeight="1">
      <c r="A146" s="37"/>
      <c r="B146" s="38"/>
      <c r="C146" s="257" t="s">
        <v>140</v>
      </c>
      <c r="D146" s="257" t="s">
        <v>261</v>
      </c>
      <c r="E146" s="258" t="s">
        <v>1355</v>
      </c>
      <c r="F146" s="259" t="s">
        <v>1356</v>
      </c>
      <c r="G146" s="260" t="s">
        <v>269</v>
      </c>
      <c r="H146" s="261">
        <v>3</v>
      </c>
      <c r="I146" s="262"/>
      <c r="J146" s="263">
        <f>ROUND(I146*H146,2)</f>
        <v>0</v>
      </c>
      <c r="K146" s="264"/>
      <c r="L146" s="265"/>
      <c r="M146" s="266" t="s">
        <v>1</v>
      </c>
      <c r="N146" s="267" t="s">
        <v>41</v>
      </c>
      <c r="O146" s="90"/>
      <c r="P146" s="236">
        <f>O146*H146</f>
        <v>0</v>
      </c>
      <c r="Q146" s="236">
        <v>0.00012999999999999999</v>
      </c>
      <c r="R146" s="236">
        <f>Q146*H146</f>
        <v>0.00038999999999999994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975</v>
      </c>
      <c r="AT146" s="238" t="s">
        <v>261</v>
      </c>
      <c r="AU146" s="238" t="s">
        <v>84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518</v>
      </c>
      <c r="BM146" s="238" t="s">
        <v>1357</v>
      </c>
    </row>
    <row r="147" s="2" customFormat="1" ht="16.5" customHeight="1">
      <c r="A147" s="37"/>
      <c r="B147" s="38"/>
      <c r="C147" s="226" t="s">
        <v>143</v>
      </c>
      <c r="D147" s="226" t="s">
        <v>184</v>
      </c>
      <c r="E147" s="227" t="s">
        <v>1358</v>
      </c>
      <c r="F147" s="228" t="s">
        <v>1359</v>
      </c>
      <c r="G147" s="229" t="s">
        <v>269</v>
      </c>
      <c r="H147" s="230">
        <v>1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518</v>
      </c>
      <c r="AT147" s="238" t="s">
        <v>184</v>
      </c>
      <c r="AU147" s="238" t="s">
        <v>84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518</v>
      </c>
      <c r="BM147" s="238" t="s">
        <v>1360</v>
      </c>
    </row>
    <row r="148" s="2" customFormat="1" ht="16.5" customHeight="1">
      <c r="A148" s="37"/>
      <c r="B148" s="38"/>
      <c r="C148" s="257" t="s">
        <v>234</v>
      </c>
      <c r="D148" s="257" t="s">
        <v>261</v>
      </c>
      <c r="E148" s="258" t="s">
        <v>1361</v>
      </c>
      <c r="F148" s="259" t="s">
        <v>1362</v>
      </c>
      <c r="G148" s="260" t="s">
        <v>269</v>
      </c>
      <c r="H148" s="261">
        <v>1</v>
      </c>
      <c r="I148" s="262"/>
      <c r="J148" s="263">
        <f>ROUND(I148*H148,2)</f>
        <v>0</v>
      </c>
      <c r="K148" s="264"/>
      <c r="L148" s="265"/>
      <c r="M148" s="266" t="s">
        <v>1</v>
      </c>
      <c r="N148" s="267" t="s">
        <v>41</v>
      </c>
      <c r="O148" s="90"/>
      <c r="P148" s="236">
        <f>O148*H148</f>
        <v>0</v>
      </c>
      <c r="Q148" s="236">
        <v>0.017999999999999999</v>
      </c>
      <c r="R148" s="236">
        <f>Q148*H148</f>
        <v>0.017999999999999999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975</v>
      </c>
      <c r="AT148" s="238" t="s">
        <v>261</v>
      </c>
      <c r="AU148" s="238" t="s">
        <v>84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518</v>
      </c>
      <c r="BM148" s="238" t="s">
        <v>1363</v>
      </c>
    </row>
    <row r="149" s="2" customFormat="1" ht="16.5" customHeight="1">
      <c r="A149" s="37"/>
      <c r="B149" s="38"/>
      <c r="C149" s="257" t="s">
        <v>240</v>
      </c>
      <c r="D149" s="257" t="s">
        <v>261</v>
      </c>
      <c r="E149" s="258" t="s">
        <v>1364</v>
      </c>
      <c r="F149" s="259" t="s">
        <v>1365</v>
      </c>
      <c r="G149" s="260" t="s">
        <v>269</v>
      </c>
      <c r="H149" s="261">
        <v>2</v>
      </c>
      <c r="I149" s="262"/>
      <c r="J149" s="263">
        <f>ROUND(I149*H149,2)</f>
        <v>0</v>
      </c>
      <c r="K149" s="264"/>
      <c r="L149" s="265"/>
      <c r="M149" s="266" t="s">
        <v>1</v>
      </c>
      <c r="N149" s="267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975</v>
      </c>
      <c r="AT149" s="238" t="s">
        <v>261</v>
      </c>
      <c r="AU149" s="238" t="s">
        <v>84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518</v>
      </c>
      <c r="BM149" s="238" t="s">
        <v>1366</v>
      </c>
    </row>
    <row r="150" s="2" customFormat="1" ht="21.75" customHeight="1">
      <c r="A150" s="37"/>
      <c r="B150" s="38"/>
      <c r="C150" s="226" t="s">
        <v>247</v>
      </c>
      <c r="D150" s="226" t="s">
        <v>184</v>
      </c>
      <c r="E150" s="227" t="s">
        <v>1264</v>
      </c>
      <c r="F150" s="228" t="s">
        <v>1265</v>
      </c>
      <c r="G150" s="229" t="s">
        <v>305</v>
      </c>
      <c r="H150" s="230">
        <v>9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518</v>
      </c>
      <c r="AT150" s="238" t="s">
        <v>184</v>
      </c>
      <c r="AU150" s="238" t="s">
        <v>84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518</v>
      </c>
      <c r="BM150" s="238" t="s">
        <v>1367</v>
      </c>
    </row>
    <row r="151" s="2" customFormat="1" ht="21.75" customHeight="1">
      <c r="A151" s="37"/>
      <c r="B151" s="38"/>
      <c r="C151" s="226" t="s">
        <v>255</v>
      </c>
      <c r="D151" s="226" t="s">
        <v>184</v>
      </c>
      <c r="E151" s="227" t="s">
        <v>1261</v>
      </c>
      <c r="F151" s="228" t="s">
        <v>1262</v>
      </c>
      <c r="G151" s="229" t="s">
        <v>269</v>
      </c>
      <c r="H151" s="230">
        <v>1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518</v>
      </c>
      <c r="AT151" s="238" t="s">
        <v>184</v>
      </c>
      <c r="AU151" s="238" t="s">
        <v>84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518</v>
      </c>
      <c r="BM151" s="238" t="s">
        <v>1368</v>
      </c>
    </row>
    <row r="152" s="2" customFormat="1" ht="21.75" customHeight="1">
      <c r="A152" s="37"/>
      <c r="B152" s="38"/>
      <c r="C152" s="226" t="s">
        <v>260</v>
      </c>
      <c r="D152" s="226" t="s">
        <v>184</v>
      </c>
      <c r="E152" s="227" t="s">
        <v>1258</v>
      </c>
      <c r="F152" s="228" t="s">
        <v>1259</v>
      </c>
      <c r="G152" s="229" t="s">
        <v>269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518</v>
      </c>
      <c r="AT152" s="238" t="s">
        <v>184</v>
      </c>
      <c r="AU152" s="238" t="s">
        <v>84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518</v>
      </c>
      <c r="BM152" s="238" t="s">
        <v>1369</v>
      </c>
    </row>
    <row r="153" s="2" customFormat="1" ht="21.75" customHeight="1">
      <c r="A153" s="37"/>
      <c r="B153" s="38"/>
      <c r="C153" s="226" t="s">
        <v>8</v>
      </c>
      <c r="D153" s="226" t="s">
        <v>184</v>
      </c>
      <c r="E153" s="227" t="s">
        <v>1081</v>
      </c>
      <c r="F153" s="228" t="s">
        <v>1082</v>
      </c>
      <c r="G153" s="229" t="s">
        <v>269</v>
      </c>
      <c r="H153" s="230">
        <v>12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518</v>
      </c>
      <c r="AT153" s="238" t="s">
        <v>184</v>
      </c>
      <c r="AU153" s="238" t="s">
        <v>84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518</v>
      </c>
      <c r="BM153" s="238" t="s">
        <v>1370</v>
      </c>
    </row>
    <row r="154" s="2" customFormat="1">
      <c r="A154" s="37"/>
      <c r="B154" s="38"/>
      <c r="C154" s="39"/>
      <c r="D154" s="240" t="s">
        <v>189</v>
      </c>
      <c r="E154" s="39"/>
      <c r="F154" s="241" t="s">
        <v>1084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189</v>
      </c>
      <c r="AU154" s="16" t="s">
        <v>84</v>
      </c>
    </row>
    <row r="155" s="2" customFormat="1" ht="16.5" customHeight="1">
      <c r="A155" s="37"/>
      <c r="B155" s="38"/>
      <c r="C155" s="257" t="s">
        <v>274</v>
      </c>
      <c r="D155" s="257" t="s">
        <v>261</v>
      </c>
      <c r="E155" s="258" t="s">
        <v>1074</v>
      </c>
      <c r="F155" s="259" t="s">
        <v>1075</v>
      </c>
      <c r="G155" s="260" t="s">
        <v>1076</v>
      </c>
      <c r="H155" s="261">
        <v>12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41</v>
      </c>
      <c r="O155" s="90"/>
      <c r="P155" s="236">
        <f>O155*H155</f>
        <v>0</v>
      </c>
      <c r="Q155" s="236">
        <v>0.001</v>
      </c>
      <c r="R155" s="236">
        <f>Q155*H155</f>
        <v>0.012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975</v>
      </c>
      <c r="AT155" s="238" t="s">
        <v>261</v>
      </c>
      <c r="AU155" s="238" t="s">
        <v>84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518</v>
      </c>
      <c r="BM155" s="238" t="s">
        <v>1371</v>
      </c>
    </row>
    <row r="156" s="2" customFormat="1" ht="37.8" customHeight="1">
      <c r="A156" s="37"/>
      <c r="B156" s="38"/>
      <c r="C156" s="226" t="s">
        <v>280</v>
      </c>
      <c r="D156" s="226" t="s">
        <v>184</v>
      </c>
      <c r="E156" s="227" t="s">
        <v>1372</v>
      </c>
      <c r="F156" s="228" t="s">
        <v>1373</v>
      </c>
      <c r="G156" s="229" t="s">
        <v>305</v>
      </c>
      <c r="H156" s="230">
        <v>4.3479999999999999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518</v>
      </c>
      <c r="AT156" s="238" t="s">
        <v>184</v>
      </c>
      <c r="AU156" s="238" t="s">
        <v>84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518</v>
      </c>
      <c r="BM156" s="238" t="s">
        <v>1374</v>
      </c>
    </row>
    <row r="157" s="2" customFormat="1">
      <c r="A157" s="37"/>
      <c r="B157" s="38"/>
      <c r="C157" s="39"/>
      <c r="D157" s="240" t="s">
        <v>189</v>
      </c>
      <c r="E157" s="39"/>
      <c r="F157" s="241" t="s">
        <v>1375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189</v>
      </c>
      <c r="AU157" s="16" t="s">
        <v>84</v>
      </c>
    </row>
    <row r="158" s="13" customFormat="1">
      <c r="A158" s="13"/>
      <c r="B158" s="245"/>
      <c r="C158" s="246"/>
      <c r="D158" s="247" t="s">
        <v>191</v>
      </c>
      <c r="E158" s="248" t="s">
        <v>1</v>
      </c>
      <c r="F158" s="249" t="s">
        <v>1376</v>
      </c>
      <c r="G158" s="246"/>
      <c r="H158" s="250">
        <v>4.3478260869565224</v>
      </c>
      <c r="I158" s="251"/>
      <c r="J158" s="246"/>
      <c r="K158" s="246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191</v>
      </c>
      <c r="AU158" s="256" t="s">
        <v>84</v>
      </c>
      <c r="AV158" s="13" t="s">
        <v>84</v>
      </c>
      <c r="AW158" s="13" t="s">
        <v>33</v>
      </c>
      <c r="AX158" s="13" t="s">
        <v>76</v>
      </c>
      <c r="AY158" s="256" t="s">
        <v>182</v>
      </c>
    </row>
    <row r="159" s="2" customFormat="1" ht="24.15" customHeight="1">
      <c r="A159" s="37"/>
      <c r="B159" s="38"/>
      <c r="C159" s="257" t="s">
        <v>286</v>
      </c>
      <c r="D159" s="257" t="s">
        <v>261</v>
      </c>
      <c r="E159" s="258" t="s">
        <v>1377</v>
      </c>
      <c r="F159" s="259" t="s">
        <v>1378</v>
      </c>
      <c r="G159" s="260" t="s">
        <v>305</v>
      </c>
      <c r="H159" s="261">
        <v>5</v>
      </c>
      <c r="I159" s="262"/>
      <c r="J159" s="263">
        <f>ROUND(I159*H159,2)</f>
        <v>0</v>
      </c>
      <c r="K159" s="264"/>
      <c r="L159" s="265"/>
      <c r="M159" s="266" t="s">
        <v>1</v>
      </c>
      <c r="N159" s="267" t="s">
        <v>41</v>
      </c>
      <c r="O159" s="90"/>
      <c r="P159" s="236">
        <f>O159*H159</f>
        <v>0</v>
      </c>
      <c r="Q159" s="236">
        <v>0.00089999999999999998</v>
      </c>
      <c r="R159" s="236">
        <f>Q159*H159</f>
        <v>0.0044999999999999997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983</v>
      </c>
      <c r="AT159" s="238" t="s">
        <v>261</v>
      </c>
      <c r="AU159" s="238" t="s">
        <v>84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983</v>
      </c>
      <c r="BM159" s="238" t="s">
        <v>1379</v>
      </c>
    </row>
    <row r="160" s="13" customFormat="1">
      <c r="A160" s="13"/>
      <c r="B160" s="245"/>
      <c r="C160" s="246"/>
      <c r="D160" s="247" t="s">
        <v>191</v>
      </c>
      <c r="E160" s="246"/>
      <c r="F160" s="249" t="s">
        <v>1380</v>
      </c>
      <c r="G160" s="246"/>
      <c r="H160" s="250">
        <v>5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191</v>
      </c>
      <c r="AU160" s="256" t="s">
        <v>84</v>
      </c>
      <c r="AV160" s="13" t="s">
        <v>84</v>
      </c>
      <c r="AW160" s="13" t="s">
        <v>4</v>
      </c>
      <c r="AX160" s="13" t="s">
        <v>80</v>
      </c>
      <c r="AY160" s="256" t="s">
        <v>182</v>
      </c>
    </row>
    <row r="161" s="2" customFormat="1" ht="16.5" customHeight="1">
      <c r="A161" s="37"/>
      <c r="B161" s="38"/>
      <c r="C161" s="257" t="s">
        <v>290</v>
      </c>
      <c r="D161" s="257" t="s">
        <v>261</v>
      </c>
      <c r="E161" s="258" t="s">
        <v>1118</v>
      </c>
      <c r="F161" s="259" t="s">
        <v>1119</v>
      </c>
      <c r="G161" s="260" t="s">
        <v>608</v>
      </c>
      <c r="H161" s="261">
        <v>1</v>
      </c>
      <c r="I161" s="262"/>
      <c r="J161" s="263">
        <f>ROUND(I161*H161,2)</f>
        <v>0</v>
      </c>
      <c r="K161" s="264"/>
      <c r="L161" s="265"/>
      <c r="M161" s="266" t="s">
        <v>1</v>
      </c>
      <c r="N161" s="267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983</v>
      </c>
      <c r="AT161" s="238" t="s">
        <v>261</v>
      </c>
      <c r="AU161" s="238" t="s">
        <v>84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983</v>
      </c>
      <c r="BM161" s="238" t="s">
        <v>1381</v>
      </c>
    </row>
    <row r="162" s="2" customFormat="1" ht="21.75" customHeight="1">
      <c r="A162" s="37"/>
      <c r="B162" s="38"/>
      <c r="C162" s="226" t="s">
        <v>296</v>
      </c>
      <c r="D162" s="226" t="s">
        <v>184</v>
      </c>
      <c r="E162" s="227" t="s">
        <v>1121</v>
      </c>
      <c r="F162" s="228" t="s">
        <v>1122</v>
      </c>
      <c r="G162" s="229" t="s">
        <v>305</v>
      </c>
      <c r="H162" s="230">
        <v>100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518</v>
      </c>
      <c r="AT162" s="238" t="s">
        <v>184</v>
      </c>
      <c r="AU162" s="238" t="s">
        <v>84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518</v>
      </c>
      <c r="BM162" s="238" t="s">
        <v>1382</v>
      </c>
    </row>
    <row r="163" s="2" customFormat="1" ht="16.5" customHeight="1">
      <c r="A163" s="37"/>
      <c r="B163" s="38"/>
      <c r="C163" s="226" t="s">
        <v>7</v>
      </c>
      <c r="D163" s="226" t="s">
        <v>184</v>
      </c>
      <c r="E163" s="227" t="s">
        <v>1124</v>
      </c>
      <c r="F163" s="228" t="s">
        <v>1125</v>
      </c>
      <c r="G163" s="229" t="s">
        <v>608</v>
      </c>
      <c r="H163" s="230">
        <v>1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518</v>
      </c>
      <c r="AT163" s="238" t="s">
        <v>184</v>
      </c>
      <c r="AU163" s="238" t="s">
        <v>84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518</v>
      </c>
      <c r="BM163" s="238" t="s">
        <v>1383</v>
      </c>
    </row>
    <row r="164" s="2" customFormat="1" ht="16.5" customHeight="1">
      <c r="A164" s="37"/>
      <c r="B164" s="38"/>
      <c r="C164" s="226" t="s">
        <v>309</v>
      </c>
      <c r="D164" s="226" t="s">
        <v>184</v>
      </c>
      <c r="E164" s="227" t="s">
        <v>1127</v>
      </c>
      <c r="F164" s="228" t="s">
        <v>1128</v>
      </c>
      <c r="G164" s="229" t="s">
        <v>1129</v>
      </c>
      <c r="H164" s="230">
        <v>1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518</v>
      </c>
      <c r="AT164" s="238" t="s">
        <v>184</v>
      </c>
      <c r="AU164" s="238" t="s">
        <v>84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518</v>
      </c>
      <c r="BM164" s="238" t="s">
        <v>1384</v>
      </c>
    </row>
    <row r="165" s="2" customFormat="1" ht="16.5" customHeight="1">
      <c r="A165" s="37"/>
      <c r="B165" s="38"/>
      <c r="C165" s="226" t="s">
        <v>314</v>
      </c>
      <c r="D165" s="226" t="s">
        <v>184</v>
      </c>
      <c r="E165" s="227" t="s">
        <v>1131</v>
      </c>
      <c r="F165" s="228" t="s">
        <v>1132</v>
      </c>
      <c r="G165" s="229" t="s">
        <v>608</v>
      </c>
      <c r="H165" s="230">
        <v>1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518</v>
      </c>
      <c r="AT165" s="238" t="s">
        <v>184</v>
      </c>
      <c r="AU165" s="238" t="s">
        <v>84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518</v>
      </c>
      <c r="BM165" s="238" t="s">
        <v>1385</v>
      </c>
    </row>
    <row r="166" s="2" customFormat="1" ht="16.5" customHeight="1">
      <c r="A166" s="37"/>
      <c r="B166" s="38"/>
      <c r="C166" s="226" t="s">
        <v>319</v>
      </c>
      <c r="D166" s="226" t="s">
        <v>184</v>
      </c>
      <c r="E166" s="227" t="s">
        <v>1386</v>
      </c>
      <c r="F166" s="228" t="s">
        <v>1387</v>
      </c>
      <c r="G166" s="229" t="s">
        <v>269</v>
      </c>
      <c r="H166" s="230">
        <v>1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518</v>
      </c>
      <c r="AT166" s="238" t="s">
        <v>184</v>
      </c>
      <c r="AU166" s="238" t="s">
        <v>84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518</v>
      </c>
      <c r="BM166" s="238" t="s">
        <v>1388</v>
      </c>
    </row>
    <row r="167" s="2" customFormat="1" ht="16.5" customHeight="1">
      <c r="A167" s="37"/>
      <c r="B167" s="38"/>
      <c r="C167" s="226" t="s">
        <v>325</v>
      </c>
      <c r="D167" s="226" t="s">
        <v>184</v>
      </c>
      <c r="E167" s="227" t="s">
        <v>1389</v>
      </c>
      <c r="F167" s="228" t="s">
        <v>1390</v>
      </c>
      <c r="G167" s="229" t="s">
        <v>269</v>
      </c>
      <c r="H167" s="230">
        <v>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518</v>
      </c>
      <c r="AT167" s="238" t="s">
        <v>184</v>
      </c>
      <c r="AU167" s="238" t="s">
        <v>84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518</v>
      </c>
      <c r="BM167" s="238" t="s">
        <v>1391</v>
      </c>
    </row>
    <row r="168" s="12" customFormat="1" ht="22.8" customHeight="1">
      <c r="A168" s="12"/>
      <c r="B168" s="210"/>
      <c r="C168" s="211"/>
      <c r="D168" s="212" t="s">
        <v>75</v>
      </c>
      <c r="E168" s="224" t="s">
        <v>1134</v>
      </c>
      <c r="F168" s="224" t="s">
        <v>1135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SUM(P169:P217)</f>
        <v>0</v>
      </c>
      <c r="Q168" s="218"/>
      <c r="R168" s="219">
        <f>SUM(R169:R217)</f>
        <v>0.031447799999999998</v>
      </c>
      <c r="S168" s="218"/>
      <c r="T168" s="220">
        <f>SUM(T169:T217)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119</v>
      </c>
      <c r="AT168" s="222" t="s">
        <v>75</v>
      </c>
      <c r="AU168" s="222" t="s">
        <v>80</v>
      </c>
      <c r="AY168" s="221" t="s">
        <v>182</v>
      </c>
      <c r="BK168" s="223">
        <f>SUM(BK169:BK217)</f>
        <v>0</v>
      </c>
    </row>
    <row r="169" s="2" customFormat="1" ht="16.5" customHeight="1">
      <c r="A169" s="37"/>
      <c r="B169" s="38"/>
      <c r="C169" s="226" t="s">
        <v>330</v>
      </c>
      <c r="D169" s="226" t="s">
        <v>184</v>
      </c>
      <c r="E169" s="227" t="s">
        <v>1392</v>
      </c>
      <c r="F169" s="228" t="s">
        <v>1393</v>
      </c>
      <c r="G169" s="229" t="s">
        <v>608</v>
      </c>
      <c r="H169" s="230">
        <v>1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518</v>
      </c>
      <c r="AT169" s="238" t="s">
        <v>184</v>
      </c>
      <c r="AU169" s="238" t="s">
        <v>84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518</v>
      </c>
      <c r="BM169" s="238" t="s">
        <v>1394</v>
      </c>
    </row>
    <row r="170" s="2" customFormat="1" ht="24.15" customHeight="1">
      <c r="A170" s="37"/>
      <c r="B170" s="38"/>
      <c r="C170" s="226" t="s">
        <v>335</v>
      </c>
      <c r="D170" s="226" t="s">
        <v>184</v>
      </c>
      <c r="E170" s="227" t="s">
        <v>1136</v>
      </c>
      <c r="F170" s="228" t="s">
        <v>1137</v>
      </c>
      <c r="G170" s="229" t="s">
        <v>1138</v>
      </c>
      <c r="H170" s="230">
        <v>0.0060000000000000001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0.0088000000000000005</v>
      </c>
      <c r="R170" s="236">
        <f>Q170*H170</f>
        <v>5.2800000000000003E-05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518</v>
      </c>
      <c r="AT170" s="238" t="s">
        <v>184</v>
      </c>
      <c r="AU170" s="238" t="s">
        <v>84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518</v>
      </c>
      <c r="BM170" s="238" t="s">
        <v>1395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1140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84</v>
      </c>
    </row>
    <row r="172" s="2" customFormat="1">
      <c r="A172" s="37"/>
      <c r="B172" s="38"/>
      <c r="C172" s="39"/>
      <c r="D172" s="247" t="s">
        <v>1141</v>
      </c>
      <c r="E172" s="39"/>
      <c r="F172" s="268" t="s">
        <v>1142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1141</v>
      </c>
      <c r="AU172" s="16" t="s">
        <v>84</v>
      </c>
    </row>
    <row r="173" s="2" customFormat="1" ht="16.5" customHeight="1">
      <c r="A173" s="37"/>
      <c r="B173" s="38"/>
      <c r="C173" s="226" t="s">
        <v>339</v>
      </c>
      <c r="D173" s="226" t="s">
        <v>184</v>
      </c>
      <c r="E173" s="227" t="s">
        <v>1143</v>
      </c>
      <c r="F173" s="228" t="s">
        <v>1144</v>
      </c>
      <c r="G173" s="229" t="s">
        <v>269</v>
      </c>
      <c r="H173" s="230">
        <v>2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0.0088000000000000005</v>
      </c>
      <c r="R173" s="236">
        <f>Q173*H173</f>
        <v>0.017600000000000001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518</v>
      </c>
      <c r="AT173" s="238" t="s">
        <v>184</v>
      </c>
      <c r="AU173" s="238" t="s">
        <v>84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518</v>
      </c>
      <c r="BM173" s="238" t="s">
        <v>1396</v>
      </c>
    </row>
    <row r="174" s="2" customFormat="1">
      <c r="A174" s="37"/>
      <c r="B174" s="38"/>
      <c r="C174" s="39"/>
      <c r="D174" s="247" t="s">
        <v>1141</v>
      </c>
      <c r="E174" s="39"/>
      <c r="F174" s="268" t="s">
        <v>1142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1141</v>
      </c>
      <c r="AU174" s="16" t="s">
        <v>84</v>
      </c>
    </row>
    <row r="175" s="2" customFormat="1" ht="24.15" customHeight="1">
      <c r="A175" s="37"/>
      <c r="B175" s="38"/>
      <c r="C175" s="226" t="s">
        <v>345</v>
      </c>
      <c r="D175" s="226" t="s">
        <v>184</v>
      </c>
      <c r="E175" s="227" t="s">
        <v>1146</v>
      </c>
      <c r="F175" s="228" t="s">
        <v>1147</v>
      </c>
      <c r="G175" s="229" t="s">
        <v>211</v>
      </c>
      <c r="H175" s="230">
        <v>3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518</v>
      </c>
      <c r="AT175" s="238" t="s">
        <v>184</v>
      </c>
      <c r="AU175" s="238" t="s">
        <v>84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518</v>
      </c>
      <c r="BM175" s="238" t="s">
        <v>1397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1149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84</v>
      </c>
    </row>
    <row r="177" s="13" customFormat="1">
      <c r="A177" s="13"/>
      <c r="B177" s="245"/>
      <c r="C177" s="246"/>
      <c r="D177" s="247" t="s">
        <v>191</v>
      </c>
      <c r="E177" s="248" t="s">
        <v>1</v>
      </c>
      <c r="F177" s="249" t="s">
        <v>1398</v>
      </c>
      <c r="G177" s="246"/>
      <c r="H177" s="250">
        <v>3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191</v>
      </c>
      <c r="AU177" s="256" t="s">
        <v>84</v>
      </c>
      <c r="AV177" s="13" t="s">
        <v>84</v>
      </c>
      <c r="AW177" s="13" t="s">
        <v>33</v>
      </c>
      <c r="AX177" s="13" t="s">
        <v>76</v>
      </c>
      <c r="AY177" s="256" t="s">
        <v>182</v>
      </c>
    </row>
    <row r="178" s="2" customFormat="1" ht="24.15" customHeight="1">
      <c r="A178" s="37"/>
      <c r="B178" s="38"/>
      <c r="C178" s="226" t="s">
        <v>349</v>
      </c>
      <c r="D178" s="226" t="s">
        <v>184</v>
      </c>
      <c r="E178" s="227" t="s">
        <v>1151</v>
      </c>
      <c r="F178" s="228" t="s">
        <v>1152</v>
      </c>
      <c r="G178" s="229" t="s">
        <v>305</v>
      </c>
      <c r="H178" s="230">
        <v>6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41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518</v>
      </c>
      <c r="AT178" s="238" t="s">
        <v>184</v>
      </c>
      <c r="AU178" s="238" t="s">
        <v>84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518</v>
      </c>
      <c r="BM178" s="238" t="s">
        <v>1399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1154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84</v>
      </c>
    </row>
    <row r="180" s="2" customFormat="1" ht="37.8" customHeight="1">
      <c r="A180" s="37"/>
      <c r="B180" s="38"/>
      <c r="C180" s="226" t="s">
        <v>354</v>
      </c>
      <c r="D180" s="226" t="s">
        <v>184</v>
      </c>
      <c r="E180" s="227" t="s">
        <v>1164</v>
      </c>
      <c r="F180" s="228" t="s">
        <v>1165</v>
      </c>
      <c r="G180" s="229" t="s">
        <v>187</v>
      </c>
      <c r="H180" s="230">
        <v>0.059999999999999998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518</v>
      </c>
      <c r="AT180" s="238" t="s">
        <v>184</v>
      </c>
      <c r="AU180" s="238" t="s">
        <v>84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518</v>
      </c>
      <c r="BM180" s="238" t="s">
        <v>1400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1167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84</v>
      </c>
    </row>
    <row r="182" s="2" customFormat="1" ht="37.8" customHeight="1">
      <c r="A182" s="37"/>
      <c r="B182" s="38"/>
      <c r="C182" s="226" t="s">
        <v>358</v>
      </c>
      <c r="D182" s="226" t="s">
        <v>184</v>
      </c>
      <c r="E182" s="227" t="s">
        <v>1168</v>
      </c>
      <c r="F182" s="228" t="s">
        <v>1169</v>
      </c>
      <c r="G182" s="229" t="s">
        <v>187</v>
      </c>
      <c r="H182" s="230">
        <v>0.059999999999999998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41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518</v>
      </c>
      <c r="AT182" s="238" t="s">
        <v>184</v>
      </c>
      <c r="AU182" s="238" t="s">
        <v>84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518</v>
      </c>
      <c r="BM182" s="238" t="s">
        <v>1401</v>
      </c>
    </row>
    <row r="183" s="2" customFormat="1">
      <c r="A183" s="37"/>
      <c r="B183" s="38"/>
      <c r="C183" s="39"/>
      <c r="D183" s="240" t="s">
        <v>189</v>
      </c>
      <c r="E183" s="39"/>
      <c r="F183" s="241" t="s">
        <v>1171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189</v>
      </c>
      <c r="AU183" s="16" t="s">
        <v>84</v>
      </c>
    </row>
    <row r="184" s="2" customFormat="1" ht="37.8" customHeight="1">
      <c r="A184" s="37"/>
      <c r="B184" s="38"/>
      <c r="C184" s="226" t="s">
        <v>363</v>
      </c>
      <c r="D184" s="226" t="s">
        <v>184</v>
      </c>
      <c r="E184" s="227" t="s">
        <v>1172</v>
      </c>
      <c r="F184" s="228" t="s">
        <v>1173</v>
      </c>
      <c r="G184" s="229" t="s">
        <v>187</v>
      </c>
      <c r="H184" s="230">
        <v>0.83999999999999997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518</v>
      </c>
      <c r="AT184" s="238" t="s">
        <v>184</v>
      </c>
      <c r="AU184" s="238" t="s">
        <v>84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518</v>
      </c>
      <c r="BM184" s="238" t="s">
        <v>1402</v>
      </c>
    </row>
    <row r="185" s="2" customFormat="1">
      <c r="A185" s="37"/>
      <c r="B185" s="38"/>
      <c r="C185" s="39"/>
      <c r="D185" s="240" t="s">
        <v>189</v>
      </c>
      <c r="E185" s="39"/>
      <c r="F185" s="241" t="s">
        <v>1175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189</v>
      </c>
      <c r="AU185" s="16" t="s">
        <v>84</v>
      </c>
    </row>
    <row r="186" s="13" customFormat="1">
      <c r="A186" s="13"/>
      <c r="B186" s="245"/>
      <c r="C186" s="246"/>
      <c r="D186" s="247" t="s">
        <v>191</v>
      </c>
      <c r="E186" s="246"/>
      <c r="F186" s="249" t="s">
        <v>1403</v>
      </c>
      <c r="G186" s="246"/>
      <c r="H186" s="250">
        <v>0.83999999999999997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191</v>
      </c>
      <c r="AU186" s="256" t="s">
        <v>84</v>
      </c>
      <c r="AV186" s="13" t="s">
        <v>84</v>
      </c>
      <c r="AW186" s="13" t="s">
        <v>4</v>
      </c>
      <c r="AX186" s="13" t="s">
        <v>80</v>
      </c>
      <c r="AY186" s="256" t="s">
        <v>182</v>
      </c>
    </row>
    <row r="187" s="2" customFormat="1" ht="24.15" customHeight="1">
      <c r="A187" s="37"/>
      <c r="B187" s="38"/>
      <c r="C187" s="226" t="s">
        <v>367</v>
      </c>
      <c r="D187" s="226" t="s">
        <v>184</v>
      </c>
      <c r="E187" s="227" t="s">
        <v>1177</v>
      </c>
      <c r="F187" s="228" t="s">
        <v>1178</v>
      </c>
      <c r="G187" s="229" t="s">
        <v>243</v>
      </c>
      <c r="H187" s="230">
        <v>0.114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41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518</v>
      </c>
      <c r="AT187" s="238" t="s">
        <v>184</v>
      </c>
      <c r="AU187" s="238" t="s">
        <v>84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518</v>
      </c>
      <c r="BM187" s="238" t="s">
        <v>1404</v>
      </c>
    </row>
    <row r="188" s="2" customFormat="1">
      <c r="A188" s="37"/>
      <c r="B188" s="38"/>
      <c r="C188" s="39"/>
      <c r="D188" s="240" t="s">
        <v>189</v>
      </c>
      <c r="E188" s="39"/>
      <c r="F188" s="241" t="s">
        <v>1180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189</v>
      </c>
      <c r="AU188" s="16" t="s">
        <v>84</v>
      </c>
    </row>
    <row r="189" s="13" customFormat="1">
      <c r="A189" s="13"/>
      <c r="B189" s="245"/>
      <c r="C189" s="246"/>
      <c r="D189" s="247" t="s">
        <v>191</v>
      </c>
      <c r="E189" s="246"/>
      <c r="F189" s="249" t="s">
        <v>1405</v>
      </c>
      <c r="G189" s="246"/>
      <c r="H189" s="250">
        <v>0.114</v>
      </c>
      <c r="I189" s="251"/>
      <c r="J189" s="246"/>
      <c r="K189" s="246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191</v>
      </c>
      <c r="AU189" s="256" t="s">
        <v>84</v>
      </c>
      <c r="AV189" s="13" t="s">
        <v>84</v>
      </c>
      <c r="AW189" s="13" t="s">
        <v>4</v>
      </c>
      <c r="AX189" s="13" t="s">
        <v>80</v>
      </c>
      <c r="AY189" s="256" t="s">
        <v>182</v>
      </c>
    </row>
    <row r="190" s="2" customFormat="1" ht="24.15" customHeight="1">
      <c r="A190" s="37"/>
      <c r="B190" s="38"/>
      <c r="C190" s="226" t="s">
        <v>372</v>
      </c>
      <c r="D190" s="226" t="s">
        <v>184</v>
      </c>
      <c r="E190" s="227" t="s">
        <v>1182</v>
      </c>
      <c r="F190" s="228" t="s">
        <v>1183</v>
      </c>
      <c r="G190" s="229" t="s">
        <v>305</v>
      </c>
      <c r="H190" s="230">
        <v>6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41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518</v>
      </c>
      <c r="AT190" s="238" t="s">
        <v>184</v>
      </c>
      <c r="AU190" s="238" t="s">
        <v>84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518</v>
      </c>
      <c r="BM190" s="238" t="s">
        <v>1406</v>
      </c>
    </row>
    <row r="191" s="2" customFormat="1">
      <c r="A191" s="37"/>
      <c r="B191" s="38"/>
      <c r="C191" s="39"/>
      <c r="D191" s="240" t="s">
        <v>189</v>
      </c>
      <c r="E191" s="39"/>
      <c r="F191" s="241" t="s">
        <v>1185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189</v>
      </c>
      <c r="AU191" s="16" t="s">
        <v>84</v>
      </c>
    </row>
    <row r="192" s="2" customFormat="1" ht="24.15" customHeight="1">
      <c r="A192" s="37"/>
      <c r="B192" s="38"/>
      <c r="C192" s="226" t="s">
        <v>376</v>
      </c>
      <c r="D192" s="226" t="s">
        <v>184</v>
      </c>
      <c r="E192" s="227" t="s">
        <v>1194</v>
      </c>
      <c r="F192" s="228" t="s">
        <v>1195</v>
      </c>
      <c r="G192" s="229" t="s">
        <v>211</v>
      </c>
      <c r="H192" s="230">
        <v>3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41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518</v>
      </c>
      <c r="AT192" s="238" t="s">
        <v>184</v>
      </c>
      <c r="AU192" s="238" t="s">
        <v>84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518</v>
      </c>
      <c r="BM192" s="238" t="s">
        <v>1407</v>
      </c>
    </row>
    <row r="193" s="2" customFormat="1">
      <c r="A193" s="37"/>
      <c r="B193" s="38"/>
      <c r="C193" s="39"/>
      <c r="D193" s="240" t="s">
        <v>189</v>
      </c>
      <c r="E193" s="39"/>
      <c r="F193" s="241" t="s">
        <v>1197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189</v>
      </c>
      <c r="AU193" s="16" t="s">
        <v>84</v>
      </c>
    </row>
    <row r="194" s="2" customFormat="1" ht="16.5" customHeight="1">
      <c r="A194" s="37"/>
      <c r="B194" s="38"/>
      <c r="C194" s="226" t="s">
        <v>382</v>
      </c>
      <c r="D194" s="226" t="s">
        <v>184</v>
      </c>
      <c r="E194" s="227" t="s">
        <v>1198</v>
      </c>
      <c r="F194" s="228" t="s">
        <v>1199</v>
      </c>
      <c r="G194" s="229" t="s">
        <v>211</v>
      </c>
      <c r="H194" s="230">
        <v>3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41</v>
      </c>
      <c r="O194" s="90"/>
      <c r="P194" s="236">
        <f>O194*H194</f>
        <v>0</v>
      </c>
      <c r="Q194" s="236">
        <v>2.5000000000000001E-05</v>
      </c>
      <c r="R194" s="236">
        <f>Q194*H194</f>
        <v>7.5000000000000007E-05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518</v>
      </c>
      <c r="AT194" s="238" t="s">
        <v>184</v>
      </c>
      <c r="AU194" s="238" t="s">
        <v>84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518</v>
      </c>
      <c r="BM194" s="238" t="s">
        <v>1408</v>
      </c>
    </row>
    <row r="195" s="2" customFormat="1">
      <c r="A195" s="37"/>
      <c r="B195" s="38"/>
      <c r="C195" s="39"/>
      <c r="D195" s="240" t="s">
        <v>189</v>
      </c>
      <c r="E195" s="39"/>
      <c r="F195" s="241" t="s">
        <v>1201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189</v>
      </c>
      <c r="AU195" s="16" t="s">
        <v>84</v>
      </c>
    </row>
    <row r="196" s="2" customFormat="1" ht="24.15" customHeight="1">
      <c r="A196" s="37"/>
      <c r="B196" s="38"/>
      <c r="C196" s="226" t="s">
        <v>387</v>
      </c>
      <c r="D196" s="226" t="s">
        <v>184</v>
      </c>
      <c r="E196" s="227" t="s">
        <v>1213</v>
      </c>
      <c r="F196" s="228" t="s">
        <v>1214</v>
      </c>
      <c r="G196" s="229" t="s">
        <v>305</v>
      </c>
      <c r="H196" s="230">
        <v>6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41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518</v>
      </c>
      <c r="AT196" s="238" t="s">
        <v>184</v>
      </c>
      <c r="AU196" s="238" t="s">
        <v>84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518</v>
      </c>
      <c r="BM196" s="238" t="s">
        <v>1409</v>
      </c>
    </row>
    <row r="197" s="2" customFormat="1">
      <c r="A197" s="37"/>
      <c r="B197" s="38"/>
      <c r="C197" s="39"/>
      <c r="D197" s="240" t="s">
        <v>189</v>
      </c>
      <c r="E197" s="39"/>
      <c r="F197" s="241" t="s">
        <v>1216</v>
      </c>
      <c r="G197" s="39"/>
      <c r="H197" s="39"/>
      <c r="I197" s="242"/>
      <c r="J197" s="39"/>
      <c r="K197" s="39"/>
      <c r="L197" s="43"/>
      <c r="M197" s="243"/>
      <c r="N197" s="24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189</v>
      </c>
      <c r="AU197" s="16" t="s">
        <v>84</v>
      </c>
    </row>
    <row r="198" s="2" customFormat="1" ht="16.5" customHeight="1">
      <c r="A198" s="37"/>
      <c r="B198" s="38"/>
      <c r="C198" s="226" t="s">
        <v>392</v>
      </c>
      <c r="D198" s="226" t="s">
        <v>184</v>
      </c>
      <c r="E198" s="227" t="s">
        <v>1410</v>
      </c>
      <c r="F198" s="228" t="s">
        <v>1411</v>
      </c>
      <c r="G198" s="229" t="s">
        <v>305</v>
      </c>
      <c r="H198" s="230">
        <v>6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41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518</v>
      </c>
      <c r="AT198" s="238" t="s">
        <v>184</v>
      </c>
      <c r="AU198" s="238" t="s">
        <v>84</v>
      </c>
      <c r="AY198" s="16" t="s">
        <v>182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518</v>
      </c>
      <c r="BM198" s="238" t="s">
        <v>1412</v>
      </c>
    </row>
    <row r="199" s="2" customFormat="1" ht="16.5" customHeight="1">
      <c r="A199" s="37"/>
      <c r="B199" s="38"/>
      <c r="C199" s="257" t="s">
        <v>397</v>
      </c>
      <c r="D199" s="257" t="s">
        <v>261</v>
      </c>
      <c r="E199" s="258" t="s">
        <v>1413</v>
      </c>
      <c r="F199" s="259" t="s">
        <v>1414</v>
      </c>
      <c r="G199" s="260" t="s">
        <v>305</v>
      </c>
      <c r="H199" s="261">
        <v>6</v>
      </c>
      <c r="I199" s="262"/>
      <c r="J199" s="263">
        <f>ROUND(I199*H199,2)</f>
        <v>0</v>
      </c>
      <c r="K199" s="264"/>
      <c r="L199" s="265"/>
      <c r="M199" s="266" t="s">
        <v>1</v>
      </c>
      <c r="N199" s="267" t="s">
        <v>41</v>
      </c>
      <c r="O199" s="90"/>
      <c r="P199" s="236">
        <f>O199*H199</f>
        <v>0</v>
      </c>
      <c r="Q199" s="236">
        <v>0.00051999999999999995</v>
      </c>
      <c r="R199" s="236">
        <f>Q199*H199</f>
        <v>0.0031199999999999995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975</v>
      </c>
      <c r="AT199" s="238" t="s">
        <v>261</v>
      </c>
      <c r="AU199" s="238" t="s">
        <v>84</v>
      </c>
      <c r="AY199" s="16" t="s">
        <v>182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518</v>
      </c>
      <c r="BM199" s="238" t="s">
        <v>1415</v>
      </c>
    </row>
    <row r="200" s="13" customFormat="1">
      <c r="A200" s="13"/>
      <c r="B200" s="245"/>
      <c r="C200" s="246"/>
      <c r="D200" s="247" t="s">
        <v>191</v>
      </c>
      <c r="E200" s="246"/>
      <c r="F200" s="249" t="s">
        <v>1416</v>
      </c>
      <c r="G200" s="246"/>
      <c r="H200" s="250">
        <v>6</v>
      </c>
      <c r="I200" s="251"/>
      <c r="J200" s="246"/>
      <c r="K200" s="246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191</v>
      </c>
      <c r="AU200" s="256" t="s">
        <v>84</v>
      </c>
      <c r="AV200" s="13" t="s">
        <v>84</v>
      </c>
      <c r="AW200" s="13" t="s">
        <v>4</v>
      </c>
      <c r="AX200" s="13" t="s">
        <v>80</v>
      </c>
      <c r="AY200" s="256" t="s">
        <v>182</v>
      </c>
    </row>
    <row r="201" s="2" customFormat="1" ht="24.15" customHeight="1">
      <c r="A201" s="37"/>
      <c r="B201" s="38"/>
      <c r="C201" s="226" t="s">
        <v>401</v>
      </c>
      <c r="D201" s="226" t="s">
        <v>184</v>
      </c>
      <c r="E201" s="227" t="s">
        <v>1313</v>
      </c>
      <c r="F201" s="228" t="s">
        <v>1314</v>
      </c>
      <c r="G201" s="229" t="s">
        <v>305</v>
      </c>
      <c r="H201" s="230">
        <v>6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41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518</v>
      </c>
      <c r="AT201" s="238" t="s">
        <v>184</v>
      </c>
      <c r="AU201" s="238" t="s">
        <v>84</v>
      </c>
      <c r="AY201" s="16" t="s">
        <v>182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518</v>
      </c>
      <c r="BM201" s="238" t="s">
        <v>1417</v>
      </c>
    </row>
    <row r="202" s="2" customFormat="1">
      <c r="A202" s="37"/>
      <c r="B202" s="38"/>
      <c r="C202" s="39"/>
      <c r="D202" s="240" t="s">
        <v>189</v>
      </c>
      <c r="E202" s="39"/>
      <c r="F202" s="241" t="s">
        <v>1316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189</v>
      </c>
      <c r="AU202" s="16" t="s">
        <v>84</v>
      </c>
    </row>
    <row r="203" s="2" customFormat="1" ht="21.75" customHeight="1">
      <c r="A203" s="37"/>
      <c r="B203" s="38"/>
      <c r="C203" s="257" t="s">
        <v>406</v>
      </c>
      <c r="D203" s="257" t="s">
        <v>261</v>
      </c>
      <c r="E203" s="258" t="s">
        <v>1418</v>
      </c>
      <c r="F203" s="259" t="s">
        <v>1419</v>
      </c>
      <c r="G203" s="260" t="s">
        <v>305</v>
      </c>
      <c r="H203" s="261">
        <v>4</v>
      </c>
      <c r="I203" s="262"/>
      <c r="J203" s="263">
        <f>ROUND(I203*H203,2)</f>
        <v>0</v>
      </c>
      <c r="K203" s="264"/>
      <c r="L203" s="265"/>
      <c r="M203" s="266" t="s">
        <v>1</v>
      </c>
      <c r="N203" s="267" t="s">
        <v>41</v>
      </c>
      <c r="O203" s="90"/>
      <c r="P203" s="236">
        <f>O203*H203</f>
        <v>0</v>
      </c>
      <c r="Q203" s="236">
        <v>0.00010000000000000001</v>
      </c>
      <c r="R203" s="236">
        <f>Q203*H203</f>
        <v>0.00040000000000000002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975</v>
      </c>
      <c r="AT203" s="238" t="s">
        <v>261</v>
      </c>
      <c r="AU203" s="238" t="s">
        <v>84</v>
      </c>
      <c r="AY203" s="16" t="s">
        <v>182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518</v>
      </c>
      <c r="BM203" s="238" t="s">
        <v>1420</v>
      </c>
    </row>
    <row r="204" s="13" customFormat="1">
      <c r="A204" s="13"/>
      <c r="B204" s="245"/>
      <c r="C204" s="246"/>
      <c r="D204" s="247" t="s">
        <v>191</v>
      </c>
      <c r="E204" s="246"/>
      <c r="F204" s="249" t="s">
        <v>1421</v>
      </c>
      <c r="G204" s="246"/>
      <c r="H204" s="250">
        <v>4</v>
      </c>
      <c r="I204" s="251"/>
      <c r="J204" s="246"/>
      <c r="K204" s="246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191</v>
      </c>
      <c r="AU204" s="256" t="s">
        <v>84</v>
      </c>
      <c r="AV204" s="13" t="s">
        <v>84</v>
      </c>
      <c r="AW204" s="13" t="s">
        <v>4</v>
      </c>
      <c r="AX204" s="13" t="s">
        <v>80</v>
      </c>
      <c r="AY204" s="256" t="s">
        <v>182</v>
      </c>
    </row>
    <row r="205" s="2" customFormat="1" ht="24.15" customHeight="1">
      <c r="A205" s="37"/>
      <c r="B205" s="38"/>
      <c r="C205" s="257" t="s">
        <v>412</v>
      </c>
      <c r="D205" s="257" t="s">
        <v>261</v>
      </c>
      <c r="E205" s="258" t="s">
        <v>1422</v>
      </c>
      <c r="F205" s="259" t="s">
        <v>1423</v>
      </c>
      <c r="G205" s="260" t="s">
        <v>305</v>
      </c>
      <c r="H205" s="261">
        <v>2</v>
      </c>
      <c r="I205" s="262"/>
      <c r="J205" s="263">
        <f>ROUND(I205*H205,2)</f>
        <v>0</v>
      </c>
      <c r="K205" s="264"/>
      <c r="L205" s="265"/>
      <c r="M205" s="266" t="s">
        <v>1</v>
      </c>
      <c r="N205" s="267" t="s">
        <v>41</v>
      </c>
      <c r="O205" s="90"/>
      <c r="P205" s="236">
        <f>O205*H205</f>
        <v>0</v>
      </c>
      <c r="Q205" s="236">
        <v>0.00233</v>
      </c>
      <c r="R205" s="236">
        <f>Q205*H205</f>
        <v>0.0046600000000000001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975</v>
      </c>
      <c r="AT205" s="238" t="s">
        <v>261</v>
      </c>
      <c r="AU205" s="238" t="s">
        <v>84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518</v>
      </c>
      <c r="BM205" s="238" t="s">
        <v>1424</v>
      </c>
    </row>
    <row r="206" s="13" customFormat="1">
      <c r="A206" s="13"/>
      <c r="B206" s="245"/>
      <c r="C206" s="246"/>
      <c r="D206" s="247" t="s">
        <v>191</v>
      </c>
      <c r="E206" s="246"/>
      <c r="F206" s="249" t="s">
        <v>1425</v>
      </c>
      <c r="G206" s="246"/>
      <c r="H206" s="250">
        <v>2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191</v>
      </c>
      <c r="AU206" s="256" t="s">
        <v>84</v>
      </c>
      <c r="AV206" s="13" t="s">
        <v>84</v>
      </c>
      <c r="AW206" s="13" t="s">
        <v>4</v>
      </c>
      <c r="AX206" s="13" t="s">
        <v>80</v>
      </c>
      <c r="AY206" s="256" t="s">
        <v>182</v>
      </c>
    </row>
    <row r="207" s="2" customFormat="1" ht="24.15" customHeight="1">
      <c r="A207" s="37"/>
      <c r="B207" s="38"/>
      <c r="C207" s="257" t="s">
        <v>417</v>
      </c>
      <c r="D207" s="257" t="s">
        <v>261</v>
      </c>
      <c r="E207" s="258" t="s">
        <v>1426</v>
      </c>
      <c r="F207" s="259" t="s">
        <v>1427</v>
      </c>
      <c r="G207" s="260" t="s">
        <v>269</v>
      </c>
      <c r="H207" s="261">
        <v>2</v>
      </c>
      <c r="I207" s="262"/>
      <c r="J207" s="263">
        <f>ROUND(I207*H207,2)</f>
        <v>0</v>
      </c>
      <c r="K207" s="264"/>
      <c r="L207" s="265"/>
      <c r="M207" s="266" t="s">
        <v>1</v>
      </c>
      <c r="N207" s="267" t="s">
        <v>41</v>
      </c>
      <c r="O207" s="90"/>
      <c r="P207" s="236">
        <f>O207*H207</f>
        <v>0</v>
      </c>
      <c r="Q207" s="236">
        <v>0.00012999999999999999</v>
      </c>
      <c r="R207" s="236">
        <f>Q207*H207</f>
        <v>0.00025999999999999998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975</v>
      </c>
      <c r="AT207" s="238" t="s">
        <v>261</v>
      </c>
      <c r="AU207" s="238" t="s">
        <v>84</v>
      </c>
      <c r="AY207" s="16" t="s">
        <v>182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518</v>
      </c>
      <c r="BM207" s="238" t="s">
        <v>1428</v>
      </c>
    </row>
    <row r="208" s="2" customFormat="1" ht="16.5" customHeight="1">
      <c r="A208" s="37"/>
      <c r="B208" s="38"/>
      <c r="C208" s="257" t="s">
        <v>422</v>
      </c>
      <c r="D208" s="257" t="s">
        <v>261</v>
      </c>
      <c r="E208" s="258" t="s">
        <v>1429</v>
      </c>
      <c r="F208" s="259" t="s">
        <v>1430</v>
      </c>
      <c r="G208" s="260" t="s">
        <v>269</v>
      </c>
      <c r="H208" s="261">
        <v>10</v>
      </c>
      <c r="I208" s="262"/>
      <c r="J208" s="263">
        <f>ROUND(I208*H208,2)</f>
        <v>0</v>
      </c>
      <c r="K208" s="264"/>
      <c r="L208" s="265"/>
      <c r="M208" s="266" t="s">
        <v>1</v>
      </c>
      <c r="N208" s="267" t="s">
        <v>41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975</v>
      </c>
      <c r="AT208" s="238" t="s">
        <v>261</v>
      </c>
      <c r="AU208" s="238" t="s">
        <v>84</v>
      </c>
      <c r="AY208" s="16" t="s">
        <v>182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518</v>
      </c>
      <c r="BM208" s="238" t="s">
        <v>1431</v>
      </c>
    </row>
    <row r="209" s="2" customFormat="1" ht="24.15" customHeight="1">
      <c r="A209" s="37"/>
      <c r="B209" s="38"/>
      <c r="C209" s="226" t="s">
        <v>427</v>
      </c>
      <c r="D209" s="226" t="s">
        <v>184</v>
      </c>
      <c r="E209" s="227" t="s">
        <v>1221</v>
      </c>
      <c r="F209" s="228" t="s">
        <v>1222</v>
      </c>
      <c r="G209" s="229" t="s">
        <v>305</v>
      </c>
      <c r="H209" s="230">
        <v>32.381</v>
      </c>
      <c r="I209" s="231"/>
      <c r="J209" s="232">
        <f>ROUND(I209*H209,2)</f>
        <v>0</v>
      </c>
      <c r="K209" s="233"/>
      <c r="L209" s="43"/>
      <c r="M209" s="234" t="s">
        <v>1</v>
      </c>
      <c r="N209" s="235" t="s">
        <v>41</v>
      </c>
      <c r="O209" s="90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518</v>
      </c>
      <c r="AT209" s="238" t="s">
        <v>184</v>
      </c>
      <c r="AU209" s="238" t="s">
        <v>84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518</v>
      </c>
      <c r="BM209" s="238" t="s">
        <v>1432</v>
      </c>
    </row>
    <row r="210" s="2" customFormat="1">
      <c r="A210" s="37"/>
      <c r="B210" s="38"/>
      <c r="C210" s="39"/>
      <c r="D210" s="240" t="s">
        <v>189</v>
      </c>
      <c r="E210" s="39"/>
      <c r="F210" s="241" t="s">
        <v>1224</v>
      </c>
      <c r="G210" s="39"/>
      <c r="H210" s="39"/>
      <c r="I210" s="242"/>
      <c r="J210" s="39"/>
      <c r="K210" s="39"/>
      <c r="L210" s="43"/>
      <c r="M210" s="243"/>
      <c r="N210" s="24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189</v>
      </c>
      <c r="AU210" s="16" t="s">
        <v>84</v>
      </c>
    </row>
    <row r="211" s="13" customFormat="1">
      <c r="A211" s="13"/>
      <c r="B211" s="245"/>
      <c r="C211" s="246"/>
      <c r="D211" s="247" t="s">
        <v>191</v>
      </c>
      <c r="E211" s="248" t="s">
        <v>1</v>
      </c>
      <c r="F211" s="249" t="s">
        <v>1433</v>
      </c>
      <c r="G211" s="246"/>
      <c r="H211" s="250">
        <v>32.38095238095238</v>
      </c>
      <c r="I211" s="251"/>
      <c r="J211" s="246"/>
      <c r="K211" s="246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191</v>
      </c>
      <c r="AU211" s="256" t="s">
        <v>84</v>
      </c>
      <c r="AV211" s="13" t="s">
        <v>84</v>
      </c>
      <c r="AW211" s="13" t="s">
        <v>33</v>
      </c>
      <c r="AX211" s="13" t="s">
        <v>76</v>
      </c>
      <c r="AY211" s="256" t="s">
        <v>182</v>
      </c>
    </row>
    <row r="212" s="2" customFormat="1" ht="16.5" customHeight="1">
      <c r="A212" s="37"/>
      <c r="B212" s="38"/>
      <c r="C212" s="257" t="s">
        <v>432</v>
      </c>
      <c r="D212" s="257" t="s">
        <v>261</v>
      </c>
      <c r="E212" s="258" t="s">
        <v>1226</v>
      </c>
      <c r="F212" s="259" t="s">
        <v>1227</v>
      </c>
      <c r="G212" s="260" t="s">
        <v>305</v>
      </c>
      <c r="H212" s="261">
        <v>10</v>
      </c>
      <c r="I212" s="262"/>
      <c r="J212" s="263">
        <f>ROUND(I212*H212,2)</f>
        <v>0</v>
      </c>
      <c r="K212" s="264"/>
      <c r="L212" s="265"/>
      <c r="M212" s="266" t="s">
        <v>1</v>
      </c>
      <c r="N212" s="267" t="s">
        <v>41</v>
      </c>
      <c r="O212" s="90"/>
      <c r="P212" s="236">
        <f>O212*H212</f>
        <v>0</v>
      </c>
      <c r="Q212" s="236">
        <v>0.00012</v>
      </c>
      <c r="R212" s="236">
        <f>Q212*H212</f>
        <v>0.0012000000000000001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975</v>
      </c>
      <c r="AT212" s="238" t="s">
        <v>261</v>
      </c>
      <c r="AU212" s="238" t="s">
        <v>84</v>
      </c>
      <c r="AY212" s="16" t="s">
        <v>182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518</v>
      </c>
      <c r="BM212" s="238" t="s">
        <v>1434</v>
      </c>
    </row>
    <row r="213" s="2" customFormat="1" ht="16.5" customHeight="1">
      <c r="A213" s="37"/>
      <c r="B213" s="38"/>
      <c r="C213" s="257" t="s">
        <v>438</v>
      </c>
      <c r="D213" s="257" t="s">
        <v>261</v>
      </c>
      <c r="E213" s="258" t="s">
        <v>1230</v>
      </c>
      <c r="F213" s="259" t="s">
        <v>1231</v>
      </c>
      <c r="G213" s="260" t="s">
        <v>305</v>
      </c>
      <c r="H213" s="261">
        <v>14</v>
      </c>
      <c r="I213" s="262"/>
      <c r="J213" s="263">
        <f>ROUND(I213*H213,2)</f>
        <v>0</v>
      </c>
      <c r="K213" s="264"/>
      <c r="L213" s="265"/>
      <c r="M213" s="266" t="s">
        <v>1</v>
      </c>
      <c r="N213" s="267" t="s">
        <v>41</v>
      </c>
      <c r="O213" s="90"/>
      <c r="P213" s="236">
        <f>O213*H213</f>
        <v>0</v>
      </c>
      <c r="Q213" s="236">
        <v>0.00017000000000000001</v>
      </c>
      <c r="R213" s="236">
        <f>Q213*H213</f>
        <v>0.0023800000000000002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975</v>
      </c>
      <c r="AT213" s="238" t="s">
        <v>261</v>
      </c>
      <c r="AU213" s="238" t="s">
        <v>84</v>
      </c>
      <c r="AY213" s="16" t="s">
        <v>182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518</v>
      </c>
      <c r="BM213" s="238" t="s">
        <v>1435</v>
      </c>
    </row>
    <row r="214" s="2" customFormat="1" ht="24.15" customHeight="1">
      <c r="A214" s="37"/>
      <c r="B214" s="38"/>
      <c r="C214" s="226" t="s">
        <v>444</v>
      </c>
      <c r="D214" s="226" t="s">
        <v>184</v>
      </c>
      <c r="E214" s="227" t="s">
        <v>1330</v>
      </c>
      <c r="F214" s="228" t="s">
        <v>1331</v>
      </c>
      <c r="G214" s="229" t="s">
        <v>305</v>
      </c>
      <c r="H214" s="230">
        <v>9.5239999999999991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518</v>
      </c>
      <c r="AT214" s="238" t="s">
        <v>184</v>
      </c>
      <c r="AU214" s="238" t="s">
        <v>84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518</v>
      </c>
      <c r="BM214" s="238" t="s">
        <v>1436</v>
      </c>
    </row>
    <row r="215" s="2" customFormat="1">
      <c r="A215" s="37"/>
      <c r="B215" s="38"/>
      <c r="C215" s="39"/>
      <c r="D215" s="240" t="s">
        <v>189</v>
      </c>
      <c r="E215" s="39"/>
      <c r="F215" s="241" t="s">
        <v>1333</v>
      </c>
      <c r="G215" s="39"/>
      <c r="H215" s="39"/>
      <c r="I215" s="242"/>
      <c r="J215" s="39"/>
      <c r="K215" s="39"/>
      <c r="L215" s="43"/>
      <c r="M215" s="243"/>
      <c r="N215" s="24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189</v>
      </c>
      <c r="AU215" s="16" t="s">
        <v>84</v>
      </c>
    </row>
    <row r="216" s="13" customFormat="1">
      <c r="A216" s="13"/>
      <c r="B216" s="245"/>
      <c r="C216" s="246"/>
      <c r="D216" s="247" t="s">
        <v>191</v>
      </c>
      <c r="E216" s="248" t="s">
        <v>1</v>
      </c>
      <c r="F216" s="249" t="s">
        <v>1437</v>
      </c>
      <c r="G216" s="246"/>
      <c r="H216" s="250">
        <v>9.5238095238095237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191</v>
      </c>
      <c r="AU216" s="256" t="s">
        <v>84</v>
      </c>
      <c r="AV216" s="13" t="s">
        <v>84</v>
      </c>
      <c r="AW216" s="13" t="s">
        <v>33</v>
      </c>
      <c r="AX216" s="13" t="s">
        <v>76</v>
      </c>
      <c r="AY216" s="256" t="s">
        <v>182</v>
      </c>
    </row>
    <row r="217" s="2" customFormat="1" ht="16.5" customHeight="1">
      <c r="A217" s="37"/>
      <c r="B217" s="38"/>
      <c r="C217" s="257" t="s">
        <v>449</v>
      </c>
      <c r="D217" s="257" t="s">
        <v>261</v>
      </c>
      <c r="E217" s="258" t="s">
        <v>1335</v>
      </c>
      <c r="F217" s="259" t="s">
        <v>1231</v>
      </c>
      <c r="G217" s="260" t="s">
        <v>305</v>
      </c>
      <c r="H217" s="261">
        <v>10</v>
      </c>
      <c r="I217" s="262"/>
      <c r="J217" s="263">
        <f>ROUND(I217*H217,2)</f>
        <v>0</v>
      </c>
      <c r="K217" s="264"/>
      <c r="L217" s="265"/>
      <c r="M217" s="277" t="s">
        <v>1</v>
      </c>
      <c r="N217" s="278" t="s">
        <v>41</v>
      </c>
      <c r="O217" s="271"/>
      <c r="P217" s="272">
        <f>O217*H217</f>
        <v>0</v>
      </c>
      <c r="Q217" s="272">
        <v>0.00017000000000000001</v>
      </c>
      <c r="R217" s="272">
        <f>Q217*H217</f>
        <v>0.0017000000000000001</v>
      </c>
      <c r="S217" s="272">
        <v>0</v>
      </c>
      <c r="T217" s="27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975</v>
      </c>
      <c r="AT217" s="238" t="s">
        <v>261</v>
      </c>
      <c r="AU217" s="238" t="s">
        <v>84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518</v>
      </c>
      <c r="BM217" s="238" t="s">
        <v>1438</v>
      </c>
    </row>
    <row r="218" s="2" customFormat="1" ht="6.96" customHeight="1">
      <c r="A218" s="37"/>
      <c r="B218" s="65"/>
      <c r="C218" s="66"/>
      <c r="D218" s="66"/>
      <c r="E218" s="66"/>
      <c r="F218" s="66"/>
      <c r="G218" s="66"/>
      <c r="H218" s="66"/>
      <c r="I218" s="66"/>
      <c r="J218" s="66"/>
      <c r="K218" s="66"/>
      <c r="L218" s="43"/>
      <c r="M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</row>
  </sheetData>
  <sheetProtection sheet="1" autoFilter="0" formatColumns="0" formatRows="0" objects="1" scenarios="1" spinCount="100000" saltValue="b40o/n1UpK3SgD+2qnPT41TpRcxsXPCahkZhBPhjrI7Jp6KwHT0++FpPbUousb/y2nVOXi2ItYh/afYo07YwoA==" hashValue="cwYAYyJu5pVjq39qWR38NfCZRsyHx2iRrisGpy761C3xyJygvSa0xq8awKGJ2i4NC5gCrxffJIjvYGGmC/EBAA==" algorithmName="SHA-512" password="CC35"/>
  <autoFilter ref="C124:K2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29" r:id="rId1" display="https://podminky.urs.cz/item/CS_URS_2024_01/133251101"/>
    <hyperlink ref="F132" r:id="rId2" display="https://podminky.urs.cz/item/CS_URS_2024_01/162751117"/>
    <hyperlink ref="F134" r:id="rId3" display="https://podminky.urs.cz/item/CS_URS_2024_01/162751119"/>
    <hyperlink ref="F137" r:id="rId4" display="https://podminky.urs.cz/item/CS_URS_2024_01/171201231"/>
    <hyperlink ref="F142" r:id="rId5" display="https://podminky.urs.cz/item/CS_URS_2024_01/210100003"/>
    <hyperlink ref="F154" r:id="rId6" display="https://podminky.urs.cz/item/CS_URS_2024_01/210220302"/>
    <hyperlink ref="F157" r:id="rId7" display="https://podminky.urs.cz/item/CS_URS_2024_01/210812035"/>
    <hyperlink ref="F171" r:id="rId8" display="https://podminky.urs.cz/item/CS_URS_2024_01/460010024"/>
    <hyperlink ref="F176" r:id="rId9" display="https://podminky.urs.cz/item/CS_URS_2024_01/460021121"/>
    <hyperlink ref="F179" r:id="rId10" display="https://podminky.urs.cz/item/CS_URS_2024_01/460171162"/>
    <hyperlink ref="F181" r:id="rId11" display="https://podminky.urs.cz/item/CS_URS_2024_01/460341112"/>
    <hyperlink ref="F183" r:id="rId12" display="https://podminky.urs.cz/item/CS_URS_2024_01/460341113"/>
    <hyperlink ref="F185" r:id="rId13" display="https://podminky.urs.cz/item/CS_URS_2024_01/460341121"/>
    <hyperlink ref="F188" r:id="rId14" display="https://podminky.urs.cz/item/CS_URS_2024_01/460361121"/>
    <hyperlink ref="F191" r:id="rId15" display="https://podminky.urs.cz/item/CS_URS_2024_01/460451152"/>
    <hyperlink ref="F193" r:id="rId16" display="https://podminky.urs.cz/item/CS_URS_2024_01/460571111"/>
    <hyperlink ref="F195" r:id="rId17" display="https://podminky.urs.cz/item/CS_URS_2024_01/460581121"/>
    <hyperlink ref="F197" r:id="rId18" display="https://podminky.urs.cz/item/CS_URS_2024_01/460661111"/>
    <hyperlink ref="F202" r:id="rId19" display="https://podminky.urs.cz/item/CS_URS_2024_01/460791112"/>
    <hyperlink ref="F210" r:id="rId20" display="https://podminky.urs.cz/item/CS_URS_2024_01/460791212"/>
    <hyperlink ref="F215" r:id="rId21" display="https://podminky.urs.cz/item/CS_URS_2024_01/4607912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Pospíšil Zdeněk</dc:creator>
  <cp:lastModifiedBy>Pospíšil Zdeněk</cp:lastModifiedBy>
  <dcterms:created xsi:type="dcterms:W3CDTF">2025-03-03T15:53:55Z</dcterms:created>
  <dcterms:modified xsi:type="dcterms:W3CDTF">2025-03-03T15:55:20Z</dcterms:modified>
</cp:coreProperties>
</file>