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3-046 - Novostavba g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'LS2023-046 - Novostavba g...'!$C$137:$K$575</definedName>
    <definedName name="_xlnm.Print_Area" localSheetId="1">'LS2023-046 - Novostavba g...'!$C$4:$J$76,'LS2023-046 - Novostavba g...'!$C$82:$J$121,'LS2023-046 - Novostavba g...'!$C$127:$J$575</definedName>
    <definedName name="_xlnm.Print_Titles" localSheetId="1">'LS2023-046 - Novostavba g...'!$137:$137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575"/>
  <c r="BH575"/>
  <c r="BG575"/>
  <c r="BF575"/>
  <c r="T575"/>
  <c r="T574"/>
  <c r="R575"/>
  <c r="R574"/>
  <c r="P575"/>
  <c r="P574"/>
  <c r="BI573"/>
  <c r="BH573"/>
  <c r="BG573"/>
  <c r="BF573"/>
  <c r="T573"/>
  <c r="R573"/>
  <c r="P573"/>
  <c r="BI572"/>
  <c r="BH572"/>
  <c r="BG572"/>
  <c r="BF572"/>
  <c r="T572"/>
  <c r="R572"/>
  <c r="P572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0"/>
  <c r="BH550"/>
  <c r="BG550"/>
  <c r="BF550"/>
  <c r="T550"/>
  <c r="R550"/>
  <c r="P550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5"/>
  <c r="BH535"/>
  <c r="BG535"/>
  <c r="BF535"/>
  <c r="T535"/>
  <c r="R535"/>
  <c r="P535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5"/>
  <c r="BH525"/>
  <c r="BG525"/>
  <c r="BF525"/>
  <c r="T525"/>
  <c r="R525"/>
  <c r="P525"/>
  <c r="BI524"/>
  <c r="BH524"/>
  <c r="BG524"/>
  <c r="BF524"/>
  <c r="T524"/>
  <c r="R524"/>
  <c r="P524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4"/>
  <c r="BH514"/>
  <c r="BG514"/>
  <c r="BF514"/>
  <c r="T514"/>
  <c r="R514"/>
  <c r="P514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1"/>
  <c r="BH491"/>
  <c r="BG491"/>
  <c r="BF491"/>
  <c r="T491"/>
  <c r="R491"/>
  <c r="P491"/>
  <c r="BI490"/>
  <c r="BH490"/>
  <c r="BG490"/>
  <c r="BF490"/>
  <c r="T490"/>
  <c r="R490"/>
  <c r="P490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2"/>
  <c r="BH372"/>
  <c r="BG372"/>
  <c r="BF372"/>
  <c r="T372"/>
  <c r="T371"/>
  <c r="R372"/>
  <c r="R371"/>
  <c r="P372"/>
  <c r="P371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J135"/>
  <c r="J134"/>
  <c r="F134"/>
  <c r="F132"/>
  <c r="E130"/>
  <c r="J90"/>
  <c r="J89"/>
  <c r="F89"/>
  <c r="F87"/>
  <c r="E85"/>
  <c r="J16"/>
  <c r="E16"/>
  <c r="F135"/>
  <c r="J15"/>
  <c r="J10"/>
  <c r="J87"/>
  <c i="1" r="L90"/>
  <c r="AM90"/>
  <c r="AM89"/>
  <c r="L89"/>
  <c r="AM87"/>
  <c r="L87"/>
  <c r="L85"/>
  <c r="L84"/>
  <c i="2" r="J535"/>
  <c r="BK516"/>
  <c r="BK480"/>
  <c r="J441"/>
  <c r="BK428"/>
  <c r="J308"/>
  <c r="BK205"/>
  <c r="BK528"/>
  <c r="J507"/>
  <c r="BK413"/>
  <c r="J366"/>
  <c r="BK319"/>
  <c r="J258"/>
  <c r="J234"/>
  <c r="J575"/>
  <c r="BK540"/>
  <c r="BK475"/>
  <c r="J425"/>
  <c r="J354"/>
  <c r="J299"/>
  <c r="BK190"/>
  <c r="BK515"/>
  <c r="J491"/>
  <c r="J462"/>
  <c r="BK424"/>
  <c r="J386"/>
  <c r="J326"/>
  <c r="BK260"/>
  <c r="J193"/>
  <c r="J521"/>
  <c r="J490"/>
  <c r="BK433"/>
  <c r="BK382"/>
  <c r="BK234"/>
  <c r="BK498"/>
  <c r="J435"/>
  <c r="J396"/>
  <c r="BK351"/>
  <c r="BK247"/>
  <c r="J205"/>
  <c r="BK494"/>
  <c r="J433"/>
  <c r="BK370"/>
  <c r="BK202"/>
  <c r="J515"/>
  <c r="J413"/>
  <c r="BK375"/>
  <c r="J349"/>
  <c r="BK265"/>
  <c r="BK193"/>
  <c r="J564"/>
  <c r="J526"/>
  <c r="BK465"/>
  <c r="BK434"/>
  <c r="BK400"/>
  <c r="BK306"/>
  <c r="J572"/>
  <c r="J531"/>
  <c r="J492"/>
  <c r="J422"/>
  <c r="BK379"/>
  <c r="BK349"/>
  <c r="BK301"/>
  <c r="J237"/>
  <c r="J202"/>
  <c r="J500"/>
  <c r="J458"/>
  <c r="BK357"/>
  <c r="J311"/>
  <c r="J195"/>
  <c r="J514"/>
  <c r="J475"/>
  <c r="BK429"/>
  <c r="J382"/>
  <c r="BK318"/>
  <c r="J247"/>
  <c r="BK159"/>
  <c r="J503"/>
  <c r="BK460"/>
  <c r="J391"/>
  <c r="BK281"/>
  <c r="BK517"/>
  <c r="BK458"/>
  <c r="J429"/>
  <c r="J356"/>
  <c r="J318"/>
  <c r="J251"/>
  <c r="J210"/>
  <c r="BK485"/>
  <c r="BK430"/>
  <c r="J332"/>
  <c r="BK296"/>
  <c r="BK187"/>
  <c r="J519"/>
  <c r="BK469"/>
  <c r="J421"/>
  <c r="J370"/>
  <c r="BK342"/>
  <c r="BK232"/>
  <c r="J153"/>
  <c r="BK543"/>
  <c r="BK524"/>
  <c r="J487"/>
  <c r="BK438"/>
  <c r="J401"/>
  <c r="BK264"/>
  <c r="J167"/>
  <c r="BK558"/>
  <c r="BK514"/>
  <c r="J440"/>
  <c r="BK391"/>
  <c r="J351"/>
  <c r="BK290"/>
  <c r="BK225"/>
  <c r="J558"/>
  <c r="BK491"/>
  <c r="BK448"/>
  <c r="J417"/>
  <c r="J344"/>
  <c r="BK304"/>
  <c r="BK258"/>
  <c r="J187"/>
  <c r="BK507"/>
  <c r="J453"/>
  <c r="BK417"/>
  <c r="BK339"/>
  <c r="BK254"/>
  <c r="BK180"/>
  <c r="BK510"/>
  <c r="J482"/>
  <c r="BK453"/>
  <c r="J409"/>
  <c r="BK344"/>
  <c r="J177"/>
  <c r="J141"/>
  <c r="J484"/>
  <c r="J412"/>
  <c r="J367"/>
  <c r="BK278"/>
  <c r="BK237"/>
  <c r="J505"/>
  <c r="J437"/>
  <c r="J405"/>
  <c r="J232"/>
  <c r="J524"/>
  <c r="J511"/>
  <c r="J434"/>
  <c r="J394"/>
  <c r="BK354"/>
  <c r="BK287"/>
  <c r="J190"/>
  <c r="BK550"/>
  <c r="J528"/>
  <c r="BK442"/>
  <c r="J432"/>
  <c r="BK398"/>
  <c r="J225"/>
  <c r="J573"/>
  <c r="BK525"/>
  <c r="J512"/>
  <c r="J463"/>
  <c r="J400"/>
  <c r="BK360"/>
  <c r="BK321"/>
  <c r="J265"/>
  <c r="BK229"/>
  <c r="BK573"/>
  <c r="BK535"/>
  <c r="J460"/>
  <c r="BK367"/>
  <c r="J333"/>
  <c r="BK274"/>
  <c r="J182"/>
  <c r="BK492"/>
  <c r="BK441"/>
  <c r="BK394"/>
  <c r="BK332"/>
  <c r="BK226"/>
  <c r="BK167"/>
  <c r="J516"/>
  <c r="BK484"/>
  <c r="J442"/>
  <c r="J384"/>
  <c r="BK299"/>
  <c r="J159"/>
  <c r="J485"/>
  <c r="J426"/>
  <c r="BK388"/>
  <c r="J321"/>
  <c r="J226"/>
  <c r="BK461"/>
  <c r="J342"/>
  <c r="BK311"/>
  <c r="J534"/>
  <c r="BK503"/>
  <c r="J419"/>
  <c r="J379"/>
  <c r="BK335"/>
  <c r="J229"/>
  <c r="BK141"/>
  <c r="J537"/>
  <c r="BK531"/>
  <c r="BK490"/>
  <c r="BK446"/>
  <c r="J430"/>
  <c r="J339"/>
  <c r="BK216"/>
  <c r="J540"/>
  <c r="J498"/>
  <c r="BK426"/>
  <c r="BK386"/>
  <c r="BK347"/>
  <c r="J278"/>
  <c r="J254"/>
  <c r="BK210"/>
  <c r="BK572"/>
  <c r="J520"/>
  <c r="J446"/>
  <c r="BK407"/>
  <c r="BK329"/>
  <c r="J287"/>
  <c r="BK171"/>
  <c r="J489"/>
  <c r="J444"/>
  <c r="BK411"/>
  <c r="BK353"/>
  <c r="J264"/>
  <c r="BK177"/>
  <c r="BK508"/>
  <c r="J473"/>
  <c r="BK451"/>
  <c r="J415"/>
  <c r="BK372"/>
  <c r="J171"/>
  <c r="BK505"/>
  <c r="J448"/>
  <c r="J410"/>
  <c r="J363"/>
  <c r="J262"/>
  <c r="J180"/>
  <c r="J451"/>
  <c r="BK409"/>
  <c r="J316"/>
  <c r="BK213"/>
  <c r="J517"/>
  <c r="BK410"/>
  <c r="J360"/>
  <c r="BK314"/>
  <c r="J207"/>
  <c r="BK534"/>
  <c r="BK500"/>
  <c r="BK463"/>
  <c r="J407"/>
  <c r="J329"/>
  <c r="J213"/>
  <c r="BK564"/>
  <c r="BK520"/>
  <c r="BK444"/>
  <c r="BK396"/>
  <c r="BK368"/>
  <c r="J312"/>
  <c r="J271"/>
  <c r="BK251"/>
  <c r="BK561"/>
  <c r="BK526"/>
  <c r="BK462"/>
  <c r="BK437"/>
  <c r="J335"/>
  <c r="J290"/>
  <c r="BK219"/>
  <c r="BK153"/>
  <c r="J480"/>
  <c r="BK427"/>
  <c r="BK393"/>
  <c r="J306"/>
  <c r="J216"/>
  <c r="J518"/>
  <c r="J494"/>
  <c r="J465"/>
  <c r="BK422"/>
  <c r="J377"/>
  <c r="J296"/>
  <c r="J510"/>
  <c r="BK440"/>
  <c r="J403"/>
  <c r="J353"/>
  <c r="BK257"/>
  <c r="J185"/>
  <c r="BK489"/>
  <c r="J431"/>
  <c r="BK363"/>
  <c r="BK312"/>
  <c r="BK207"/>
  <c r="J525"/>
  <c r="BK512"/>
  <c r="BK432"/>
  <c r="BK366"/>
  <c r="BK333"/>
  <c r="J222"/>
  <c r="J532"/>
  <c r="BK511"/>
  <c r="J477"/>
  <c r="J439"/>
  <c r="J424"/>
  <c r="BK384"/>
  <c r="BK222"/>
  <c r="J561"/>
  <c r="BK519"/>
  <c r="BK419"/>
  <c r="BK361"/>
  <c r="BK324"/>
  <c r="BK262"/>
  <c r="BK195"/>
  <c r="J550"/>
  <c r="BK482"/>
  <c r="J428"/>
  <c r="BK356"/>
  <c r="J314"/>
  <c r="J281"/>
  <c r="J522"/>
  <c r="BK477"/>
  <c r="BK431"/>
  <c r="BK401"/>
  <c r="J375"/>
  <c r="BK293"/>
  <c r="BK215"/>
  <c r="J147"/>
  <c r="BK487"/>
  <c r="J461"/>
  <c r="BK403"/>
  <c r="BK326"/>
  <c r="BK168"/>
  <c r="J508"/>
  <c r="BK436"/>
  <c r="J393"/>
  <c r="J361"/>
  <c r="J304"/>
  <c r="BK243"/>
  <c r="J496"/>
  <c r="BK439"/>
  <c r="BK415"/>
  <c r="J347"/>
  <c r="J274"/>
  <c r="BK532"/>
  <c r="J471"/>
  <c r="BK425"/>
  <c r="J388"/>
  <c r="BK359"/>
  <c r="BK316"/>
  <c r="J168"/>
  <c r="BK575"/>
  <c r="BK522"/>
  <c r="J456"/>
  <c r="J436"/>
  <c r="J357"/>
  <c r="BK165"/>
  <c r="J543"/>
  <c r="J467"/>
  <c r="J411"/>
  <c r="J359"/>
  <c r="BK308"/>
  <c r="J257"/>
  <c r="BK185"/>
  <c r="BK537"/>
  <c r="BK467"/>
  <c r="BK412"/>
  <c r="J319"/>
  <c r="J243"/>
  <c r="BK518"/>
  <c r="BK496"/>
  <c r="J469"/>
  <c r="BK405"/>
  <c r="BK377"/>
  <c r="BK271"/>
  <c r="J219"/>
  <c i="1" r="AS94"/>
  <c i="2" r="BK471"/>
  <c r="BK435"/>
  <c r="J398"/>
  <c r="J215"/>
  <c r="BK147"/>
  <c r="BK456"/>
  <c r="BK421"/>
  <c r="J372"/>
  <c r="J301"/>
  <c r="BK182"/>
  <c r="BK473"/>
  <c r="J427"/>
  <c r="J324"/>
  <c r="J293"/>
  <c r="BK521"/>
  <c r="J438"/>
  <c r="J368"/>
  <c r="J260"/>
  <c r="J165"/>
  <c l="1" r="BK140"/>
  <c r="BK228"/>
  <c r="J228"/>
  <c r="J98"/>
  <c r="T298"/>
  <c r="R331"/>
  <c r="T365"/>
  <c r="P374"/>
  <c r="BK459"/>
  <c r="J459"/>
  <c r="J110"/>
  <c r="R140"/>
  <c r="P228"/>
  <c r="BK298"/>
  <c r="J298"/>
  <c r="J101"/>
  <c r="P338"/>
  <c r="R404"/>
  <c r="P459"/>
  <c r="P493"/>
  <c r="T513"/>
  <c r="P140"/>
  <c r="T228"/>
  <c r="R277"/>
  <c r="BK331"/>
  <c r="J331"/>
  <c r="J102"/>
  <c r="BK365"/>
  <c r="J365"/>
  <c r="J104"/>
  <c r="T374"/>
  <c r="R443"/>
  <c r="P476"/>
  <c r="T493"/>
  <c r="P513"/>
  <c r="R523"/>
  <c r="P557"/>
  <c r="R201"/>
  <c r="R259"/>
  <c r="P298"/>
  <c r="T331"/>
  <c r="R365"/>
  <c r="P404"/>
  <c r="R459"/>
  <c r="BK493"/>
  <c r="J493"/>
  <c r="J112"/>
  <c r="R499"/>
  <c r="T523"/>
  <c r="BK557"/>
  <c r="J557"/>
  <c r="J117"/>
  <c r="P571"/>
  <c r="P570"/>
  <c r="BK201"/>
  <c r="J201"/>
  <c r="J97"/>
  <c r="T259"/>
  <c r="T277"/>
  <c r="BK338"/>
  <c r="J338"/>
  <c r="J103"/>
  <c r="R374"/>
  <c r="BK443"/>
  <c r="J443"/>
  <c r="J109"/>
  <c r="BK476"/>
  <c r="J476"/>
  <c r="J111"/>
  <c r="R493"/>
  <c r="BK513"/>
  <c r="J513"/>
  <c r="J114"/>
  <c r="P523"/>
  <c r="T536"/>
  <c r="BK571"/>
  <c r="J571"/>
  <c r="J119"/>
  <c r="T140"/>
  <c r="R228"/>
  <c r="R298"/>
  <c r="P331"/>
  <c r="P365"/>
  <c r="BK374"/>
  <c r="J374"/>
  <c r="J107"/>
  <c r="T443"/>
  <c r="T476"/>
  <c r="P499"/>
  <c r="BK523"/>
  <c r="J523"/>
  <c r="J115"/>
  <c r="P536"/>
  <c r="T557"/>
  <c r="T201"/>
  <c r="BK259"/>
  <c r="J259"/>
  <c r="J99"/>
  <c r="BK277"/>
  <c r="J277"/>
  <c r="J100"/>
  <c r="R338"/>
  <c r="BK404"/>
  <c r="J404"/>
  <c r="J108"/>
  <c r="P443"/>
  <c r="T459"/>
  <c r="BK499"/>
  <c r="J499"/>
  <c r="J113"/>
  <c r="R513"/>
  <c r="R536"/>
  <c r="R571"/>
  <c r="R570"/>
  <c r="P201"/>
  <c r="P259"/>
  <c r="P277"/>
  <c r="T338"/>
  <c r="T404"/>
  <c r="R476"/>
  <c r="T499"/>
  <c r="BK536"/>
  <c r="J536"/>
  <c r="J116"/>
  <c r="R557"/>
  <c r="T571"/>
  <c r="T570"/>
  <c r="BK371"/>
  <c r="J371"/>
  <c r="J105"/>
  <c r="BK574"/>
  <c r="J574"/>
  <c r="J120"/>
  <c r="BE182"/>
  <c r="BE234"/>
  <c r="BE271"/>
  <c r="BE299"/>
  <c r="BE304"/>
  <c r="BE312"/>
  <c r="BE318"/>
  <c r="BE319"/>
  <c r="BE326"/>
  <c r="BE344"/>
  <c r="BE363"/>
  <c r="BE391"/>
  <c r="BE407"/>
  <c r="BE430"/>
  <c r="BE436"/>
  <c r="BE451"/>
  <c r="BE453"/>
  <c r="BE482"/>
  <c r="BE485"/>
  <c r="BE494"/>
  <c r="BE500"/>
  <c r="BE520"/>
  <c r="BE522"/>
  <c r="BE153"/>
  <c r="BE180"/>
  <c r="BE193"/>
  <c r="BE219"/>
  <c r="BE225"/>
  <c r="BE258"/>
  <c r="BE260"/>
  <c r="BE262"/>
  <c r="BE264"/>
  <c r="BE321"/>
  <c r="BE379"/>
  <c r="BE382"/>
  <c r="BE394"/>
  <c r="BE400"/>
  <c r="BE421"/>
  <c r="BE425"/>
  <c r="BE434"/>
  <c r="BE435"/>
  <c r="BE446"/>
  <c r="BE462"/>
  <c r="BE487"/>
  <c r="BE490"/>
  <c r="BE508"/>
  <c r="BE516"/>
  <c r="F90"/>
  <c r="BE147"/>
  <c r="BE159"/>
  <c r="BE167"/>
  <c r="BE187"/>
  <c r="BE213"/>
  <c r="BE281"/>
  <c r="BE287"/>
  <c r="BE290"/>
  <c r="BE314"/>
  <c r="BE342"/>
  <c r="BE349"/>
  <c r="BE354"/>
  <c r="BE357"/>
  <c r="BE384"/>
  <c r="BE405"/>
  <c r="BE411"/>
  <c r="BE413"/>
  <c r="BE415"/>
  <c r="BE422"/>
  <c r="BE424"/>
  <c r="BE432"/>
  <c r="BE444"/>
  <c r="BE461"/>
  <c r="BE467"/>
  <c r="BE475"/>
  <c r="BE480"/>
  <c r="BE491"/>
  <c r="BE512"/>
  <c r="J132"/>
  <c r="BE165"/>
  <c r="BE190"/>
  <c r="BE216"/>
  <c r="BE222"/>
  <c r="BE243"/>
  <c r="BE251"/>
  <c r="BE257"/>
  <c r="BE278"/>
  <c r="BE301"/>
  <c r="BE306"/>
  <c r="BE333"/>
  <c r="BE359"/>
  <c r="BE360"/>
  <c r="BE412"/>
  <c r="BE417"/>
  <c r="BE427"/>
  <c r="BE431"/>
  <c r="BE463"/>
  <c r="BE469"/>
  <c r="BE511"/>
  <c r="BE515"/>
  <c r="BE171"/>
  <c r="BE195"/>
  <c r="BE308"/>
  <c r="BE311"/>
  <c r="BE316"/>
  <c r="BE335"/>
  <c r="BE370"/>
  <c r="BE433"/>
  <c r="BE438"/>
  <c r="BE442"/>
  <c r="BE448"/>
  <c r="BE456"/>
  <c r="BE465"/>
  <c r="BE517"/>
  <c r="BE519"/>
  <c r="BE202"/>
  <c r="BE210"/>
  <c r="BE215"/>
  <c r="BE226"/>
  <c r="BE237"/>
  <c r="BE324"/>
  <c r="BE347"/>
  <c r="BE351"/>
  <c r="BE361"/>
  <c r="BE366"/>
  <c r="BE375"/>
  <c r="BE396"/>
  <c r="BE398"/>
  <c r="BE403"/>
  <c r="BE409"/>
  <c r="BE410"/>
  <c r="BE439"/>
  <c r="BE440"/>
  <c r="BE473"/>
  <c r="BE496"/>
  <c r="BE507"/>
  <c r="BE518"/>
  <c r="BE524"/>
  <c r="BE528"/>
  <c r="BE534"/>
  <c r="BE543"/>
  <c r="BE550"/>
  <c r="BE558"/>
  <c r="BE564"/>
  <c r="BE572"/>
  <c r="BE168"/>
  <c r="BE177"/>
  <c r="BE205"/>
  <c r="BE247"/>
  <c r="BE329"/>
  <c r="BE332"/>
  <c r="BE339"/>
  <c r="BE393"/>
  <c r="BE401"/>
  <c r="BE429"/>
  <c r="BE441"/>
  <c r="BE458"/>
  <c r="BE460"/>
  <c r="BE477"/>
  <c r="BE489"/>
  <c r="BE521"/>
  <c r="BE525"/>
  <c r="BE526"/>
  <c r="BE531"/>
  <c r="BE532"/>
  <c r="BE535"/>
  <c r="BE537"/>
  <c r="BE540"/>
  <c r="BE575"/>
  <c r="BE141"/>
  <c r="BE185"/>
  <c r="BE207"/>
  <c r="BE229"/>
  <c r="BE232"/>
  <c r="BE254"/>
  <c r="BE265"/>
  <c r="BE274"/>
  <c r="BE293"/>
  <c r="BE296"/>
  <c r="BE353"/>
  <c r="BE356"/>
  <c r="BE367"/>
  <c r="BE368"/>
  <c r="BE372"/>
  <c r="BE377"/>
  <c r="BE386"/>
  <c r="BE388"/>
  <c r="BE419"/>
  <c r="BE426"/>
  <c r="BE428"/>
  <c r="BE437"/>
  <c r="BE471"/>
  <c r="BE484"/>
  <c r="BE492"/>
  <c r="BE498"/>
  <c r="BE503"/>
  <c r="BE505"/>
  <c r="BE510"/>
  <c r="BE514"/>
  <c r="BE561"/>
  <c r="BE573"/>
  <c r="F33"/>
  <c i="1" r="BB95"/>
  <c r="BB94"/>
  <c r="W31"/>
  <c i="2" r="J32"/>
  <c i="1" r="AW95"/>
  <c i="2" r="F32"/>
  <c i="1" r="BA95"/>
  <c r="BA94"/>
  <c r="W30"/>
  <c i="2" r="F35"/>
  <c i="1" r="BD95"/>
  <c r="BD94"/>
  <c r="W33"/>
  <c i="2" r="F34"/>
  <c i="1" r="BC95"/>
  <c r="BC94"/>
  <c r="W32"/>
  <c i="2" l="1" r="P139"/>
  <c r="P373"/>
  <c r="R373"/>
  <c r="T373"/>
  <c r="R139"/>
  <c r="R138"/>
  <c r="T139"/>
  <c r="T138"/>
  <c r="BK139"/>
  <c r="J140"/>
  <c r="J96"/>
  <c r="BK373"/>
  <c r="J373"/>
  <c r="J106"/>
  <c r="BK570"/>
  <c r="J570"/>
  <c r="J118"/>
  <c i="1" r="AY94"/>
  <c i="2" r="F31"/>
  <c i="1" r="AZ95"/>
  <c r="AZ94"/>
  <c r="AV94"/>
  <c r="AK29"/>
  <c i="2" r="J31"/>
  <c i="1" r="AV95"/>
  <c r="AT95"/>
  <c r="AX94"/>
  <c r="AW94"/>
  <c r="AK30"/>
  <c i="2" l="1" r="BK138"/>
  <c r="J138"/>
  <c r="J94"/>
  <c r="P138"/>
  <c i="1" r="AU95"/>
  <c i="2" r="J139"/>
  <c r="J95"/>
  <c i="1" r="AU94"/>
  <c r="AT94"/>
  <c r="W29"/>
  <c i="2" l="1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<sst xmlns="http://schemas.openxmlformats.org/spreadsheetml/2006/main">
  <si>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</si>
  <si>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</si>
  <si>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</si>
  <si>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</si>
  <si>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</si>
  <si>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{846abbf2-26d2-4553-a2b3-4644b8b10e8d}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</si>
  <si>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</si>
  <si>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</si>
  <si>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</si>
  <si>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</si>
  <si>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</si>
  <si>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</si>
  <si>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</si>
  <si>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</si>
  <si>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LS2023-046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</si>
  <si>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</si>
  <si>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</si>
  <si>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garáže na p.č.328, k.ú. Vintířov</t>
  </si>
  <si>
    <t>KSO:</t>
  </si>
  <si>
    <t>CC-CZ:</t>
  </si>
  <si>
    <t>Místo:</t>
  </si>
  <si>
    <t xml:space="preserve">Vintířov </t>
  </si>
  <si>
    <t>Datum:</t>
  </si>
  <si>
    <t>13. 10. 2023</t>
  </si>
  <si>
    <t>Zadavatel:</t>
  </si>
  <si>
    <t>IČ:</t>
  </si>
  <si>
    <t>Obec Vintířov</t>
  </si>
  <si>
    <t>DIČ:</t>
  </si>
  <si>
    <t>Uchazeč:</t>
  </si>
  <si>
    <t>Vyplň údaj</t>
  </si>
  <si>
    <t>Projektant:</t>
  </si>
  <si>
    <t>Ing.Martin Dědič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</si>
  <si>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</si>
  <si>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</si>
  <si>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</si>
  <si>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</si>
  <si>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</si>
  <si>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</si>
  <si>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</si>
  <si>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</si>
  <si>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</si>
  <si>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</si>
  <si>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</si>
  <si>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</si>
  <si>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</si>
  <si>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</si>
  <si>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</si>
  <si>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</si>
  <si>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</si>
  <si>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</si>
  <si>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</si>
  <si>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</si>
  <si>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</si>
  <si>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</si>
  <si>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</si>
  <si>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</si>
  <si>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</si>
  <si>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</si>
  <si>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</si>
  <si>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</si>
  <si>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</si>
  <si>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</si>
  <si>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</si>
  <si>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</si>
  <si>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</si>
  <si>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</si>
  <si>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</si>
  <si>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</si>
  <si>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</si>
  <si>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</si>
  <si>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</si>
  <si>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</si>
  <si>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</si>
  <si>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</si>
  <si>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</si>
  <si>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</si>
  <si>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</si>
  <si>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</si>
  <si>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</si>
  <si>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</si>
  <si>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</si>
  <si>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</si>
  <si>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</si>
  <si>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</si>
  <si>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</si>
  <si>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</si>
  <si>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</si>
  <si>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</si>
  <si>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</si>
  <si>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</si>
  <si>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</si>
  <si>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</si>
  <si>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</si>
  <si>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</si>
  <si>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</si>
  <si>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</si>
  <si>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</si>
  <si>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</si>
  <si>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</si>
  <si>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</si>
  <si>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</si>
  <si>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</si>
  <si>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</si>
  <si>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</si>
  <si>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</si>
  <si>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</si>
  <si>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</si>
  <si>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</si>
  <si>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</si>
  <si>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</si>
  <si>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</si>
  <si>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</si>
  <si>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</si>
  <si>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</si>
  <si>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</si>
  <si>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</si>
  <si>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</si>
  <si>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</si>
  <si>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</si>
  <si>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</si>
  <si>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</si>
  <si>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</si>
  <si>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</si>
  <si>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</si>
  <si>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</si>
  <si>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</si>
  <si>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</si>
  <si>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</si>
  <si>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</si>
  <si>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</si>
  <si>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</si>
  <si>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</si>
  <si>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</si>
  <si>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</si>
  <si>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</si>
  <si>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</si>
  <si>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</si>
  <si>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</si>
  <si>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</si>
  <si>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-1599409658</t>
  </si>
  <si>
    <t>VV</t>
  </si>
  <si>
    <t>pro gtaráž a okapový chodník</t>
  </si>
  <si>
    <t>(79,69+7,01)*1,1</t>
  </si>
  <si>
    <t>pro pojízdnou plochu</t>
  </si>
  <si>
    <t>41,13*1,1</t>
  </si>
  <si>
    <t>Součet</t>
  </si>
  <si>
    <t>122251102</t>
  </si>
  <si>
    <t>Odkopávky a prokopávky nezapažené v hornině třídy těžitelnosti I skupiny 3 objem do 50 m3 strojně</t>
  </si>
  <si>
    <t>m3</t>
  </si>
  <si>
    <t>-1521061902</t>
  </si>
  <si>
    <t>pro garáž a okapový chodník</t>
  </si>
  <si>
    <t>(79,69+7,01)*0,25</t>
  </si>
  <si>
    <t>41,13*0,3</t>
  </si>
  <si>
    <t>3</t>
  </si>
  <si>
    <t>131251100</t>
  </si>
  <si>
    <t>Hloubení jam nezapažených v hornině třídy těžitelnosti I skupiny 3 objem do 20 m3 strojně</t>
  </si>
  <si>
    <t>1444716516</t>
  </si>
  <si>
    <t>retenční nádrž</t>
  </si>
  <si>
    <t>6</t>
  </si>
  <si>
    <t>vsakovací jímka</t>
  </si>
  <si>
    <t>132251102</t>
  </si>
  <si>
    <t>Hloubení rýh nezapažených š do 800 mm v hornině třídy těžitelnosti I skupiny 3 objem do 50 m3 strojně</t>
  </si>
  <si>
    <t>843095693</t>
  </si>
  <si>
    <t>dešťová kanalizace</t>
  </si>
  <si>
    <t>11,7*0,5*1</t>
  </si>
  <si>
    <t>základové pasy a patky</t>
  </si>
  <si>
    <t>((12,29+6,55)*2*0,4*0,55)+(1,6*0,75*0,55*2)+(1,7*2*0,55)+(1,6*1,6*0,55)+(1,05*2,1*0,55*2)</t>
  </si>
  <si>
    <t>5</t>
  </si>
  <si>
    <t>162751116</t>
  </si>
  <si>
    <t>Vodorovné přemístění přes 8 000 do 9000 m výkopku/sypaniny z horniny třídy těžitelnosti I skupiny 1 až 3</t>
  </si>
  <si>
    <t>-874864726</t>
  </si>
  <si>
    <t>34,014+9+21,163-7,095</t>
  </si>
  <si>
    <t>167151101</t>
  </si>
  <si>
    <t>Nakládání výkopku z hornin třídy těžitelnosti I skupiny 1 až 3 do 100 m3</t>
  </si>
  <si>
    <t>-1464816136</t>
  </si>
  <si>
    <t>7</t>
  </si>
  <si>
    <t>171201231</t>
  </si>
  <si>
    <t>Poplatek za uložení zeminy a kamení na recyklační skládce (skládkovné) kód odpadu 17 05 04</t>
  </si>
  <si>
    <t>t</t>
  </si>
  <si>
    <t>1423085291</t>
  </si>
  <si>
    <t>57,082</t>
  </si>
  <si>
    <t>57,082*2 'Přepočtené koeficientem množství</t>
  </si>
  <si>
    <t>8</t>
  </si>
  <si>
    <t>174111101</t>
  </si>
  <si>
    <t>Zásyp jam, šachet rýh nebo kolem objektů sypaninou se zhutněním ručně</t>
  </si>
  <si>
    <t>-688827937</t>
  </si>
  <si>
    <t>11,7*0,5*0,7</t>
  </si>
  <si>
    <t>AN</t>
  </si>
  <si>
    <t>9</t>
  </si>
  <si>
    <t>174211101</t>
  </si>
  <si>
    <t>Zásyp jam, šachet rýh nebo kolem objektů sypaninou bez zhutnění ručně</t>
  </si>
  <si>
    <t>-1594249064</t>
  </si>
  <si>
    <t>10</t>
  </si>
  <si>
    <t>M</t>
  </si>
  <si>
    <t>58343959</t>
  </si>
  <si>
    <t>kamenivo drcené hrubé frakce 32/63</t>
  </si>
  <si>
    <t>1532077205</t>
  </si>
  <si>
    <t>3*2 'Přepočtené koeficientem množství</t>
  </si>
  <si>
    <t>11</t>
  </si>
  <si>
    <t>175151101</t>
  </si>
  <si>
    <t>Obsypání potrubí strojně sypaninou bez prohození, uloženou do 3 m</t>
  </si>
  <si>
    <t>-1551783330</t>
  </si>
  <si>
    <t>11,7*0,5*0,2</t>
  </si>
  <si>
    <t>12</t>
  </si>
  <si>
    <t>58337310</t>
  </si>
  <si>
    <t>štěrkopísek frakce 0/4</t>
  </si>
  <si>
    <t>-795596066</t>
  </si>
  <si>
    <t>1,17*2 'Přepočtené koeficientem množství</t>
  </si>
  <si>
    <t>13</t>
  </si>
  <si>
    <t>181351103</t>
  </si>
  <si>
    <t>Rozprostření ornice tl vrstvy do 200 mm pl přes 100 do 500 m2 v rovině nebo ve svahu do 1:5 strojně</t>
  </si>
  <si>
    <t>1229184704</t>
  </si>
  <si>
    <t>zatravněná plocha</t>
  </si>
  <si>
    <t>127,84</t>
  </si>
  <si>
    <t>14</t>
  </si>
  <si>
    <t>181411131</t>
  </si>
  <si>
    <t>Založení parkového trávníku výsevem pl do 1000 m2 v rovině a ve svahu do 1:5</t>
  </si>
  <si>
    <t>-1436141173</t>
  </si>
  <si>
    <t>00572410</t>
  </si>
  <si>
    <t>osivo směs travní parková</t>
  </si>
  <si>
    <t>kg</t>
  </si>
  <si>
    <t>-1776447505</t>
  </si>
  <si>
    <t>127,84*0,02 'Přepočtené koeficientem množství</t>
  </si>
  <si>
    <t>16</t>
  </si>
  <si>
    <t>181912112</t>
  </si>
  <si>
    <t>Úprava pláně v hornině třídy těžitelnosti I skupiny 3 se zhutněním ručně</t>
  </si>
  <si>
    <t>-1413108947</t>
  </si>
  <si>
    <t>(79,69+7,01)</t>
  </si>
  <si>
    <t>41,13</t>
  </si>
  <si>
    <t>Zakládání</t>
  </si>
  <si>
    <t>17</t>
  </si>
  <si>
    <t>213141111</t>
  </si>
  <si>
    <t>Zřízení vrstvy z geotextilie v rovině nebo ve sklonu do 1:5 š do 3 m</t>
  </si>
  <si>
    <t>-1213973171</t>
  </si>
  <si>
    <t>překrytí vsaku</t>
  </si>
  <si>
    <t>18</t>
  </si>
  <si>
    <t>69311081</t>
  </si>
  <si>
    <t>geotextilie netkaná separační, ochranná, filtrační, drenážní PES 300g/m2</t>
  </si>
  <si>
    <t>-1439576409</t>
  </si>
  <si>
    <t>5*1,1845 'Přepočtené koeficientem množství</t>
  </si>
  <si>
    <t>19</t>
  </si>
  <si>
    <t>271532212</t>
  </si>
  <si>
    <t>Podsyp pod základové konstrukce se zhutněním z hrubého kameniva frakce 16 až 32 mm</t>
  </si>
  <si>
    <t>1661089225</t>
  </si>
  <si>
    <t>pod zákl.desku</t>
  </si>
  <si>
    <t>(11,49*5,75*0,25)-(((1,05*2,1)-(1,6*2)-(1,6*1,6)-(1,6*0,75))*0,25)</t>
  </si>
  <si>
    <t>20</t>
  </si>
  <si>
    <t>273321411</t>
  </si>
  <si>
    <t>Základové desky ze ŽB bez zvýšených nároků na prostředí tř. C 20/25</t>
  </si>
  <si>
    <t>-1808014912</t>
  </si>
  <si>
    <t>podkladní deska</t>
  </si>
  <si>
    <t>12,29*6,55*0,15</t>
  </si>
  <si>
    <t>273351121</t>
  </si>
  <si>
    <t>Zřízení bednění základových desek</t>
  </si>
  <si>
    <t>-1597807748</t>
  </si>
  <si>
    <t>(12,29+6,55)*0,2</t>
  </si>
  <si>
    <t>22</t>
  </si>
  <si>
    <t>273351122</t>
  </si>
  <si>
    <t>Odstranění bednění základových desek</t>
  </si>
  <si>
    <t>-492830467</t>
  </si>
  <si>
    <t>23</t>
  </si>
  <si>
    <t>273362021</t>
  </si>
  <si>
    <t>Výztuž základových desek svařovanými sítěmi Kari</t>
  </si>
  <si>
    <t>-580938427</t>
  </si>
  <si>
    <t>podkladní deska KARI 100/100/8, váha 7,9kg/m2</t>
  </si>
  <si>
    <t>12,29*6,55*0,0079*1,15</t>
  </si>
  <si>
    <t>24</t>
  </si>
  <si>
    <t>274321511</t>
  </si>
  <si>
    <t>Základové pasy ze ŽB bez zvýšených nároků na prostředí tř. C 25/30</t>
  </si>
  <si>
    <t>-1395058605</t>
  </si>
  <si>
    <t>((12,29+6,55)*2*0,4*0,8)+(1,6*0,75*0,8*2)+(1,7*2*0,8)+(1,6*1,6*0,8)+(1,05*2,1*0,8*2)</t>
  </si>
  <si>
    <t>25</t>
  </si>
  <si>
    <t>274351121</t>
  </si>
  <si>
    <t>Zřízení bednění základových pasů rovného</t>
  </si>
  <si>
    <t>1947890215</t>
  </si>
  <si>
    <t>(12,29+(1,05*2)+6,55+0,75+5,75+1,6+11,49+(1,05*2)+5,75+0,75+11,49+(1,6*2))*0,25</t>
  </si>
  <si>
    <t>26</t>
  </si>
  <si>
    <t>274351122</t>
  </si>
  <si>
    <t>Odstranění bednění základových pasů rovného</t>
  </si>
  <si>
    <t>622596027</t>
  </si>
  <si>
    <t>27</t>
  </si>
  <si>
    <t>274361821</t>
  </si>
  <si>
    <t>Výztuž základových pasů betonářskou ocelí 10 505 (R)</t>
  </si>
  <si>
    <t>955508350</t>
  </si>
  <si>
    <t>22,274*0,09</t>
  </si>
  <si>
    <t>Svislé a kompletní konstrukce</t>
  </si>
  <si>
    <t>28</t>
  </si>
  <si>
    <t>310271031</t>
  </si>
  <si>
    <t>Zazdívka otvorů ve zdivu nadzákladovém pl do 1 m2 pórobetonovými tvárnicemi do P2 na tenkovrstvou maltu tl 300 m</t>
  </si>
  <si>
    <t>111818564</t>
  </si>
  <si>
    <t>po vybouraných oknech</t>
  </si>
  <si>
    <t>0,6*0,6*4</t>
  </si>
  <si>
    <t>29</t>
  </si>
  <si>
    <t>311272225</t>
  </si>
  <si>
    <t>Zdivo z pórobetonových tvárnic hladkých přes P2 do P4 do 450 kg/m3 na tenkovrstvou maltu tl 300 m</t>
  </si>
  <si>
    <t>-1354641010</t>
  </si>
  <si>
    <t>((12,24+6,2+11,94)*3,5)-(2*1*2)-(3*3)-(0,5*3,5*4)</t>
  </si>
  <si>
    <t>30</t>
  </si>
  <si>
    <t>317143456</t>
  </si>
  <si>
    <t>Překlad nosný z pórobetonu ve zdech tl 300 mm dl přes přes 2400 mm</t>
  </si>
  <si>
    <t>kus</t>
  </si>
  <si>
    <t>2030355626</t>
  </si>
  <si>
    <t>nad okny</t>
  </si>
  <si>
    <t>31</t>
  </si>
  <si>
    <t>317941123</t>
  </si>
  <si>
    <t>Osazování ocelových válcovaných nosníků na zdivu I, IE, U, UE nebo L přes č. 14 do č. 22 nebo výšky do 220 mm</t>
  </si>
  <si>
    <t>-868215292</t>
  </si>
  <si>
    <t>IPE 140 - nad vraty</t>
  </si>
  <si>
    <t>3,5*2*0,0134</t>
  </si>
  <si>
    <t>průvlaky IPE 200</t>
  </si>
  <si>
    <t>5,87*2*2*0,0229</t>
  </si>
  <si>
    <t>32</t>
  </si>
  <si>
    <t>13010746</t>
  </si>
  <si>
    <t>ocel profilová jakost S235JR (11 375) průřez IPE 140</t>
  </si>
  <si>
    <t>-1348196513</t>
  </si>
  <si>
    <t>0,094*1,1 'Přepočtené koeficientem množství</t>
  </si>
  <si>
    <t>33</t>
  </si>
  <si>
    <t>13010752</t>
  </si>
  <si>
    <t>ocel profilová jakost S235JR (11 375) průřez IPE 200</t>
  </si>
  <si>
    <t>1428210663</t>
  </si>
  <si>
    <t>0,538*1,1 'Přepočtené koeficientem množství</t>
  </si>
  <si>
    <t>34</t>
  </si>
  <si>
    <t>331273013</t>
  </si>
  <si>
    <t>Pilíř z tvárnic betonových ztraceného bednění vč.výplně betonu C25/30</t>
  </si>
  <si>
    <t>1325248131</t>
  </si>
  <si>
    <t>sloupy</t>
  </si>
  <si>
    <t>0,5*0,3*3,5*4</t>
  </si>
  <si>
    <t>35</t>
  </si>
  <si>
    <t>331361821</t>
  </si>
  <si>
    <t>Výztuž sloupů hranatých betonářskou ocelí 10 505</t>
  </si>
  <si>
    <t>186793395</t>
  </si>
  <si>
    <t>výztuž sloupů R10, váha 0,62kg/m</t>
  </si>
  <si>
    <t>3,8*4*4*0,00062*1,1</t>
  </si>
  <si>
    <t>36</t>
  </si>
  <si>
    <t>382413113</t>
  </si>
  <si>
    <t>Osazení jímky z PP na obetonování objemu 3000 l pro usazení do terénu</t>
  </si>
  <si>
    <t>-1688140642</t>
  </si>
  <si>
    <t>37</t>
  </si>
  <si>
    <t>56241661</t>
  </si>
  <si>
    <t>nádrž akumulační 3750L na dešťovou vodu s čerpací sadou a pochozím poklopem, filtrační sadou, čerpadlo mimo nádrž</t>
  </si>
  <si>
    <t>-1566833006</t>
  </si>
  <si>
    <t>Vodorovné konstrukce</t>
  </si>
  <si>
    <t>38</t>
  </si>
  <si>
    <t>417321515</t>
  </si>
  <si>
    <t>Ztužující pásy a věnce ze ŽB tř. C 25/30</t>
  </si>
  <si>
    <t>1195059557</t>
  </si>
  <si>
    <t>(12,24+6,2+11,94)*0,3*0,25</t>
  </si>
  <si>
    <t>39</t>
  </si>
  <si>
    <t>417351115</t>
  </si>
  <si>
    <t>Zřízení bednění ztužujících věnců</t>
  </si>
  <si>
    <t>319168616</t>
  </si>
  <si>
    <t>((12,24+6,2)*0,25*2)+(11,94*0,25)</t>
  </si>
  <si>
    <t>40</t>
  </si>
  <si>
    <t>417351116</t>
  </si>
  <si>
    <t>Odstranění bednění ztužujících věnců</t>
  </si>
  <si>
    <t>-315554184</t>
  </si>
  <si>
    <t>41</t>
  </si>
  <si>
    <t>417361821</t>
  </si>
  <si>
    <t>Výztuž ztužujících pásů a věnců betonářskou ocelí 10 505</t>
  </si>
  <si>
    <t>1996637152</t>
  </si>
  <si>
    <t>R10</t>
  </si>
  <si>
    <t>(12,24+6,2)*4*0,00062*1,1</t>
  </si>
  <si>
    <t>R6</t>
  </si>
  <si>
    <t>74*1*0,00022*1,1</t>
  </si>
  <si>
    <t>42</t>
  </si>
  <si>
    <t>451572111</t>
  </si>
  <si>
    <t>Lože pod potrubí otevřený výkop z kameniva drobného těženého</t>
  </si>
  <si>
    <t>818477141</t>
  </si>
  <si>
    <t>11,7*0,5*0,1</t>
  </si>
  <si>
    <t>43</t>
  </si>
  <si>
    <t>452311151</t>
  </si>
  <si>
    <t>Podkladní desky z betonu prostého bez zvýšených nároků na prostředí tř. C 20/25 otevřený výkop</t>
  </si>
  <si>
    <t>55445785</t>
  </si>
  <si>
    <t>pod AN</t>
  </si>
  <si>
    <t>2*2*0,15</t>
  </si>
  <si>
    <t>Komunikace pozemní</t>
  </si>
  <si>
    <t>44</t>
  </si>
  <si>
    <t>564760101</t>
  </si>
  <si>
    <t>Podklad z kameniva hrubého drceného vel. 16-32 mm plochy do 100 m2 tl 200 mm</t>
  </si>
  <si>
    <t>-15709361</t>
  </si>
  <si>
    <t>45</t>
  </si>
  <si>
    <t>564851011</t>
  </si>
  <si>
    <t>Podklad ze štěrkodrtě ŠD plochy do 100 m2 tl 150 mm</t>
  </si>
  <si>
    <t>136453489</t>
  </si>
  <si>
    <t>pro okapový chodník</t>
  </si>
  <si>
    <t>7,01</t>
  </si>
  <si>
    <t>46</t>
  </si>
  <si>
    <t>596211110</t>
  </si>
  <si>
    <t>Kladení zámkové dlažby komunikací pro pěší ručně tl 60 mm skupiny A pl do 50 m2</t>
  </si>
  <si>
    <t>784308728</t>
  </si>
  <si>
    <t>okapový chodník</t>
  </si>
  <si>
    <t>47</t>
  </si>
  <si>
    <t>59245018</t>
  </si>
  <si>
    <t>dlažba tvar obdélník betonová 200x100x60mm přírodní</t>
  </si>
  <si>
    <t>-735529641</t>
  </si>
  <si>
    <t>7,01*1,03 'Přepočtené koeficientem množství</t>
  </si>
  <si>
    <t>48</t>
  </si>
  <si>
    <t>596212210</t>
  </si>
  <si>
    <t>Kladení zámkové dlažby pozemních komunikací ručně tl 80 mm skupiny A pl do 50 m2</t>
  </si>
  <si>
    <t>-1314287780</t>
  </si>
  <si>
    <t>pojízdná plocau</t>
  </si>
  <si>
    <t>49</t>
  </si>
  <si>
    <t>59245020</t>
  </si>
  <si>
    <t>dlažba tvar obdélník betonová 200x100x80mm přírodní</t>
  </si>
  <si>
    <t>-242340378</t>
  </si>
  <si>
    <t>41,13*1,03 'Přepočtené koeficientem množství</t>
  </si>
  <si>
    <t>Úpravy povrchů, podlahy a osazování výplní</t>
  </si>
  <si>
    <t>50</t>
  </si>
  <si>
    <t>612131121</t>
  </si>
  <si>
    <t>Penetrační disperzní nátěr vnitřních stěn nanášený ručně</t>
  </si>
  <si>
    <t>-1552668497</t>
  </si>
  <si>
    <t>((11,94+5,9)*2*3,7)-(3*3)</t>
  </si>
  <si>
    <t>51</t>
  </si>
  <si>
    <t>612135000</t>
  </si>
  <si>
    <t>Vyrovnání podkladu vnitřních stěn maltou vápennou tl do 10 mm</t>
  </si>
  <si>
    <t>-1251195886</t>
  </si>
  <si>
    <t>původní stěna sousedního objektu</t>
  </si>
  <si>
    <t>5,9*3,7</t>
  </si>
  <si>
    <t>52</t>
  </si>
  <si>
    <t>612142001</t>
  </si>
  <si>
    <t>Potažení vnitřních stěn sklovláknitým pletivem vtlačeným do tenkovrstvé hmoty</t>
  </si>
  <si>
    <t>-316463851</t>
  </si>
  <si>
    <t>((11,94+5,9+11,94)*3,7)-(3*3)</t>
  </si>
  <si>
    <t>53</t>
  </si>
  <si>
    <t>612311131</t>
  </si>
  <si>
    <t>Potažení vnitřních stěn vápenným štukem tloušťky do 3 mm</t>
  </si>
  <si>
    <t>-1083487446</t>
  </si>
  <si>
    <t>54</t>
  </si>
  <si>
    <t>612315223</t>
  </si>
  <si>
    <t>Vápenná štuková omítka malých ploch přes 0,25 do 1 m2 na stěnách</t>
  </si>
  <si>
    <t>543012880</t>
  </si>
  <si>
    <t>po vybouraných oknech v sousední budově</t>
  </si>
  <si>
    <t>55</t>
  </si>
  <si>
    <t>622131121</t>
  </si>
  <si>
    <t>Penetrační nátěr vnějších stěn nanášený ručně</t>
  </si>
  <si>
    <t>1210197964</t>
  </si>
  <si>
    <t>56</t>
  </si>
  <si>
    <t>622142001</t>
  </si>
  <si>
    <t>Potažení vnějších stěn sklovláknitým pletivem vtlačeným do tenkovrstvé hmoty</t>
  </si>
  <si>
    <t>-716599423</t>
  </si>
  <si>
    <t>((12,24+6,5)*3,7)+(4*0,15*2)+(9*0,15)-(3*3)-(2*1*2)</t>
  </si>
  <si>
    <t>57</t>
  </si>
  <si>
    <t>622143003</t>
  </si>
  <si>
    <t>Montáž omítkových plastových nebo pozinkovaných rohových profilů</t>
  </si>
  <si>
    <t>m</t>
  </si>
  <si>
    <t>-323013116</t>
  </si>
  <si>
    <t>(4*2)+9+3,75</t>
  </si>
  <si>
    <t>58</t>
  </si>
  <si>
    <t>55343025</t>
  </si>
  <si>
    <t>profil rohový Pz+PVC pro vnější omítky tl 7mm</t>
  </si>
  <si>
    <t>164508911</t>
  </si>
  <si>
    <t>20,75*1,05 'Přepočtené koeficientem množství</t>
  </si>
  <si>
    <t>59</t>
  </si>
  <si>
    <t>622151011</t>
  </si>
  <si>
    <t>Penetrační silikátový nátěr vnějších pastovitých tenkovrstvých omítek stěn</t>
  </si>
  <si>
    <t>407221973</t>
  </si>
  <si>
    <t>60</t>
  </si>
  <si>
    <t>622541022</t>
  </si>
  <si>
    <t>Tenkovrstvá silikonsilikátová zatíraná omítka zrnitost 2,0 mm vnějších stěn</t>
  </si>
  <si>
    <t>423997035</t>
  </si>
  <si>
    <t>61</t>
  </si>
  <si>
    <t>629991011</t>
  </si>
  <si>
    <t>Zakrytí výplní otvorů a svislých ploch fólií přilepenou lepící páskou</t>
  </si>
  <si>
    <t>1826229915</t>
  </si>
  <si>
    <t>okna a garážová vrata</t>
  </si>
  <si>
    <t>(2*2*2)+(3*3)</t>
  </si>
  <si>
    <t>62</t>
  </si>
  <si>
    <t>631311115</t>
  </si>
  <si>
    <t>Mazanina tl přes 50 do 80 mm z betonu prostého bez zvýšených nároků na prostředí tř. C 20/25</t>
  </si>
  <si>
    <t>-281443361</t>
  </si>
  <si>
    <t>73,67*0,05</t>
  </si>
  <si>
    <t>63</t>
  </si>
  <si>
    <t>631362021</t>
  </si>
  <si>
    <t>Výztuž mazanin svařovanými sítěmi Kari</t>
  </si>
  <si>
    <t>1601803169</t>
  </si>
  <si>
    <t>KARI 150/150/6, váha 3,033kg/m2</t>
  </si>
  <si>
    <t>73,67*0,003033*1,15</t>
  </si>
  <si>
    <t>64</t>
  </si>
  <si>
    <t>637311131</t>
  </si>
  <si>
    <t>Okapový chodník z betonových záhonových obrubníků lože beton</t>
  </si>
  <si>
    <t>1591848873</t>
  </si>
  <si>
    <t>12,74+3</t>
  </si>
  <si>
    <t>Trubní vedení</t>
  </si>
  <si>
    <t>65</t>
  </si>
  <si>
    <t>871270310</t>
  </si>
  <si>
    <t>Montáž kanalizačního potrubí hladkého plnostěnného SN 10 z polypropylenu DN 125</t>
  </si>
  <si>
    <t>1766921487</t>
  </si>
  <si>
    <t>66</t>
  </si>
  <si>
    <t>28611193</t>
  </si>
  <si>
    <t>trubka kanalizační PPKGEM 125x3,9x2000mm SN10</t>
  </si>
  <si>
    <t>-511657451</t>
  </si>
  <si>
    <t>11,7*1,015 'Přepočtené koeficientem množství</t>
  </si>
  <si>
    <t>67</t>
  </si>
  <si>
    <t>899620131</t>
  </si>
  <si>
    <t>Obetonování plastové šachty z polypropylenu betonem prostým tř. C 16/20 otevřený výkop</t>
  </si>
  <si>
    <t>-1282504017</t>
  </si>
  <si>
    <t>akumulační nádrž</t>
  </si>
  <si>
    <t>Ostatní konstrukce a práce, bourání</t>
  </si>
  <si>
    <t>68</t>
  </si>
  <si>
    <t>916131213</t>
  </si>
  <si>
    <t>Osazení silničního obrubníku betonového stojatého s boční opěrou do lože z betonu prostého</t>
  </si>
  <si>
    <t>1596908126</t>
  </si>
  <si>
    <t xml:space="preserve">nájezd </t>
  </si>
  <si>
    <t>69</t>
  </si>
  <si>
    <t>59217029</t>
  </si>
  <si>
    <t>obrubník betonový silniční nájezdový 1000x150x150mm</t>
  </si>
  <si>
    <t>1465058748</t>
  </si>
  <si>
    <t>3*1,02 'Přepočtené koeficientem množství</t>
  </si>
  <si>
    <t>70</t>
  </si>
  <si>
    <t>916231213</t>
  </si>
  <si>
    <t>Osazení chodníkového obrubníku betonového stojatého s boční opěrou do lože z betonu prostého</t>
  </si>
  <si>
    <t>-1147659120</t>
  </si>
  <si>
    <t>okolo pojezdové plochy</t>
  </si>
  <si>
    <t>11,213+12,548+(2*1)</t>
  </si>
  <si>
    <t>71</t>
  </si>
  <si>
    <t>59217017</t>
  </si>
  <si>
    <t>obrubník betonový chodníkový 1000x100x250mm</t>
  </si>
  <si>
    <t>1947773883</t>
  </si>
  <si>
    <t>25,761*1,02 'Přepočtené koeficientem množství</t>
  </si>
  <si>
    <t>72</t>
  </si>
  <si>
    <t>941211111</t>
  </si>
  <si>
    <t>Montáž lešení řadového rámového lehkého zatížení do 200 kg/m2 š od 0,6 do 0,9 m v do 10 m</t>
  </si>
  <si>
    <t>854523046</t>
  </si>
  <si>
    <t>((12,24+6,5)*3,5*1,1)</t>
  </si>
  <si>
    <t>73</t>
  </si>
  <si>
    <t>941211211</t>
  </si>
  <si>
    <t>Příplatek k lešení řadovému rámovému lehkému do 200 kg/m2 š od 0,6 do 0,9 m v do 10 m za každý den použití</t>
  </si>
  <si>
    <t>876341700</t>
  </si>
  <si>
    <t>72,149*20 'Přepočtené koeficientem množství</t>
  </si>
  <si>
    <t>74</t>
  </si>
  <si>
    <t>941211811</t>
  </si>
  <si>
    <t>Demontáž lešení řadového rámového lehkého zatížení do 200 kg/m2 š od 0,6 do 0,9 m v do 10 m</t>
  </si>
  <si>
    <t>1981760344</t>
  </si>
  <si>
    <t>75</t>
  </si>
  <si>
    <t>949101112</t>
  </si>
  <si>
    <t>Lešení pomocné pro objekty pozemních staveb s lešeňovou podlahou v přes 1,9 do 3,5 m zatížení do 150 kg/m2</t>
  </si>
  <si>
    <t>-154088182</t>
  </si>
  <si>
    <t>73,67</t>
  </si>
  <si>
    <t>76</t>
  </si>
  <si>
    <t>952901111</t>
  </si>
  <si>
    <t>Vyčištění budov bytové a občanské výstavby při výšce podlaží do 4 m</t>
  </si>
  <si>
    <t>784539731</t>
  </si>
  <si>
    <t>77</t>
  </si>
  <si>
    <t>953312123</t>
  </si>
  <si>
    <t>Vložky do svislých dilatačních spár z extrudovaných polystyrénových desek tl. přes 20 do 30 mm</t>
  </si>
  <si>
    <t>-485475641</t>
  </si>
  <si>
    <t>(5,6*12,24)+(0,3*3,75)</t>
  </si>
  <si>
    <t>78</t>
  </si>
  <si>
    <t>953943211</t>
  </si>
  <si>
    <t>Osazování hasicího přístroje</t>
  </si>
  <si>
    <t>-14924620</t>
  </si>
  <si>
    <t>79</t>
  </si>
  <si>
    <t>44932114</t>
  </si>
  <si>
    <t>přístroj hasicí ruční práškový PG 6 LE</t>
  </si>
  <si>
    <t>-872873765</t>
  </si>
  <si>
    <t>80</t>
  </si>
  <si>
    <t>968062354</t>
  </si>
  <si>
    <t>Vybourání dřevěných rámů oken dvojitých včetně křídel pl do 1 m2</t>
  </si>
  <si>
    <t>-1962907439</t>
  </si>
  <si>
    <t>81</t>
  </si>
  <si>
    <t>977332211</t>
  </si>
  <si>
    <t>Frézování drážek ve stěnách z dutých cihel nebo tvárnic do 30x30 mm</t>
  </si>
  <si>
    <t>-1706258962</t>
  </si>
  <si>
    <t>(3,75*3)+1,5+(3*0,5)+2</t>
  </si>
  <si>
    <t>997</t>
  </si>
  <si>
    <t>Přesun sutě</t>
  </si>
  <si>
    <t>82</t>
  </si>
  <si>
    <t>997013211</t>
  </si>
  <si>
    <t>Vnitrostaveništní doprava suti a vybouraných hmot pro budovy v do 6 m ručně</t>
  </si>
  <si>
    <t>1149151441</t>
  </si>
  <si>
    <t>83</t>
  </si>
  <si>
    <t>997013501</t>
  </si>
  <si>
    <t>Odvoz suti a vybouraných hmot na skládku nebo meziskládku do 1 km se složením</t>
  </si>
  <si>
    <t>-1208668578</t>
  </si>
  <si>
    <t>84</t>
  </si>
  <si>
    <t>997013509</t>
  </si>
  <si>
    <t>Příplatek k odvozu suti a vybouraných hmot na skládku ZKD 1 km přes 1 km</t>
  </si>
  <si>
    <t>1138672632</t>
  </si>
  <si>
    <t>0,128*9 'Přepočtené koeficientem množství</t>
  </si>
  <si>
    <t>85</t>
  </si>
  <si>
    <t>997013631</t>
  </si>
  <si>
    <t>Poplatek za uložení na skládce (skládkovné) stavebního odpadu směsného kód odpadu 17 09 04</t>
  </si>
  <si>
    <t>251573033</t>
  </si>
  <si>
    <t>998</t>
  </si>
  <si>
    <t>Přesun hmot</t>
  </si>
  <si>
    <t>86</t>
  </si>
  <si>
    <t>998011001</t>
  </si>
  <si>
    <t>Přesun hmot pro budovy zděné v do 6 m</t>
  </si>
  <si>
    <t>583066473</t>
  </si>
  <si>
    <t>PSV</t>
  </si>
  <si>
    <t>Práce a dodávky PSV</t>
  </si>
  <si>
    <t>711</t>
  </si>
  <si>
    <t>Izolace proti vodě, vlhkosti a plynům</t>
  </si>
  <si>
    <t>87</t>
  </si>
  <si>
    <t>711111001</t>
  </si>
  <si>
    <t>Provedení izolace proti zemní vlhkosti vodorovné za studena nátěrem penetračním</t>
  </si>
  <si>
    <t>-531871185</t>
  </si>
  <si>
    <t>12,9*6,55</t>
  </si>
  <si>
    <t>88</t>
  </si>
  <si>
    <t>11163150</t>
  </si>
  <si>
    <t>lak penetrační asfaltový</t>
  </si>
  <si>
    <t>-674995293</t>
  </si>
  <si>
    <t>84,495*0,0003 'Přepočtené koeficientem množství</t>
  </si>
  <si>
    <t>89</t>
  </si>
  <si>
    <t>711112001</t>
  </si>
  <si>
    <t>Provedení izolace proti zemní vlhkosti svislé za studena nátěrem penetračním</t>
  </si>
  <si>
    <t>867032214</t>
  </si>
  <si>
    <t>izolace základu</t>
  </si>
  <si>
    <t>(12,29+6,55)*0,8</t>
  </si>
  <si>
    <t>90</t>
  </si>
  <si>
    <t>-1382621812</t>
  </si>
  <si>
    <t>15,072*0,00034 'Přepočtené koeficientem množství</t>
  </si>
  <si>
    <t>91</t>
  </si>
  <si>
    <t>711141559</t>
  </si>
  <si>
    <t>Provedení izolace proti zemní vlhkosti pásy přitavením vodorovné NAIP</t>
  </si>
  <si>
    <t>721574747</t>
  </si>
  <si>
    <t>12,9*6,55*2</t>
  </si>
  <si>
    <t>92</t>
  </si>
  <si>
    <t>62855001</t>
  </si>
  <si>
    <t>pás asfaltový natavitelný modifikovaný SBS s vložkou z polyesterové rohože a spalitelnou PE fólií nebo jemnozrnným minerálním posypem na horním povrchu tl 4,0mm</t>
  </si>
  <si>
    <t>1972699424</t>
  </si>
  <si>
    <t>168,99*1,1655 'Přepočtené koeficientem množství</t>
  </si>
  <si>
    <t>93</t>
  </si>
  <si>
    <t>711142559</t>
  </si>
  <si>
    <t>Provedení izolace proti zemní vlhkosti pásy přitavením svislé NAIP</t>
  </si>
  <si>
    <t>497953375</t>
  </si>
  <si>
    <t>94</t>
  </si>
  <si>
    <t>-490939587</t>
  </si>
  <si>
    <t>15,072*1,221 'Přepočtené koeficientem množství</t>
  </si>
  <si>
    <t>95</t>
  </si>
  <si>
    <t>711161273</t>
  </si>
  <si>
    <t>Provedení izolace proti zemní vlhkosti svislé z nopové fólie</t>
  </si>
  <si>
    <t>-1945449917</t>
  </si>
  <si>
    <t>96</t>
  </si>
  <si>
    <t>28323005</t>
  </si>
  <si>
    <t>fólie profilovaná (nopová) drenážní HDPE s výškou nopů 8mm</t>
  </si>
  <si>
    <t>-208712264</t>
  </si>
  <si>
    <t>97</t>
  </si>
  <si>
    <t>711491176</t>
  </si>
  <si>
    <t>Připevnění doplňků izolace proti vodě ukončovací lištou</t>
  </si>
  <si>
    <t>669986856</t>
  </si>
  <si>
    <t>(12,29+6,55)</t>
  </si>
  <si>
    <t>98</t>
  </si>
  <si>
    <t>28323009</t>
  </si>
  <si>
    <t>lišta ukončovací pro drenážní fólie profilované tl 8mm</t>
  </si>
  <si>
    <t>1384007924</t>
  </si>
  <si>
    <t>18,84*1,02 'Přepočtené koeficientem množství</t>
  </si>
  <si>
    <t>99</t>
  </si>
  <si>
    <t>711491272</t>
  </si>
  <si>
    <t>Provedení doplňků izolace proti vodě na ploše svislé z textilií vrstva ochranná</t>
  </si>
  <si>
    <t>681747763</t>
  </si>
  <si>
    <t>100</t>
  </si>
  <si>
    <t>69311035</t>
  </si>
  <si>
    <t>geotextilie tkaná separační, filtrační, výztužná PP pevnost v tahu 30kN/m</t>
  </si>
  <si>
    <t>425697816</t>
  </si>
  <si>
    <t>15,072*1,05 'Přepočtené koeficientem množství</t>
  </si>
  <si>
    <t>101</t>
  </si>
  <si>
    <t>998711101</t>
  </si>
  <si>
    <t>Přesun hmot tonážní pro izolace proti vodě, vlhkosti a plynům v objektech v do 6 m</t>
  </si>
  <si>
    <t>-1522633362</t>
  </si>
  <si>
    <t>741</t>
  </si>
  <si>
    <t>Elektroinstalace - silnoproud</t>
  </si>
  <si>
    <t>102</t>
  </si>
  <si>
    <t>741110011</t>
  </si>
  <si>
    <t>Montáž trubka plastová tuhá D přes 16 do 23 mm uložená volně</t>
  </si>
  <si>
    <t>1587721198</t>
  </si>
  <si>
    <t>12+(3*0,5)+6,5+3,8+1,5</t>
  </si>
  <si>
    <t>103</t>
  </si>
  <si>
    <t>34571092</t>
  </si>
  <si>
    <t>trubka elektroinstalační tuhá z PVC D 17,4/20 mm, délka 3m</t>
  </si>
  <si>
    <t>-82302172</t>
  </si>
  <si>
    <t>25,3*1,05 'Přepočtené koeficientem množství</t>
  </si>
  <si>
    <t>104</t>
  </si>
  <si>
    <t>741112001</t>
  </si>
  <si>
    <t>Montáž krabice zapuštěná plastová kruhová</t>
  </si>
  <si>
    <t>-1686060567</t>
  </si>
  <si>
    <t>105</t>
  </si>
  <si>
    <t>34571450</t>
  </si>
  <si>
    <t>krabice pod omítku PVC přístrojová kruhová D 70mm</t>
  </si>
  <si>
    <t>-1843691136</t>
  </si>
  <si>
    <t>106</t>
  </si>
  <si>
    <t>741112101</t>
  </si>
  <si>
    <t>Montáž rozvodka zapuštěná plastová kruhová</t>
  </si>
  <si>
    <t>2110498973</t>
  </si>
  <si>
    <t>107</t>
  </si>
  <si>
    <t>34571563</t>
  </si>
  <si>
    <t>krabice pod omítku PVC odbočná kruhová D 100mm s víčkem a svorkovnicí</t>
  </si>
  <si>
    <t>-52155571</t>
  </si>
  <si>
    <t>108</t>
  </si>
  <si>
    <t>741122015</t>
  </si>
  <si>
    <t>Montáž kabel Cu bez ukončení uložený pod omítku plný kulatý 3x1,5 mm2 (např. CYKY)</t>
  </si>
  <si>
    <t>1638334446</t>
  </si>
  <si>
    <t>109</t>
  </si>
  <si>
    <t>34111030</t>
  </si>
  <si>
    <t>kabel instalační jádro Cu plné izolace PVC plášť PVC 450/750V (CYKY) 3x1,5mm2</t>
  </si>
  <si>
    <t>-2142522919</t>
  </si>
  <si>
    <t>30*1,15 'Přepočtené koeficientem množství</t>
  </si>
  <si>
    <t>110</t>
  </si>
  <si>
    <t>741122016</t>
  </si>
  <si>
    <t>Montáž kabel Cu bez ukončení uložený pod omítku plný kulatý 3x2,5 až 6 mm2 (např. CYKY)</t>
  </si>
  <si>
    <t>2139901928</t>
  </si>
  <si>
    <t>111</t>
  </si>
  <si>
    <t>34111036</t>
  </si>
  <si>
    <t>kabel instalační jádro Cu plné izolace PVC plášť PVC 450/750V (CYKY) 3x2,5mm2</t>
  </si>
  <si>
    <t>524480801</t>
  </si>
  <si>
    <t>32*1,15 'Přepočtené koeficientem množství</t>
  </si>
  <si>
    <t>112</t>
  </si>
  <si>
    <t>741122032</t>
  </si>
  <si>
    <t>Montáž kabel Cu bez ukončení uložený pod omítku plný kulatý 5x4 až 6 mm2 (např. CYKY)</t>
  </si>
  <si>
    <t>-1786340976</t>
  </si>
  <si>
    <t>113</t>
  </si>
  <si>
    <t>34111100</t>
  </si>
  <si>
    <t>kabel instalační jádro Cu plné izolace PVC plášť PVC 450/750V (CYKY) 5x6mm2</t>
  </si>
  <si>
    <t>-70843155</t>
  </si>
  <si>
    <t>10*1,15 'Přepočtené koeficientem množství</t>
  </si>
  <si>
    <t>114</t>
  </si>
  <si>
    <t>741210001</t>
  </si>
  <si>
    <t>Montáž rozvodnice oceloplechová nebo plastová běžná do 20 kg</t>
  </si>
  <si>
    <t>1906103918</t>
  </si>
  <si>
    <t>115</t>
  </si>
  <si>
    <t>35711014</t>
  </si>
  <si>
    <t>rozvodnice nástěnná, plné dveře, IP41, 18 modulárních jednotek, vč. N/pE</t>
  </si>
  <si>
    <t>245031206</t>
  </si>
  <si>
    <t>116</t>
  </si>
  <si>
    <t>741310206</t>
  </si>
  <si>
    <t>Montáž spínač (polo)zapuštěný šroubové připojení 2-dvoupólový se zapojením vodičů</t>
  </si>
  <si>
    <t>-1184720548</t>
  </si>
  <si>
    <t>117</t>
  </si>
  <si>
    <t>34535001</t>
  </si>
  <si>
    <t>spínač kompletní, zápustný, dvojpólový, řazení 2, šroubové svorky</t>
  </si>
  <si>
    <t>-1270462351</t>
  </si>
  <si>
    <t>118</t>
  </si>
  <si>
    <t>34539050</t>
  </si>
  <si>
    <t>kryt spínače dělený</t>
  </si>
  <si>
    <t>-351029759</t>
  </si>
  <si>
    <t>119</t>
  </si>
  <si>
    <t>34539059</t>
  </si>
  <si>
    <t>rámeček jednonásobný</t>
  </si>
  <si>
    <t>-770177298</t>
  </si>
  <si>
    <t>120</t>
  </si>
  <si>
    <t>741313041</t>
  </si>
  <si>
    <t>Montáž zásuvka (polo)zapuštěná šroubové připojení 2P+PE se zapojením vodičů</t>
  </si>
  <si>
    <t>-244782315</t>
  </si>
  <si>
    <t>121</t>
  </si>
  <si>
    <t>34555202</t>
  </si>
  <si>
    <t>zásuvka zápustná jednonásobná chráněná, šroubové svorky</t>
  </si>
  <si>
    <t>-753348711</t>
  </si>
  <si>
    <t>122</t>
  </si>
  <si>
    <t>1148730232</t>
  </si>
  <si>
    <t>123</t>
  </si>
  <si>
    <t>741320103</t>
  </si>
  <si>
    <t>Montáž jističů jednopólových nn do 25 A s krytem se zapojením vodičů</t>
  </si>
  <si>
    <t>-648740860</t>
  </si>
  <si>
    <t>124</t>
  </si>
  <si>
    <t>35822117</t>
  </si>
  <si>
    <t>jistič 1-pólový 10 A vypínací charakteristika C vypínací schopnost 10 kA</t>
  </si>
  <si>
    <t>829645705</t>
  </si>
  <si>
    <t>125</t>
  </si>
  <si>
    <t>35822124</t>
  </si>
  <si>
    <t>jistič 1-pólový 16 A vypínací charakteristika C vypínací schopnost 10 kA</t>
  </si>
  <si>
    <t>1751232723</t>
  </si>
  <si>
    <t>126</t>
  </si>
  <si>
    <t>741321003</t>
  </si>
  <si>
    <t>Montáž proudových chráničů dvoupólových nn do 25 A ve skříni se zapojením vodičů</t>
  </si>
  <si>
    <t>-1135739331</t>
  </si>
  <si>
    <t>127</t>
  </si>
  <si>
    <t>35889207R</t>
  </si>
  <si>
    <t>chránič proudový 2pólový 25A pracovního proudu 0,03A</t>
  </si>
  <si>
    <t>-2127869053</t>
  </si>
  <si>
    <t>128</t>
  </si>
  <si>
    <t>741372072</t>
  </si>
  <si>
    <t>Montáž svítidlo LED interiérové závěsné hranaté nebo kruhové do 0,09 m2 se zapojením vodičů</t>
  </si>
  <si>
    <t>622199154</t>
  </si>
  <si>
    <t>129</t>
  </si>
  <si>
    <t>34825100</t>
  </si>
  <si>
    <t>svítidlo interiérové závěsné IP20 60W 5100lm</t>
  </si>
  <si>
    <t>-146147643</t>
  </si>
  <si>
    <t>130</t>
  </si>
  <si>
    <t>741810001</t>
  </si>
  <si>
    <t>Celková prohlídka a revize elektrického rozvodu a zařízení do 100 000,- Kč</t>
  </si>
  <si>
    <t>673091851</t>
  </si>
  <si>
    <t>131</t>
  </si>
  <si>
    <t>741990002R</t>
  </si>
  <si>
    <t>Pomocný a spojovací materiál, sádra, Wago svorky a pod.</t>
  </si>
  <si>
    <t>sou</t>
  </si>
  <si>
    <t>872244059</t>
  </si>
  <si>
    <t>132</t>
  </si>
  <si>
    <t>998741202</t>
  </si>
  <si>
    <t>Přesun hmot procentní pro silnoproud v objektech v přes 6 do 12 m</t>
  </si>
  <si>
    <t>%</t>
  </si>
  <si>
    <t>1423655719</t>
  </si>
  <si>
    <t>762</t>
  </si>
  <si>
    <t>Konstrukce tesařské</t>
  </si>
  <si>
    <t>133</t>
  </si>
  <si>
    <t>762083121</t>
  </si>
  <si>
    <t>Impregnace řeziva proti dřevokaznému hmyzu, houbám a plísním máčením třída ohrožení 1 a 2</t>
  </si>
  <si>
    <t>1605224940</t>
  </si>
  <si>
    <t>1,44</t>
  </si>
  <si>
    <t>134</t>
  </si>
  <si>
    <t>762342214</t>
  </si>
  <si>
    <t>Montáž laťování na střechách jednoduchých sklonu do 60° osové vzdálenosti přes 150 do 360 mm</t>
  </si>
  <si>
    <t>-770948130</t>
  </si>
  <si>
    <t>6,956*12,24</t>
  </si>
  <si>
    <t>135</t>
  </si>
  <si>
    <t>60514114</t>
  </si>
  <si>
    <t>řezivo jehličnaté lať impregnovaná dl 4 m</t>
  </si>
  <si>
    <t>-1896529068</t>
  </si>
  <si>
    <t>85,41*3,5*0,04*0,06</t>
  </si>
  <si>
    <t>0,717*1,1 'Přepočtené koeficientem množství</t>
  </si>
  <si>
    <t>136</t>
  </si>
  <si>
    <t>762342511</t>
  </si>
  <si>
    <t>Montáž kontralatí na podklad bez tepelné izolace</t>
  </si>
  <si>
    <t>-475531351</t>
  </si>
  <si>
    <t>6,956*13</t>
  </si>
  <si>
    <t>137</t>
  </si>
  <si>
    <t>1850241071</t>
  </si>
  <si>
    <t>90,428*0,04*0,06</t>
  </si>
  <si>
    <t>0,217*1,1 'Přepočtené koeficientem množství</t>
  </si>
  <si>
    <t>138</t>
  </si>
  <si>
    <t>762431024</t>
  </si>
  <si>
    <t>Obložení stěn z desek OSB tl 18 mm nebroušených na pero a drážku přibíjených</t>
  </si>
  <si>
    <t>631189239</t>
  </si>
  <si>
    <t>11,94*1,208</t>
  </si>
  <si>
    <t>139</t>
  </si>
  <si>
    <t>998762101</t>
  </si>
  <si>
    <t>Přesun hmot tonážní pro kce tesařské v objektech v do 6 m</t>
  </si>
  <si>
    <t>127063235</t>
  </si>
  <si>
    <t>763</t>
  </si>
  <si>
    <t>Konstrukce suché výstavby</t>
  </si>
  <si>
    <t>140</t>
  </si>
  <si>
    <t>763131411</t>
  </si>
  <si>
    <t>SDK podhled desky 1xA 12,5 bez izolace dvouvrstvá spodní kce profil CD+UD</t>
  </si>
  <si>
    <t>893960308</t>
  </si>
  <si>
    <t>141</t>
  </si>
  <si>
    <t>763131714</t>
  </si>
  <si>
    <t>SDK podhled základní penetrační nátěr</t>
  </si>
  <si>
    <t>-432599364</t>
  </si>
  <si>
    <t>142</t>
  </si>
  <si>
    <t>763131751</t>
  </si>
  <si>
    <t>Montáž parotěsné zábrany do SDK podhledu</t>
  </si>
  <si>
    <t>-1294491941</t>
  </si>
  <si>
    <t>143</t>
  </si>
  <si>
    <t>28329276</t>
  </si>
  <si>
    <t>fólie PE vyztužená pro parotěsnou vrstvu (reakce na oheň - třída E) 140g/m2</t>
  </si>
  <si>
    <t>-1906745456</t>
  </si>
  <si>
    <t>73,67*1,1235 'Přepočtené koeficientem množství</t>
  </si>
  <si>
    <t>144</t>
  </si>
  <si>
    <t>763732113</t>
  </si>
  <si>
    <t>Montáž střešní konstrukce z příhradových vazníků konstrukční dl do 9 m</t>
  </si>
  <si>
    <t>2057847059</t>
  </si>
  <si>
    <t>13*6,85</t>
  </si>
  <si>
    <t>145</t>
  </si>
  <si>
    <t>60512203R</t>
  </si>
  <si>
    <t>příhradový vazník pultový sušený neimpregnovaný dl do 9m</t>
  </si>
  <si>
    <t>921251930</t>
  </si>
  <si>
    <t>146</t>
  </si>
  <si>
    <t>763734112</t>
  </si>
  <si>
    <t>Montáž střešní konstrukce krokví, vaznic, ztužidel a zavětrování pl přes 50 do 150 cm2</t>
  </si>
  <si>
    <t>1332021883</t>
  </si>
  <si>
    <t>12,24*4</t>
  </si>
  <si>
    <t>147</t>
  </si>
  <si>
    <t>60512125</t>
  </si>
  <si>
    <t>hranol stavební řezivo průřezu do 120cm2 do dl 6m</t>
  </si>
  <si>
    <t>-1906303113</t>
  </si>
  <si>
    <t>12,24*2*0,1*0,15</t>
  </si>
  <si>
    <t>148</t>
  </si>
  <si>
    <t>60511093</t>
  </si>
  <si>
    <t>řezivo jehličnaté boční omítané š 80-160mm tl 23mm dl 4-6m</t>
  </si>
  <si>
    <t>493732406</t>
  </si>
  <si>
    <t>12,24*2*0,12*0,025</t>
  </si>
  <si>
    <t>149</t>
  </si>
  <si>
    <t>998763100</t>
  </si>
  <si>
    <t>Přesun hmot tonážní pro dřevostavby v objektech v do 6 m</t>
  </si>
  <si>
    <t>270839638</t>
  </si>
  <si>
    <t>764</t>
  </si>
  <si>
    <t>Konstrukce klempířské</t>
  </si>
  <si>
    <t>150</t>
  </si>
  <si>
    <t>764002851</t>
  </si>
  <si>
    <t>Demontáž oplechování parapetů do suti</t>
  </si>
  <si>
    <t>-1604085850</t>
  </si>
  <si>
    <t>0,6*4</t>
  </si>
  <si>
    <t>151</t>
  </si>
  <si>
    <t>764111651</t>
  </si>
  <si>
    <t>Krytina střechy rovné z taškových tabulí z Pz plechu s povrchovou úpravou sklonu do 30°</t>
  </si>
  <si>
    <t>1510401294</t>
  </si>
  <si>
    <t>152</t>
  </si>
  <si>
    <t>764212651</t>
  </si>
  <si>
    <t>Oplechování štítu systémovou závětrnou lištou z Pz s povrchovou úpravou rš 312 mm</t>
  </si>
  <si>
    <t>595146114</t>
  </si>
  <si>
    <t>6,85</t>
  </si>
  <si>
    <t>153</t>
  </si>
  <si>
    <t>764212662</t>
  </si>
  <si>
    <t>Oplechování rovné okapové hrany z Pz s povrchovou úpravou rš 200 mm</t>
  </si>
  <si>
    <t>1346176081</t>
  </si>
  <si>
    <t>154</t>
  </si>
  <si>
    <t>764216642</t>
  </si>
  <si>
    <t>Oplechování rovných parapetů celoplošně lepené z Pz s povrchovou úpravou rš 200 mm</t>
  </si>
  <si>
    <t>-793265964</t>
  </si>
  <si>
    <t>2*2</t>
  </si>
  <si>
    <t>155</t>
  </si>
  <si>
    <t>764311604</t>
  </si>
  <si>
    <t>Lemování rovných zdí střech s krytinou prejzovou nebo vlnitou z Pz s povrchovou úpravou rš 330 mm</t>
  </si>
  <si>
    <t>1961336713</t>
  </si>
  <si>
    <t>6,85+12,24</t>
  </si>
  <si>
    <t>156</t>
  </si>
  <si>
    <t>764511602</t>
  </si>
  <si>
    <t>Žlab podokapní půlkruhový z Pz s povrchovou úpravou rš 330 mm</t>
  </si>
  <si>
    <t>-908581737</t>
  </si>
  <si>
    <t>157</t>
  </si>
  <si>
    <t>764511642</t>
  </si>
  <si>
    <t>Kotlík oválný (trychtýřový) pro podokapní žlaby z Pz s povrchovou úpravou 330/100 mm</t>
  </si>
  <si>
    <t>-655106628</t>
  </si>
  <si>
    <t>158</t>
  </si>
  <si>
    <t>764518622</t>
  </si>
  <si>
    <t>Svody kruhové včetně objímek, kolen, odskoků z Pz s povrchovou úpravou průměru 100 mm</t>
  </si>
  <si>
    <t>-766771125</t>
  </si>
  <si>
    <t>159</t>
  </si>
  <si>
    <t>998764101</t>
  </si>
  <si>
    <t>Přesun hmot tonážní pro konstrukce klempířské v objektech v do 6 m</t>
  </si>
  <si>
    <t>-1553211507</t>
  </si>
  <si>
    <t>765</t>
  </si>
  <si>
    <t>Krytina skládaná</t>
  </si>
  <si>
    <t>160</t>
  </si>
  <si>
    <t>765191021</t>
  </si>
  <si>
    <t>Montáž pojistné hydroizolační nebo parotěsné fólie kladené ve sklonu přes 20° s lepenými spoji na krokve</t>
  </si>
  <si>
    <t>62509782</t>
  </si>
  <si>
    <t>161</t>
  </si>
  <si>
    <t>28329036</t>
  </si>
  <si>
    <t>fólie kontaktní difuzně propustná pro doplňkovou hydroizolační vrstvu, třívrstvá mikroporézní PP 150g/m2 s integrovanou samolepící páskou</t>
  </si>
  <si>
    <t>1018519225</t>
  </si>
  <si>
    <t>85,141*1,1 'Přepočtené koeficientem množství</t>
  </si>
  <si>
    <t>162</t>
  </si>
  <si>
    <t>998765101</t>
  </si>
  <si>
    <t>Přesun hmot tonážní pro krytiny skládané v objektech v do 6 m</t>
  </si>
  <si>
    <t>-1797602036</t>
  </si>
  <si>
    <t>766</t>
  </si>
  <si>
    <t>Konstrukce truhlářské</t>
  </si>
  <si>
    <t>163</t>
  </si>
  <si>
    <t>766421213</t>
  </si>
  <si>
    <t>Montáž obložení podhledů jednoduchých palubkami z měkkého dřeva š přes 80 do 100 mm</t>
  </si>
  <si>
    <t>-1499338057</t>
  </si>
  <si>
    <t>podhled venkovní</t>
  </si>
  <si>
    <t>12,24*0,45</t>
  </si>
  <si>
    <t>164</t>
  </si>
  <si>
    <t>61191155</t>
  </si>
  <si>
    <t>palubky obkladové smrk profil klasický 19x116mm jakost A/B</t>
  </si>
  <si>
    <t>1081100512</t>
  </si>
  <si>
    <t>5,508*1,1 'Přepočtené koeficientem množství</t>
  </si>
  <si>
    <t>165</t>
  </si>
  <si>
    <t>766622131</t>
  </si>
  <si>
    <t>Montáž plastových oken plochy přes 1 m2 otevíravých v do 1,5 m s rámem do zdiva</t>
  </si>
  <si>
    <t>-1734835765</t>
  </si>
  <si>
    <t>2*1*2</t>
  </si>
  <si>
    <t>166</t>
  </si>
  <si>
    <t>61140051</t>
  </si>
  <si>
    <t>okno plastové otevíravé/sklopné dvojsklo přes plochu 1m2 do v 1,5m</t>
  </si>
  <si>
    <t>-158905600</t>
  </si>
  <si>
    <t>167</t>
  </si>
  <si>
    <t>766694116</t>
  </si>
  <si>
    <t>Montáž parapetních desek dřevěných nebo plastových š do 30 cm</t>
  </si>
  <si>
    <t>869871790</t>
  </si>
  <si>
    <t>168</t>
  </si>
  <si>
    <t>60794100</t>
  </si>
  <si>
    <t>parapet dřevotřískový vnitřní povrch laminátový š 150mm</t>
  </si>
  <si>
    <t>415036909</t>
  </si>
  <si>
    <t>169</t>
  </si>
  <si>
    <t>60794121</t>
  </si>
  <si>
    <t>koncovka PVC k parapetním dřevotřískovým deskám 600mm</t>
  </si>
  <si>
    <t>-237594673</t>
  </si>
  <si>
    <t>170</t>
  </si>
  <si>
    <t>998766101</t>
  </si>
  <si>
    <t>Přesun hmot tonážní pro kce truhlářské v objektech v do 6 m</t>
  </si>
  <si>
    <t>1914266824</t>
  </si>
  <si>
    <t>767</t>
  </si>
  <si>
    <t>Konstrukce zámečnické</t>
  </si>
  <si>
    <t>171</t>
  </si>
  <si>
    <t>767651112</t>
  </si>
  <si>
    <t>Montáž vrat garážových sekčních zajížděcích pod strop pl přes 6 do 9 m2</t>
  </si>
  <si>
    <t>898574449</t>
  </si>
  <si>
    <t>172</t>
  </si>
  <si>
    <t>55345869R</t>
  </si>
  <si>
    <t>vrata garážová sekční zateplená lamela typ M 2,75x3m s dveřmi</t>
  </si>
  <si>
    <t>567509316</t>
  </si>
  <si>
    <t>173</t>
  </si>
  <si>
    <t>767651121</t>
  </si>
  <si>
    <t>Montáž vrat garážových sekčních - kliky se zámkem</t>
  </si>
  <si>
    <t>525653925</t>
  </si>
  <si>
    <t>174</t>
  </si>
  <si>
    <t>55345889</t>
  </si>
  <si>
    <t>pohon garážových vrat ruční klika se zámkem chrom sada</t>
  </si>
  <si>
    <t>-408069808</t>
  </si>
  <si>
    <t>175</t>
  </si>
  <si>
    <t>767651126</t>
  </si>
  <si>
    <t>Montáž vrat garážových sekčních elektrického stropního pohonu</t>
  </si>
  <si>
    <t>945435552</t>
  </si>
  <si>
    <t>176</t>
  </si>
  <si>
    <t>55345877</t>
  </si>
  <si>
    <t>pohon garážových sekčních a výklopných vrat o síle 800N max. 25 cyklů denně</t>
  </si>
  <si>
    <t>-380253051</t>
  </si>
  <si>
    <t>177</t>
  </si>
  <si>
    <t>767651131</t>
  </si>
  <si>
    <t>Montáž vrat garážových sekčních fotobuněk</t>
  </si>
  <si>
    <t>pár</t>
  </si>
  <si>
    <t>-1249619357</t>
  </si>
  <si>
    <t>178</t>
  </si>
  <si>
    <t>40461020</t>
  </si>
  <si>
    <t>fotobuňka bezpečnostní infrazávora dosah do 30m</t>
  </si>
  <si>
    <t>sada</t>
  </si>
  <si>
    <t>1688526589</t>
  </si>
  <si>
    <t>179</t>
  </si>
  <si>
    <t>998767101</t>
  </si>
  <si>
    <t>Přesun hmot tonážní pro zámečnické konstrukce v objektech v do 6 m</t>
  </si>
  <si>
    <t>131654231</t>
  </si>
  <si>
    <t>771</t>
  </si>
  <si>
    <t>Podlahy z dlaždic</t>
  </si>
  <si>
    <t>180</t>
  </si>
  <si>
    <t>771111011</t>
  </si>
  <si>
    <t>Vysátí podkladu před pokládkou dlažby</t>
  </si>
  <si>
    <t>1006835947</t>
  </si>
  <si>
    <t>181</t>
  </si>
  <si>
    <t>771121011</t>
  </si>
  <si>
    <t>Nátěr penetrační na podlahu</t>
  </si>
  <si>
    <t>498381732</t>
  </si>
  <si>
    <t>182</t>
  </si>
  <si>
    <t>771474112</t>
  </si>
  <si>
    <t>Montáž soklů z dlaždic keramických rovných lepených cementovým flexibilním lepidlem v přes 65 do 90 mm</t>
  </si>
  <si>
    <t>-170523232</t>
  </si>
  <si>
    <t>((11,94+6,2+0,3+0,25)*2)-3</t>
  </si>
  <si>
    <t>183</t>
  </si>
  <si>
    <t>59761166</t>
  </si>
  <si>
    <t>dlažba keramická slinutá mrazuvzdorná do interiéru i exteriéru R10/A povrch hladký/matný tl do 10mm přes 9 do 12ks/m2</t>
  </si>
  <si>
    <t>1884156325</t>
  </si>
  <si>
    <t>34,38*0,1</t>
  </si>
  <si>
    <t>3,438*1,1 'Přepočtené koeficientem množství</t>
  </si>
  <si>
    <t>184</t>
  </si>
  <si>
    <t>771574416</t>
  </si>
  <si>
    <t>Montáž podlah keramických hladkých lepených cementovým flexibilním lepidlem přes 9 do 12 ks/m2</t>
  </si>
  <si>
    <t>1499447772</t>
  </si>
  <si>
    <t>185</t>
  </si>
  <si>
    <t>1625639307</t>
  </si>
  <si>
    <t>73,67*1,1 'Přepočtené koeficientem množství</t>
  </si>
  <si>
    <t>186</t>
  </si>
  <si>
    <t>771591115</t>
  </si>
  <si>
    <t>Podlahy spárování silikonem</t>
  </si>
  <si>
    <t>-371453756</t>
  </si>
  <si>
    <t>187</t>
  </si>
  <si>
    <t>998771101</t>
  </si>
  <si>
    <t>Přesun hmot tonážní pro podlahy z dlaždic v objektech v do 6 m</t>
  </si>
  <si>
    <t>1833312958</t>
  </si>
  <si>
    <t>783</t>
  </si>
  <si>
    <t>Dokončovací práce - nátěry</t>
  </si>
  <si>
    <t>188</t>
  </si>
  <si>
    <t>783218101</t>
  </si>
  <si>
    <t>Lazurovací jednonásobný syntetický nátěr tesařských konstrukcí</t>
  </si>
  <si>
    <t>-1071026861</t>
  </si>
  <si>
    <t>neviditelná strana</t>
  </si>
  <si>
    <t>189</t>
  </si>
  <si>
    <t>783218111</t>
  </si>
  <si>
    <t>Lazurovací dvojnásobný syntetický nátěr tesařských konstrukcí</t>
  </si>
  <si>
    <t>-1385249962</t>
  </si>
  <si>
    <t>viditelná strana</t>
  </si>
  <si>
    <t>190</t>
  </si>
  <si>
    <t>783301401</t>
  </si>
  <si>
    <t>Ometení zámečnických konstrukcí</t>
  </si>
  <si>
    <t>514634415</t>
  </si>
  <si>
    <t>překlady a průvlaky</t>
  </si>
  <si>
    <t>3,5*2*0,68</t>
  </si>
  <si>
    <t>5,87*2*2*1</t>
  </si>
  <si>
    <t>191</t>
  </si>
  <si>
    <t>783314101</t>
  </si>
  <si>
    <t>Základní jednonásobný syntetický nátěr zámečnických konstrukcí</t>
  </si>
  <si>
    <t>-943331596</t>
  </si>
  <si>
    <t>784</t>
  </si>
  <si>
    <t>Dokončovací práce - malby a tapety</t>
  </si>
  <si>
    <t>192</t>
  </si>
  <si>
    <t>784111001</t>
  </si>
  <si>
    <t>Oprášení (ometení ) podkladu v místnostech v do 3,80 m</t>
  </si>
  <si>
    <t>564787796</t>
  </si>
  <si>
    <t>stěny</t>
  </si>
  <si>
    <t>193</t>
  </si>
  <si>
    <t>784181101</t>
  </si>
  <si>
    <t>Základní akrylátová jednonásobná bezbarvá penetrace podkladu v místnostech v do 3,80 m</t>
  </si>
  <si>
    <t>1959516657</t>
  </si>
  <si>
    <t>194</t>
  </si>
  <si>
    <t>784211111</t>
  </si>
  <si>
    <t>Dvojnásobné bílé malby ze směsí za mokra velmi dobře oděruvzdorných v místnostech v do 3,80 m</t>
  </si>
  <si>
    <t>1856743664</t>
  </si>
  <si>
    <t>stropy</t>
  </si>
  <si>
    <t>VRN</t>
  </si>
  <si>
    <t>Vedlejší rozpočtové náklady</t>
  </si>
  <si>
    <t>VRN1</t>
  </si>
  <si>
    <t>Průzkumné, geodetické a projektové práce</t>
  </si>
  <si>
    <t>195</t>
  </si>
  <si>
    <t>011002000</t>
  </si>
  <si>
    <t>Průzkumné práce - vytyčení stávajících sítí</t>
  </si>
  <si>
    <t>1024</t>
  </si>
  <si>
    <t>758419690</t>
  </si>
  <si>
    <t>196</t>
  </si>
  <si>
    <t>012002000</t>
  </si>
  <si>
    <t>Geodetické práce</t>
  </si>
  <si>
    <t>1681952532</t>
  </si>
  <si>
    <t>VRN3</t>
  </si>
  <si>
    <t>Zařízení staveniště</t>
  </si>
  <si>
    <t>197</t>
  </si>
  <si>
    <t>030001000</t>
  </si>
  <si>
    <t>Zařízení staveniště, čištění komunikací, BOZP apod.</t>
  </si>
  <si>
    <t>1131652699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</si>
</sst>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LS2023-046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Novostavba garáže na p.č.328, k.ú. Vintířov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Vintířov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Obec Vintířov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Ing.Martin Dědič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24.7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'LS2023-046 - Novostavba g...'!J28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'LS2023-046 - Novostavba g...'!P138</f>
        <v>0</v>
      </c>
      <c r="AV95" s="127">
        <f>'LS2023-046 - Novostavba g...'!J31</f>
        <v>0</v>
      </c>
      <c r="AW95" s="127">
        <f>'LS2023-046 - Novostavba g...'!J32</f>
        <v>0</v>
      </c>
      <c r="AX95" s="127">
        <f>'LS2023-046 - Novostavba g...'!J33</f>
        <v>0</v>
      </c>
      <c r="AY95" s="127">
        <f>'LS2023-046 - Novostavba g...'!J34</f>
        <v>0</v>
      </c>
      <c r="AZ95" s="127">
        <f>'LS2023-046 - Novostavba g...'!F31</f>
        <v>0</v>
      </c>
      <c r="BA95" s="127">
        <f>'LS2023-046 - Novostavba g...'!F32</f>
        <v>0</v>
      </c>
      <c r="BB95" s="127">
        <f>'LS2023-046 - Novostavba g...'!F33</f>
        <v>0</v>
      </c>
      <c r="BC95" s="127">
        <f>'LS2023-046 - Novostavba g...'!F34</f>
        <v>0</v>
      </c>
      <c r="BD95" s="129">
        <f>'LS2023-046 - Novostavba g...'!F35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cOzKb0CGBjtdwhAiFG221cjipRDy7wlxAkZ7TzDrdJO0eOFgBqydPvTzJRPmGsRBVjpN8dVjYCtGQ4l+KF8fw==" hashValue="jzlJZsL2yWlsVpEpbO2v0+k49pjC9I5Y3ThaxsNJVr6v1jFs1n1w8EPj5X16s8nnZcGeBOZ2oGiRz/w55Pzux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3-046 - Novostavba g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13. 10. 2023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ROUND(J138,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ROUND((SUM(BE138:BE575)),  2)</f>
        <v>0</v>
      </c>
      <c r="G31" s="38"/>
      <c r="H31" s="38"/>
      <c r="I31" s="149">
        <v>0.20999999999999999</v>
      </c>
      <c r="J31" s="148">
        <f>ROUND(((SUM(BE138:BE575))*I31),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ROUND((SUM(BF138:BF575)),  2)</f>
        <v>0</v>
      </c>
      <c r="G32" s="38"/>
      <c r="H32" s="38"/>
      <c r="I32" s="149">
        <v>0.14999999999999999</v>
      </c>
      <c r="J32" s="148">
        <f>ROUND(((SUM(BF138:BF575))*I32),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ROUND((SUM(BG138:BG575)),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ROUND((SUM(BH138:BH575)),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ROUND((SUM(BI138:BI575)),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Novostavba garáže na p.č.328, k.ú. Vintířov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Vintířov </v>
      </c>
      <c r="G87" s="40"/>
      <c r="H87" s="40"/>
      <c r="I87" s="32" t="s">
        <v>22</v>
      </c>
      <c r="J87" s="79" t="str">
        <f>IF(J10="","",J10)</f>
        <v>13. 10. 2023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Obec Vintířov</v>
      </c>
      <c r="G89" s="40"/>
      <c r="H89" s="40"/>
      <c r="I89" s="32" t="s">
        <v>30</v>
      </c>
      <c r="J89" s="36" t="str">
        <f>E19</f>
        <v>Ing.Martin Dědič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J138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J139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J140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J201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J228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J259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J277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97</v>
      </c>
      <c r="E101" s="181"/>
      <c r="F101" s="181"/>
      <c r="G101" s="181"/>
      <c r="H101" s="181"/>
      <c r="I101" s="181"/>
      <c r="J101" s="182">
        <f>J298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J331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J338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100</v>
      </c>
      <c r="E104" s="181"/>
      <c r="F104" s="181"/>
      <c r="G104" s="181"/>
      <c r="H104" s="181"/>
      <c r="I104" s="181"/>
      <c r="J104" s="182">
        <f>J365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J371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102</v>
      </c>
      <c r="E106" s="175"/>
      <c r="F106" s="175"/>
      <c r="G106" s="175"/>
      <c r="H106" s="175"/>
      <c r="I106" s="175"/>
      <c r="J106" s="176">
        <f>J373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J374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J404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105</v>
      </c>
      <c r="E109" s="181"/>
      <c r="F109" s="181"/>
      <c r="G109" s="181"/>
      <c r="H109" s="181"/>
      <c r="I109" s="181"/>
      <c r="J109" s="182">
        <f>J443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106</v>
      </c>
      <c r="E110" s="181"/>
      <c r="F110" s="181"/>
      <c r="G110" s="181"/>
      <c r="H110" s="181"/>
      <c r="I110" s="181"/>
      <c r="J110" s="182">
        <f>J459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107</v>
      </c>
      <c r="E111" s="181"/>
      <c r="F111" s="181"/>
      <c r="G111" s="181"/>
      <c r="H111" s="181"/>
      <c r="I111" s="181"/>
      <c r="J111" s="182">
        <f>J476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108</v>
      </c>
      <c r="E112" s="181"/>
      <c r="F112" s="181"/>
      <c r="G112" s="181"/>
      <c r="H112" s="181"/>
      <c r="I112" s="181"/>
      <c r="J112" s="182">
        <f>J493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109</v>
      </c>
      <c r="E113" s="181"/>
      <c r="F113" s="181"/>
      <c r="G113" s="181"/>
      <c r="H113" s="181"/>
      <c r="I113" s="181"/>
      <c r="J113" s="182">
        <f>J499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110</v>
      </c>
      <c r="E114" s="181"/>
      <c r="F114" s="181"/>
      <c r="G114" s="181"/>
      <c r="H114" s="181"/>
      <c r="I114" s="181"/>
      <c r="J114" s="182">
        <f>J513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111</v>
      </c>
      <c r="E115" s="181"/>
      <c r="F115" s="181"/>
      <c r="G115" s="181"/>
      <c r="H115" s="181"/>
      <c r="I115" s="181"/>
      <c r="J115" s="182">
        <f>J523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8"/>
      <c r="C116" s="179"/>
      <c r="D116" s="180" t="s">
        <v>112</v>
      </c>
      <c r="E116" s="181"/>
      <c r="F116" s="181"/>
      <c r="G116" s="181"/>
      <c r="H116" s="181"/>
      <c r="I116" s="181"/>
      <c r="J116" s="182">
        <f>J536</f>
        <v>0</v>
      </c>
      <c r="K116" s="179"/>
      <c r="L116" s="18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8"/>
      <c r="C117" s="179"/>
      <c r="D117" s="180" t="s">
        <v>113</v>
      </c>
      <c r="E117" s="181"/>
      <c r="F117" s="181"/>
      <c r="G117" s="181"/>
      <c r="H117" s="181"/>
      <c r="I117" s="181"/>
      <c r="J117" s="182">
        <f>J557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2"/>
      <c r="C118" s="173"/>
      <c r="D118" s="174" t="s">
        <v>114</v>
      </c>
      <c r="E118" s="175"/>
      <c r="F118" s="175"/>
      <c r="G118" s="175"/>
      <c r="H118" s="175"/>
      <c r="I118" s="175"/>
      <c r="J118" s="176">
        <f>J570</f>
        <v>0</v>
      </c>
      <c r="K118" s="173"/>
      <c r="L118" s="177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10" customFormat="1" ht="19.92" customHeight="1">
      <c r="A119" s="10"/>
      <c r="B119" s="178"/>
      <c r="C119" s="179"/>
      <c r="D119" s="180" t="s">
        <v>115</v>
      </c>
      <c r="E119" s="181"/>
      <c r="F119" s="181"/>
      <c r="G119" s="181"/>
      <c r="H119" s="181"/>
      <c r="I119" s="181"/>
      <c r="J119" s="182">
        <f>J571</f>
        <v>0</v>
      </c>
      <c r="K119" s="179"/>
      <c r="L119" s="18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8"/>
      <c r="C120" s="179"/>
      <c r="D120" s="180" t="s">
        <v>116</v>
      </c>
      <c r="E120" s="181"/>
      <c r="F120" s="181"/>
      <c r="G120" s="181"/>
      <c r="H120" s="181"/>
      <c r="I120" s="181"/>
      <c r="J120" s="182">
        <f>J574</f>
        <v>0</v>
      </c>
      <c r="K120" s="179"/>
      <c r="L120" s="18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66"/>
      <c r="C122" s="67"/>
      <c r="D122" s="67"/>
      <c r="E122" s="67"/>
      <c r="F122" s="67"/>
      <c r="G122" s="67"/>
      <c r="H122" s="67"/>
      <c r="I122" s="67"/>
      <c r="J122" s="67"/>
      <c r="K122" s="67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6" s="2" customFormat="1" ht="6.96" customHeight="1">
      <c r="A126" s="38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4.96" customHeight="1">
      <c r="A127" s="38"/>
      <c r="B127" s="39"/>
      <c r="C127" s="23" t="s">
        <v>117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16</v>
      </c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6.5" customHeight="1">
      <c r="A130" s="38"/>
      <c r="B130" s="39"/>
      <c r="C130" s="40"/>
      <c r="D130" s="40"/>
      <c r="E130" s="76" t="str">
        <f>E7</f>
        <v>Novostavba garáže na p.č.328, k.ú. Vintířov</v>
      </c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2" customHeight="1">
      <c r="A132" s="38"/>
      <c r="B132" s="39"/>
      <c r="C132" s="32" t="s">
        <v>20</v>
      </c>
      <c r="D132" s="40"/>
      <c r="E132" s="40"/>
      <c r="F132" s="27" t="str">
        <f>F10</f>
        <v xml:space="preserve">Vintířov </v>
      </c>
      <c r="G132" s="40"/>
      <c r="H132" s="40"/>
      <c r="I132" s="32" t="s">
        <v>22</v>
      </c>
      <c r="J132" s="79" t="str">
        <f>IF(J10="","",J10)</f>
        <v>13. 10. 2023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24</v>
      </c>
      <c r="D134" s="40"/>
      <c r="E134" s="40"/>
      <c r="F134" s="27" t="str">
        <f>E13</f>
        <v>Obec Vintířov</v>
      </c>
      <c r="G134" s="40"/>
      <c r="H134" s="40"/>
      <c r="I134" s="32" t="s">
        <v>30</v>
      </c>
      <c r="J134" s="36" t="str">
        <f>E19</f>
        <v>Ing.Martin Dědič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5.15" customHeight="1">
      <c r="A135" s="38"/>
      <c r="B135" s="39"/>
      <c r="C135" s="32" t="s">
        <v>28</v>
      </c>
      <c r="D135" s="40"/>
      <c r="E135" s="40"/>
      <c r="F135" s="27" t="str">
        <f>IF(E16="","",E16)</f>
        <v>Vyplň údaj</v>
      </c>
      <c r="G135" s="40"/>
      <c r="H135" s="40"/>
      <c r="I135" s="32" t="s">
        <v>33</v>
      </c>
      <c r="J135" s="36" t="str">
        <f>E22</f>
        <v>Sadílek Ladislav</v>
      </c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0.32" customHeight="1">
      <c r="A136" s="38"/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11" customFormat="1" ht="29.28" customHeight="1">
      <c r="A137" s="184"/>
      <c r="B137" s="185"/>
      <c r="C137" s="186" t="s">
        <v>118</v>
      </c>
      <c r="D137" s="187" t="s">
        <v>62</v>
      </c>
      <c r="E137" s="187" t="s">
        <v>58</v>
      </c>
      <c r="F137" s="187" t="s">
        <v>59</v>
      </c>
      <c r="G137" s="187" t="s">
        <v>119</v>
      </c>
      <c r="H137" s="187" t="s">
        <v>120</v>
      </c>
      <c r="I137" s="187" t="s">
        <v>121</v>
      </c>
      <c r="J137" s="188" t="s">
        <v>88</v>
      </c>
      <c r="K137" s="189" t="s">
        <v>122</v>
      </c>
      <c r="L137" s="190"/>
      <c r="M137" s="100" t="s">
        <v>1</v>
      </c>
      <c r="N137" s="101" t="s">
        <v>41</v>
      </c>
      <c r="O137" s="101" t="s">
        <v>123</v>
      </c>
      <c r="P137" s="101" t="s">
        <v>124</v>
      </c>
      <c r="Q137" s="101" t="s">
        <v>125</v>
      </c>
      <c r="R137" s="101" t="s">
        <v>126</v>
      </c>
      <c r="S137" s="101" t="s">
        <v>127</v>
      </c>
      <c r="T137" s="102" t="s">
        <v>128</v>
      </c>
      <c r="U137" s="184"/>
      <c r="V137" s="184"/>
      <c r="W137" s="184"/>
      <c r="X137" s="184"/>
      <c r="Y137" s="184"/>
      <c r="Z137" s="184"/>
      <c r="AA137" s="184"/>
      <c r="AB137" s="184"/>
      <c r="AC137" s="184"/>
      <c r="AD137" s="184"/>
      <c r="AE137" s="184"/>
    </row>
    <row r="138" s="2" customFormat="1" ht="22.8" customHeight="1">
      <c r="A138" s="38"/>
      <c r="B138" s="39"/>
      <c r="C138" s="107" t="s">
        <v>129</v>
      </c>
      <c r="D138" s="40"/>
      <c r="E138" s="40"/>
      <c r="F138" s="40"/>
      <c r="G138" s="40"/>
      <c r="H138" s="40"/>
      <c r="I138" s="40"/>
      <c r="J138" s="191">
        <f>BK138</f>
        <v>0</v>
      </c>
      <c r="K138" s="40"/>
      <c r="L138" s="44"/>
      <c r="M138" s="103"/>
      <c r="N138" s="192"/>
      <c r="O138" s="104"/>
      <c r="P138" s="193">
        <f>P139+P373+P570</f>
        <v>0</v>
      </c>
      <c r="Q138" s="104"/>
      <c r="R138" s="193">
        <f>R139+R373+R570</f>
        <v>164.42025582000002</v>
      </c>
      <c r="S138" s="104"/>
      <c r="T138" s="194">
        <f>T139+T373+T570</f>
        <v>0.12825800000000001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76</v>
      </c>
      <c r="AU138" s="17" t="s">
        <v>90</v>
      </c>
      <c r="BK138" s="195">
        <f>BK139+BK373+BK570</f>
        <v>0</v>
      </c>
    </row>
    <row r="139" s="12" customFormat="1" ht="25.92" customHeight="1">
      <c r="A139" s="12"/>
      <c r="B139" s="196"/>
      <c r="C139" s="197"/>
      <c r="D139" s="198" t="s">
        <v>76</v>
      </c>
      <c r="E139" s="199" t="s">
        <v>130</v>
      </c>
      <c r="F139" s="199" t="s">
        <v>131</v>
      </c>
      <c r="G139" s="197"/>
      <c r="H139" s="197"/>
      <c r="I139" s="200"/>
      <c r="J139" s="201">
        <f>BK139</f>
        <v>0</v>
      </c>
      <c r="K139" s="197"/>
      <c r="L139" s="202"/>
      <c r="M139" s="203"/>
      <c r="N139" s="204"/>
      <c r="O139" s="204"/>
      <c r="P139" s="205">
        <f>P140+P201+P228+P259+P277+P298+P331+P338+P365+P371</f>
        <v>0</v>
      </c>
      <c r="Q139" s="204"/>
      <c r="R139" s="205">
        <f>R140+R201+R228+R259+R277+R298+R331+R338+R365+R371</f>
        <v>156.67459062000003</v>
      </c>
      <c r="S139" s="204"/>
      <c r="T139" s="206">
        <f>T140+T201+T228+T259+T277+T298+T331+T338+T365+T371</f>
        <v>0.12425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82</v>
      </c>
      <c r="AT139" s="208" t="s">
        <v>76</v>
      </c>
      <c r="AU139" s="208" t="s">
        <v>77</v>
      </c>
      <c r="AY139" s="207" t="s">
        <v>132</v>
      </c>
      <c r="BK139" s="209">
        <f>BK140+BK201+BK228+BK259+BK277+BK298+BK331+BK338+BK365+BK371</f>
        <v>0</v>
      </c>
    </row>
    <row r="140" s="12" customFormat="1" ht="22.8" customHeight="1">
      <c r="A140" s="12"/>
      <c r="B140" s="196"/>
      <c r="C140" s="197"/>
      <c r="D140" s="198" t="s">
        <v>76</v>
      </c>
      <c r="E140" s="210" t="s">
        <v>82</v>
      </c>
      <c r="F140" s="210" t="s">
        <v>133</v>
      </c>
      <c r="G140" s="197"/>
      <c r="H140" s="197"/>
      <c r="I140" s="200"/>
      <c r="J140" s="211">
        <f>BK140</f>
        <v>0</v>
      </c>
      <c r="K140" s="197"/>
      <c r="L140" s="202"/>
      <c r="M140" s="203"/>
      <c r="N140" s="204"/>
      <c r="O140" s="204"/>
      <c r="P140" s="205">
        <f>SUM(P141:P200)</f>
        <v>0</v>
      </c>
      <c r="Q140" s="204"/>
      <c r="R140" s="205">
        <f>SUM(R141:R200)</f>
        <v>8.3425569999999993</v>
      </c>
      <c r="S140" s="204"/>
      <c r="T140" s="206">
        <f>SUM(T141:T200)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7" t="s">
        <v>82</v>
      </c>
      <c r="AT140" s="208" t="s">
        <v>76</v>
      </c>
      <c r="AU140" s="208" t="s">
        <v>82</v>
      </c>
      <c r="AY140" s="207" t="s">
        <v>132</v>
      </c>
      <c r="BK140" s="209">
        <f>SUM(BK141:BK200)</f>
        <v>0</v>
      </c>
    </row>
    <row r="141" s="2" customFormat="1" ht="24.15" customHeight="1">
      <c r="A141" s="38"/>
      <c r="B141" s="39"/>
      <c r="C141" s="212" t="s">
        <v>82</v>
      </c>
      <c r="D141" s="212" t="s">
        <v>134</v>
      </c>
      <c r="E141" s="213" t="s">
        <v>135</v>
      </c>
      <c r="F141" s="214" t="s">
        <v>136</v>
      </c>
      <c r="G141" s="215" t="s">
        <v>137</v>
      </c>
      <c r="H141" s="216">
        <v>140.613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42</v>
      </c>
      <c r="O141" s="91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138</v>
      </c>
      <c r="AT141" s="224" t="s">
        <v>134</v>
      </c>
      <c r="AU141" s="224" t="s">
        <v>84</v>
      </c>
      <c r="AY141" s="17" t="s">
        <v>132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82</v>
      </c>
      <c r="BK141" s="225">
        <f>ROUND(I141*H141,2)</f>
        <v>0</v>
      </c>
      <c r="BL141" s="17" t="s">
        <v>138</v>
      </c>
      <c r="BM141" s="224" t="s">
        <v>139</v>
      </c>
    </row>
    <row r="142" s="13" customFormat="1">
      <c r="A142" s="13"/>
      <c r="B142" s="226"/>
      <c r="C142" s="227"/>
      <c r="D142" s="228" t="s">
        <v>140</v>
      </c>
      <c r="E142" s="229" t="s">
        <v>1</v>
      </c>
      <c r="F142" s="230" t="s">
        <v>141</v>
      </c>
      <c r="G142" s="227"/>
      <c r="H142" s="229" t="s">
        <v>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140</v>
      </c>
      <c r="AU142" s="236" t="s">
        <v>84</v>
      </c>
      <c r="AV142" s="13" t="s">
        <v>82</v>
      </c>
      <c r="AW142" s="13" t="s">
        <v>32</v>
      </c>
      <c r="AX142" s="13" t="s">
        <v>77</v>
      </c>
      <c r="AY142" s="236" t="s">
        <v>132</v>
      </c>
    </row>
    <row r="143" s="14" customFormat="1">
      <c r="A143" s="14"/>
      <c r="B143" s="237"/>
      <c r="C143" s="238"/>
      <c r="D143" s="228" t="s">
        <v>140</v>
      </c>
      <c r="E143" s="239" t="s">
        <v>1</v>
      </c>
      <c r="F143" s="240" t="s">
        <v>142</v>
      </c>
      <c r="G143" s="238"/>
      <c r="H143" s="241">
        <v>95.370000000000005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140</v>
      </c>
      <c r="AU143" s="247" t="s">
        <v>84</v>
      </c>
      <c r="AV143" s="14" t="s">
        <v>84</v>
      </c>
      <c r="AW143" s="14" t="s">
        <v>32</v>
      </c>
      <c r="AX143" s="14" t="s">
        <v>77</v>
      </c>
      <c r="AY143" s="247" t="s">
        <v>132</v>
      </c>
    </row>
    <row r="144" s="13" customFormat="1">
      <c r="A144" s="13"/>
      <c r="B144" s="226"/>
      <c r="C144" s="227"/>
      <c r="D144" s="228" t="s">
        <v>140</v>
      </c>
      <c r="E144" s="229" t="s">
        <v>1</v>
      </c>
      <c r="F144" s="230" t="s">
        <v>143</v>
      </c>
      <c r="G144" s="227"/>
      <c r="H144" s="229" t="s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140</v>
      </c>
      <c r="AU144" s="236" t="s">
        <v>84</v>
      </c>
      <c r="AV144" s="13" t="s">
        <v>82</v>
      </c>
      <c r="AW144" s="13" t="s">
        <v>32</v>
      </c>
      <c r="AX144" s="13" t="s">
        <v>77</v>
      </c>
      <c r="AY144" s="236" t="s">
        <v>132</v>
      </c>
    </row>
    <row r="145" s="14" customFormat="1">
      <c r="A145" s="14"/>
      <c r="B145" s="237"/>
      <c r="C145" s="238"/>
      <c r="D145" s="228" t="s">
        <v>140</v>
      </c>
      <c r="E145" s="239" t="s">
        <v>1</v>
      </c>
      <c r="F145" s="240" t="s">
        <v>144</v>
      </c>
      <c r="G145" s="238"/>
      <c r="H145" s="241">
        <v>45.243000000000002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140</v>
      </c>
      <c r="AU145" s="247" t="s">
        <v>84</v>
      </c>
      <c r="AV145" s="14" t="s">
        <v>84</v>
      </c>
      <c r="AW145" s="14" t="s">
        <v>32</v>
      </c>
      <c r="AX145" s="14" t="s">
        <v>77</v>
      </c>
      <c r="AY145" s="247" t="s">
        <v>132</v>
      </c>
    </row>
    <row r="146" s="15" customFormat="1">
      <c r="A146" s="15"/>
      <c r="B146" s="248"/>
      <c r="C146" s="249"/>
      <c r="D146" s="228" t="s">
        <v>140</v>
      </c>
      <c r="E146" s="250" t="s">
        <v>1</v>
      </c>
      <c r="F146" s="251" t="s">
        <v>145</v>
      </c>
      <c r="G146" s="249"/>
      <c r="H146" s="252">
        <v>140.613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140</v>
      </c>
      <c r="AU146" s="258" t="s">
        <v>84</v>
      </c>
      <c r="AV146" s="15" t="s">
        <v>138</v>
      </c>
      <c r="AW146" s="15" t="s">
        <v>32</v>
      </c>
      <c r="AX146" s="15" t="s">
        <v>82</v>
      </c>
      <c r="AY146" s="258" t="s">
        <v>132</v>
      </c>
    </row>
    <row r="147" s="2" customFormat="1" ht="33" customHeight="1">
      <c r="A147" s="38"/>
      <c r="B147" s="39"/>
      <c r="C147" s="212" t="s">
        <v>84</v>
      </c>
      <c r="D147" s="212" t="s">
        <v>134</v>
      </c>
      <c r="E147" s="213" t="s">
        <v>146</v>
      </c>
      <c r="F147" s="214" t="s">
        <v>147</v>
      </c>
      <c r="G147" s="215" t="s">
        <v>148</v>
      </c>
      <c r="H147" s="216">
        <v>34.014000000000003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42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138</v>
      </c>
      <c r="AT147" s="224" t="s">
        <v>134</v>
      </c>
      <c r="AU147" s="224" t="s">
        <v>84</v>
      </c>
      <c r="AY147" s="17" t="s">
        <v>132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82</v>
      </c>
      <c r="BK147" s="225">
        <f>ROUND(I147*H147,2)</f>
        <v>0</v>
      </c>
      <c r="BL147" s="17" t="s">
        <v>138</v>
      </c>
      <c r="BM147" s="224" t="s">
        <v>149</v>
      </c>
    </row>
    <row r="148" s="13" customFormat="1">
      <c r="A148" s="13"/>
      <c r="B148" s="226"/>
      <c r="C148" s="227"/>
      <c r="D148" s="228" t="s">
        <v>140</v>
      </c>
      <c r="E148" s="229" t="s">
        <v>1</v>
      </c>
      <c r="F148" s="230" t="s">
        <v>150</v>
      </c>
      <c r="G148" s="227"/>
      <c r="H148" s="229" t="s">
        <v>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140</v>
      </c>
      <c r="AU148" s="236" t="s">
        <v>84</v>
      </c>
      <c r="AV148" s="13" t="s">
        <v>82</v>
      </c>
      <c r="AW148" s="13" t="s">
        <v>32</v>
      </c>
      <c r="AX148" s="13" t="s">
        <v>77</v>
      </c>
      <c r="AY148" s="236" t="s">
        <v>132</v>
      </c>
    </row>
    <row r="149" s="14" customFormat="1">
      <c r="A149" s="14"/>
      <c r="B149" s="237"/>
      <c r="C149" s="238"/>
      <c r="D149" s="228" t="s">
        <v>140</v>
      </c>
      <c r="E149" s="239" t="s">
        <v>1</v>
      </c>
      <c r="F149" s="240" t="s">
        <v>151</v>
      </c>
      <c r="G149" s="238"/>
      <c r="H149" s="241">
        <v>21.675000000000001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140</v>
      </c>
      <c r="AU149" s="247" t="s">
        <v>84</v>
      </c>
      <c r="AV149" s="14" t="s">
        <v>84</v>
      </c>
      <c r="AW149" s="14" t="s">
        <v>32</v>
      </c>
      <c r="AX149" s="14" t="s">
        <v>77</v>
      </c>
      <c r="AY149" s="247" t="s">
        <v>132</v>
      </c>
    </row>
    <row r="150" s="13" customFormat="1">
      <c r="A150" s="13"/>
      <c r="B150" s="226"/>
      <c r="C150" s="227"/>
      <c r="D150" s="228" t="s">
        <v>140</v>
      </c>
      <c r="E150" s="229" t="s">
        <v>1</v>
      </c>
      <c r="F150" s="230" t="s">
        <v>143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140</v>
      </c>
      <c r="AU150" s="236" t="s">
        <v>84</v>
      </c>
      <c r="AV150" s="13" t="s">
        <v>82</v>
      </c>
      <c r="AW150" s="13" t="s">
        <v>32</v>
      </c>
      <c r="AX150" s="13" t="s">
        <v>77</v>
      </c>
      <c r="AY150" s="236" t="s">
        <v>132</v>
      </c>
    </row>
    <row r="151" s="14" customFormat="1">
      <c r="A151" s="14"/>
      <c r="B151" s="237"/>
      <c r="C151" s="238"/>
      <c r="D151" s="228" t="s">
        <v>140</v>
      </c>
      <c r="E151" s="239" t="s">
        <v>1</v>
      </c>
      <c r="F151" s="240" t="s">
        <v>152</v>
      </c>
      <c r="G151" s="238"/>
      <c r="H151" s="241">
        <v>12.339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140</v>
      </c>
      <c r="AU151" s="247" t="s">
        <v>84</v>
      </c>
      <c r="AV151" s="14" t="s">
        <v>84</v>
      </c>
      <c r="AW151" s="14" t="s">
        <v>32</v>
      </c>
      <c r="AX151" s="14" t="s">
        <v>77</v>
      </c>
      <c r="AY151" s="247" t="s">
        <v>132</v>
      </c>
    </row>
    <row r="152" s="15" customFormat="1">
      <c r="A152" s="15"/>
      <c r="B152" s="248"/>
      <c r="C152" s="249"/>
      <c r="D152" s="228" t="s">
        <v>140</v>
      </c>
      <c r="E152" s="250" t="s">
        <v>1</v>
      </c>
      <c r="F152" s="251" t="s">
        <v>145</v>
      </c>
      <c r="G152" s="249"/>
      <c r="H152" s="252">
        <v>34.014000000000003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8" t="s">
        <v>140</v>
      </c>
      <c r="AU152" s="258" t="s">
        <v>84</v>
      </c>
      <c r="AV152" s="15" t="s">
        <v>138</v>
      </c>
      <c r="AW152" s="15" t="s">
        <v>32</v>
      </c>
      <c r="AX152" s="15" t="s">
        <v>82</v>
      </c>
      <c r="AY152" s="258" t="s">
        <v>132</v>
      </c>
    </row>
    <row r="153" s="2" customFormat="1" ht="24.15" customHeight="1">
      <c r="A153" s="38"/>
      <c r="B153" s="39"/>
      <c r="C153" s="212" t="s">
        <v>153</v>
      </c>
      <c r="D153" s="212" t="s">
        <v>134</v>
      </c>
      <c r="E153" s="213" t="s">
        <v>154</v>
      </c>
      <c r="F153" s="214" t="s">
        <v>155</v>
      </c>
      <c r="G153" s="215" t="s">
        <v>148</v>
      </c>
      <c r="H153" s="216">
        <v>9</v>
      </c>
      <c r="I153" s="217"/>
      <c r="J153" s="218">
        <f>ROUND(I153*H153,2)</f>
        <v>0</v>
      </c>
      <c r="K153" s="219"/>
      <c r="L153" s="44"/>
      <c r="M153" s="220" t="s">
        <v>1</v>
      </c>
      <c r="N153" s="221" t="s">
        <v>42</v>
      </c>
      <c r="O153" s="91"/>
      <c r="P153" s="222">
        <f>O153*H153</f>
        <v>0</v>
      </c>
      <c r="Q153" s="222">
        <v>0</v>
      </c>
      <c r="R153" s="222">
        <f>Q153*H153</f>
        <v>0</v>
      </c>
      <c r="S153" s="222">
        <v>0</v>
      </c>
      <c r="T153" s="223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4" t="s">
        <v>138</v>
      </c>
      <c r="AT153" s="224" t="s">
        <v>134</v>
      </c>
      <c r="AU153" s="224" t="s">
        <v>84</v>
      </c>
      <c r="AY153" s="17" t="s">
        <v>132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7" t="s">
        <v>82</v>
      </c>
      <c r="BK153" s="225">
        <f>ROUND(I153*H153,2)</f>
        <v>0</v>
      </c>
      <c r="BL153" s="17" t="s">
        <v>138</v>
      </c>
      <c r="BM153" s="224" t="s">
        <v>156</v>
      </c>
    </row>
    <row r="154" s="13" customFormat="1">
      <c r="A154" s="13"/>
      <c r="B154" s="226"/>
      <c r="C154" s="227"/>
      <c r="D154" s="228" t="s">
        <v>140</v>
      </c>
      <c r="E154" s="229" t="s">
        <v>1</v>
      </c>
      <c r="F154" s="230" t="s">
        <v>157</v>
      </c>
      <c r="G154" s="227"/>
      <c r="H154" s="229" t="s">
        <v>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140</v>
      </c>
      <c r="AU154" s="236" t="s">
        <v>84</v>
      </c>
      <c r="AV154" s="13" t="s">
        <v>82</v>
      </c>
      <c r="AW154" s="13" t="s">
        <v>32</v>
      </c>
      <c r="AX154" s="13" t="s">
        <v>77</v>
      </c>
      <c r="AY154" s="236" t="s">
        <v>132</v>
      </c>
    </row>
    <row r="155" s="14" customFormat="1">
      <c r="A155" s="14"/>
      <c r="B155" s="237"/>
      <c r="C155" s="238"/>
      <c r="D155" s="228" t="s">
        <v>140</v>
      </c>
      <c r="E155" s="239" t="s">
        <v>1</v>
      </c>
      <c r="F155" s="240" t="s">
        <v>158</v>
      </c>
      <c r="G155" s="238"/>
      <c r="H155" s="241">
        <v>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140</v>
      </c>
      <c r="AU155" s="247" t="s">
        <v>84</v>
      </c>
      <c r="AV155" s="14" t="s">
        <v>84</v>
      </c>
      <c r="AW155" s="14" t="s">
        <v>32</v>
      </c>
      <c r="AX155" s="14" t="s">
        <v>77</v>
      </c>
      <c r="AY155" s="247" t="s">
        <v>132</v>
      </c>
    </row>
    <row r="156" s="13" customFormat="1">
      <c r="A156" s="13"/>
      <c r="B156" s="226"/>
      <c r="C156" s="227"/>
      <c r="D156" s="228" t="s">
        <v>140</v>
      </c>
      <c r="E156" s="229" t="s">
        <v>1</v>
      </c>
      <c r="F156" s="230" t="s">
        <v>159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140</v>
      </c>
      <c r="AU156" s="236" t="s">
        <v>84</v>
      </c>
      <c r="AV156" s="13" t="s">
        <v>82</v>
      </c>
      <c r="AW156" s="13" t="s">
        <v>32</v>
      </c>
      <c r="AX156" s="13" t="s">
        <v>77</v>
      </c>
      <c r="AY156" s="236" t="s">
        <v>132</v>
      </c>
    </row>
    <row r="157" s="14" customFormat="1">
      <c r="A157" s="14"/>
      <c r="B157" s="237"/>
      <c r="C157" s="238"/>
      <c r="D157" s="228" t="s">
        <v>140</v>
      </c>
      <c r="E157" s="239" t="s">
        <v>1</v>
      </c>
      <c r="F157" s="240" t="s">
        <v>153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140</v>
      </c>
      <c r="AU157" s="247" t="s">
        <v>84</v>
      </c>
      <c r="AV157" s="14" t="s">
        <v>84</v>
      </c>
      <c r="AW157" s="14" t="s">
        <v>32</v>
      </c>
      <c r="AX157" s="14" t="s">
        <v>77</v>
      </c>
      <c r="AY157" s="247" t="s">
        <v>132</v>
      </c>
    </row>
    <row r="158" s="15" customFormat="1">
      <c r="A158" s="15"/>
      <c r="B158" s="248"/>
      <c r="C158" s="249"/>
      <c r="D158" s="228" t="s">
        <v>140</v>
      </c>
      <c r="E158" s="250" t="s">
        <v>1</v>
      </c>
      <c r="F158" s="251" t="s">
        <v>145</v>
      </c>
      <c r="G158" s="249"/>
      <c r="H158" s="252">
        <v>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8" t="s">
        <v>140</v>
      </c>
      <c r="AU158" s="258" t="s">
        <v>84</v>
      </c>
      <c r="AV158" s="15" t="s">
        <v>138</v>
      </c>
      <c r="AW158" s="15" t="s">
        <v>32</v>
      </c>
      <c r="AX158" s="15" t="s">
        <v>82</v>
      </c>
      <c r="AY158" s="258" t="s">
        <v>132</v>
      </c>
    </row>
    <row r="159" s="2" customFormat="1" ht="33" customHeight="1">
      <c r="A159" s="38"/>
      <c r="B159" s="39"/>
      <c r="C159" s="212" t="s">
        <v>138</v>
      </c>
      <c r="D159" s="212" t="s">
        <v>134</v>
      </c>
      <c r="E159" s="213" t="s">
        <v>160</v>
      </c>
      <c r="F159" s="214" t="s">
        <v>161</v>
      </c>
      <c r="G159" s="215" t="s">
        <v>148</v>
      </c>
      <c r="H159" s="216">
        <v>21.163</v>
      </c>
      <c r="I159" s="217"/>
      <c r="J159" s="218">
        <f>ROUND(I159*H159,2)</f>
        <v>0</v>
      </c>
      <c r="K159" s="219"/>
      <c r="L159" s="44"/>
      <c r="M159" s="220" t="s">
        <v>1</v>
      </c>
      <c r="N159" s="221" t="s">
        <v>42</v>
      </c>
      <c r="O159" s="91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4" t="s">
        <v>138</v>
      </c>
      <c r="AT159" s="224" t="s">
        <v>134</v>
      </c>
      <c r="AU159" s="224" t="s">
        <v>84</v>
      </c>
      <c r="AY159" s="17" t="s">
        <v>132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7" t="s">
        <v>82</v>
      </c>
      <c r="BK159" s="225">
        <f>ROUND(I159*H159,2)</f>
        <v>0</v>
      </c>
      <c r="BL159" s="17" t="s">
        <v>138</v>
      </c>
      <c r="BM159" s="224" t="s">
        <v>162</v>
      </c>
    </row>
    <row r="160" s="13" customFormat="1">
      <c r="A160" s="13"/>
      <c r="B160" s="226"/>
      <c r="C160" s="227"/>
      <c r="D160" s="228" t="s">
        <v>140</v>
      </c>
      <c r="E160" s="229" t="s">
        <v>1</v>
      </c>
      <c r="F160" s="230" t="s">
        <v>163</v>
      </c>
      <c r="G160" s="227"/>
      <c r="H160" s="229" t="s">
        <v>1</v>
      </c>
      <c r="I160" s="231"/>
      <c r="J160" s="227"/>
      <c r="K160" s="227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140</v>
      </c>
      <c r="AU160" s="236" t="s">
        <v>84</v>
      </c>
      <c r="AV160" s="13" t="s">
        <v>82</v>
      </c>
      <c r="AW160" s="13" t="s">
        <v>32</v>
      </c>
      <c r="AX160" s="13" t="s">
        <v>77</v>
      </c>
      <c r="AY160" s="236" t="s">
        <v>132</v>
      </c>
    </row>
    <row r="161" s="14" customFormat="1">
      <c r="A161" s="14"/>
      <c r="B161" s="237"/>
      <c r="C161" s="238"/>
      <c r="D161" s="228" t="s">
        <v>140</v>
      </c>
      <c r="E161" s="239" t="s">
        <v>1</v>
      </c>
      <c r="F161" s="240" t="s">
        <v>164</v>
      </c>
      <c r="G161" s="238"/>
      <c r="H161" s="241">
        <v>5.8499999999999996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140</v>
      </c>
      <c r="AU161" s="247" t="s">
        <v>84</v>
      </c>
      <c r="AV161" s="14" t="s">
        <v>84</v>
      </c>
      <c r="AW161" s="14" t="s">
        <v>32</v>
      </c>
      <c r="AX161" s="14" t="s">
        <v>77</v>
      </c>
      <c r="AY161" s="247" t="s">
        <v>132</v>
      </c>
    </row>
    <row r="162" s="13" customFormat="1">
      <c r="A162" s="13"/>
      <c r="B162" s="226"/>
      <c r="C162" s="227"/>
      <c r="D162" s="228" t="s">
        <v>140</v>
      </c>
      <c r="E162" s="229" t="s">
        <v>1</v>
      </c>
      <c r="F162" s="230" t="s">
        <v>165</v>
      </c>
      <c r="G162" s="227"/>
      <c r="H162" s="229" t="s">
        <v>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140</v>
      </c>
      <c r="AU162" s="236" t="s">
        <v>84</v>
      </c>
      <c r="AV162" s="13" t="s">
        <v>82</v>
      </c>
      <c r="AW162" s="13" t="s">
        <v>32</v>
      </c>
      <c r="AX162" s="13" t="s">
        <v>77</v>
      </c>
      <c r="AY162" s="236" t="s">
        <v>132</v>
      </c>
    </row>
    <row r="163" s="14" customFormat="1">
      <c r="A163" s="14"/>
      <c r="B163" s="237"/>
      <c r="C163" s="238"/>
      <c r="D163" s="228" t="s">
        <v>140</v>
      </c>
      <c r="E163" s="239" t="s">
        <v>1</v>
      </c>
      <c r="F163" s="240" t="s">
        <v>166</v>
      </c>
      <c r="G163" s="238"/>
      <c r="H163" s="241">
        <v>15.313000000000001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140</v>
      </c>
      <c r="AU163" s="247" t="s">
        <v>84</v>
      </c>
      <c r="AV163" s="14" t="s">
        <v>84</v>
      </c>
      <c r="AW163" s="14" t="s">
        <v>32</v>
      </c>
      <c r="AX163" s="14" t="s">
        <v>77</v>
      </c>
      <c r="AY163" s="247" t="s">
        <v>132</v>
      </c>
    </row>
    <row r="164" s="15" customFormat="1">
      <c r="A164" s="15"/>
      <c r="B164" s="248"/>
      <c r="C164" s="249"/>
      <c r="D164" s="228" t="s">
        <v>140</v>
      </c>
      <c r="E164" s="250" t="s">
        <v>1</v>
      </c>
      <c r="F164" s="251" t="s">
        <v>145</v>
      </c>
      <c r="G164" s="249"/>
      <c r="H164" s="252">
        <v>21.163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8" t="s">
        <v>140</v>
      </c>
      <c r="AU164" s="258" t="s">
        <v>84</v>
      </c>
      <c r="AV164" s="15" t="s">
        <v>138</v>
      </c>
      <c r="AW164" s="15" t="s">
        <v>32</v>
      </c>
      <c r="AX164" s="15" t="s">
        <v>82</v>
      </c>
      <c r="AY164" s="258" t="s">
        <v>132</v>
      </c>
    </row>
    <row r="165" s="2" customFormat="1" ht="37.8" customHeight="1">
      <c r="A165" s="38"/>
      <c r="B165" s="39"/>
      <c r="C165" s="212" t="s">
        <v>167</v>
      </c>
      <c r="D165" s="212" t="s">
        <v>134</v>
      </c>
      <c r="E165" s="213" t="s">
        <v>168</v>
      </c>
      <c r="F165" s="214" t="s">
        <v>169</v>
      </c>
      <c r="G165" s="215" t="s">
        <v>148</v>
      </c>
      <c r="H165" s="216">
        <v>57.082000000000001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42</v>
      </c>
      <c r="O165" s="9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138</v>
      </c>
      <c r="AT165" s="224" t="s">
        <v>134</v>
      </c>
      <c r="AU165" s="224" t="s">
        <v>84</v>
      </c>
      <c r="AY165" s="17" t="s">
        <v>132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82</v>
      </c>
      <c r="BK165" s="225">
        <f>ROUND(I165*H165,2)</f>
        <v>0</v>
      </c>
      <c r="BL165" s="17" t="s">
        <v>138</v>
      </c>
      <c r="BM165" s="224" t="s">
        <v>170</v>
      </c>
    </row>
    <row r="166" s="14" customFormat="1">
      <c r="A166" s="14"/>
      <c r="B166" s="237"/>
      <c r="C166" s="238"/>
      <c r="D166" s="228" t="s">
        <v>140</v>
      </c>
      <c r="E166" s="239" t="s">
        <v>1</v>
      </c>
      <c r="F166" s="240" t="s">
        <v>171</v>
      </c>
      <c r="G166" s="238"/>
      <c r="H166" s="241">
        <v>57.082000000000001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140</v>
      </c>
      <c r="AU166" s="247" t="s">
        <v>84</v>
      </c>
      <c r="AV166" s="14" t="s">
        <v>84</v>
      </c>
      <c r="AW166" s="14" t="s">
        <v>32</v>
      </c>
      <c r="AX166" s="14" t="s">
        <v>82</v>
      </c>
      <c r="AY166" s="247" t="s">
        <v>132</v>
      </c>
    </row>
    <row r="167" s="2" customFormat="1" ht="24.15" customHeight="1">
      <c r="A167" s="38"/>
      <c r="B167" s="39"/>
      <c r="C167" s="212" t="s">
        <v>158</v>
      </c>
      <c r="D167" s="212" t="s">
        <v>134</v>
      </c>
      <c r="E167" s="213" t="s">
        <v>172</v>
      </c>
      <c r="F167" s="214" t="s">
        <v>173</v>
      </c>
      <c r="G167" s="215" t="s">
        <v>148</v>
      </c>
      <c r="H167" s="216">
        <v>57.082000000000001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0</v>
      </c>
      <c r="R167" s="222">
        <f>Q167*H167</f>
        <v>0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138</v>
      </c>
      <c r="AT167" s="224" t="s">
        <v>134</v>
      </c>
      <c r="AU167" s="224" t="s">
        <v>84</v>
      </c>
      <c r="AY167" s="17" t="s">
        <v>132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82</v>
      </c>
      <c r="BK167" s="225">
        <f>ROUND(I167*H167,2)</f>
        <v>0</v>
      </c>
      <c r="BL167" s="17" t="s">
        <v>138</v>
      </c>
      <c r="BM167" s="224" t="s">
        <v>174</v>
      </c>
    </row>
    <row r="168" s="2" customFormat="1" ht="33" customHeight="1">
      <c r="A168" s="38"/>
      <c r="B168" s="39"/>
      <c r="C168" s="212" t="s">
        <v>175</v>
      </c>
      <c r="D168" s="212" t="s">
        <v>134</v>
      </c>
      <c r="E168" s="213" t="s">
        <v>176</v>
      </c>
      <c r="F168" s="214" t="s">
        <v>177</v>
      </c>
      <c r="G168" s="215" t="s">
        <v>178</v>
      </c>
      <c r="H168" s="216">
        <v>114.164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42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138</v>
      </c>
      <c r="AT168" s="224" t="s">
        <v>134</v>
      </c>
      <c r="AU168" s="224" t="s">
        <v>84</v>
      </c>
      <c r="AY168" s="17" t="s">
        <v>132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82</v>
      </c>
      <c r="BK168" s="225">
        <f>ROUND(I168*H168,2)</f>
        <v>0</v>
      </c>
      <c r="BL168" s="17" t="s">
        <v>138</v>
      </c>
      <c r="BM168" s="224" t="s">
        <v>179</v>
      </c>
    </row>
    <row r="169" s="14" customFormat="1">
      <c r="A169" s="14"/>
      <c r="B169" s="237"/>
      <c r="C169" s="238"/>
      <c r="D169" s="228" t="s">
        <v>140</v>
      </c>
      <c r="E169" s="239" t="s">
        <v>1</v>
      </c>
      <c r="F169" s="240" t="s">
        <v>180</v>
      </c>
      <c r="G169" s="238"/>
      <c r="H169" s="241">
        <v>57.082000000000001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140</v>
      </c>
      <c r="AU169" s="247" t="s">
        <v>84</v>
      </c>
      <c r="AV169" s="14" t="s">
        <v>84</v>
      </c>
      <c r="AW169" s="14" t="s">
        <v>32</v>
      </c>
      <c r="AX169" s="14" t="s">
        <v>82</v>
      </c>
      <c r="AY169" s="247" t="s">
        <v>132</v>
      </c>
    </row>
    <row r="170" s="14" customFormat="1">
      <c r="A170" s="14"/>
      <c r="B170" s="237"/>
      <c r="C170" s="238"/>
      <c r="D170" s="228" t="s">
        <v>140</v>
      </c>
      <c r="E170" s="238"/>
      <c r="F170" s="240" t="s">
        <v>181</v>
      </c>
      <c r="G170" s="238"/>
      <c r="H170" s="241">
        <v>114.164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140</v>
      </c>
      <c r="AU170" s="247" t="s">
        <v>84</v>
      </c>
      <c r="AV170" s="14" t="s">
        <v>84</v>
      </c>
      <c r="AW170" s="14" t="s">
        <v>4</v>
      </c>
      <c r="AX170" s="14" t="s">
        <v>82</v>
      </c>
      <c r="AY170" s="247" t="s">
        <v>132</v>
      </c>
    </row>
    <row r="171" s="2" customFormat="1" ht="24.15" customHeight="1">
      <c r="A171" s="38"/>
      <c r="B171" s="39"/>
      <c r="C171" s="212" t="s">
        <v>182</v>
      </c>
      <c r="D171" s="212" t="s">
        <v>134</v>
      </c>
      <c r="E171" s="213" t="s">
        <v>183</v>
      </c>
      <c r="F171" s="214" t="s">
        <v>184</v>
      </c>
      <c r="G171" s="215" t="s">
        <v>148</v>
      </c>
      <c r="H171" s="216">
        <v>7.0949999999999998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138</v>
      </c>
      <c r="AT171" s="224" t="s">
        <v>134</v>
      </c>
      <c r="AU171" s="224" t="s">
        <v>84</v>
      </c>
      <c r="AY171" s="17" t="s">
        <v>132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82</v>
      </c>
      <c r="BK171" s="225">
        <f>ROUND(I171*H171,2)</f>
        <v>0</v>
      </c>
      <c r="BL171" s="17" t="s">
        <v>138</v>
      </c>
      <c r="BM171" s="224" t="s">
        <v>185</v>
      </c>
    </row>
    <row r="172" s="13" customFormat="1">
      <c r="A172" s="13"/>
      <c r="B172" s="226"/>
      <c r="C172" s="227"/>
      <c r="D172" s="228" t="s">
        <v>140</v>
      </c>
      <c r="E172" s="229" t="s">
        <v>1</v>
      </c>
      <c r="F172" s="230" t="s">
        <v>163</v>
      </c>
      <c r="G172" s="227"/>
      <c r="H172" s="229" t="s">
        <v>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140</v>
      </c>
      <c r="AU172" s="236" t="s">
        <v>84</v>
      </c>
      <c r="AV172" s="13" t="s">
        <v>82</v>
      </c>
      <c r="AW172" s="13" t="s">
        <v>32</v>
      </c>
      <c r="AX172" s="13" t="s">
        <v>77</v>
      </c>
      <c r="AY172" s="236" t="s">
        <v>132</v>
      </c>
    </row>
    <row r="173" s="14" customFormat="1">
      <c r="A173" s="14"/>
      <c r="B173" s="237"/>
      <c r="C173" s="238"/>
      <c r="D173" s="228" t="s">
        <v>140</v>
      </c>
      <c r="E173" s="239" t="s">
        <v>1</v>
      </c>
      <c r="F173" s="240" t="s">
        <v>186</v>
      </c>
      <c r="G173" s="238"/>
      <c r="H173" s="241">
        <v>4.0949999999999998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140</v>
      </c>
      <c r="AU173" s="247" t="s">
        <v>84</v>
      </c>
      <c r="AV173" s="14" t="s">
        <v>84</v>
      </c>
      <c r="AW173" s="14" t="s">
        <v>32</v>
      </c>
      <c r="AX173" s="14" t="s">
        <v>77</v>
      </c>
      <c r="AY173" s="247" t="s">
        <v>132</v>
      </c>
    </row>
    <row r="174" s="13" customFormat="1">
      <c r="A174" s="13"/>
      <c r="B174" s="226"/>
      <c r="C174" s="227"/>
      <c r="D174" s="228" t="s">
        <v>140</v>
      </c>
      <c r="E174" s="229" t="s">
        <v>1</v>
      </c>
      <c r="F174" s="230" t="s">
        <v>187</v>
      </c>
      <c r="G174" s="227"/>
      <c r="H174" s="229" t="s">
        <v>1</v>
      </c>
      <c r="I174" s="231"/>
      <c r="J174" s="227"/>
      <c r="K174" s="227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140</v>
      </c>
      <c r="AU174" s="236" t="s">
        <v>84</v>
      </c>
      <c r="AV174" s="13" t="s">
        <v>82</v>
      </c>
      <c r="AW174" s="13" t="s">
        <v>32</v>
      </c>
      <c r="AX174" s="13" t="s">
        <v>77</v>
      </c>
      <c r="AY174" s="236" t="s">
        <v>132</v>
      </c>
    </row>
    <row r="175" s="14" customFormat="1">
      <c r="A175" s="14"/>
      <c r="B175" s="237"/>
      <c r="C175" s="238"/>
      <c r="D175" s="228" t="s">
        <v>140</v>
      </c>
      <c r="E175" s="239" t="s">
        <v>1</v>
      </c>
      <c r="F175" s="240" t="s">
        <v>153</v>
      </c>
      <c r="G175" s="238"/>
      <c r="H175" s="241">
        <v>3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140</v>
      </c>
      <c r="AU175" s="247" t="s">
        <v>84</v>
      </c>
      <c r="AV175" s="14" t="s">
        <v>84</v>
      </c>
      <c r="AW175" s="14" t="s">
        <v>32</v>
      </c>
      <c r="AX175" s="14" t="s">
        <v>77</v>
      </c>
      <c r="AY175" s="247" t="s">
        <v>132</v>
      </c>
    </row>
    <row r="176" s="15" customFormat="1">
      <c r="A176" s="15"/>
      <c r="B176" s="248"/>
      <c r="C176" s="249"/>
      <c r="D176" s="228" t="s">
        <v>140</v>
      </c>
      <c r="E176" s="250" t="s">
        <v>1</v>
      </c>
      <c r="F176" s="251" t="s">
        <v>145</v>
      </c>
      <c r="G176" s="249"/>
      <c r="H176" s="252">
        <v>7.0949999999999998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58" t="s">
        <v>140</v>
      </c>
      <c r="AU176" s="258" t="s">
        <v>84</v>
      </c>
      <c r="AV176" s="15" t="s">
        <v>138</v>
      </c>
      <c r="AW176" s="15" t="s">
        <v>32</v>
      </c>
      <c r="AX176" s="15" t="s">
        <v>82</v>
      </c>
      <c r="AY176" s="258" t="s">
        <v>132</v>
      </c>
    </row>
    <row r="177" s="2" customFormat="1" ht="24.15" customHeight="1">
      <c r="A177" s="38"/>
      <c r="B177" s="39"/>
      <c r="C177" s="212" t="s">
        <v>188</v>
      </c>
      <c r="D177" s="212" t="s">
        <v>134</v>
      </c>
      <c r="E177" s="213" t="s">
        <v>189</v>
      </c>
      <c r="F177" s="214" t="s">
        <v>190</v>
      </c>
      <c r="G177" s="215" t="s">
        <v>148</v>
      </c>
      <c r="H177" s="216">
        <v>3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138</v>
      </c>
      <c r="AT177" s="224" t="s">
        <v>134</v>
      </c>
      <c r="AU177" s="224" t="s">
        <v>84</v>
      </c>
      <c r="AY177" s="17" t="s">
        <v>132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82</v>
      </c>
      <c r="BK177" s="225">
        <f>ROUND(I177*H177,2)</f>
        <v>0</v>
      </c>
      <c r="BL177" s="17" t="s">
        <v>138</v>
      </c>
      <c r="BM177" s="224" t="s">
        <v>191</v>
      </c>
    </row>
    <row r="178" s="13" customFormat="1">
      <c r="A178" s="13"/>
      <c r="B178" s="226"/>
      <c r="C178" s="227"/>
      <c r="D178" s="228" t="s">
        <v>140</v>
      </c>
      <c r="E178" s="229" t="s">
        <v>1</v>
      </c>
      <c r="F178" s="230" t="s">
        <v>159</v>
      </c>
      <c r="G178" s="227"/>
      <c r="H178" s="229" t="s">
        <v>1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140</v>
      </c>
      <c r="AU178" s="236" t="s">
        <v>84</v>
      </c>
      <c r="AV178" s="13" t="s">
        <v>82</v>
      </c>
      <c r="AW178" s="13" t="s">
        <v>32</v>
      </c>
      <c r="AX178" s="13" t="s">
        <v>77</v>
      </c>
      <c r="AY178" s="236" t="s">
        <v>132</v>
      </c>
    </row>
    <row r="179" s="14" customFormat="1">
      <c r="A179" s="14"/>
      <c r="B179" s="237"/>
      <c r="C179" s="238"/>
      <c r="D179" s="228" t="s">
        <v>140</v>
      </c>
      <c r="E179" s="239" t="s">
        <v>1</v>
      </c>
      <c r="F179" s="240" t="s">
        <v>153</v>
      </c>
      <c r="G179" s="238"/>
      <c r="H179" s="241">
        <v>3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140</v>
      </c>
      <c r="AU179" s="247" t="s">
        <v>84</v>
      </c>
      <c r="AV179" s="14" t="s">
        <v>84</v>
      </c>
      <c r="AW179" s="14" t="s">
        <v>32</v>
      </c>
      <c r="AX179" s="14" t="s">
        <v>82</v>
      </c>
      <c r="AY179" s="247" t="s">
        <v>132</v>
      </c>
    </row>
    <row r="180" s="2" customFormat="1" ht="16.5" customHeight="1">
      <c r="A180" s="38"/>
      <c r="B180" s="39"/>
      <c r="C180" s="259" t="s">
        <v>192</v>
      </c>
      <c r="D180" s="259" t="s">
        <v>193</v>
      </c>
      <c r="E180" s="260" t="s">
        <v>194</v>
      </c>
      <c r="F180" s="261" t="s">
        <v>195</v>
      </c>
      <c r="G180" s="262" t="s">
        <v>178</v>
      </c>
      <c r="H180" s="263">
        <v>6</v>
      </c>
      <c r="I180" s="264"/>
      <c r="J180" s="265">
        <f>ROUND(I180*H180,2)</f>
        <v>0</v>
      </c>
      <c r="K180" s="266"/>
      <c r="L180" s="267"/>
      <c r="M180" s="268" t="s">
        <v>1</v>
      </c>
      <c r="N180" s="269" t="s">
        <v>42</v>
      </c>
      <c r="O180" s="91"/>
      <c r="P180" s="222">
        <f>O180*H180</f>
        <v>0</v>
      </c>
      <c r="Q180" s="222">
        <v>1</v>
      </c>
      <c r="R180" s="222">
        <f>Q180*H180</f>
        <v>6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182</v>
      </c>
      <c r="AT180" s="224" t="s">
        <v>193</v>
      </c>
      <c r="AU180" s="224" t="s">
        <v>84</v>
      </c>
      <c r="AY180" s="17" t="s">
        <v>132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82</v>
      </c>
      <c r="BK180" s="225">
        <f>ROUND(I180*H180,2)</f>
        <v>0</v>
      </c>
      <c r="BL180" s="17" t="s">
        <v>138</v>
      </c>
      <c r="BM180" s="224" t="s">
        <v>196</v>
      </c>
    </row>
    <row r="181" s="14" customFormat="1">
      <c r="A181" s="14"/>
      <c r="B181" s="237"/>
      <c r="C181" s="238"/>
      <c r="D181" s="228" t="s">
        <v>140</v>
      </c>
      <c r="E181" s="238"/>
      <c r="F181" s="240" t="s">
        <v>197</v>
      </c>
      <c r="G181" s="238"/>
      <c r="H181" s="241">
        <v>6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140</v>
      </c>
      <c r="AU181" s="247" t="s">
        <v>84</v>
      </c>
      <c r="AV181" s="14" t="s">
        <v>84</v>
      </c>
      <c r="AW181" s="14" t="s">
        <v>4</v>
      </c>
      <c r="AX181" s="14" t="s">
        <v>82</v>
      </c>
      <c r="AY181" s="247" t="s">
        <v>132</v>
      </c>
    </row>
    <row r="182" s="2" customFormat="1" ht="24.15" customHeight="1">
      <c r="A182" s="38"/>
      <c r="B182" s="39"/>
      <c r="C182" s="212" t="s">
        <v>198</v>
      </c>
      <c r="D182" s="212" t="s">
        <v>134</v>
      </c>
      <c r="E182" s="213" t="s">
        <v>199</v>
      </c>
      <c r="F182" s="214" t="s">
        <v>200</v>
      </c>
      <c r="G182" s="215" t="s">
        <v>148</v>
      </c>
      <c r="H182" s="216">
        <v>1.1699999999999999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138</v>
      </c>
      <c r="AT182" s="224" t="s">
        <v>134</v>
      </c>
      <c r="AU182" s="224" t="s">
        <v>84</v>
      </c>
      <c r="AY182" s="17" t="s">
        <v>132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82</v>
      </c>
      <c r="BK182" s="225">
        <f>ROUND(I182*H182,2)</f>
        <v>0</v>
      </c>
      <c r="BL182" s="17" t="s">
        <v>138</v>
      </c>
      <c r="BM182" s="224" t="s">
        <v>201</v>
      </c>
    </row>
    <row r="183" s="13" customFormat="1">
      <c r="A183" s="13"/>
      <c r="B183" s="226"/>
      <c r="C183" s="227"/>
      <c r="D183" s="228" t="s">
        <v>140</v>
      </c>
      <c r="E183" s="229" t="s">
        <v>1</v>
      </c>
      <c r="F183" s="230" t="s">
        <v>163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140</v>
      </c>
      <c r="AU183" s="236" t="s">
        <v>84</v>
      </c>
      <c r="AV183" s="13" t="s">
        <v>82</v>
      </c>
      <c r="AW183" s="13" t="s">
        <v>32</v>
      </c>
      <c r="AX183" s="13" t="s">
        <v>77</v>
      </c>
      <c r="AY183" s="236" t="s">
        <v>132</v>
      </c>
    </row>
    <row r="184" s="14" customFormat="1">
      <c r="A184" s="14"/>
      <c r="B184" s="237"/>
      <c r="C184" s="238"/>
      <c r="D184" s="228" t="s">
        <v>140</v>
      </c>
      <c r="E184" s="239" t="s">
        <v>1</v>
      </c>
      <c r="F184" s="240" t="s">
        <v>202</v>
      </c>
      <c r="G184" s="238"/>
      <c r="H184" s="241">
        <v>1.1699999999999999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140</v>
      </c>
      <c r="AU184" s="247" t="s">
        <v>84</v>
      </c>
      <c r="AV184" s="14" t="s">
        <v>84</v>
      </c>
      <c r="AW184" s="14" t="s">
        <v>32</v>
      </c>
      <c r="AX184" s="14" t="s">
        <v>82</v>
      </c>
      <c r="AY184" s="247" t="s">
        <v>132</v>
      </c>
    </row>
    <row r="185" s="2" customFormat="1" ht="16.5" customHeight="1">
      <c r="A185" s="38"/>
      <c r="B185" s="39"/>
      <c r="C185" s="259" t="s">
        <v>203</v>
      </c>
      <c r="D185" s="259" t="s">
        <v>193</v>
      </c>
      <c r="E185" s="260" t="s">
        <v>204</v>
      </c>
      <c r="F185" s="261" t="s">
        <v>205</v>
      </c>
      <c r="G185" s="262" t="s">
        <v>178</v>
      </c>
      <c r="H185" s="263">
        <v>2.3399999999999999</v>
      </c>
      <c r="I185" s="264"/>
      <c r="J185" s="265">
        <f>ROUND(I185*H185,2)</f>
        <v>0</v>
      </c>
      <c r="K185" s="266"/>
      <c r="L185" s="267"/>
      <c r="M185" s="268" t="s">
        <v>1</v>
      </c>
      <c r="N185" s="269" t="s">
        <v>42</v>
      </c>
      <c r="O185" s="91"/>
      <c r="P185" s="222">
        <f>O185*H185</f>
        <v>0</v>
      </c>
      <c r="Q185" s="222">
        <v>1</v>
      </c>
      <c r="R185" s="222">
        <f>Q185*H185</f>
        <v>2.3399999999999999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182</v>
      </c>
      <c r="AT185" s="224" t="s">
        <v>193</v>
      </c>
      <c r="AU185" s="224" t="s">
        <v>84</v>
      </c>
      <c r="AY185" s="17" t="s">
        <v>132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82</v>
      </c>
      <c r="BK185" s="225">
        <f>ROUND(I185*H185,2)</f>
        <v>0</v>
      </c>
      <c r="BL185" s="17" t="s">
        <v>138</v>
      </c>
      <c r="BM185" s="224" t="s">
        <v>206</v>
      </c>
    </row>
    <row r="186" s="14" customFormat="1">
      <c r="A186" s="14"/>
      <c r="B186" s="237"/>
      <c r="C186" s="238"/>
      <c r="D186" s="228" t="s">
        <v>140</v>
      </c>
      <c r="E186" s="238"/>
      <c r="F186" s="240" t="s">
        <v>207</v>
      </c>
      <c r="G186" s="238"/>
      <c r="H186" s="241">
        <v>2.3399999999999999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140</v>
      </c>
      <c r="AU186" s="247" t="s">
        <v>84</v>
      </c>
      <c r="AV186" s="14" t="s">
        <v>84</v>
      </c>
      <c r="AW186" s="14" t="s">
        <v>4</v>
      </c>
      <c r="AX186" s="14" t="s">
        <v>82</v>
      </c>
      <c r="AY186" s="247" t="s">
        <v>132</v>
      </c>
    </row>
    <row r="187" s="2" customFormat="1" ht="33" customHeight="1">
      <c r="A187" s="38"/>
      <c r="B187" s="39"/>
      <c r="C187" s="212" t="s">
        <v>208</v>
      </c>
      <c r="D187" s="212" t="s">
        <v>134</v>
      </c>
      <c r="E187" s="213" t="s">
        <v>209</v>
      </c>
      <c r="F187" s="214" t="s">
        <v>210</v>
      </c>
      <c r="G187" s="215" t="s">
        <v>137</v>
      </c>
      <c r="H187" s="216">
        <v>127.84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138</v>
      </c>
      <c r="AT187" s="224" t="s">
        <v>134</v>
      </c>
      <c r="AU187" s="224" t="s">
        <v>84</v>
      </c>
      <c r="AY187" s="17" t="s">
        <v>132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82</v>
      </c>
      <c r="BK187" s="225">
        <f>ROUND(I187*H187,2)</f>
        <v>0</v>
      </c>
      <c r="BL187" s="17" t="s">
        <v>138</v>
      </c>
      <c r="BM187" s="224" t="s">
        <v>211</v>
      </c>
    </row>
    <row r="188" s="13" customFormat="1">
      <c r="A188" s="13"/>
      <c r="B188" s="226"/>
      <c r="C188" s="227"/>
      <c r="D188" s="228" t="s">
        <v>140</v>
      </c>
      <c r="E188" s="229" t="s">
        <v>1</v>
      </c>
      <c r="F188" s="230" t="s">
        <v>212</v>
      </c>
      <c r="G188" s="227"/>
      <c r="H188" s="229" t="s">
        <v>1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140</v>
      </c>
      <c r="AU188" s="236" t="s">
        <v>84</v>
      </c>
      <c r="AV188" s="13" t="s">
        <v>82</v>
      </c>
      <c r="AW188" s="13" t="s">
        <v>32</v>
      </c>
      <c r="AX188" s="13" t="s">
        <v>77</v>
      </c>
      <c r="AY188" s="236" t="s">
        <v>132</v>
      </c>
    </row>
    <row r="189" s="14" customFormat="1">
      <c r="A189" s="14"/>
      <c r="B189" s="237"/>
      <c r="C189" s="238"/>
      <c r="D189" s="228" t="s">
        <v>140</v>
      </c>
      <c r="E189" s="239" t="s">
        <v>1</v>
      </c>
      <c r="F189" s="240" t="s">
        <v>213</v>
      </c>
      <c r="G189" s="238"/>
      <c r="H189" s="241">
        <v>127.84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140</v>
      </c>
      <c r="AU189" s="247" t="s">
        <v>84</v>
      </c>
      <c r="AV189" s="14" t="s">
        <v>84</v>
      </c>
      <c r="AW189" s="14" t="s">
        <v>32</v>
      </c>
      <c r="AX189" s="14" t="s">
        <v>82</v>
      </c>
      <c r="AY189" s="247" t="s">
        <v>132</v>
      </c>
    </row>
    <row r="190" s="2" customFormat="1" ht="24.15" customHeight="1">
      <c r="A190" s="38"/>
      <c r="B190" s="39"/>
      <c r="C190" s="212" t="s">
        <v>214</v>
      </c>
      <c r="D190" s="212" t="s">
        <v>134</v>
      </c>
      <c r="E190" s="213" t="s">
        <v>215</v>
      </c>
      <c r="F190" s="214" t="s">
        <v>216</v>
      </c>
      <c r="G190" s="215" t="s">
        <v>137</v>
      </c>
      <c r="H190" s="216">
        <v>127.84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138</v>
      </c>
      <c r="AT190" s="224" t="s">
        <v>134</v>
      </c>
      <c r="AU190" s="224" t="s">
        <v>84</v>
      </c>
      <c r="AY190" s="17" t="s">
        <v>132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82</v>
      </c>
      <c r="BK190" s="225">
        <f>ROUND(I190*H190,2)</f>
        <v>0</v>
      </c>
      <c r="BL190" s="17" t="s">
        <v>138</v>
      </c>
      <c r="BM190" s="224" t="s">
        <v>217</v>
      </c>
    </row>
    <row r="191" s="13" customFormat="1">
      <c r="A191" s="13"/>
      <c r="B191" s="226"/>
      <c r="C191" s="227"/>
      <c r="D191" s="228" t="s">
        <v>140</v>
      </c>
      <c r="E191" s="229" t="s">
        <v>1</v>
      </c>
      <c r="F191" s="230" t="s">
        <v>212</v>
      </c>
      <c r="G191" s="227"/>
      <c r="H191" s="229" t="s">
        <v>1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140</v>
      </c>
      <c r="AU191" s="236" t="s">
        <v>84</v>
      </c>
      <c r="AV191" s="13" t="s">
        <v>82</v>
      </c>
      <c r="AW191" s="13" t="s">
        <v>32</v>
      </c>
      <c r="AX191" s="13" t="s">
        <v>77</v>
      </c>
      <c r="AY191" s="236" t="s">
        <v>132</v>
      </c>
    </row>
    <row r="192" s="14" customFormat="1">
      <c r="A192" s="14"/>
      <c r="B192" s="237"/>
      <c r="C192" s="238"/>
      <c r="D192" s="228" t="s">
        <v>140</v>
      </c>
      <c r="E192" s="239" t="s">
        <v>1</v>
      </c>
      <c r="F192" s="240" t="s">
        <v>213</v>
      </c>
      <c r="G192" s="238"/>
      <c r="H192" s="241">
        <v>127.84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140</v>
      </c>
      <c r="AU192" s="247" t="s">
        <v>84</v>
      </c>
      <c r="AV192" s="14" t="s">
        <v>84</v>
      </c>
      <c r="AW192" s="14" t="s">
        <v>32</v>
      </c>
      <c r="AX192" s="14" t="s">
        <v>82</v>
      </c>
      <c r="AY192" s="247" t="s">
        <v>132</v>
      </c>
    </row>
    <row r="193" s="2" customFormat="1" ht="16.5" customHeight="1">
      <c r="A193" s="38"/>
      <c r="B193" s="39"/>
      <c r="C193" s="259" t="s">
        <v>8</v>
      </c>
      <c r="D193" s="259" t="s">
        <v>193</v>
      </c>
      <c r="E193" s="260" t="s">
        <v>218</v>
      </c>
      <c r="F193" s="261" t="s">
        <v>219</v>
      </c>
      <c r="G193" s="262" t="s">
        <v>220</v>
      </c>
      <c r="H193" s="263">
        <v>2.5569999999999999</v>
      </c>
      <c r="I193" s="264"/>
      <c r="J193" s="265">
        <f>ROUND(I193*H193,2)</f>
        <v>0</v>
      </c>
      <c r="K193" s="266"/>
      <c r="L193" s="267"/>
      <c r="M193" s="268" t="s">
        <v>1</v>
      </c>
      <c r="N193" s="269" t="s">
        <v>42</v>
      </c>
      <c r="O193" s="91"/>
      <c r="P193" s="222">
        <f>O193*H193</f>
        <v>0</v>
      </c>
      <c r="Q193" s="222">
        <v>0.001</v>
      </c>
      <c r="R193" s="222">
        <f>Q193*H193</f>
        <v>0.0025569999999999998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182</v>
      </c>
      <c r="AT193" s="224" t="s">
        <v>193</v>
      </c>
      <c r="AU193" s="224" t="s">
        <v>84</v>
      </c>
      <c r="AY193" s="17" t="s">
        <v>132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82</v>
      </c>
      <c r="BK193" s="225">
        <f>ROUND(I193*H193,2)</f>
        <v>0</v>
      </c>
      <c r="BL193" s="17" t="s">
        <v>138</v>
      </c>
      <c r="BM193" s="224" t="s">
        <v>221</v>
      </c>
    </row>
    <row r="194" s="14" customFormat="1">
      <c r="A194" s="14"/>
      <c r="B194" s="237"/>
      <c r="C194" s="238"/>
      <c r="D194" s="228" t="s">
        <v>140</v>
      </c>
      <c r="E194" s="238"/>
      <c r="F194" s="240" t="s">
        <v>222</v>
      </c>
      <c r="G194" s="238"/>
      <c r="H194" s="241">
        <v>2.5569999999999999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140</v>
      </c>
      <c r="AU194" s="247" t="s">
        <v>84</v>
      </c>
      <c r="AV194" s="14" t="s">
        <v>84</v>
      </c>
      <c r="AW194" s="14" t="s">
        <v>4</v>
      </c>
      <c r="AX194" s="14" t="s">
        <v>82</v>
      </c>
      <c r="AY194" s="247" t="s">
        <v>132</v>
      </c>
    </row>
    <row r="195" s="2" customFormat="1" ht="24.15" customHeight="1">
      <c r="A195" s="38"/>
      <c r="B195" s="39"/>
      <c r="C195" s="212" t="s">
        <v>223</v>
      </c>
      <c r="D195" s="212" t="s">
        <v>134</v>
      </c>
      <c r="E195" s="213" t="s">
        <v>224</v>
      </c>
      <c r="F195" s="214" t="s">
        <v>225</v>
      </c>
      <c r="G195" s="215" t="s">
        <v>137</v>
      </c>
      <c r="H195" s="216">
        <v>127.83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138</v>
      </c>
      <c r="AT195" s="224" t="s">
        <v>134</v>
      </c>
      <c r="AU195" s="224" t="s">
        <v>84</v>
      </c>
      <c r="AY195" s="17" t="s">
        <v>132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82</v>
      </c>
      <c r="BK195" s="225">
        <f>ROUND(I195*H195,2)</f>
        <v>0</v>
      </c>
      <c r="BL195" s="17" t="s">
        <v>138</v>
      </c>
      <c r="BM195" s="224" t="s">
        <v>226</v>
      </c>
    </row>
    <row r="196" s="13" customFormat="1">
      <c r="A196" s="13"/>
      <c r="B196" s="226"/>
      <c r="C196" s="227"/>
      <c r="D196" s="228" t="s">
        <v>140</v>
      </c>
      <c r="E196" s="229" t="s">
        <v>1</v>
      </c>
      <c r="F196" s="230" t="s">
        <v>150</v>
      </c>
      <c r="G196" s="227"/>
      <c r="H196" s="229" t="s">
        <v>1</v>
      </c>
      <c r="I196" s="231"/>
      <c r="J196" s="227"/>
      <c r="K196" s="227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140</v>
      </c>
      <c r="AU196" s="236" t="s">
        <v>84</v>
      </c>
      <c r="AV196" s="13" t="s">
        <v>82</v>
      </c>
      <c r="AW196" s="13" t="s">
        <v>32</v>
      </c>
      <c r="AX196" s="13" t="s">
        <v>77</v>
      </c>
      <c r="AY196" s="236" t="s">
        <v>132</v>
      </c>
    </row>
    <row r="197" s="14" customFormat="1">
      <c r="A197" s="14"/>
      <c r="B197" s="237"/>
      <c r="C197" s="238"/>
      <c r="D197" s="228" t="s">
        <v>140</v>
      </c>
      <c r="E197" s="239" t="s">
        <v>1</v>
      </c>
      <c r="F197" s="240" t="s">
        <v>227</v>
      </c>
      <c r="G197" s="238"/>
      <c r="H197" s="241">
        <v>86.700000000000003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140</v>
      </c>
      <c r="AU197" s="247" t="s">
        <v>84</v>
      </c>
      <c r="AV197" s="14" t="s">
        <v>84</v>
      </c>
      <c r="AW197" s="14" t="s">
        <v>32</v>
      </c>
      <c r="AX197" s="14" t="s">
        <v>77</v>
      </c>
      <c r="AY197" s="247" t="s">
        <v>132</v>
      </c>
    </row>
    <row r="198" s="13" customFormat="1">
      <c r="A198" s="13"/>
      <c r="B198" s="226"/>
      <c r="C198" s="227"/>
      <c r="D198" s="228" t="s">
        <v>140</v>
      </c>
      <c r="E198" s="229" t="s">
        <v>1</v>
      </c>
      <c r="F198" s="230" t="s">
        <v>143</v>
      </c>
      <c r="G198" s="227"/>
      <c r="H198" s="229" t="s">
        <v>1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140</v>
      </c>
      <c r="AU198" s="236" t="s">
        <v>84</v>
      </c>
      <c r="AV198" s="13" t="s">
        <v>82</v>
      </c>
      <c r="AW198" s="13" t="s">
        <v>32</v>
      </c>
      <c r="AX198" s="13" t="s">
        <v>77</v>
      </c>
      <c r="AY198" s="236" t="s">
        <v>132</v>
      </c>
    </row>
    <row r="199" s="14" customFormat="1">
      <c r="A199" s="14"/>
      <c r="B199" s="237"/>
      <c r="C199" s="238"/>
      <c r="D199" s="228" t="s">
        <v>140</v>
      </c>
      <c r="E199" s="239" t="s">
        <v>1</v>
      </c>
      <c r="F199" s="240" t="s">
        <v>228</v>
      </c>
      <c r="G199" s="238"/>
      <c r="H199" s="241">
        <v>41.130000000000003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140</v>
      </c>
      <c r="AU199" s="247" t="s">
        <v>84</v>
      </c>
      <c r="AV199" s="14" t="s">
        <v>84</v>
      </c>
      <c r="AW199" s="14" t="s">
        <v>32</v>
      </c>
      <c r="AX199" s="14" t="s">
        <v>77</v>
      </c>
      <c r="AY199" s="247" t="s">
        <v>132</v>
      </c>
    </row>
    <row r="200" s="15" customFormat="1">
      <c r="A200" s="15"/>
      <c r="B200" s="248"/>
      <c r="C200" s="249"/>
      <c r="D200" s="228" t="s">
        <v>140</v>
      </c>
      <c r="E200" s="250" t="s">
        <v>1</v>
      </c>
      <c r="F200" s="251" t="s">
        <v>145</v>
      </c>
      <c r="G200" s="249"/>
      <c r="H200" s="252">
        <v>127.83000000000001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8" t="s">
        <v>140</v>
      </c>
      <c r="AU200" s="258" t="s">
        <v>84</v>
      </c>
      <c r="AV200" s="15" t="s">
        <v>138</v>
      </c>
      <c r="AW200" s="15" t="s">
        <v>32</v>
      </c>
      <c r="AX200" s="15" t="s">
        <v>82</v>
      </c>
      <c r="AY200" s="258" t="s">
        <v>132</v>
      </c>
    </row>
    <row r="201" s="12" customFormat="1" ht="22.8" customHeight="1">
      <c r="A201" s="12"/>
      <c r="B201" s="196"/>
      <c r="C201" s="197"/>
      <c r="D201" s="198" t="s">
        <v>76</v>
      </c>
      <c r="E201" s="210" t="s">
        <v>84</v>
      </c>
      <c r="F201" s="210" t="s">
        <v>229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SUM(P202:P227)</f>
        <v>0</v>
      </c>
      <c r="Q201" s="204"/>
      <c r="R201" s="205">
        <f>SUM(R202:R227)</f>
        <v>88.894663410000007</v>
      </c>
      <c r="S201" s="204"/>
      <c r="T201" s="206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82</v>
      </c>
      <c r="AT201" s="208" t="s">
        <v>76</v>
      </c>
      <c r="AU201" s="208" t="s">
        <v>82</v>
      </c>
      <c r="AY201" s="207" t="s">
        <v>132</v>
      </c>
      <c r="BK201" s="209">
        <f>SUM(BK202:BK227)</f>
        <v>0</v>
      </c>
    </row>
    <row r="202" s="2" customFormat="1" ht="24.15" customHeight="1">
      <c r="A202" s="38"/>
      <c r="B202" s="39"/>
      <c r="C202" s="212" t="s">
        <v>230</v>
      </c>
      <c r="D202" s="212" t="s">
        <v>134</v>
      </c>
      <c r="E202" s="213" t="s">
        <v>231</v>
      </c>
      <c r="F202" s="214" t="s">
        <v>232</v>
      </c>
      <c r="G202" s="215" t="s">
        <v>137</v>
      </c>
      <c r="H202" s="216">
        <v>5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0.00010000000000000001</v>
      </c>
      <c r="R202" s="222">
        <f>Q202*H202</f>
        <v>0.00050000000000000001</v>
      </c>
      <c r="S202" s="222">
        <v>0</v>
      </c>
      <c r="T202" s="223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138</v>
      </c>
      <c r="AT202" s="224" t="s">
        <v>134</v>
      </c>
      <c r="AU202" s="224" t="s">
        <v>84</v>
      </c>
      <c r="AY202" s="17" t="s">
        <v>132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82</v>
      </c>
      <c r="BK202" s="225">
        <f>ROUND(I202*H202,2)</f>
        <v>0</v>
      </c>
      <c r="BL202" s="17" t="s">
        <v>138</v>
      </c>
      <c r="BM202" s="224" t="s">
        <v>233</v>
      </c>
    </row>
    <row r="203" s="13" customFormat="1">
      <c r="A203" s="13"/>
      <c r="B203" s="226"/>
      <c r="C203" s="227"/>
      <c r="D203" s="228" t="s">
        <v>140</v>
      </c>
      <c r="E203" s="229" t="s">
        <v>1</v>
      </c>
      <c r="F203" s="230" t="s">
        <v>234</v>
      </c>
      <c r="G203" s="227"/>
      <c r="H203" s="229" t="s">
        <v>1</v>
      </c>
      <c r="I203" s="231"/>
      <c r="J203" s="227"/>
      <c r="K203" s="227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140</v>
      </c>
      <c r="AU203" s="236" t="s">
        <v>84</v>
      </c>
      <c r="AV203" s="13" t="s">
        <v>82</v>
      </c>
      <c r="AW203" s="13" t="s">
        <v>32</v>
      </c>
      <c r="AX203" s="13" t="s">
        <v>77</v>
      </c>
      <c r="AY203" s="236" t="s">
        <v>132</v>
      </c>
    </row>
    <row r="204" s="14" customFormat="1">
      <c r="A204" s="14"/>
      <c r="B204" s="237"/>
      <c r="C204" s="238"/>
      <c r="D204" s="228" t="s">
        <v>140</v>
      </c>
      <c r="E204" s="239" t="s">
        <v>1</v>
      </c>
      <c r="F204" s="240" t="s">
        <v>167</v>
      </c>
      <c r="G204" s="238"/>
      <c r="H204" s="241">
        <v>5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140</v>
      </c>
      <c r="AU204" s="247" t="s">
        <v>84</v>
      </c>
      <c r="AV204" s="14" t="s">
        <v>84</v>
      </c>
      <c r="AW204" s="14" t="s">
        <v>32</v>
      </c>
      <c r="AX204" s="14" t="s">
        <v>82</v>
      </c>
      <c r="AY204" s="247" t="s">
        <v>132</v>
      </c>
    </row>
    <row r="205" s="2" customFormat="1" ht="24.15" customHeight="1">
      <c r="A205" s="38"/>
      <c r="B205" s="39"/>
      <c r="C205" s="259" t="s">
        <v>235</v>
      </c>
      <c r="D205" s="259" t="s">
        <v>193</v>
      </c>
      <c r="E205" s="260" t="s">
        <v>236</v>
      </c>
      <c r="F205" s="261" t="s">
        <v>237</v>
      </c>
      <c r="G205" s="262" t="s">
        <v>137</v>
      </c>
      <c r="H205" s="263">
        <v>5.923</v>
      </c>
      <c r="I205" s="264"/>
      <c r="J205" s="265">
        <f>ROUND(I205*H205,2)</f>
        <v>0</v>
      </c>
      <c r="K205" s="266"/>
      <c r="L205" s="267"/>
      <c r="M205" s="268" t="s">
        <v>1</v>
      </c>
      <c r="N205" s="269" t="s">
        <v>42</v>
      </c>
      <c r="O205" s="91"/>
      <c r="P205" s="222">
        <f>O205*H205</f>
        <v>0</v>
      </c>
      <c r="Q205" s="222">
        <v>0.00029999999999999997</v>
      </c>
      <c r="R205" s="222">
        <f>Q205*H205</f>
        <v>0.0017768999999999999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182</v>
      </c>
      <c r="AT205" s="224" t="s">
        <v>193</v>
      </c>
      <c r="AU205" s="224" t="s">
        <v>84</v>
      </c>
      <c r="AY205" s="17" t="s">
        <v>132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82</v>
      </c>
      <c r="BK205" s="225">
        <f>ROUND(I205*H205,2)</f>
        <v>0</v>
      </c>
      <c r="BL205" s="17" t="s">
        <v>138</v>
      </c>
      <c r="BM205" s="224" t="s">
        <v>238</v>
      </c>
    </row>
    <row r="206" s="14" customFormat="1">
      <c r="A206" s="14"/>
      <c r="B206" s="237"/>
      <c r="C206" s="238"/>
      <c r="D206" s="228" t="s">
        <v>140</v>
      </c>
      <c r="E206" s="238"/>
      <c r="F206" s="240" t="s">
        <v>239</v>
      </c>
      <c r="G206" s="238"/>
      <c r="H206" s="241">
        <v>5.923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140</v>
      </c>
      <c r="AU206" s="247" t="s">
        <v>84</v>
      </c>
      <c r="AV206" s="14" t="s">
        <v>84</v>
      </c>
      <c r="AW206" s="14" t="s">
        <v>4</v>
      </c>
      <c r="AX206" s="14" t="s">
        <v>82</v>
      </c>
      <c r="AY206" s="247" t="s">
        <v>132</v>
      </c>
    </row>
    <row r="207" s="2" customFormat="1" ht="24.15" customHeight="1">
      <c r="A207" s="38"/>
      <c r="B207" s="39"/>
      <c r="C207" s="212" t="s">
        <v>240</v>
      </c>
      <c r="D207" s="212" t="s">
        <v>134</v>
      </c>
      <c r="E207" s="213" t="s">
        <v>241</v>
      </c>
      <c r="F207" s="214" t="s">
        <v>242</v>
      </c>
      <c r="G207" s="215" t="s">
        <v>148</v>
      </c>
      <c r="H207" s="216">
        <v>17.706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138</v>
      </c>
      <c r="AT207" s="224" t="s">
        <v>134</v>
      </c>
      <c r="AU207" s="224" t="s">
        <v>84</v>
      </c>
      <c r="AY207" s="17" t="s">
        <v>132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82</v>
      </c>
      <c r="BK207" s="225">
        <f>ROUND(I207*H207,2)</f>
        <v>0</v>
      </c>
      <c r="BL207" s="17" t="s">
        <v>138</v>
      </c>
      <c r="BM207" s="224" t="s">
        <v>243</v>
      </c>
    </row>
    <row r="208" s="13" customFormat="1">
      <c r="A208" s="13"/>
      <c r="B208" s="226"/>
      <c r="C208" s="227"/>
      <c r="D208" s="228" t="s">
        <v>140</v>
      </c>
      <c r="E208" s="229" t="s">
        <v>1</v>
      </c>
      <c r="F208" s="230" t="s">
        <v>244</v>
      </c>
      <c r="G208" s="227"/>
      <c r="H208" s="229" t="s">
        <v>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140</v>
      </c>
      <c r="AU208" s="236" t="s">
        <v>84</v>
      </c>
      <c r="AV208" s="13" t="s">
        <v>82</v>
      </c>
      <c r="AW208" s="13" t="s">
        <v>32</v>
      </c>
      <c r="AX208" s="13" t="s">
        <v>77</v>
      </c>
      <c r="AY208" s="236" t="s">
        <v>132</v>
      </c>
    </row>
    <row r="209" s="14" customFormat="1">
      <c r="A209" s="14"/>
      <c r="B209" s="237"/>
      <c r="C209" s="238"/>
      <c r="D209" s="228" t="s">
        <v>140</v>
      </c>
      <c r="E209" s="239" t="s">
        <v>1</v>
      </c>
      <c r="F209" s="240" t="s">
        <v>245</v>
      </c>
      <c r="G209" s="238"/>
      <c r="H209" s="241">
        <v>17.706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140</v>
      </c>
      <c r="AU209" s="247" t="s">
        <v>84</v>
      </c>
      <c r="AV209" s="14" t="s">
        <v>84</v>
      </c>
      <c r="AW209" s="14" t="s">
        <v>32</v>
      </c>
      <c r="AX209" s="14" t="s">
        <v>82</v>
      </c>
      <c r="AY209" s="247" t="s">
        <v>132</v>
      </c>
    </row>
    <row r="210" s="2" customFormat="1" ht="24.15" customHeight="1">
      <c r="A210" s="38"/>
      <c r="B210" s="39"/>
      <c r="C210" s="212" t="s">
        <v>246</v>
      </c>
      <c r="D210" s="212" t="s">
        <v>134</v>
      </c>
      <c r="E210" s="213" t="s">
        <v>247</v>
      </c>
      <c r="F210" s="214" t="s">
        <v>248</v>
      </c>
      <c r="G210" s="215" t="s">
        <v>148</v>
      </c>
      <c r="H210" s="216">
        <v>12.074999999999999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2.5018699999999998</v>
      </c>
      <c r="R210" s="222">
        <f>Q210*H210</f>
        <v>30.210080249999997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138</v>
      </c>
      <c r="AT210" s="224" t="s">
        <v>134</v>
      </c>
      <c r="AU210" s="224" t="s">
        <v>84</v>
      </c>
      <c r="AY210" s="17" t="s">
        <v>132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82</v>
      </c>
      <c r="BK210" s="225">
        <f>ROUND(I210*H210,2)</f>
        <v>0</v>
      </c>
      <c r="BL210" s="17" t="s">
        <v>138</v>
      </c>
      <c r="BM210" s="224" t="s">
        <v>249</v>
      </c>
    </row>
    <row r="211" s="13" customFormat="1">
      <c r="A211" s="13"/>
      <c r="B211" s="226"/>
      <c r="C211" s="227"/>
      <c r="D211" s="228" t="s">
        <v>140</v>
      </c>
      <c r="E211" s="229" t="s">
        <v>1</v>
      </c>
      <c r="F211" s="230" t="s">
        <v>250</v>
      </c>
      <c r="G211" s="227"/>
      <c r="H211" s="229" t="s">
        <v>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140</v>
      </c>
      <c r="AU211" s="236" t="s">
        <v>84</v>
      </c>
      <c r="AV211" s="13" t="s">
        <v>82</v>
      </c>
      <c r="AW211" s="13" t="s">
        <v>32</v>
      </c>
      <c r="AX211" s="13" t="s">
        <v>77</v>
      </c>
      <c r="AY211" s="236" t="s">
        <v>132</v>
      </c>
    </row>
    <row r="212" s="14" customFormat="1">
      <c r="A212" s="14"/>
      <c r="B212" s="237"/>
      <c r="C212" s="238"/>
      <c r="D212" s="228" t="s">
        <v>140</v>
      </c>
      <c r="E212" s="239" t="s">
        <v>1</v>
      </c>
      <c r="F212" s="240" t="s">
        <v>251</v>
      </c>
      <c r="G212" s="238"/>
      <c r="H212" s="241">
        <v>12.074999999999999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140</v>
      </c>
      <c r="AU212" s="247" t="s">
        <v>84</v>
      </c>
      <c r="AV212" s="14" t="s">
        <v>84</v>
      </c>
      <c r="AW212" s="14" t="s">
        <v>32</v>
      </c>
      <c r="AX212" s="14" t="s">
        <v>82</v>
      </c>
      <c r="AY212" s="247" t="s">
        <v>132</v>
      </c>
    </row>
    <row r="213" s="2" customFormat="1" ht="16.5" customHeight="1">
      <c r="A213" s="38"/>
      <c r="B213" s="39"/>
      <c r="C213" s="212" t="s">
        <v>7</v>
      </c>
      <c r="D213" s="212" t="s">
        <v>134</v>
      </c>
      <c r="E213" s="213" t="s">
        <v>252</v>
      </c>
      <c r="F213" s="214" t="s">
        <v>253</v>
      </c>
      <c r="G213" s="215" t="s">
        <v>137</v>
      </c>
      <c r="H213" s="216">
        <v>3.7679999999999998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0.00247</v>
      </c>
      <c r="R213" s="222">
        <f>Q213*H213</f>
        <v>0.0093069599999999995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138</v>
      </c>
      <c r="AT213" s="224" t="s">
        <v>134</v>
      </c>
      <c r="AU213" s="224" t="s">
        <v>84</v>
      </c>
      <c r="AY213" s="17" t="s">
        <v>132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82</v>
      </c>
      <c r="BK213" s="225">
        <f>ROUND(I213*H213,2)</f>
        <v>0</v>
      </c>
      <c r="BL213" s="17" t="s">
        <v>138</v>
      </c>
      <c r="BM213" s="224" t="s">
        <v>254</v>
      </c>
    </row>
    <row r="214" s="14" customFormat="1">
      <c r="A214" s="14"/>
      <c r="B214" s="237"/>
      <c r="C214" s="238"/>
      <c r="D214" s="228" t="s">
        <v>140</v>
      </c>
      <c r="E214" s="239" t="s">
        <v>1</v>
      </c>
      <c r="F214" s="240" t="s">
        <v>255</v>
      </c>
      <c r="G214" s="238"/>
      <c r="H214" s="241">
        <v>3.7679999999999998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140</v>
      </c>
      <c r="AU214" s="247" t="s">
        <v>84</v>
      </c>
      <c r="AV214" s="14" t="s">
        <v>84</v>
      </c>
      <c r="AW214" s="14" t="s">
        <v>32</v>
      </c>
      <c r="AX214" s="14" t="s">
        <v>82</v>
      </c>
      <c r="AY214" s="247" t="s">
        <v>132</v>
      </c>
    </row>
    <row r="215" s="2" customFormat="1" ht="16.5" customHeight="1">
      <c r="A215" s="38"/>
      <c r="B215" s="39"/>
      <c r="C215" s="212" t="s">
        <v>256</v>
      </c>
      <c r="D215" s="212" t="s">
        <v>134</v>
      </c>
      <c r="E215" s="213" t="s">
        <v>257</v>
      </c>
      <c r="F215" s="214" t="s">
        <v>258</v>
      </c>
      <c r="G215" s="215" t="s">
        <v>137</v>
      </c>
      <c r="H215" s="216">
        <v>3.7679999999999998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138</v>
      </c>
      <c r="AT215" s="224" t="s">
        <v>134</v>
      </c>
      <c r="AU215" s="224" t="s">
        <v>84</v>
      </c>
      <c r="AY215" s="17" t="s">
        <v>132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82</v>
      </c>
      <c r="BK215" s="225">
        <f>ROUND(I215*H215,2)</f>
        <v>0</v>
      </c>
      <c r="BL215" s="17" t="s">
        <v>138</v>
      </c>
      <c r="BM215" s="224" t="s">
        <v>259</v>
      </c>
    </row>
    <row r="216" s="2" customFormat="1" ht="16.5" customHeight="1">
      <c r="A216" s="38"/>
      <c r="B216" s="39"/>
      <c r="C216" s="212" t="s">
        <v>260</v>
      </c>
      <c r="D216" s="212" t="s">
        <v>134</v>
      </c>
      <c r="E216" s="213" t="s">
        <v>261</v>
      </c>
      <c r="F216" s="214" t="s">
        <v>262</v>
      </c>
      <c r="G216" s="215" t="s">
        <v>178</v>
      </c>
      <c r="H216" s="216">
        <v>0.73099999999999998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1.06277</v>
      </c>
      <c r="R216" s="222">
        <f>Q216*H216</f>
        <v>0.77688486999999995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138</v>
      </c>
      <c r="AT216" s="224" t="s">
        <v>134</v>
      </c>
      <c r="AU216" s="224" t="s">
        <v>84</v>
      </c>
      <c r="AY216" s="17" t="s">
        <v>132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82</v>
      </c>
      <c r="BK216" s="225">
        <f>ROUND(I216*H216,2)</f>
        <v>0</v>
      </c>
      <c r="BL216" s="17" t="s">
        <v>138</v>
      </c>
      <c r="BM216" s="224" t="s">
        <v>263</v>
      </c>
    </row>
    <row r="217" s="13" customFormat="1">
      <c r="A217" s="13"/>
      <c r="B217" s="226"/>
      <c r="C217" s="227"/>
      <c r="D217" s="228" t="s">
        <v>140</v>
      </c>
      <c r="E217" s="229" t="s">
        <v>1</v>
      </c>
      <c r="F217" s="230" t="s">
        <v>264</v>
      </c>
      <c r="G217" s="227"/>
      <c r="H217" s="229" t="s">
        <v>1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140</v>
      </c>
      <c r="AU217" s="236" t="s">
        <v>84</v>
      </c>
      <c r="AV217" s="13" t="s">
        <v>82</v>
      </c>
      <c r="AW217" s="13" t="s">
        <v>32</v>
      </c>
      <c r="AX217" s="13" t="s">
        <v>77</v>
      </c>
      <c r="AY217" s="236" t="s">
        <v>132</v>
      </c>
    </row>
    <row r="218" s="14" customFormat="1">
      <c r="A218" s="14"/>
      <c r="B218" s="237"/>
      <c r="C218" s="238"/>
      <c r="D218" s="228" t="s">
        <v>140</v>
      </c>
      <c r="E218" s="239" t="s">
        <v>1</v>
      </c>
      <c r="F218" s="240" t="s">
        <v>265</v>
      </c>
      <c r="G218" s="238"/>
      <c r="H218" s="241">
        <v>0.73099999999999998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140</v>
      </c>
      <c r="AU218" s="247" t="s">
        <v>84</v>
      </c>
      <c r="AV218" s="14" t="s">
        <v>84</v>
      </c>
      <c r="AW218" s="14" t="s">
        <v>32</v>
      </c>
      <c r="AX218" s="14" t="s">
        <v>82</v>
      </c>
      <c r="AY218" s="247" t="s">
        <v>132</v>
      </c>
    </row>
    <row r="219" s="2" customFormat="1" ht="24.15" customHeight="1">
      <c r="A219" s="38"/>
      <c r="B219" s="39"/>
      <c r="C219" s="212" t="s">
        <v>266</v>
      </c>
      <c r="D219" s="212" t="s">
        <v>134</v>
      </c>
      <c r="E219" s="213" t="s">
        <v>267</v>
      </c>
      <c r="F219" s="214" t="s">
        <v>268</v>
      </c>
      <c r="G219" s="215" t="s">
        <v>148</v>
      </c>
      <c r="H219" s="216">
        <v>22.274000000000001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2.5018699999999998</v>
      </c>
      <c r="R219" s="222">
        <f>Q219*H219</f>
        <v>55.726652379999997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138</v>
      </c>
      <c r="AT219" s="224" t="s">
        <v>134</v>
      </c>
      <c r="AU219" s="224" t="s">
        <v>84</v>
      </c>
      <c r="AY219" s="17" t="s">
        <v>132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82</v>
      </c>
      <c r="BK219" s="225">
        <f>ROUND(I219*H219,2)</f>
        <v>0</v>
      </c>
      <c r="BL219" s="17" t="s">
        <v>138</v>
      </c>
      <c r="BM219" s="224" t="s">
        <v>269</v>
      </c>
    </row>
    <row r="220" s="13" customFormat="1">
      <c r="A220" s="13"/>
      <c r="B220" s="226"/>
      <c r="C220" s="227"/>
      <c r="D220" s="228" t="s">
        <v>140</v>
      </c>
      <c r="E220" s="229" t="s">
        <v>1</v>
      </c>
      <c r="F220" s="230" t="s">
        <v>165</v>
      </c>
      <c r="G220" s="227"/>
      <c r="H220" s="229" t="s">
        <v>1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140</v>
      </c>
      <c r="AU220" s="236" t="s">
        <v>84</v>
      </c>
      <c r="AV220" s="13" t="s">
        <v>82</v>
      </c>
      <c r="AW220" s="13" t="s">
        <v>32</v>
      </c>
      <c r="AX220" s="13" t="s">
        <v>77</v>
      </c>
      <c r="AY220" s="236" t="s">
        <v>132</v>
      </c>
    </row>
    <row r="221" s="14" customFormat="1">
      <c r="A221" s="14"/>
      <c r="B221" s="237"/>
      <c r="C221" s="238"/>
      <c r="D221" s="228" t="s">
        <v>140</v>
      </c>
      <c r="E221" s="239" t="s">
        <v>1</v>
      </c>
      <c r="F221" s="240" t="s">
        <v>270</v>
      </c>
      <c r="G221" s="238"/>
      <c r="H221" s="241">
        <v>22.274000000000001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140</v>
      </c>
      <c r="AU221" s="247" t="s">
        <v>84</v>
      </c>
      <c r="AV221" s="14" t="s">
        <v>84</v>
      </c>
      <c r="AW221" s="14" t="s">
        <v>32</v>
      </c>
      <c r="AX221" s="14" t="s">
        <v>82</v>
      </c>
      <c r="AY221" s="247" t="s">
        <v>132</v>
      </c>
    </row>
    <row r="222" s="2" customFormat="1" ht="16.5" customHeight="1">
      <c r="A222" s="38"/>
      <c r="B222" s="39"/>
      <c r="C222" s="212" t="s">
        <v>271</v>
      </c>
      <c r="D222" s="212" t="s">
        <v>134</v>
      </c>
      <c r="E222" s="213" t="s">
        <v>272</v>
      </c>
      <c r="F222" s="214" t="s">
        <v>273</v>
      </c>
      <c r="G222" s="215" t="s">
        <v>137</v>
      </c>
      <c r="H222" s="216">
        <v>15.955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0.0026900000000000001</v>
      </c>
      <c r="R222" s="222">
        <f>Q222*H222</f>
        <v>0.042918950000000004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138</v>
      </c>
      <c r="AT222" s="224" t="s">
        <v>134</v>
      </c>
      <c r="AU222" s="224" t="s">
        <v>84</v>
      </c>
      <c r="AY222" s="17" t="s">
        <v>132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82</v>
      </c>
      <c r="BK222" s="225">
        <f>ROUND(I222*H222,2)</f>
        <v>0</v>
      </c>
      <c r="BL222" s="17" t="s">
        <v>138</v>
      </c>
      <c r="BM222" s="224" t="s">
        <v>274</v>
      </c>
    </row>
    <row r="223" s="13" customFormat="1">
      <c r="A223" s="13"/>
      <c r="B223" s="226"/>
      <c r="C223" s="227"/>
      <c r="D223" s="228" t="s">
        <v>140</v>
      </c>
      <c r="E223" s="229" t="s">
        <v>1</v>
      </c>
      <c r="F223" s="230" t="s">
        <v>165</v>
      </c>
      <c r="G223" s="227"/>
      <c r="H223" s="229" t="s">
        <v>1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140</v>
      </c>
      <c r="AU223" s="236" t="s">
        <v>84</v>
      </c>
      <c r="AV223" s="13" t="s">
        <v>82</v>
      </c>
      <c r="AW223" s="13" t="s">
        <v>32</v>
      </c>
      <c r="AX223" s="13" t="s">
        <v>77</v>
      </c>
      <c r="AY223" s="236" t="s">
        <v>132</v>
      </c>
    </row>
    <row r="224" s="14" customFormat="1">
      <c r="A224" s="14"/>
      <c r="B224" s="237"/>
      <c r="C224" s="238"/>
      <c r="D224" s="228" t="s">
        <v>140</v>
      </c>
      <c r="E224" s="239" t="s">
        <v>1</v>
      </c>
      <c r="F224" s="240" t="s">
        <v>275</v>
      </c>
      <c r="G224" s="238"/>
      <c r="H224" s="241">
        <v>15.955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140</v>
      </c>
      <c r="AU224" s="247" t="s">
        <v>84</v>
      </c>
      <c r="AV224" s="14" t="s">
        <v>84</v>
      </c>
      <c r="AW224" s="14" t="s">
        <v>32</v>
      </c>
      <c r="AX224" s="14" t="s">
        <v>82</v>
      </c>
      <c r="AY224" s="247" t="s">
        <v>132</v>
      </c>
    </row>
    <row r="225" s="2" customFormat="1" ht="16.5" customHeight="1">
      <c r="A225" s="38"/>
      <c r="B225" s="39"/>
      <c r="C225" s="212" t="s">
        <v>276</v>
      </c>
      <c r="D225" s="212" t="s">
        <v>134</v>
      </c>
      <c r="E225" s="213" t="s">
        <v>277</v>
      </c>
      <c r="F225" s="214" t="s">
        <v>278</v>
      </c>
      <c r="G225" s="215" t="s">
        <v>137</v>
      </c>
      <c r="H225" s="216">
        <v>15.955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138</v>
      </c>
      <c r="AT225" s="224" t="s">
        <v>134</v>
      </c>
      <c r="AU225" s="224" t="s">
        <v>84</v>
      </c>
      <c r="AY225" s="17" t="s">
        <v>132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82</v>
      </c>
      <c r="BK225" s="225">
        <f>ROUND(I225*H225,2)</f>
        <v>0</v>
      </c>
      <c r="BL225" s="17" t="s">
        <v>138</v>
      </c>
      <c r="BM225" s="224" t="s">
        <v>279</v>
      </c>
    </row>
    <row r="226" s="2" customFormat="1" ht="21.75" customHeight="1">
      <c r="A226" s="38"/>
      <c r="B226" s="39"/>
      <c r="C226" s="212" t="s">
        <v>280</v>
      </c>
      <c r="D226" s="212" t="s">
        <v>134</v>
      </c>
      <c r="E226" s="213" t="s">
        <v>281</v>
      </c>
      <c r="F226" s="214" t="s">
        <v>282</v>
      </c>
      <c r="G226" s="215" t="s">
        <v>178</v>
      </c>
      <c r="H226" s="216">
        <v>2.0049999999999999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1.0606199999999999</v>
      </c>
      <c r="R226" s="222">
        <f>Q226*H226</f>
        <v>2.1265430999999997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138</v>
      </c>
      <c r="AT226" s="224" t="s">
        <v>134</v>
      </c>
      <c r="AU226" s="224" t="s">
        <v>84</v>
      </c>
      <c r="AY226" s="17" t="s">
        <v>132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82</v>
      </c>
      <c r="BK226" s="225">
        <f>ROUND(I226*H226,2)</f>
        <v>0</v>
      </c>
      <c r="BL226" s="17" t="s">
        <v>138</v>
      </c>
      <c r="BM226" s="224" t="s">
        <v>283</v>
      </c>
    </row>
    <row r="227" s="14" customFormat="1">
      <c r="A227" s="14"/>
      <c r="B227" s="237"/>
      <c r="C227" s="238"/>
      <c r="D227" s="228" t="s">
        <v>140</v>
      </c>
      <c r="E227" s="239" t="s">
        <v>1</v>
      </c>
      <c r="F227" s="240" t="s">
        <v>284</v>
      </c>
      <c r="G227" s="238"/>
      <c r="H227" s="241">
        <v>2.0049999999999999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140</v>
      </c>
      <c r="AU227" s="247" t="s">
        <v>84</v>
      </c>
      <c r="AV227" s="14" t="s">
        <v>84</v>
      </c>
      <c r="AW227" s="14" t="s">
        <v>32</v>
      </c>
      <c r="AX227" s="14" t="s">
        <v>82</v>
      </c>
      <c r="AY227" s="247" t="s">
        <v>132</v>
      </c>
    </row>
    <row r="228" s="12" customFormat="1" ht="22.8" customHeight="1">
      <c r="A228" s="12"/>
      <c r="B228" s="196"/>
      <c r="C228" s="197"/>
      <c r="D228" s="198" t="s">
        <v>76</v>
      </c>
      <c r="E228" s="210" t="s">
        <v>153</v>
      </c>
      <c r="F228" s="210" t="s">
        <v>285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SUM(P229:P258)</f>
        <v>0</v>
      </c>
      <c r="Q228" s="204"/>
      <c r="R228" s="205">
        <f>SUM(R229:R258)</f>
        <v>20.880830249999999</v>
      </c>
      <c r="S228" s="204"/>
      <c r="T228" s="206">
        <f>SUM(T229:T258)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82</v>
      </c>
      <c r="AT228" s="208" t="s">
        <v>76</v>
      </c>
      <c r="AU228" s="208" t="s">
        <v>82</v>
      </c>
      <c r="AY228" s="207" t="s">
        <v>132</v>
      </c>
      <c r="BK228" s="209">
        <f>SUM(BK229:BK258)</f>
        <v>0</v>
      </c>
    </row>
    <row r="229" s="2" customFormat="1" ht="37.8" customHeight="1">
      <c r="A229" s="38"/>
      <c r="B229" s="39"/>
      <c r="C229" s="212" t="s">
        <v>286</v>
      </c>
      <c r="D229" s="212" t="s">
        <v>134</v>
      </c>
      <c r="E229" s="213" t="s">
        <v>287</v>
      </c>
      <c r="F229" s="214" t="s">
        <v>288</v>
      </c>
      <c r="G229" s="215" t="s">
        <v>137</v>
      </c>
      <c r="H229" s="216">
        <v>1.44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0.18539</v>
      </c>
      <c r="R229" s="222">
        <f>Q229*H229</f>
        <v>0.26696159999999997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138</v>
      </c>
      <c r="AT229" s="224" t="s">
        <v>134</v>
      </c>
      <c r="AU229" s="224" t="s">
        <v>84</v>
      </c>
      <c r="AY229" s="17" t="s">
        <v>132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82</v>
      </c>
      <c r="BK229" s="225">
        <f>ROUND(I229*H229,2)</f>
        <v>0</v>
      </c>
      <c r="BL229" s="17" t="s">
        <v>138</v>
      </c>
      <c r="BM229" s="224" t="s">
        <v>289</v>
      </c>
    </row>
    <row r="230" s="13" customFormat="1">
      <c r="A230" s="13"/>
      <c r="B230" s="226"/>
      <c r="C230" s="227"/>
      <c r="D230" s="228" t="s">
        <v>140</v>
      </c>
      <c r="E230" s="229" t="s">
        <v>1</v>
      </c>
      <c r="F230" s="230" t="s">
        <v>290</v>
      </c>
      <c r="G230" s="227"/>
      <c r="H230" s="229" t="s">
        <v>1</v>
      </c>
      <c r="I230" s="231"/>
      <c r="J230" s="227"/>
      <c r="K230" s="227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140</v>
      </c>
      <c r="AU230" s="236" t="s">
        <v>84</v>
      </c>
      <c r="AV230" s="13" t="s">
        <v>82</v>
      </c>
      <c r="AW230" s="13" t="s">
        <v>32</v>
      </c>
      <c r="AX230" s="13" t="s">
        <v>77</v>
      </c>
      <c r="AY230" s="236" t="s">
        <v>132</v>
      </c>
    </row>
    <row r="231" s="14" customFormat="1">
      <c r="A231" s="14"/>
      <c r="B231" s="237"/>
      <c r="C231" s="238"/>
      <c r="D231" s="228" t="s">
        <v>140</v>
      </c>
      <c r="E231" s="239" t="s">
        <v>1</v>
      </c>
      <c r="F231" s="240" t="s">
        <v>291</v>
      </c>
      <c r="G231" s="238"/>
      <c r="H231" s="241">
        <v>1.44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140</v>
      </c>
      <c r="AU231" s="247" t="s">
        <v>84</v>
      </c>
      <c r="AV231" s="14" t="s">
        <v>84</v>
      </c>
      <c r="AW231" s="14" t="s">
        <v>32</v>
      </c>
      <c r="AX231" s="14" t="s">
        <v>82</v>
      </c>
      <c r="AY231" s="247" t="s">
        <v>132</v>
      </c>
    </row>
    <row r="232" s="2" customFormat="1" ht="33" customHeight="1">
      <c r="A232" s="38"/>
      <c r="B232" s="39"/>
      <c r="C232" s="212" t="s">
        <v>292</v>
      </c>
      <c r="D232" s="212" t="s">
        <v>134</v>
      </c>
      <c r="E232" s="213" t="s">
        <v>293</v>
      </c>
      <c r="F232" s="214" t="s">
        <v>294</v>
      </c>
      <c r="G232" s="215" t="s">
        <v>137</v>
      </c>
      <c r="H232" s="216">
        <v>86.329999999999998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0.17111999999999999</v>
      </c>
      <c r="R232" s="222">
        <f>Q232*H232</f>
        <v>14.772789599999999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138</v>
      </c>
      <c r="AT232" s="224" t="s">
        <v>134</v>
      </c>
      <c r="AU232" s="224" t="s">
        <v>84</v>
      </c>
      <c r="AY232" s="17" t="s">
        <v>132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82</v>
      </c>
      <c r="BK232" s="225">
        <f>ROUND(I232*H232,2)</f>
        <v>0</v>
      </c>
      <c r="BL232" s="17" t="s">
        <v>138</v>
      </c>
      <c r="BM232" s="224" t="s">
        <v>295</v>
      </c>
    </row>
    <row r="233" s="14" customFormat="1">
      <c r="A233" s="14"/>
      <c r="B233" s="237"/>
      <c r="C233" s="238"/>
      <c r="D233" s="228" t="s">
        <v>140</v>
      </c>
      <c r="E233" s="239" t="s">
        <v>1</v>
      </c>
      <c r="F233" s="240" t="s">
        <v>296</v>
      </c>
      <c r="G233" s="238"/>
      <c r="H233" s="241">
        <v>86.329999999999998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140</v>
      </c>
      <c r="AU233" s="247" t="s">
        <v>84</v>
      </c>
      <c r="AV233" s="14" t="s">
        <v>84</v>
      </c>
      <c r="AW233" s="14" t="s">
        <v>32</v>
      </c>
      <c r="AX233" s="14" t="s">
        <v>82</v>
      </c>
      <c r="AY233" s="247" t="s">
        <v>132</v>
      </c>
    </row>
    <row r="234" s="2" customFormat="1" ht="24.15" customHeight="1">
      <c r="A234" s="38"/>
      <c r="B234" s="39"/>
      <c r="C234" s="212" t="s">
        <v>297</v>
      </c>
      <c r="D234" s="212" t="s">
        <v>134</v>
      </c>
      <c r="E234" s="213" t="s">
        <v>298</v>
      </c>
      <c r="F234" s="214" t="s">
        <v>299</v>
      </c>
      <c r="G234" s="215" t="s">
        <v>300</v>
      </c>
      <c r="H234" s="216">
        <v>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0.15339</v>
      </c>
      <c r="R234" s="222">
        <f>Q234*H234</f>
        <v>0.30678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138</v>
      </c>
      <c r="AT234" s="224" t="s">
        <v>134</v>
      </c>
      <c r="AU234" s="224" t="s">
        <v>84</v>
      </c>
      <c r="AY234" s="17" t="s">
        <v>132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82</v>
      </c>
      <c r="BK234" s="225">
        <f>ROUND(I234*H234,2)</f>
        <v>0</v>
      </c>
      <c r="BL234" s="17" t="s">
        <v>138</v>
      </c>
      <c r="BM234" s="224" t="s">
        <v>301</v>
      </c>
    </row>
    <row r="235" s="13" customFormat="1">
      <c r="A235" s="13"/>
      <c r="B235" s="226"/>
      <c r="C235" s="227"/>
      <c r="D235" s="228" t="s">
        <v>140</v>
      </c>
      <c r="E235" s="229" t="s">
        <v>1</v>
      </c>
      <c r="F235" s="230" t="s">
        <v>302</v>
      </c>
      <c r="G235" s="227"/>
      <c r="H235" s="229" t="s">
        <v>1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140</v>
      </c>
      <c r="AU235" s="236" t="s">
        <v>84</v>
      </c>
      <c r="AV235" s="13" t="s">
        <v>82</v>
      </c>
      <c r="AW235" s="13" t="s">
        <v>32</v>
      </c>
      <c r="AX235" s="13" t="s">
        <v>77</v>
      </c>
      <c r="AY235" s="236" t="s">
        <v>132</v>
      </c>
    </row>
    <row r="236" s="14" customFormat="1">
      <c r="A236" s="14"/>
      <c r="B236" s="237"/>
      <c r="C236" s="238"/>
      <c r="D236" s="228" t="s">
        <v>140</v>
      </c>
      <c r="E236" s="239" t="s">
        <v>1</v>
      </c>
      <c r="F236" s="240" t="s">
        <v>84</v>
      </c>
      <c r="G236" s="238"/>
      <c r="H236" s="241">
        <v>2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7" t="s">
        <v>140</v>
      </c>
      <c r="AU236" s="247" t="s">
        <v>84</v>
      </c>
      <c r="AV236" s="14" t="s">
        <v>84</v>
      </c>
      <c r="AW236" s="14" t="s">
        <v>32</v>
      </c>
      <c r="AX236" s="14" t="s">
        <v>82</v>
      </c>
      <c r="AY236" s="247" t="s">
        <v>132</v>
      </c>
    </row>
    <row r="237" s="2" customFormat="1" ht="37.8" customHeight="1">
      <c r="A237" s="38"/>
      <c r="B237" s="39"/>
      <c r="C237" s="212" t="s">
        <v>303</v>
      </c>
      <c r="D237" s="212" t="s">
        <v>134</v>
      </c>
      <c r="E237" s="213" t="s">
        <v>304</v>
      </c>
      <c r="F237" s="214" t="s">
        <v>305</v>
      </c>
      <c r="G237" s="215" t="s">
        <v>178</v>
      </c>
      <c r="H237" s="216">
        <v>0.63200000000000001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0.017090000000000001</v>
      </c>
      <c r="R237" s="222">
        <f>Q237*H237</f>
        <v>0.010800880000000001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138</v>
      </c>
      <c r="AT237" s="224" t="s">
        <v>134</v>
      </c>
      <c r="AU237" s="224" t="s">
        <v>84</v>
      </c>
      <c r="AY237" s="17" t="s">
        <v>132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82</v>
      </c>
      <c r="BK237" s="225">
        <f>ROUND(I237*H237,2)</f>
        <v>0</v>
      </c>
      <c r="BL237" s="17" t="s">
        <v>138</v>
      </c>
      <c r="BM237" s="224" t="s">
        <v>306</v>
      </c>
    </row>
    <row r="238" s="13" customFormat="1">
      <c r="A238" s="13"/>
      <c r="B238" s="226"/>
      <c r="C238" s="227"/>
      <c r="D238" s="228" t="s">
        <v>140</v>
      </c>
      <c r="E238" s="229" t="s">
        <v>1</v>
      </c>
      <c r="F238" s="230" t="s">
        <v>307</v>
      </c>
      <c r="G238" s="227"/>
      <c r="H238" s="229" t="s">
        <v>1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140</v>
      </c>
      <c r="AU238" s="236" t="s">
        <v>84</v>
      </c>
      <c r="AV238" s="13" t="s">
        <v>82</v>
      </c>
      <c r="AW238" s="13" t="s">
        <v>32</v>
      </c>
      <c r="AX238" s="13" t="s">
        <v>77</v>
      </c>
      <c r="AY238" s="236" t="s">
        <v>132</v>
      </c>
    </row>
    <row r="239" s="14" customFormat="1">
      <c r="A239" s="14"/>
      <c r="B239" s="237"/>
      <c r="C239" s="238"/>
      <c r="D239" s="228" t="s">
        <v>140</v>
      </c>
      <c r="E239" s="239" t="s">
        <v>1</v>
      </c>
      <c r="F239" s="240" t="s">
        <v>308</v>
      </c>
      <c r="G239" s="238"/>
      <c r="H239" s="241">
        <v>0.094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140</v>
      </c>
      <c r="AU239" s="247" t="s">
        <v>84</v>
      </c>
      <c r="AV239" s="14" t="s">
        <v>84</v>
      </c>
      <c r="AW239" s="14" t="s">
        <v>32</v>
      </c>
      <c r="AX239" s="14" t="s">
        <v>77</v>
      </c>
      <c r="AY239" s="247" t="s">
        <v>132</v>
      </c>
    </row>
    <row r="240" s="13" customFormat="1">
      <c r="A240" s="13"/>
      <c r="B240" s="226"/>
      <c r="C240" s="227"/>
      <c r="D240" s="228" t="s">
        <v>140</v>
      </c>
      <c r="E240" s="229" t="s">
        <v>1</v>
      </c>
      <c r="F240" s="230" t="s">
        <v>309</v>
      </c>
      <c r="G240" s="227"/>
      <c r="H240" s="229" t="s">
        <v>1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84</v>
      </c>
      <c r="AV240" s="13" t="s">
        <v>82</v>
      </c>
      <c r="AW240" s="13" t="s">
        <v>32</v>
      </c>
      <c r="AX240" s="13" t="s">
        <v>77</v>
      </c>
      <c r="AY240" s="236" t="s">
        <v>132</v>
      </c>
    </row>
    <row r="241" s="14" customFormat="1">
      <c r="A241" s="14"/>
      <c r="B241" s="237"/>
      <c r="C241" s="238"/>
      <c r="D241" s="228" t="s">
        <v>140</v>
      </c>
      <c r="E241" s="239" t="s">
        <v>1</v>
      </c>
      <c r="F241" s="240" t="s">
        <v>310</v>
      </c>
      <c r="G241" s="238"/>
      <c r="H241" s="241">
        <v>0.53800000000000003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140</v>
      </c>
      <c r="AU241" s="247" t="s">
        <v>84</v>
      </c>
      <c r="AV241" s="14" t="s">
        <v>84</v>
      </c>
      <c r="AW241" s="14" t="s">
        <v>32</v>
      </c>
      <c r="AX241" s="14" t="s">
        <v>77</v>
      </c>
      <c r="AY241" s="247" t="s">
        <v>132</v>
      </c>
    </row>
    <row r="242" s="15" customFormat="1">
      <c r="A242" s="15"/>
      <c r="B242" s="248"/>
      <c r="C242" s="249"/>
      <c r="D242" s="228" t="s">
        <v>140</v>
      </c>
      <c r="E242" s="250" t="s">
        <v>1</v>
      </c>
      <c r="F242" s="251" t="s">
        <v>145</v>
      </c>
      <c r="G242" s="249"/>
      <c r="H242" s="252">
        <v>0.63200000000000001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8" t="s">
        <v>140</v>
      </c>
      <c r="AU242" s="258" t="s">
        <v>84</v>
      </c>
      <c r="AV242" s="15" t="s">
        <v>138</v>
      </c>
      <c r="AW242" s="15" t="s">
        <v>32</v>
      </c>
      <c r="AX242" s="15" t="s">
        <v>82</v>
      </c>
      <c r="AY242" s="258" t="s">
        <v>132</v>
      </c>
    </row>
    <row r="243" s="2" customFormat="1" ht="21.75" customHeight="1">
      <c r="A243" s="38"/>
      <c r="B243" s="39"/>
      <c r="C243" s="259" t="s">
        <v>311</v>
      </c>
      <c r="D243" s="259" t="s">
        <v>193</v>
      </c>
      <c r="E243" s="260" t="s">
        <v>312</v>
      </c>
      <c r="F243" s="261" t="s">
        <v>313</v>
      </c>
      <c r="G243" s="262" t="s">
        <v>178</v>
      </c>
      <c r="H243" s="263">
        <v>0.10299999999999999</v>
      </c>
      <c r="I243" s="264"/>
      <c r="J243" s="265">
        <f>ROUND(I243*H243,2)</f>
        <v>0</v>
      </c>
      <c r="K243" s="266"/>
      <c r="L243" s="267"/>
      <c r="M243" s="268" t="s">
        <v>1</v>
      </c>
      <c r="N243" s="269" t="s">
        <v>42</v>
      </c>
      <c r="O243" s="91"/>
      <c r="P243" s="222">
        <f>O243*H243</f>
        <v>0</v>
      </c>
      <c r="Q243" s="222">
        <v>1</v>
      </c>
      <c r="R243" s="222">
        <f>Q243*H243</f>
        <v>0.10299999999999999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182</v>
      </c>
      <c r="AT243" s="224" t="s">
        <v>193</v>
      </c>
      <c r="AU243" s="224" t="s">
        <v>84</v>
      </c>
      <c r="AY243" s="17" t="s">
        <v>132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82</v>
      </c>
      <c r="BK243" s="225">
        <f>ROUND(I243*H243,2)</f>
        <v>0</v>
      </c>
      <c r="BL243" s="17" t="s">
        <v>138</v>
      </c>
      <c r="BM243" s="224" t="s">
        <v>314</v>
      </c>
    </row>
    <row r="244" s="13" customFormat="1">
      <c r="A244" s="13"/>
      <c r="B244" s="226"/>
      <c r="C244" s="227"/>
      <c r="D244" s="228" t="s">
        <v>140</v>
      </c>
      <c r="E244" s="229" t="s">
        <v>1</v>
      </c>
      <c r="F244" s="230" t="s">
        <v>307</v>
      </c>
      <c r="G244" s="227"/>
      <c r="H244" s="229" t="s">
        <v>1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140</v>
      </c>
      <c r="AU244" s="236" t="s">
        <v>84</v>
      </c>
      <c r="AV244" s="13" t="s">
        <v>82</v>
      </c>
      <c r="AW244" s="13" t="s">
        <v>32</v>
      </c>
      <c r="AX244" s="13" t="s">
        <v>77</v>
      </c>
      <c r="AY244" s="236" t="s">
        <v>132</v>
      </c>
    </row>
    <row r="245" s="14" customFormat="1">
      <c r="A245" s="14"/>
      <c r="B245" s="237"/>
      <c r="C245" s="238"/>
      <c r="D245" s="228" t="s">
        <v>140</v>
      </c>
      <c r="E245" s="239" t="s">
        <v>1</v>
      </c>
      <c r="F245" s="240" t="s">
        <v>308</v>
      </c>
      <c r="G245" s="238"/>
      <c r="H245" s="241">
        <v>0.094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140</v>
      </c>
      <c r="AU245" s="247" t="s">
        <v>84</v>
      </c>
      <c r="AV245" s="14" t="s">
        <v>84</v>
      </c>
      <c r="AW245" s="14" t="s">
        <v>32</v>
      </c>
      <c r="AX245" s="14" t="s">
        <v>82</v>
      </c>
      <c r="AY245" s="247" t="s">
        <v>132</v>
      </c>
    </row>
    <row r="246" s="14" customFormat="1">
      <c r="A246" s="14"/>
      <c r="B246" s="237"/>
      <c r="C246" s="238"/>
      <c r="D246" s="228" t="s">
        <v>140</v>
      </c>
      <c r="E246" s="238"/>
      <c r="F246" s="240" t="s">
        <v>315</v>
      </c>
      <c r="G246" s="238"/>
      <c r="H246" s="241">
        <v>0.10299999999999999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140</v>
      </c>
      <c r="AU246" s="247" t="s">
        <v>84</v>
      </c>
      <c r="AV246" s="14" t="s">
        <v>84</v>
      </c>
      <c r="AW246" s="14" t="s">
        <v>4</v>
      </c>
      <c r="AX246" s="14" t="s">
        <v>82</v>
      </c>
      <c r="AY246" s="247" t="s">
        <v>132</v>
      </c>
    </row>
    <row r="247" s="2" customFormat="1" ht="21.75" customHeight="1">
      <c r="A247" s="38"/>
      <c r="B247" s="39"/>
      <c r="C247" s="259" t="s">
        <v>316</v>
      </c>
      <c r="D247" s="259" t="s">
        <v>193</v>
      </c>
      <c r="E247" s="260" t="s">
        <v>317</v>
      </c>
      <c r="F247" s="261" t="s">
        <v>318</v>
      </c>
      <c r="G247" s="262" t="s">
        <v>178</v>
      </c>
      <c r="H247" s="263">
        <v>0.59199999999999997</v>
      </c>
      <c r="I247" s="264"/>
      <c r="J247" s="265">
        <f>ROUND(I247*H247,2)</f>
        <v>0</v>
      </c>
      <c r="K247" s="266"/>
      <c r="L247" s="267"/>
      <c r="M247" s="268" t="s">
        <v>1</v>
      </c>
      <c r="N247" s="269" t="s">
        <v>42</v>
      </c>
      <c r="O247" s="91"/>
      <c r="P247" s="222">
        <f>O247*H247</f>
        <v>0</v>
      </c>
      <c r="Q247" s="222">
        <v>1</v>
      </c>
      <c r="R247" s="222">
        <f>Q247*H247</f>
        <v>0.59199999999999997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182</v>
      </c>
      <c r="AT247" s="224" t="s">
        <v>193</v>
      </c>
      <c r="AU247" s="224" t="s">
        <v>84</v>
      </c>
      <c r="AY247" s="17" t="s">
        <v>132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82</v>
      </c>
      <c r="BK247" s="225">
        <f>ROUND(I247*H247,2)</f>
        <v>0</v>
      </c>
      <c r="BL247" s="17" t="s">
        <v>138</v>
      </c>
      <c r="BM247" s="224" t="s">
        <v>319</v>
      </c>
    </row>
    <row r="248" s="13" customFormat="1">
      <c r="A248" s="13"/>
      <c r="B248" s="226"/>
      <c r="C248" s="227"/>
      <c r="D248" s="228" t="s">
        <v>140</v>
      </c>
      <c r="E248" s="229" t="s">
        <v>1</v>
      </c>
      <c r="F248" s="230" t="s">
        <v>309</v>
      </c>
      <c r="G248" s="227"/>
      <c r="H248" s="229" t="s">
        <v>1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140</v>
      </c>
      <c r="AU248" s="236" t="s">
        <v>84</v>
      </c>
      <c r="AV248" s="13" t="s">
        <v>82</v>
      </c>
      <c r="AW248" s="13" t="s">
        <v>32</v>
      </c>
      <c r="AX248" s="13" t="s">
        <v>77</v>
      </c>
      <c r="AY248" s="236" t="s">
        <v>132</v>
      </c>
    </row>
    <row r="249" s="14" customFormat="1">
      <c r="A249" s="14"/>
      <c r="B249" s="237"/>
      <c r="C249" s="238"/>
      <c r="D249" s="228" t="s">
        <v>140</v>
      </c>
      <c r="E249" s="239" t="s">
        <v>1</v>
      </c>
      <c r="F249" s="240" t="s">
        <v>310</v>
      </c>
      <c r="G249" s="238"/>
      <c r="H249" s="241">
        <v>0.53800000000000003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140</v>
      </c>
      <c r="AU249" s="247" t="s">
        <v>84</v>
      </c>
      <c r="AV249" s="14" t="s">
        <v>84</v>
      </c>
      <c r="AW249" s="14" t="s">
        <v>32</v>
      </c>
      <c r="AX249" s="14" t="s">
        <v>82</v>
      </c>
      <c r="AY249" s="247" t="s">
        <v>132</v>
      </c>
    </row>
    <row r="250" s="14" customFormat="1">
      <c r="A250" s="14"/>
      <c r="B250" s="237"/>
      <c r="C250" s="238"/>
      <c r="D250" s="228" t="s">
        <v>140</v>
      </c>
      <c r="E250" s="238"/>
      <c r="F250" s="240" t="s">
        <v>320</v>
      </c>
      <c r="G250" s="238"/>
      <c r="H250" s="241">
        <v>0.59199999999999997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140</v>
      </c>
      <c r="AU250" s="247" t="s">
        <v>84</v>
      </c>
      <c r="AV250" s="14" t="s">
        <v>84</v>
      </c>
      <c r="AW250" s="14" t="s">
        <v>4</v>
      </c>
      <c r="AX250" s="14" t="s">
        <v>82</v>
      </c>
      <c r="AY250" s="247" t="s">
        <v>132</v>
      </c>
    </row>
    <row r="251" s="2" customFormat="1" ht="24.15" customHeight="1">
      <c r="A251" s="38"/>
      <c r="B251" s="39"/>
      <c r="C251" s="212" t="s">
        <v>321</v>
      </c>
      <c r="D251" s="212" t="s">
        <v>134</v>
      </c>
      <c r="E251" s="213" t="s">
        <v>322</v>
      </c>
      <c r="F251" s="214" t="s">
        <v>323</v>
      </c>
      <c r="G251" s="215" t="s">
        <v>148</v>
      </c>
      <c r="H251" s="216">
        <v>2.1000000000000001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2.2073100000000001</v>
      </c>
      <c r="R251" s="222">
        <f>Q251*H251</f>
        <v>4.635351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138</v>
      </c>
      <c r="AT251" s="224" t="s">
        <v>134</v>
      </c>
      <c r="AU251" s="224" t="s">
        <v>84</v>
      </c>
      <c r="AY251" s="17" t="s">
        <v>132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82</v>
      </c>
      <c r="BK251" s="225">
        <f>ROUND(I251*H251,2)</f>
        <v>0</v>
      </c>
      <c r="BL251" s="17" t="s">
        <v>138</v>
      </c>
      <c r="BM251" s="224" t="s">
        <v>324</v>
      </c>
    </row>
    <row r="252" s="13" customFormat="1">
      <c r="A252" s="13"/>
      <c r="B252" s="226"/>
      <c r="C252" s="227"/>
      <c r="D252" s="228" t="s">
        <v>140</v>
      </c>
      <c r="E252" s="229" t="s">
        <v>1</v>
      </c>
      <c r="F252" s="230" t="s">
        <v>325</v>
      </c>
      <c r="G252" s="227"/>
      <c r="H252" s="229" t="s">
        <v>1</v>
      </c>
      <c r="I252" s="231"/>
      <c r="J252" s="227"/>
      <c r="K252" s="227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140</v>
      </c>
      <c r="AU252" s="236" t="s">
        <v>84</v>
      </c>
      <c r="AV252" s="13" t="s">
        <v>82</v>
      </c>
      <c r="AW252" s="13" t="s">
        <v>32</v>
      </c>
      <c r="AX252" s="13" t="s">
        <v>77</v>
      </c>
      <c r="AY252" s="236" t="s">
        <v>132</v>
      </c>
    </row>
    <row r="253" s="14" customFormat="1">
      <c r="A253" s="14"/>
      <c r="B253" s="237"/>
      <c r="C253" s="238"/>
      <c r="D253" s="228" t="s">
        <v>140</v>
      </c>
      <c r="E253" s="239" t="s">
        <v>1</v>
      </c>
      <c r="F253" s="240" t="s">
        <v>326</v>
      </c>
      <c r="G253" s="238"/>
      <c r="H253" s="241">
        <v>2.1000000000000001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140</v>
      </c>
      <c r="AU253" s="247" t="s">
        <v>84</v>
      </c>
      <c r="AV253" s="14" t="s">
        <v>84</v>
      </c>
      <c r="AW253" s="14" t="s">
        <v>32</v>
      </c>
      <c r="AX253" s="14" t="s">
        <v>82</v>
      </c>
      <c r="AY253" s="247" t="s">
        <v>132</v>
      </c>
    </row>
    <row r="254" s="2" customFormat="1" ht="21.75" customHeight="1">
      <c r="A254" s="38"/>
      <c r="B254" s="39"/>
      <c r="C254" s="212" t="s">
        <v>327</v>
      </c>
      <c r="D254" s="212" t="s">
        <v>134</v>
      </c>
      <c r="E254" s="213" t="s">
        <v>328</v>
      </c>
      <c r="F254" s="214" t="s">
        <v>329</v>
      </c>
      <c r="G254" s="215" t="s">
        <v>178</v>
      </c>
      <c r="H254" s="216">
        <v>0.041000000000000002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1.05237</v>
      </c>
      <c r="R254" s="222">
        <f>Q254*H254</f>
        <v>0.043147170000000006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138</v>
      </c>
      <c r="AT254" s="224" t="s">
        <v>134</v>
      </c>
      <c r="AU254" s="224" t="s">
        <v>84</v>
      </c>
      <c r="AY254" s="17" t="s">
        <v>132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82</v>
      </c>
      <c r="BK254" s="225">
        <f>ROUND(I254*H254,2)</f>
        <v>0</v>
      </c>
      <c r="BL254" s="17" t="s">
        <v>138</v>
      </c>
      <c r="BM254" s="224" t="s">
        <v>330</v>
      </c>
    </row>
    <row r="255" s="13" customFormat="1">
      <c r="A255" s="13"/>
      <c r="B255" s="226"/>
      <c r="C255" s="227"/>
      <c r="D255" s="228" t="s">
        <v>140</v>
      </c>
      <c r="E255" s="229" t="s">
        <v>1</v>
      </c>
      <c r="F255" s="230" t="s">
        <v>331</v>
      </c>
      <c r="G255" s="227"/>
      <c r="H255" s="229" t="s">
        <v>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140</v>
      </c>
      <c r="AU255" s="236" t="s">
        <v>84</v>
      </c>
      <c r="AV255" s="13" t="s">
        <v>82</v>
      </c>
      <c r="AW255" s="13" t="s">
        <v>32</v>
      </c>
      <c r="AX255" s="13" t="s">
        <v>77</v>
      </c>
      <c r="AY255" s="236" t="s">
        <v>132</v>
      </c>
    </row>
    <row r="256" s="14" customFormat="1">
      <c r="A256" s="14"/>
      <c r="B256" s="237"/>
      <c r="C256" s="238"/>
      <c r="D256" s="228" t="s">
        <v>140</v>
      </c>
      <c r="E256" s="239" t="s">
        <v>1</v>
      </c>
      <c r="F256" s="240" t="s">
        <v>332</v>
      </c>
      <c r="G256" s="238"/>
      <c r="H256" s="241">
        <v>0.041000000000000002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140</v>
      </c>
      <c r="AU256" s="247" t="s">
        <v>84</v>
      </c>
      <c r="AV256" s="14" t="s">
        <v>84</v>
      </c>
      <c r="AW256" s="14" t="s">
        <v>32</v>
      </c>
      <c r="AX256" s="14" t="s">
        <v>82</v>
      </c>
      <c r="AY256" s="247" t="s">
        <v>132</v>
      </c>
    </row>
    <row r="257" s="2" customFormat="1" ht="24.15" customHeight="1">
      <c r="A257" s="38"/>
      <c r="B257" s="39"/>
      <c r="C257" s="212" t="s">
        <v>333</v>
      </c>
      <c r="D257" s="212" t="s">
        <v>134</v>
      </c>
      <c r="E257" s="213" t="s">
        <v>334</v>
      </c>
      <c r="F257" s="214" t="s">
        <v>335</v>
      </c>
      <c r="G257" s="215" t="s">
        <v>300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138</v>
      </c>
      <c r="AT257" s="224" t="s">
        <v>134</v>
      </c>
      <c r="AU257" s="224" t="s">
        <v>84</v>
      </c>
      <c r="AY257" s="17" t="s">
        <v>132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82</v>
      </c>
      <c r="BK257" s="225">
        <f>ROUND(I257*H257,2)</f>
        <v>0</v>
      </c>
      <c r="BL257" s="17" t="s">
        <v>138</v>
      </c>
      <c r="BM257" s="224" t="s">
        <v>336</v>
      </c>
    </row>
    <row r="258" s="2" customFormat="1" ht="37.8" customHeight="1">
      <c r="A258" s="38"/>
      <c r="B258" s="39"/>
      <c r="C258" s="259" t="s">
        <v>337</v>
      </c>
      <c r="D258" s="259" t="s">
        <v>193</v>
      </c>
      <c r="E258" s="260" t="s">
        <v>338</v>
      </c>
      <c r="F258" s="261" t="s">
        <v>339</v>
      </c>
      <c r="G258" s="262" t="s">
        <v>300</v>
      </c>
      <c r="H258" s="263">
        <v>1</v>
      </c>
      <c r="I258" s="264"/>
      <c r="J258" s="265">
        <f>ROUND(I258*H258,2)</f>
        <v>0</v>
      </c>
      <c r="K258" s="266"/>
      <c r="L258" s="267"/>
      <c r="M258" s="268" t="s">
        <v>1</v>
      </c>
      <c r="N258" s="269" t="s">
        <v>42</v>
      </c>
      <c r="O258" s="91"/>
      <c r="P258" s="222">
        <f>O258*H258</f>
        <v>0</v>
      </c>
      <c r="Q258" s="222">
        <v>0.14999999999999999</v>
      </c>
      <c r="R258" s="222">
        <f>Q258*H258</f>
        <v>0.14999999999999999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182</v>
      </c>
      <c r="AT258" s="224" t="s">
        <v>193</v>
      </c>
      <c r="AU258" s="224" t="s">
        <v>84</v>
      </c>
      <c r="AY258" s="17" t="s">
        <v>132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82</v>
      </c>
      <c r="BK258" s="225">
        <f>ROUND(I258*H258,2)</f>
        <v>0</v>
      </c>
      <c r="BL258" s="17" t="s">
        <v>138</v>
      </c>
      <c r="BM258" s="224" t="s">
        <v>340</v>
      </c>
    </row>
    <row r="259" s="12" customFormat="1" ht="22.8" customHeight="1">
      <c r="A259" s="12"/>
      <c r="B259" s="196"/>
      <c r="C259" s="197"/>
      <c r="D259" s="198" t="s">
        <v>76</v>
      </c>
      <c r="E259" s="210" t="s">
        <v>138</v>
      </c>
      <c r="F259" s="210" t="s">
        <v>341</v>
      </c>
      <c r="G259" s="197"/>
      <c r="H259" s="197"/>
      <c r="I259" s="200"/>
      <c r="J259" s="211">
        <f>BK259</f>
        <v>0</v>
      </c>
      <c r="K259" s="197"/>
      <c r="L259" s="202"/>
      <c r="M259" s="203"/>
      <c r="N259" s="204"/>
      <c r="O259" s="204"/>
      <c r="P259" s="205">
        <f>SUM(P260:P276)</f>
        <v>0</v>
      </c>
      <c r="Q259" s="204"/>
      <c r="R259" s="205">
        <f>SUM(R260:R276)</f>
        <v>5.8763763999999998</v>
      </c>
      <c r="S259" s="204"/>
      <c r="T259" s="206">
        <f>SUM(T260:T276)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7" t="s">
        <v>82</v>
      </c>
      <c r="AT259" s="208" t="s">
        <v>76</v>
      </c>
      <c r="AU259" s="208" t="s">
        <v>82</v>
      </c>
      <c r="AY259" s="207" t="s">
        <v>132</v>
      </c>
      <c r="BK259" s="209">
        <f>SUM(BK260:BK276)</f>
        <v>0</v>
      </c>
    </row>
    <row r="260" s="2" customFormat="1" ht="16.5" customHeight="1">
      <c r="A260" s="38"/>
      <c r="B260" s="39"/>
      <c r="C260" s="212" t="s">
        <v>342</v>
      </c>
      <c r="D260" s="212" t="s">
        <v>134</v>
      </c>
      <c r="E260" s="213" t="s">
        <v>343</v>
      </c>
      <c r="F260" s="214" t="s">
        <v>344</v>
      </c>
      <c r="G260" s="215" t="s">
        <v>148</v>
      </c>
      <c r="H260" s="216">
        <v>2.2789999999999999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2.5019800000000001</v>
      </c>
      <c r="R260" s="222">
        <f>Q260*H260</f>
        <v>5.70201242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138</v>
      </c>
      <c r="AT260" s="224" t="s">
        <v>134</v>
      </c>
      <c r="AU260" s="224" t="s">
        <v>84</v>
      </c>
      <c r="AY260" s="17" t="s">
        <v>132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82</v>
      </c>
      <c r="BK260" s="225">
        <f>ROUND(I260*H260,2)</f>
        <v>0</v>
      </c>
      <c r="BL260" s="17" t="s">
        <v>138</v>
      </c>
      <c r="BM260" s="224" t="s">
        <v>345</v>
      </c>
    </row>
    <row r="261" s="14" customFormat="1">
      <c r="A261" s="14"/>
      <c r="B261" s="237"/>
      <c r="C261" s="238"/>
      <c r="D261" s="228" t="s">
        <v>140</v>
      </c>
      <c r="E261" s="239" t="s">
        <v>1</v>
      </c>
      <c r="F261" s="240" t="s">
        <v>346</v>
      </c>
      <c r="G261" s="238"/>
      <c r="H261" s="241">
        <v>2.2789999999999999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140</v>
      </c>
      <c r="AU261" s="247" t="s">
        <v>84</v>
      </c>
      <c r="AV261" s="14" t="s">
        <v>84</v>
      </c>
      <c r="AW261" s="14" t="s">
        <v>32</v>
      </c>
      <c r="AX261" s="14" t="s">
        <v>82</v>
      </c>
      <c r="AY261" s="247" t="s">
        <v>132</v>
      </c>
    </row>
    <row r="262" s="2" customFormat="1" ht="16.5" customHeight="1">
      <c r="A262" s="38"/>
      <c r="B262" s="39"/>
      <c r="C262" s="212" t="s">
        <v>347</v>
      </c>
      <c r="D262" s="212" t="s">
        <v>134</v>
      </c>
      <c r="E262" s="213" t="s">
        <v>348</v>
      </c>
      <c r="F262" s="214" t="s">
        <v>349</v>
      </c>
      <c r="G262" s="215" t="s">
        <v>137</v>
      </c>
      <c r="H262" s="216">
        <v>12.205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0.0084200000000000004</v>
      </c>
      <c r="R262" s="222">
        <f>Q262*H262</f>
        <v>0.1027661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138</v>
      </c>
      <c r="AT262" s="224" t="s">
        <v>134</v>
      </c>
      <c r="AU262" s="224" t="s">
        <v>84</v>
      </c>
      <c r="AY262" s="17" t="s">
        <v>132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82</v>
      </c>
      <c r="BK262" s="225">
        <f>ROUND(I262*H262,2)</f>
        <v>0</v>
      </c>
      <c r="BL262" s="17" t="s">
        <v>138</v>
      </c>
      <c r="BM262" s="224" t="s">
        <v>350</v>
      </c>
    </row>
    <row r="263" s="14" customFormat="1">
      <c r="A263" s="14"/>
      <c r="B263" s="237"/>
      <c r="C263" s="238"/>
      <c r="D263" s="228" t="s">
        <v>140</v>
      </c>
      <c r="E263" s="239" t="s">
        <v>1</v>
      </c>
      <c r="F263" s="240" t="s">
        <v>351</v>
      </c>
      <c r="G263" s="238"/>
      <c r="H263" s="241">
        <v>12.205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140</v>
      </c>
      <c r="AU263" s="247" t="s">
        <v>84</v>
      </c>
      <c r="AV263" s="14" t="s">
        <v>84</v>
      </c>
      <c r="AW263" s="14" t="s">
        <v>32</v>
      </c>
      <c r="AX263" s="14" t="s">
        <v>82</v>
      </c>
      <c r="AY263" s="247" t="s">
        <v>132</v>
      </c>
    </row>
    <row r="264" s="2" customFormat="1" ht="16.5" customHeight="1">
      <c r="A264" s="38"/>
      <c r="B264" s="39"/>
      <c r="C264" s="212" t="s">
        <v>352</v>
      </c>
      <c r="D264" s="212" t="s">
        <v>134</v>
      </c>
      <c r="E264" s="213" t="s">
        <v>353</v>
      </c>
      <c r="F264" s="214" t="s">
        <v>354</v>
      </c>
      <c r="G264" s="215" t="s">
        <v>137</v>
      </c>
      <c r="H264" s="216">
        <v>12.205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</v>
      </c>
      <c r="R264" s="222">
        <f>Q264*H264</f>
        <v>0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138</v>
      </c>
      <c r="AT264" s="224" t="s">
        <v>134</v>
      </c>
      <c r="AU264" s="224" t="s">
        <v>84</v>
      </c>
      <c r="AY264" s="17" t="s">
        <v>132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82</v>
      </c>
      <c r="BK264" s="225">
        <f>ROUND(I264*H264,2)</f>
        <v>0</v>
      </c>
      <c r="BL264" s="17" t="s">
        <v>138</v>
      </c>
      <c r="BM264" s="224" t="s">
        <v>355</v>
      </c>
    </row>
    <row r="265" s="2" customFormat="1" ht="24.15" customHeight="1">
      <c r="A265" s="38"/>
      <c r="B265" s="39"/>
      <c r="C265" s="212" t="s">
        <v>356</v>
      </c>
      <c r="D265" s="212" t="s">
        <v>134</v>
      </c>
      <c r="E265" s="213" t="s">
        <v>357</v>
      </c>
      <c r="F265" s="214" t="s">
        <v>358</v>
      </c>
      <c r="G265" s="215" t="s">
        <v>178</v>
      </c>
      <c r="H265" s="216">
        <v>0.068000000000000005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1.05291</v>
      </c>
      <c r="R265" s="222">
        <f>Q265*H265</f>
        <v>0.071597880000000003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138</v>
      </c>
      <c r="AT265" s="224" t="s">
        <v>134</v>
      </c>
      <c r="AU265" s="224" t="s">
        <v>84</v>
      </c>
      <c r="AY265" s="17" t="s">
        <v>132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82</v>
      </c>
      <c r="BK265" s="225">
        <f>ROUND(I265*H265,2)</f>
        <v>0</v>
      </c>
      <c r="BL265" s="17" t="s">
        <v>138</v>
      </c>
      <c r="BM265" s="224" t="s">
        <v>359</v>
      </c>
    </row>
    <row r="266" s="13" customFormat="1">
      <c r="A266" s="13"/>
      <c r="B266" s="226"/>
      <c r="C266" s="227"/>
      <c r="D266" s="228" t="s">
        <v>140</v>
      </c>
      <c r="E266" s="229" t="s">
        <v>1</v>
      </c>
      <c r="F266" s="230" t="s">
        <v>360</v>
      </c>
      <c r="G266" s="227"/>
      <c r="H266" s="229" t="s">
        <v>1</v>
      </c>
      <c r="I266" s="231"/>
      <c r="J266" s="227"/>
      <c r="K266" s="227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140</v>
      </c>
      <c r="AU266" s="236" t="s">
        <v>84</v>
      </c>
      <c r="AV266" s="13" t="s">
        <v>82</v>
      </c>
      <c r="AW266" s="13" t="s">
        <v>32</v>
      </c>
      <c r="AX266" s="13" t="s">
        <v>77</v>
      </c>
      <c r="AY266" s="236" t="s">
        <v>132</v>
      </c>
    </row>
    <row r="267" s="14" customFormat="1">
      <c r="A267" s="14"/>
      <c r="B267" s="237"/>
      <c r="C267" s="238"/>
      <c r="D267" s="228" t="s">
        <v>140</v>
      </c>
      <c r="E267" s="239" t="s">
        <v>1</v>
      </c>
      <c r="F267" s="240" t="s">
        <v>361</v>
      </c>
      <c r="G267" s="238"/>
      <c r="H267" s="241">
        <v>0.050000000000000003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140</v>
      </c>
      <c r="AU267" s="247" t="s">
        <v>84</v>
      </c>
      <c r="AV267" s="14" t="s">
        <v>84</v>
      </c>
      <c r="AW267" s="14" t="s">
        <v>32</v>
      </c>
      <c r="AX267" s="14" t="s">
        <v>77</v>
      </c>
      <c r="AY267" s="247" t="s">
        <v>132</v>
      </c>
    </row>
    <row r="268" s="13" customFormat="1">
      <c r="A268" s="13"/>
      <c r="B268" s="226"/>
      <c r="C268" s="227"/>
      <c r="D268" s="228" t="s">
        <v>140</v>
      </c>
      <c r="E268" s="229" t="s">
        <v>1</v>
      </c>
      <c r="F268" s="230" t="s">
        <v>362</v>
      </c>
      <c r="G268" s="227"/>
      <c r="H268" s="229" t="s">
        <v>1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140</v>
      </c>
      <c r="AU268" s="236" t="s">
        <v>84</v>
      </c>
      <c r="AV268" s="13" t="s">
        <v>82</v>
      </c>
      <c r="AW268" s="13" t="s">
        <v>32</v>
      </c>
      <c r="AX268" s="13" t="s">
        <v>77</v>
      </c>
      <c r="AY268" s="236" t="s">
        <v>132</v>
      </c>
    </row>
    <row r="269" s="14" customFormat="1">
      <c r="A269" s="14"/>
      <c r="B269" s="237"/>
      <c r="C269" s="238"/>
      <c r="D269" s="228" t="s">
        <v>140</v>
      </c>
      <c r="E269" s="239" t="s">
        <v>1</v>
      </c>
      <c r="F269" s="240" t="s">
        <v>363</v>
      </c>
      <c r="G269" s="238"/>
      <c r="H269" s="241">
        <v>0.017999999999999999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140</v>
      </c>
      <c r="AU269" s="247" t="s">
        <v>84</v>
      </c>
      <c r="AV269" s="14" t="s">
        <v>84</v>
      </c>
      <c r="AW269" s="14" t="s">
        <v>32</v>
      </c>
      <c r="AX269" s="14" t="s">
        <v>77</v>
      </c>
      <c r="AY269" s="247" t="s">
        <v>132</v>
      </c>
    </row>
    <row r="270" s="15" customFormat="1">
      <c r="A270" s="15"/>
      <c r="B270" s="248"/>
      <c r="C270" s="249"/>
      <c r="D270" s="228" t="s">
        <v>140</v>
      </c>
      <c r="E270" s="250" t="s">
        <v>1</v>
      </c>
      <c r="F270" s="251" t="s">
        <v>145</v>
      </c>
      <c r="G270" s="249"/>
      <c r="H270" s="252">
        <v>0.068000000000000005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58" t="s">
        <v>140</v>
      </c>
      <c r="AU270" s="258" t="s">
        <v>84</v>
      </c>
      <c r="AV270" s="15" t="s">
        <v>138</v>
      </c>
      <c r="AW270" s="15" t="s">
        <v>32</v>
      </c>
      <c r="AX270" s="15" t="s">
        <v>82</v>
      </c>
      <c r="AY270" s="258" t="s">
        <v>132</v>
      </c>
    </row>
    <row r="271" s="2" customFormat="1" ht="24.15" customHeight="1">
      <c r="A271" s="38"/>
      <c r="B271" s="39"/>
      <c r="C271" s="212" t="s">
        <v>364</v>
      </c>
      <c r="D271" s="212" t="s">
        <v>134</v>
      </c>
      <c r="E271" s="213" t="s">
        <v>365</v>
      </c>
      <c r="F271" s="214" t="s">
        <v>366</v>
      </c>
      <c r="G271" s="215" t="s">
        <v>148</v>
      </c>
      <c r="H271" s="216">
        <v>0.58499999999999996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138</v>
      </c>
      <c r="AT271" s="224" t="s">
        <v>134</v>
      </c>
      <c r="AU271" s="224" t="s">
        <v>84</v>
      </c>
      <c r="AY271" s="17" t="s">
        <v>132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82</v>
      </c>
      <c r="BK271" s="225">
        <f>ROUND(I271*H271,2)</f>
        <v>0</v>
      </c>
      <c r="BL271" s="17" t="s">
        <v>138</v>
      </c>
      <c r="BM271" s="224" t="s">
        <v>367</v>
      </c>
    </row>
    <row r="272" s="13" customFormat="1">
      <c r="A272" s="13"/>
      <c r="B272" s="226"/>
      <c r="C272" s="227"/>
      <c r="D272" s="228" t="s">
        <v>140</v>
      </c>
      <c r="E272" s="229" t="s">
        <v>1</v>
      </c>
      <c r="F272" s="230" t="s">
        <v>163</v>
      </c>
      <c r="G272" s="227"/>
      <c r="H272" s="229" t="s">
        <v>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84</v>
      </c>
      <c r="AV272" s="13" t="s">
        <v>82</v>
      </c>
      <c r="AW272" s="13" t="s">
        <v>32</v>
      </c>
      <c r="AX272" s="13" t="s">
        <v>77</v>
      </c>
      <c r="AY272" s="236" t="s">
        <v>132</v>
      </c>
    </row>
    <row r="273" s="14" customFormat="1">
      <c r="A273" s="14"/>
      <c r="B273" s="237"/>
      <c r="C273" s="238"/>
      <c r="D273" s="228" t="s">
        <v>140</v>
      </c>
      <c r="E273" s="239" t="s">
        <v>1</v>
      </c>
      <c r="F273" s="240" t="s">
        <v>368</v>
      </c>
      <c r="G273" s="238"/>
      <c r="H273" s="241">
        <v>0.58499999999999996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140</v>
      </c>
      <c r="AU273" s="247" t="s">
        <v>84</v>
      </c>
      <c r="AV273" s="14" t="s">
        <v>84</v>
      </c>
      <c r="AW273" s="14" t="s">
        <v>32</v>
      </c>
      <c r="AX273" s="14" t="s">
        <v>82</v>
      </c>
      <c r="AY273" s="247" t="s">
        <v>132</v>
      </c>
    </row>
    <row r="274" s="2" customFormat="1" ht="33" customHeight="1">
      <c r="A274" s="38"/>
      <c r="B274" s="39"/>
      <c r="C274" s="212" t="s">
        <v>369</v>
      </c>
      <c r="D274" s="212" t="s">
        <v>134</v>
      </c>
      <c r="E274" s="213" t="s">
        <v>370</v>
      </c>
      <c r="F274" s="214" t="s">
        <v>371</v>
      </c>
      <c r="G274" s="215" t="s">
        <v>148</v>
      </c>
      <c r="H274" s="216">
        <v>0.59999999999999998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138</v>
      </c>
      <c r="AT274" s="224" t="s">
        <v>134</v>
      </c>
      <c r="AU274" s="224" t="s">
        <v>84</v>
      </c>
      <c r="AY274" s="17" t="s">
        <v>132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82</v>
      </c>
      <c r="BK274" s="225">
        <f>ROUND(I274*H274,2)</f>
        <v>0</v>
      </c>
      <c r="BL274" s="17" t="s">
        <v>138</v>
      </c>
      <c r="BM274" s="224" t="s">
        <v>372</v>
      </c>
    </row>
    <row r="275" s="13" customFormat="1">
      <c r="A275" s="13"/>
      <c r="B275" s="226"/>
      <c r="C275" s="227"/>
      <c r="D275" s="228" t="s">
        <v>140</v>
      </c>
      <c r="E275" s="229" t="s">
        <v>1</v>
      </c>
      <c r="F275" s="230" t="s">
        <v>373</v>
      </c>
      <c r="G275" s="227"/>
      <c r="H275" s="229" t="s">
        <v>1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84</v>
      </c>
      <c r="AV275" s="13" t="s">
        <v>82</v>
      </c>
      <c r="AW275" s="13" t="s">
        <v>32</v>
      </c>
      <c r="AX275" s="13" t="s">
        <v>77</v>
      </c>
      <c r="AY275" s="236" t="s">
        <v>132</v>
      </c>
    </row>
    <row r="276" s="14" customFormat="1">
      <c r="A276" s="14"/>
      <c r="B276" s="237"/>
      <c r="C276" s="238"/>
      <c r="D276" s="228" t="s">
        <v>140</v>
      </c>
      <c r="E276" s="239" t="s">
        <v>1</v>
      </c>
      <c r="F276" s="240" t="s">
        <v>374</v>
      </c>
      <c r="G276" s="238"/>
      <c r="H276" s="241">
        <v>0.59999999999999998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140</v>
      </c>
      <c r="AU276" s="247" t="s">
        <v>84</v>
      </c>
      <c r="AV276" s="14" t="s">
        <v>84</v>
      </c>
      <c r="AW276" s="14" t="s">
        <v>32</v>
      </c>
      <c r="AX276" s="14" t="s">
        <v>82</v>
      </c>
      <c r="AY276" s="247" t="s">
        <v>132</v>
      </c>
    </row>
    <row r="277" s="12" customFormat="1" ht="22.8" customHeight="1">
      <c r="A277" s="12"/>
      <c r="B277" s="196"/>
      <c r="C277" s="197"/>
      <c r="D277" s="198" t="s">
        <v>76</v>
      </c>
      <c r="E277" s="210" t="s">
        <v>167</v>
      </c>
      <c r="F277" s="210" t="s">
        <v>375</v>
      </c>
      <c r="G277" s="197"/>
      <c r="H277" s="197"/>
      <c r="I277" s="200"/>
      <c r="J277" s="211">
        <f>BK277</f>
        <v>0</v>
      </c>
      <c r="K277" s="197"/>
      <c r="L277" s="202"/>
      <c r="M277" s="203"/>
      <c r="N277" s="204"/>
      <c r="O277" s="204"/>
      <c r="P277" s="205">
        <f>SUM(P278:P297)</f>
        <v>0</v>
      </c>
      <c r="Q277" s="204"/>
      <c r="R277" s="205">
        <f>SUM(R278:R297)</f>
        <v>13.6182468</v>
      </c>
      <c r="S277" s="204"/>
      <c r="T277" s="206">
        <f>SUM(T278:T297)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7" t="s">
        <v>82</v>
      </c>
      <c r="AT277" s="208" t="s">
        <v>76</v>
      </c>
      <c r="AU277" s="208" t="s">
        <v>82</v>
      </c>
      <c r="AY277" s="207" t="s">
        <v>132</v>
      </c>
      <c r="BK277" s="209">
        <f>SUM(BK278:BK297)</f>
        <v>0</v>
      </c>
    </row>
    <row r="278" s="2" customFormat="1" ht="24.15" customHeight="1">
      <c r="A278" s="38"/>
      <c r="B278" s="39"/>
      <c r="C278" s="212" t="s">
        <v>376</v>
      </c>
      <c r="D278" s="212" t="s">
        <v>134</v>
      </c>
      <c r="E278" s="213" t="s">
        <v>377</v>
      </c>
      <c r="F278" s="214" t="s">
        <v>378</v>
      </c>
      <c r="G278" s="215" t="s">
        <v>137</v>
      </c>
      <c r="H278" s="216">
        <v>41.130000000000003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138</v>
      </c>
      <c r="AT278" s="224" t="s">
        <v>134</v>
      </c>
      <c r="AU278" s="224" t="s">
        <v>84</v>
      </c>
      <c r="AY278" s="17" t="s">
        <v>132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82</v>
      </c>
      <c r="BK278" s="225">
        <f>ROUND(I278*H278,2)</f>
        <v>0</v>
      </c>
      <c r="BL278" s="17" t="s">
        <v>138</v>
      </c>
      <c r="BM278" s="224" t="s">
        <v>379</v>
      </c>
    </row>
    <row r="279" s="13" customFormat="1">
      <c r="A279" s="13"/>
      <c r="B279" s="226"/>
      <c r="C279" s="227"/>
      <c r="D279" s="228" t="s">
        <v>140</v>
      </c>
      <c r="E279" s="229" t="s">
        <v>1</v>
      </c>
      <c r="F279" s="230" t="s">
        <v>143</v>
      </c>
      <c r="G279" s="227"/>
      <c r="H279" s="229" t="s">
        <v>1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140</v>
      </c>
      <c r="AU279" s="236" t="s">
        <v>84</v>
      </c>
      <c r="AV279" s="13" t="s">
        <v>82</v>
      </c>
      <c r="AW279" s="13" t="s">
        <v>32</v>
      </c>
      <c r="AX279" s="13" t="s">
        <v>77</v>
      </c>
      <c r="AY279" s="236" t="s">
        <v>132</v>
      </c>
    </row>
    <row r="280" s="14" customFormat="1">
      <c r="A280" s="14"/>
      <c r="B280" s="237"/>
      <c r="C280" s="238"/>
      <c r="D280" s="228" t="s">
        <v>140</v>
      </c>
      <c r="E280" s="239" t="s">
        <v>1</v>
      </c>
      <c r="F280" s="240" t="s">
        <v>228</v>
      </c>
      <c r="G280" s="238"/>
      <c r="H280" s="241">
        <v>41.130000000000003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140</v>
      </c>
      <c r="AU280" s="247" t="s">
        <v>84</v>
      </c>
      <c r="AV280" s="14" t="s">
        <v>84</v>
      </c>
      <c r="AW280" s="14" t="s">
        <v>32</v>
      </c>
      <c r="AX280" s="14" t="s">
        <v>82</v>
      </c>
      <c r="AY280" s="247" t="s">
        <v>132</v>
      </c>
    </row>
    <row r="281" s="2" customFormat="1" ht="21.75" customHeight="1">
      <c r="A281" s="38"/>
      <c r="B281" s="39"/>
      <c r="C281" s="212" t="s">
        <v>380</v>
      </c>
      <c r="D281" s="212" t="s">
        <v>134</v>
      </c>
      <c r="E281" s="213" t="s">
        <v>381</v>
      </c>
      <c r="F281" s="214" t="s">
        <v>382</v>
      </c>
      <c r="G281" s="215" t="s">
        <v>137</v>
      </c>
      <c r="H281" s="216">
        <v>48.140000000000001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138</v>
      </c>
      <c r="AT281" s="224" t="s">
        <v>134</v>
      </c>
      <c r="AU281" s="224" t="s">
        <v>84</v>
      </c>
      <c r="AY281" s="17" t="s">
        <v>132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82</v>
      </c>
      <c r="BK281" s="225">
        <f>ROUND(I281*H281,2)</f>
        <v>0</v>
      </c>
      <c r="BL281" s="17" t="s">
        <v>138</v>
      </c>
      <c r="BM281" s="224" t="s">
        <v>383</v>
      </c>
    </row>
    <row r="282" s="13" customFormat="1">
      <c r="A282" s="13"/>
      <c r="B282" s="226"/>
      <c r="C282" s="227"/>
      <c r="D282" s="228" t="s">
        <v>140</v>
      </c>
      <c r="E282" s="229" t="s">
        <v>1</v>
      </c>
      <c r="F282" s="230" t="s">
        <v>384</v>
      </c>
      <c r="G282" s="227"/>
      <c r="H282" s="229" t="s">
        <v>1</v>
      </c>
      <c r="I282" s="231"/>
      <c r="J282" s="227"/>
      <c r="K282" s="227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140</v>
      </c>
      <c r="AU282" s="236" t="s">
        <v>84</v>
      </c>
      <c r="AV282" s="13" t="s">
        <v>82</v>
      </c>
      <c r="AW282" s="13" t="s">
        <v>32</v>
      </c>
      <c r="AX282" s="13" t="s">
        <v>77</v>
      </c>
      <c r="AY282" s="236" t="s">
        <v>132</v>
      </c>
    </row>
    <row r="283" s="14" customFormat="1">
      <c r="A283" s="14"/>
      <c r="B283" s="237"/>
      <c r="C283" s="238"/>
      <c r="D283" s="228" t="s">
        <v>140</v>
      </c>
      <c r="E283" s="239" t="s">
        <v>1</v>
      </c>
      <c r="F283" s="240" t="s">
        <v>385</v>
      </c>
      <c r="G283" s="238"/>
      <c r="H283" s="241">
        <v>7.0099999999999998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140</v>
      </c>
      <c r="AU283" s="247" t="s">
        <v>84</v>
      </c>
      <c r="AV283" s="14" t="s">
        <v>84</v>
      </c>
      <c r="AW283" s="14" t="s">
        <v>32</v>
      </c>
      <c r="AX283" s="14" t="s">
        <v>77</v>
      </c>
      <c r="AY283" s="247" t="s">
        <v>132</v>
      </c>
    </row>
    <row r="284" s="13" customFormat="1">
      <c r="A284" s="13"/>
      <c r="B284" s="226"/>
      <c r="C284" s="227"/>
      <c r="D284" s="228" t="s">
        <v>140</v>
      </c>
      <c r="E284" s="229" t="s">
        <v>1</v>
      </c>
      <c r="F284" s="230" t="s">
        <v>143</v>
      </c>
      <c r="G284" s="227"/>
      <c r="H284" s="229" t="s">
        <v>1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140</v>
      </c>
      <c r="AU284" s="236" t="s">
        <v>84</v>
      </c>
      <c r="AV284" s="13" t="s">
        <v>82</v>
      </c>
      <c r="AW284" s="13" t="s">
        <v>32</v>
      </c>
      <c r="AX284" s="13" t="s">
        <v>77</v>
      </c>
      <c r="AY284" s="236" t="s">
        <v>132</v>
      </c>
    </row>
    <row r="285" s="14" customFormat="1">
      <c r="A285" s="14"/>
      <c r="B285" s="237"/>
      <c r="C285" s="238"/>
      <c r="D285" s="228" t="s">
        <v>140</v>
      </c>
      <c r="E285" s="239" t="s">
        <v>1</v>
      </c>
      <c r="F285" s="240" t="s">
        <v>228</v>
      </c>
      <c r="G285" s="238"/>
      <c r="H285" s="241">
        <v>41.130000000000003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140</v>
      </c>
      <c r="AU285" s="247" t="s">
        <v>84</v>
      </c>
      <c r="AV285" s="14" t="s">
        <v>84</v>
      </c>
      <c r="AW285" s="14" t="s">
        <v>32</v>
      </c>
      <c r="AX285" s="14" t="s">
        <v>77</v>
      </c>
      <c r="AY285" s="247" t="s">
        <v>132</v>
      </c>
    </row>
    <row r="286" s="15" customFormat="1">
      <c r="A286" s="15"/>
      <c r="B286" s="248"/>
      <c r="C286" s="249"/>
      <c r="D286" s="228" t="s">
        <v>140</v>
      </c>
      <c r="E286" s="250" t="s">
        <v>1</v>
      </c>
      <c r="F286" s="251" t="s">
        <v>145</v>
      </c>
      <c r="G286" s="249"/>
      <c r="H286" s="252">
        <v>48.140000000000001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58" t="s">
        <v>140</v>
      </c>
      <c r="AU286" s="258" t="s">
        <v>84</v>
      </c>
      <c r="AV286" s="15" t="s">
        <v>138</v>
      </c>
      <c r="AW286" s="15" t="s">
        <v>32</v>
      </c>
      <c r="AX286" s="15" t="s">
        <v>82</v>
      </c>
      <c r="AY286" s="258" t="s">
        <v>132</v>
      </c>
    </row>
    <row r="287" s="2" customFormat="1" ht="24.15" customHeight="1">
      <c r="A287" s="38"/>
      <c r="B287" s="39"/>
      <c r="C287" s="212" t="s">
        <v>386</v>
      </c>
      <c r="D287" s="212" t="s">
        <v>134</v>
      </c>
      <c r="E287" s="213" t="s">
        <v>387</v>
      </c>
      <c r="F287" s="214" t="s">
        <v>388</v>
      </c>
      <c r="G287" s="215" t="s">
        <v>137</v>
      </c>
      <c r="H287" s="216">
        <v>7.0099999999999998</v>
      </c>
      <c r="I287" s="217"/>
      <c r="J287" s="218">
        <f>ROUND(I287*H287,2)</f>
        <v>0</v>
      </c>
      <c r="K287" s="219"/>
      <c r="L287" s="44"/>
      <c r="M287" s="220" t="s">
        <v>1</v>
      </c>
      <c r="N287" s="221" t="s">
        <v>42</v>
      </c>
      <c r="O287" s="91"/>
      <c r="P287" s="222">
        <f>O287*H287</f>
        <v>0</v>
      </c>
      <c r="Q287" s="222">
        <v>0.089219999999999994</v>
      </c>
      <c r="R287" s="222">
        <f>Q287*H287</f>
        <v>0.62543219999999988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138</v>
      </c>
      <c r="AT287" s="224" t="s">
        <v>134</v>
      </c>
      <c r="AU287" s="224" t="s">
        <v>84</v>
      </c>
      <c r="AY287" s="17" t="s">
        <v>132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82</v>
      </c>
      <c r="BK287" s="225">
        <f>ROUND(I287*H287,2)</f>
        <v>0</v>
      </c>
      <c r="BL287" s="17" t="s">
        <v>138</v>
      </c>
      <c r="BM287" s="224" t="s">
        <v>389</v>
      </c>
    </row>
    <row r="288" s="13" customFormat="1">
      <c r="A288" s="13"/>
      <c r="B288" s="226"/>
      <c r="C288" s="227"/>
      <c r="D288" s="228" t="s">
        <v>140</v>
      </c>
      <c r="E288" s="229" t="s">
        <v>1</v>
      </c>
      <c r="F288" s="230" t="s">
        <v>390</v>
      </c>
      <c r="G288" s="227"/>
      <c r="H288" s="229" t="s">
        <v>1</v>
      </c>
      <c r="I288" s="231"/>
      <c r="J288" s="227"/>
      <c r="K288" s="227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140</v>
      </c>
      <c r="AU288" s="236" t="s">
        <v>84</v>
      </c>
      <c r="AV288" s="13" t="s">
        <v>82</v>
      </c>
      <c r="AW288" s="13" t="s">
        <v>32</v>
      </c>
      <c r="AX288" s="13" t="s">
        <v>77</v>
      </c>
      <c r="AY288" s="236" t="s">
        <v>132</v>
      </c>
    </row>
    <row r="289" s="14" customFormat="1">
      <c r="A289" s="14"/>
      <c r="B289" s="237"/>
      <c r="C289" s="238"/>
      <c r="D289" s="228" t="s">
        <v>140</v>
      </c>
      <c r="E289" s="239" t="s">
        <v>1</v>
      </c>
      <c r="F289" s="240" t="s">
        <v>385</v>
      </c>
      <c r="G289" s="238"/>
      <c r="H289" s="241">
        <v>7.0099999999999998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140</v>
      </c>
      <c r="AU289" s="247" t="s">
        <v>84</v>
      </c>
      <c r="AV289" s="14" t="s">
        <v>84</v>
      </c>
      <c r="AW289" s="14" t="s">
        <v>32</v>
      </c>
      <c r="AX289" s="14" t="s">
        <v>82</v>
      </c>
      <c r="AY289" s="247" t="s">
        <v>132</v>
      </c>
    </row>
    <row r="290" s="2" customFormat="1" ht="21.75" customHeight="1">
      <c r="A290" s="38"/>
      <c r="B290" s="39"/>
      <c r="C290" s="259" t="s">
        <v>391</v>
      </c>
      <c r="D290" s="259" t="s">
        <v>193</v>
      </c>
      <c r="E290" s="260" t="s">
        <v>392</v>
      </c>
      <c r="F290" s="261" t="s">
        <v>393</v>
      </c>
      <c r="G290" s="262" t="s">
        <v>137</v>
      </c>
      <c r="H290" s="263">
        <v>7.2199999999999998</v>
      </c>
      <c r="I290" s="264"/>
      <c r="J290" s="265">
        <f>ROUND(I290*H290,2)</f>
        <v>0</v>
      </c>
      <c r="K290" s="266"/>
      <c r="L290" s="267"/>
      <c r="M290" s="268" t="s">
        <v>1</v>
      </c>
      <c r="N290" s="269" t="s">
        <v>42</v>
      </c>
      <c r="O290" s="91"/>
      <c r="P290" s="222">
        <f>O290*H290</f>
        <v>0</v>
      </c>
      <c r="Q290" s="222">
        <v>0.13100000000000001</v>
      </c>
      <c r="R290" s="222">
        <f>Q290*H290</f>
        <v>0.94581999999999999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182</v>
      </c>
      <c r="AT290" s="224" t="s">
        <v>193</v>
      </c>
      <c r="AU290" s="224" t="s">
        <v>84</v>
      </c>
      <c r="AY290" s="17" t="s">
        <v>132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82</v>
      </c>
      <c r="BK290" s="225">
        <f>ROUND(I290*H290,2)</f>
        <v>0</v>
      </c>
      <c r="BL290" s="17" t="s">
        <v>138</v>
      </c>
      <c r="BM290" s="224" t="s">
        <v>394</v>
      </c>
    </row>
    <row r="291" s="14" customFormat="1">
      <c r="A291" s="14"/>
      <c r="B291" s="237"/>
      <c r="C291" s="238"/>
      <c r="D291" s="228" t="s">
        <v>140</v>
      </c>
      <c r="E291" s="239" t="s">
        <v>1</v>
      </c>
      <c r="F291" s="240" t="s">
        <v>385</v>
      </c>
      <c r="G291" s="238"/>
      <c r="H291" s="241">
        <v>7.0099999999999998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140</v>
      </c>
      <c r="AU291" s="247" t="s">
        <v>84</v>
      </c>
      <c r="AV291" s="14" t="s">
        <v>84</v>
      </c>
      <c r="AW291" s="14" t="s">
        <v>32</v>
      </c>
      <c r="AX291" s="14" t="s">
        <v>82</v>
      </c>
      <c r="AY291" s="247" t="s">
        <v>132</v>
      </c>
    </row>
    <row r="292" s="14" customFormat="1">
      <c r="A292" s="14"/>
      <c r="B292" s="237"/>
      <c r="C292" s="238"/>
      <c r="D292" s="228" t="s">
        <v>140</v>
      </c>
      <c r="E292" s="238"/>
      <c r="F292" s="240" t="s">
        <v>395</v>
      </c>
      <c r="G292" s="238"/>
      <c r="H292" s="241">
        <v>7.2199999999999998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140</v>
      </c>
      <c r="AU292" s="247" t="s">
        <v>84</v>
      </c>
      <c r="AV292" s="14" t="s">
        <v>84</v>
      </c>
      <c r="AW292" s="14" t="s">
        <v>4</v>
      </c>
      <c r="AX292" s="14" t="s">
        <v>82</v>
      </c>
      <c r="AY292" s="247" t="s">
        <v>132</v>
      </c>
    </row>
    <row r="293" s="2" customFormat="1" ht="24.15" customHeight="1">
      <c r="A293" s="38"/>
      <c r="B293" s="39"/>
      <c r="C293" s="212" t="s">
        <v>396</v>
      </c>
      <c r="D293" s="212" t="s">
        <v>134</v>
      </c>
      <c r="E293" s="213" t="s">
        <v>397</v>
      </c>
      <c r="F293" s="214" t="s">
        <v>398</v>
      </c>
      <c r="G293" s="215" t="s">
        <v>137</v>
      </c>
      <c r="H293" s="216">
        <v>41.130000000000003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0.11162</v>
      </c>
      <c r="R293" s="222">
        <f>Q293*H293</f>
        <v>4.5909306000000001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138</v>
      </c>
      <c r="AT293" s="224" t="s">
        <v>134</v>
      </c>
      <c r="AU293" s="224" t="s">
        <v>84</v>
      </c>
      <c r="AY293" s="17" t="s">
        <v>132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82</v>
      </c>
      <c r="BK293" s="225">
        <f>ROUND(I293*H293,2)</f>
        <v>0</v>
      </c>
      <c r="BL293" s="17" t="s">
        <v>138</v>
      </c>
      <c r="BM293" s="224" t="s">
        <v>399</v>
      </c>
    </row>
    <row r="294" s="13" customFormat="1">
      <c r="A294" s="13"/>
      <c r="B294" s="226"/>
      <c r="C294" s="227"/>
      <c r="D294" s="228" t="s">
        <v>140</v>
      </c>
      <c r="E294" s="229" t="s">
        <v>1</v>
      </c>
      <c r="F294" s="230" t="s">
        <v>400</v>
      </c>
      <c r="G294" s="227"/>
      <c r="H294" s="229" t="s">
        <v>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84</v>
      </c>
      <c r="AV294" s="13" t="s">
        <v>82</v>
      </c>
      <c r="AW294" s="13" t="s">
        <v>32</v>
      </c>
      <c r="AX294" s="13" t="s">
        <v>77</v>
      </c>
      <c r="AY294" s="236" t="s">
        <v>132</v>
      </c>
    </row>
    <row r="295" s="14" customFormat="1">
      <c r="A295" s="14"/>
      <c r="B295" s="237"/>
      <c r="C295" s="238"/>
      <c r="D295" s="228" t="s">
        <v>140</v>
      </c>
      <c r="E295" s="239" t="s">
        <v>1</v>
      </c>
      <c r="F295" s="240" t="s">
        <v>228</v>
      </c>
      <c r="G295" s="238"/>
      <c r="H295" s="241">
        <v>41.130000000000003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140</v>
      </c>
      <c r="AU295" s="247" t="s">
        <v>84</v>
      </c>
      <c r="AV295" s="14" t="s">
        <v>84</v>
      </c>
      <c r="AW295" s="14" t="s">
        <v>32</v>
      </c>
      <c r="AX295" s="14" t="s">
        <v>82</v>
      </c>
      <c r="AY295" s="247" t="s">
        <v>132</v>
      </c>
    </row>
    <row r="296" s="2" customFormat="1" ht="21.75" customHeight="1">
      <c r="A296" s="38"/>
      <c r="B296" s="39"/>
      <c r="C296" s="259" t="s">
        <v>401</v>
      </c>
      <c r="D296" s="259" t="s">
        <v>193</v>
      </c>
      <c r="E296" s="260" t="s">
        <v>402</v>
      </c>
      <c r="F296" s="261" t="s">
        <v>403</v>
      </c>
      <c r="G296" s="262" t="s">
        <v>137</v>
      </c>
      <c r="H296" s="263">
        <v>42.363999999999997</v>
      </c>
      <c r="I296" s="264"/>
      <c r="J296" s="265">
        <f>ROUND(I296*H296,2)</f>
        <v>0</v>
      </c>
      <c r="K296" s="266"/>
      <c r="L296" s="267"/>
      <c r="M296" s="268" t="s">
        <v>1</v>
      </c>
      <c r="N296" s="269" t="s">
        <v>42</v>
      </c>
      <c r="O296" s="91"/>
      <c r="P296" s="222">
        <f>O296*H296</f>
        <v>0</v>
      </c>
      <c r="Q296" s="222">
        <v>0.17599999999999999</v>
      </c>
      <c r="R296" s="222">
        <f>Q296*H296</f>
        <v>7.4560639999999987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182</v>
      </c>
      <c r="AT296" s="224" t="s">
        <v>193</v>
      </c>
      <c r="AU296" s="224" t="s">
        <v>84</v>
      </c>
      <c r="AY296" s="17" t="s">
        <v>132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82</v>
      </c>
      <c r="BK296" s="225">
        <f>ROUND(I296*H296,2)</f>
        <v>0</v>
      </c>
      <c r="BL296" s="17" t="s">
        <v>138</v>
      </c>
      <c r="BM296" s="224" t="s">
        <v>404</v>
      </c>
    </row>
    <row r="297" s="14" customFormat="1">
      <c r="A297" s="14"/>
      <c r="B297" s="237"/>
      <c r="C297" s="238"/>
      <c r="D297" s="228" t="s">
        <v>140</v>
      </c>
      <c r="E297" s="238"/>
      <c r="F297" s="240" t="s">
        <v>405</v>
      </c>
      <c r="G297" s="238"/>
      <c r="H297" s="241">
        <v>42.363999999999997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140</v>
      </c>
      <c r="AU297" s="247" t="s">
        <v>84</v>
      </c>
      <c r="AV297" s="14" t="s">
        <v>84</v>
      </c>
      <c r="AW297" s="14" t="s">
        <v>4</v>
      </c>
      <c r="AX297" s="14" t="s">
        <v>82</v>
      </c>
      <c r="AY297" s="247" t="s">
        <v>132</v>
      </c>
    </row>
    <row r="298" s="12" customFormat="1" ht="22.8" customHeight="1">
      <c r="A298" s="12"/>
      <c r="B298" s="196"/>
      <c r="C298" s="197"/>
      <c r="D298" s="198" t="s">
        <v>76</v>
      </c>
      <c r="E298" s="210" t="s">
        <v>158</v>
      </c>
      <c r="F298" s="210" t="s">
        <v>406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SUM(P299:P330)</f>
        <v>0</v>
      </c>
      <c r="Q298" s="204"/>
      <c r="R298" s="205">
        <f>SUM(R299:R330)</f>
        <v>13.514857970000001</v>
      </c>
      <c r="S298" s="204"/>
      <c r="T298" s="206">
        <f>SUM(T299:T330)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7" t="s">
        <v>82</v>
      </c>
      <c r="AT298" s="208" t="s">
        <v>76</v>
      </c>
      <c r="AU298" s="208" t="s">
        <v>82</v>
      </c>
      <c r="AY298" s="207" t="s">
        <v>132</v>
      </c>
      <c r="BK298" s="209">
        <f>SUM(BK299:BK330)</f>
        <v>0</v>
      </c>
    </row>
    <row r="299" s="2" customFormat="1" ht="24.15" customHeight="1">
      <c r="A299" s="38"/>
      <c r="B299" s="39"/>
      <c r="C299" s="212" t="s">
        <v>407</v>
      </c>
      <c r="D299" s="212" t="s">
        <v>134</v>
      </c>
      <c r="E299" s="213" t="s">
        <v>408</v>
      </c>
      <c r="F299" s="214" t="s">
        <v>409</v>
      </c>
      <c r="G299" s="215" t="s">
        <v>137</v>
      </c>
      <c r="H299" s="216">
        <v>123.01600000000001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0.00025999999999999998</v>
      </c>
      <c r="R299" s="222">
        <f>Q299*H299</f>
        <v>0.031984159999999998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138</v>
      </c>
      <c r="AT299" s="224" t="s">
        <v>134</v>
      </c>
      <c r="AU299" s="224" t="s">
        <v>84</v>
      </c>
      <c r="AY299" s="17" t="s">
        <v>132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82</v>
      </c>
      <c r="BK299" s="225">
        <f>ROUND(I299*H299,2)</f>
        <v>0</v>
      </c>
      <c r="BL299" s="17" t="s">
        <v>138</v>
      </c>
      <c r="BM299" s="224" t="s">
        <v>410</v>
      </c>
    </row>
    <row r="300" s="14" customFormat="1">
      <c r="A300" s="14"/>
      <c r="B300" s="237"/>
      <c r="C300" s="238"/>
      <c r="D300" s="228" t="s">
        <v>140</v>
      </c>
      <c r="E300" s="239" t="s">
        <v>1</v>
      </c>
      <c r="F300" s="240" t="s">
        <v>411</v>
      </c>
      <c r="G300" s="238"/>
      <c r="H300" s="241">
        <v>123.01600000000001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140</v>
      </c>
      <c r="AU300" s="247" t="s">
        <v>84</v>
      </c>
      <c r="AV300" s="14" t="s">
        <v>84</v>
      </c>
      <c r="AW300" s="14" t="s">
        <v>32</v>
      </c>
      <c r="AX300" s="14" t="s">
        <v>82</v>
      </c>
      <c r="AY300" s="247" t="s">
        <v>132</v>
      </c>
    </row>
    <row r="301" s="2" customFormat="1" ht="24.15" customHeight="1">
      <c r="A301" s="38"/>
      <c r="B301" s="39"/>
      <c r="C301" s="212" t="s">
        <v>412</v>
      </c>
      <c r="D301" s="212" t="s">
        <v>134</v>
      </c>
      <c r="E301" s="213" t="s">
        <v>413</v>
      </c>
      <c r="F301" s="214" t="s">
        <v>414</v>
      </c>
      <c r="G301" s="215" t="s">
        <v>137</v>
      </c>
      <c r="H301" s="216">
        <v>21.829999999999998</v>
      </c>
      <c r="I301" s="217"/>
      <c r="J301" s="218">
        <f>ROUND(I301*H301,2)</f>
        <v>0</v>
      </c>
      <c r="K301" s="219"/>
      <c r="L301" s="44"/>
      <c r="M301" s="220" t="s">
        <v>1</v>
      </c>
      <c r="N301" s="221" t="s">
        <v>42</v>
      </c>
      <c r="O301" s="91"/>
      <c r="P301" s="222">
        <f>O301*H301</f>
        <v>0</v>
      </c>
      <c r="Q301" s="222">
        <v>0.0167</v>
      </c>
      <c r="R301" s="222">
        <f>Q301*H301</f>
        <v>0.36456099999999997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138</v>
      </c>
      <c r="AT301" s="224" t="s">
        <v>134</v>
      </c>
      <c r="AU301" s="224" t="s">
        <v>84</v>
      </c>
      <c r="AY301" s="17" t="s">
        <v>132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82</v>
      </c>
      <c r="BK301" s="225">
        <f>ROUND(I301*H301,2)</f>
        <v>0</v>
      </c>
      <c r="BL301" s="17" t="s">
        <v>138</v>
      </c>
      <c r="BM301" s="224" t="s">
        <v>415</v>
      </c>
    </row>
    <row r="302" s="13" customFormat="1">
      <c r="A302" s="13"/>
      <c r="B302" s="226"/>
      <c r="C302" s="227"/>
      <c r="D302" s="228" t="s">
        <v>140</v>
      </c>
      <c r="E302" s="229" t="s">
        <v>1</v>
      </c>
      <c r="F302" s="230" t="s">
        <v>416</v>
      </c>
      <c r="G302" s="227"/>
      <c r="H302" s="229" t="s">
        <v>1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84</v>
      </c>
      <c r="AV302" s="13" t="s">
        <v>82</v>
      </c>
      <c r="AW302" s="13" t="s">
        <v>32</v>
      </c>
      <c r="AX302" s="13" t="s">
        <v>77</v>
      </c>
      <c r="AY302" s="236" t="s">
        <v>132</v>
      </c>
    </row>
    <row r="303" s="14" customFormat="1">
      <c r="A303" s="14"/>
      <c r="B303" s="237"/>
      <c r="C303" s="238"/>
      <c r="D303" s="228" t="s">
        <v>140</v>
      </c>
      <c r="E303" s="239" t="s">
        <v>1</v>
      </c>
      <c r="F303" s="240" t="s">
        <v>417</v>
      </c>
      <c r="G303" s="238"/>
      <c r="H303" s="241">
        <v>21.829999999999998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140</v>
      </c>
      <c r="AU303" s="247" t="s">
        <v>84</v>
      </c>
      <c r="AV303" s="14" t="s">
        <v>84</v>
      </c>
      <c r="AW303" s="14" t="s">
        <v>32</v>
      </c>
      <c r="AX303" s="14" t="s">
        <v>82</v>
      </c>
      <c r="AY303" s="247" t="s">
        <v>132</v>
      </c>
    </row>
    <row r="304" s="2" customFormat="1" ht="24.15" customHeight="1">
      <c r="A304" s="38"/>
      <c r="B304" s="39"/>
      <c r="C304" s="212" t="s">
        <v>418</v>
      </c>
      <c r="D304" s="212" t="s">
        <v>134</v>
      </c>
      <c r="E304" s="213" t="s">
        <v>419</v>
      </c>
      <c r="F304" s="214" t="s">
        <v>420</v>
      </c>
      <c r="G304" s="215" t="s">
        <v>137</v>
      </c>
      <c r="H304" s="216">
        <v>101.18600000000001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0.0043800000000000002</v>
      </c>
      <c r="R304" s="222">
        <f>Q304*H304</f>
        <v>0.44319468000000006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138</v>
      </c>
      <c r="AT304" s="224" t="s">
        <v>134</v>
      </c>
      <c r="AU304" s="224" t="s">
        <v>84</v>
      </c>
      <c r="AY304" s="17" t="s">
        <v>132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82</v>
      </c>
      <c r="BK304" s="225">
        <f>ROUND(I304*H304,2)</f>
        <v>0</v>
      </c>
      <c r="BL304" s="17" t="s">
        <v>138</v>
      </c>
      <c r="BM304" s="224" t="s">
        <v>421</v>
      </c>
    </row>
    <row r="305" s="14" customFormat="1">
      <c r="A305" s="14"/>
      <c r="B305" s="237"/>
      <c r="C305" s="238"/>
      <c r="D305" s="228" t="s">
        <v>140</v>
      </c>
      <c r="E305" s="239" t="s">
        <v>1</v>
      </c>
      <c r="F305" s="240" t="s">
        <v>422</v>
      </c>
      <c r="G305" s="238"/>
      <c r="H305" s="241">
        <v>101.18600000000001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140</v>
      </c>
      <c r="AU305" s="247" t="s">
        <v>84</v>
      </c>
      <c r="AV305" s="14" t="s">
        <v>84</v>
      </c>
      <c r="AW305" s="14" t="s">
        <v>32</v>
      </c>
      <c r="AX305" s="14" t="s">
        <v>82</v>
      </c>
      <c r="AY305" s="247" t="s">
        <v>132</v>
      </c>
    </row>
    <row r="306" s="2" customFormat="1" ht="24.15" customHeight="1">
      <c r="A306" s="38"/>
      <c r="B306" s="39"/>
      <c r="C306" s="212" t="s">
        <v>423</v>
      </c>
      <c r="D306" s="212" t="s">
        <v>134</v>
      </c>
      <c r="E306" s="213" t="s">
        <v>424</v>
      </c>
      <c r="F306" s="214" t="s">
        <v>425</v>
      </c>
      <c r="G306" s="215" t="s">
        <v>137</v>
      </c>
      <c r="H306" s="216">
        <v>123.01600000000001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0.0040000000000000001</v>
      </c>
      <c r="R306" s="222">
        <f>Q306*H306</f>
        <v>0.49206400000000006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138</v>
      </c>
      <c r="AT306" s="224" t="s">
        <v>134</v>
      </c>
      <c r="AU306" s="224" t="s">
        <v>84</v>
      </c>
      <c r="AY306" s="17" t="s">
        <v>132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82</v>
      </c>
      <c r="BK306" s="225">
        <f>ROUND(I306*H306,2)</f>
        <v>0</v>
      </c>
      <c r="BL306" s="17" t="s">
        <v>138</v>
      </c>
      <c r="BM306" s="224" t="s">
        <v>426</v>
      </c>
    </row>
    <row r="307" s="14" customFormat="1">
      <c r="A307" s="14"/>
      <c r="B307" s="237"/>
      <c r="C307" s="238"/>
      <c r="D307" s="228" t="s">
        <v>140</v>
      </c>
      <c r="E307" s="239" t="s">
        <v>1</v>
      </c>
      <c r="F307" s="240" t="s">
        <v>411</v>
      </c>
      <c r="G307" s="238"/>
      <c r="H307" s="241">
        <v>123.01600000000001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140</v>
      </c>
      <c r="AU307" s="247" t="s">
        <v>84</v>
      </c>
      <c r="AV307" s="14" t="s">
        <v>84</v>
      </c>
      <c r="AW307" s="14" t="s">
        <v>32</v>
      </c>
      <c r="AX307" s="14" t="s">
        <v>82</v>
      </c>
      <c r="AY307" s="247" t="s">
        <v>132</v>
      </c>
    </row>
    <row r="308" s="2" customFormat="1" ht="24.15" customHeight="1">
      <c r="A308" s="38"/>
      <c r="B308" s="39"/>
      <c r="C308" s="212" t="s">
        <v>427</v>
      </c>
      <c r="D308" s="212" t="s">
        <v>134</v>
      </c>
      <c r="E308" s="213" t="s">
        <v>428</v>
      </c>
      <c r="F308" s="214" t="s">
        <v>429</v>
      </c>
      <c r="G308" s="215" t="s">
        <v>300</v>
      </c>
      <c r="H308" s="216">
        <v>4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0.040599999999999997</v>
      </c>
      <c r="R308" s="222">
        <f>Q308*H308</f>
        <v>0.16239999999999999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138</v>
      </c>
      <c r="AT308" s="224" t="s">
        <v>134</v>
      </c>
      <c r="AU308" s="224" t="s">
        <v>84</v>
      </c>
      <c r="AY308" s="17" t="s">
        <v>132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82</v>
      </c>
      <c r="BK308" s="225">
        <f>ROUND(I308*H308,2)</f>
        <v>0</v>
      </c>
      <c r="BL308" s="17" t="s">
        <v>138</v>
      </c>
      <c r="BM308" s="224" t="s">
        <v>430</v>
      </c>
    </row>
    <row r="309" s="13" customFormat="1">
      <c r="A309" s="13"/>
      <c r="B309" s="226"/>
      <c r="C309" s="227"/>
      <c r="D309" s="228" t="s">
        <v>140</v>
      </c>
      <c r="E309" s="229" t="s">
        <v>1</v>
      </c>
      <c r="F309" s="230" t="s">
        <v>431</v>
      </c>
      <c r="G309" s="227"/>
      <c r="H309" s="229" t="s">
        <v>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140</v>
      </c>
      <c r="AU309" s="236" t="s">
        <v>84</v>
      </c>
      <c r="AV309" s="13" t="s">
        <v>82</v>
      </c>
      <c r="AW309" s="13" t="s">
        <v>32</v>
      </c>
      <c r="AX309" s="13" t="s">
        <v>77</v>
      </c>
      <c r="AY309" s="236" t="s">
        <v>132</v>
      </c>
    </row>
    <row r="310" s="14" customFormat="1">
      <c r="A310" s="14"/>
      <c r="B310" s="237"/>
      <c r="C310" s="238"/>
      <c r="D310" s="228" t="s">
        <v>140</v>
      </c>
      <c r="E310" s="239" t="s">
        <v>1</v>
      </c>
      <c r="F310" s="240" t="s">
        <v>138</v>
      </c>
      <c r="G310" s="238"/>
      <c r="H310" s="241">
        <v>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140</v>
      </c>
      <c r="AU310" s="247" t="s">
        <v>84</v>
      </c>
      <c r="AV310" s="14" t="s">
        <v>84</v>
      </c>
      <c r="AW310" s="14" t="s">
        <v>32</v>
      </c>
      <c r="AX310" s="14" t="s">
        <v>82</v>
      </c>
      <c r="AY310" s="247" t="s">
        <v>132</v>
      </c>
    </row>
    <row r="311" s="2" customFormat="1" ht="16.5" customHeight="1">
      <c r="A311" s="38"/>
      <c r="B311" s="39"/>
      <c r="C311" s="212" t="s">
        <v>432</v>
      </c>
      <c r="D311" s="212" t="s">
        <v>134</v>
      </c>
      <c r="E311" s="213" t="s">
        <v>433</v>
      </c>
      <c r="F311" s="214" t="s">
        <v>434</v>
      </c>
      <c r="G311" s="215" t="s">
        <v>137</v>
      </c>
      <c r="H311" s="216">
        <v>58.887999999999998</v>
      </c>
      <c r="I311" s="217"/>
      <c r="J311" s="218">
        <f>ROUND(I311*H311,2)</f>
        <v>0</v>
      </c>
      <c r="K311" s="219"/>
      <c r="L311" s="44"/>
      <c r="M311" s="220" t="s">
        <v>1</v>
      </c>
      <c r="N311" s="221" t="s">
        <v>42</v>
      </c>
      <c r="O311" s="91"/>
      <c r="P311" s="222">
        <f>O311*H311</f>
        <v>0</v>
      </c>
      <c r="Q311" s="222">
        <v>0.00025999999999999998</v>
      </c>
      <c r="R311" s="222">
        <f>Q311*H311</f>
        <v>0.015310879999999999</v>
      </c>
      <c r="S311" s="222">
        <v>0</v>
      </c>
      <c r="T311" s="223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4" t="s">
        <v>138</v>
      </c>
      <c r="AT311" s="224" t="s">
        <v>134</v>
      </c>
      <c r="AU311" s="224" t="s">
        <v>84</v>
      </c>
      <c r="AY311" s="17" t="s">
        <v>132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17" t="s">
        <v>82</v>
      </c>
      <c r="BK311" s="225">
        <f>ROUND(I311*H311,2)</f>
        <v>0</v>
      </c>
      <c r="BL311" s="17" t="s">
        <v>138</v>
      </c>
      <c r="BM311" s="224" t="s">
        <v>435</v>
      </c>
    </row>
    <row r="312" s="2" customFormat="1" ht="24.15" customHeight="1">
      <c r="A312" s="38"/>
      <c r="B312" s="39"/>
      <c r="C312" s="212" t="s">
        <v>436</v>
      </c>
      <c r="D312" s="212" t="s">
        <v>134</v>
      </c>
      <c r="E312" s="213" t="s">
        <v>437</v>
      </c>
      <c r="F312" s="214" t="s">
        <v>438</v>
      </c>
      <c r="G312" s="215" t="s">
        <v>137</v>
      </c>
      <c r="H312" s="216">
        <v>58.887999999999998</v>
      </c>
      <c r="I312" s="217"/>
      <c r="J312" s="218">
        <f>ROUND(I312*H312,2)</f>
        <v>0</v>
      </c>
      <c r="K312" s="219"/>
      <c r="L312" s="44"/>
      <c r="M312" s="220" t="s">
        <v>1</v>
      </c>
      <c r="N312" s="221" t="s">
        <v>42</v>
      </c>
      <c r="O312" s="91"/>
      <c r="P312" s="222">
        <f>O312*H312</f>
        <v>0</v>
      </c>
      <c r="Q312" s="222">
        <v>0.0043800000000000002</v>
      </c>
      <c r="R312" s="222">
        <f>Q312*H312</f>
        <v>0.25792944000000001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138</v>
      </c>
      <c r="AT312" s="224" t="s">
        <v>134</v>
      </c>
      <c r="AU312" s="224" t="s">
        <v>84</v>
      </c>
      <c r="AY312" s="17" t="s">
        <v>132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82</v>
      </c>
      <c r="BK312" s="225">
        <f>ROUND(I312*H312,2)</f>
        <v>0</v>
      </c>
      <c r="BL312" s="17" t="s">
        <v>138</v>
      </c>
      <c r="BM312" s="224" t="s">
        <v>439</v>
      </c>
    </row>
    <row r="313" s="14" customFormat="1">
      <c r="A313" s="14"/>
      <c r="B313" s="237"/>
      <c r="C313" s="238"/>
      <c r="D313" s="228" t="s">
        <v>140</v>
      </c>
      <c r="E313" s="239" t="s">
        <v>1</v>
      </c>
      <c r="F313" s="240" t="s">
        <v>440</v>
      </c>
      <c r="G313" s="238"/>
      <c r="H313" s="241">
        <v>58.887999999999998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140</v>
      </c>
      <c r="AU313" s="247" t="s">
        <v>84</v>
      </c>
      <c r="AV313" s="14" t="s">
        <v>84</v>
      </c>
      <c r="AW313" s="14" t="s">
        <v>32</v>
      </c>
      <c r="AX313" s="14" t="s">
        <v>82</v>
      </c>
      <c r="AY313" s="247" t="s">
        <v>132</v>
      </c>
    </row>
    <row r="314" s="2" customFormat="1" ht="24.15" customHeight="1">
      <c r="A314" s="38"/>
      <c r="B314" s="39"/>
      <c r="C314" s="212" t="s">
        <v>441</v>
      </c>
      <c r="D314" s="212" t="s">
        <v>134</v>
      </c>
      <c r="E314" s="213" t="s">
        <v>442</v>
      </c>
      <c r="F314" s="214" t="s">
        <v>443</v>
      </c>
      <c r="G314" s="215" t="s">
        <v>444</v>
      </c>
      <c r="H314" s="216">
        <v>20.75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</v>
      </c>
      <c r="R314" s="222">
        <f>Q314*H314</f>
        <v>0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138</v>
      </c>
      <c r="AT314" s="224" t="s">
        <v>134</v>
      </c>
      <c r="AU314" s="224" t="s">
        <v>84</v>
      </c>
      <c r="AY314" s="17" t="s">
        <v>132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82</v>
      </c>
      <c r="BK314" s="225">
        <f>ROUND(I314*H314,2)</f>
        <v>0</v>
      </c>
      <c r="BL314" s="17" t="s">
        <v>138</v>
      </c>
      <c r="BM314" s="224" t="s">
        <v>445</v>
      </c>
    </row>
    <row r="315" s="14" customFormat="1">
      <c r="A315" s="14"/>
      <c r="B315" s="237"/>
      <c r="C315" s="238"/>
      <c r="D315" s="228" t="s">
        <v>140</v>
      </c>
      <c r="E315" s="239" t="s">
        <v>1</v>
      </c>
      <c r="F315" s="240" t="s">
        <v>446</v>
      </c>
      <c r="G315" s="238"/>
      <c r="H315" s="241">
        <v>20.75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140</v>
      </c>
      <c r="AU315" s="247" t="s">
        <v>84</v>
      </c>
      <c r="AV315" s="14" t="s">
        <v>84</v>
      </c>
      <c r="AW315" s="14" t="s">
        <v>32</v>
      </c>
      <c r="AX315" s="14" t="s">
        <v>82</v>
      </c>
      <c r="AY315" s="247" t="s">
        <v>132</v>
      </c>
    </row>
    <row r="316" s="2" customFormat="1" ht="16.5" customHeight="1">
      <c r="A316" s="38"/>
      <c r="B316" s="39"/>
      <c r="C316" s="259" t="s">
        <v>447</v>
      </c>
      <c r="D316" s="259" t="s">
        <v>193</v>
      </c>
      <c r="E316" s="260" t="s">
        <v>448</v>
      </c>
      <c r="F316" s="261" t="s">
        <v>449</v>
      </c>
      <c r="G316" s="262" t="s">
        <v>444</v>
      </c>
      <c r="H316" s="263">
        <v>21.788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0.00010000000000000001</v>
      </c>
      <c r="R316" s="222">
        <f>Q316*H316</f>
        <v>0.0021788000000000003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182</v>
      </c>
      <c r="AT316" s="224" t="s">
        <v>193</v>
      </c>
      <c r="AU316" s="224" t="s">
        <v>84</v>
      </c>
      <c r="AY316" s="17" t="s">
        <v>132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82</v>
      </c>
      <c r="BK316" s="225">
        <f>ROUND(I316*H316,2)</f>
        <v>0</v>
      </c>
      <c r="BL316" s="17" t="s">
        <v>138</v>
      </c>
      <c r="BM316" s="224" t="s">
        <v>450</v>
      </c>
    </row>
    <row r="317" s="14" customFormat="1">
      <c r="A317" s="14"/>
      <c r="B317" s="237"/>
      <c r="C317" s="238"/>
      <c r="D317" s="228" t="s">
        <v>140</v>
      </c>
      <c r="E317" s="238"/>
      <c r="F317" s="240" t="s">
        <v>451</v>
      </c>
      <c r="G317" s="238"/>
      <c r="H317" s="241">
        <v>21.788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7" t="s">
        <v>140</v>
      </c>
      <c r="AU317" s="247" t="s">
        <v>84</v>
      </c>
      <c r="AV317" s="14" t="s">
        <v>84</v>
      </c>
      <c r="AW317" s="14" t="s">
        <v>4</v>
      </c>
      <c r="AX317" s="14" t="s">
        <v>82</v>
      </c>
      <c r="AY317" s="247" t="s">
        <v>132</v>
      </c>
    </row>
    <row r="318" s="2" customFormat="1" ht="24.15" customHeight="1">
      <c r="A318" s="38"/>
      <c r="B318" s="39"/>
      <c r="C318" s="212" t="s">
        <v>452</v>
      </c>
      <c r="D318" s="212" t="s">
        <v>134</v>
      </c>
      <c r="E318" s="213" t="s">
        <v>453</v>
      </c>
      <c r="F318" s="214" t="s">
        <v>454</v>
      </c>
      <c r="G318" s="215" t="s">
        <v>137</v>
      </c>
      <c r="H318" s="216">
        <v>58.887999999999998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0.00020000000000000001</v>
      </c>
      <c r="R318" s="222">
        <f>Q318*H318</f>
        <v>0.011777600000000001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138</v>
      </c>
      <c r="AT318" s="224" t="s">
        <v>134</v>
      </c>
      <c r="AU318" s="224" t="s">
        <v>84</v>
      </c>
      <c r="AY318" s="17" t="s">
        <v>132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82</v>
      </c>
      <c r="BK318" s="225">
        <f>ROUND(I318*H318,2)</f>
        <v>0</v>
      </c>
      <c r="BL318" s="17" t="s">
        <v>138</v>
      </c>
      <c r="BM318" s="224" t="s">
        <v>455</v>
      </c>
    </row>
    <row r="319" s="2" customFormat="1" ht="24.15" customHeight="1">
      <c r="A319" s="38"/>
      <c r="B319" s="39"/>
      <c r="C319" s="212" t="s">
        <v>456</v>
      </c>
      <c r="D319" s="212" t="s">
        <v>134</v>
      </c>
      <c r="E319" s="213" t="s">
        <v>457</v>
      </c>
      <c r="F319" s="214" t="s">
        <v>458</v>
      </c>
      <c r="G319" s="215" t="s">
        <v>137</v>
      </c>
      <c r="H319" s="216">
        <v>58.887999999999998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0.00363</v>
      </c>
      <c r="R319" s="222">
        <f>Q319*H319</f>
        <v>0.21376344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138</v>
      </c>
      <c r="AT319" s="224" t="s">
        <v>134</v>
      </c>
      <c r="AU319" s="224" t="s">
        <v>84</v>
      </c>
      <c r="AY319" s="17" t="s">
        <v>132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82</v>
      </c>
      <c r="BK319" s="225">
        <f>ROUND(I319*H319,2)</f>
        <v>0</v>
      </c>
      <c r="BL319" s="17" t="s">
        <v>138</v>
      </c>
      <c r="BM319" s="224" t="s">
        <v>459</v>
      </c>
    </row>
    <row r="320" s="14" customFormat="1">
      <c r="A320" s="14"/>
      <c r="B320" s="237"/>
      <c r="C320" s="238"/>
      <c r="D320" s="228" t="s">
        <v>140</v>
      </c>
      <c r="E320" s="239" t="s">
        <v>1</v>
      </c>
      <c r="F320" s="240" t="s">
        <v>440</v>
      </c>
      <c r="G320" s="238"/>
      <c r="H320" s="241">
        <v>58.887999999999998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140</v>
      </c>
      <c r="AU320" s="247" t="s">
        <v>84</v>
      </c>
      <c r="AV320" s="14" t="s">
        <v>84</v>
      </c>
      <c r="AW320" s="14" t="s">
        <v>32</v>
      </c>
      <c r="AX320" s="14" t="s">
        <v>82</v>
      </c>
      <c r="AY320" s="247" t="s">
        <v>132</v>
      </c>
    </row>
    <row r="321" s="2" customFormat="1" ht="24.15" customHeight="1">
      <c r="A321" s="38"/>
      <c r="B321" s="39"/>
      <c r="C321" s="212" t="s">
        <v>460</v>
      </c>
      <c r="D321" s="212" t="s">
        <v>134</v>
      </c>
      <c r="E321" s="213" t="s">
        <v>461</v>
      </c>
      <c r="F321" s="214" t="s">
        <v>462</v>
      </c>
      <c r="G321" s="215" t="s">
        <v>137</v>
      </c>
      <c r="H321" s="216">
        <v>17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138</v>
      </c>
      <c r="AT321" s="224" t="s">
        <v>134</v>
      </c>
      <c r="AU321" s="224" t="s">
        <v>84</v>
      </c>
      <c r="AY321" s="17" t="s">
        <v>132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82</v>
      </c>
      <c r="BK321" s="225">
        <f>ROUND(I321*H321,2)</f>
        <v>0</v>
      </c>
      <c r="BL321" s="17" t="s">
        <v>138</v>
      </c>
      <c r="BM321" s="224" t="s">
        <v>463</v>
      </c>
    </row>
    <row r="322" s="13" customFormat="1">
      <c r="A322" s="13"/>
      <c r="B322" s="226"/>
      <c r="C322" s="227"/>
      <c r="D322" s="228" t="s">
        <v>140</v>
      </c>
      <c r="E322" s="229" t="s">
        <v>1</v>
      </c>
      <c r="F322" s="230" t="s">
        <v>464</v>
      </c>
      <c r="G322" s="227"/>
      <c r="H322" s="229" t="s">
        <v>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140</v>
      </c>
      <c r="AU322" s="236" t="s">
        <v>84</v>
      </c>
      <c r="AV322" s="13" t="s">
        <v>82</v>
      </c>
      <c r="AW322" s="13" t="s">
        <v>32</v>
      </c>
      <c r="AX322" s="13" t="s">
        <v>77</v>
      </c>
      <c r="AY322" s="236" t="s">
        <v>132</v>
      </c>
    </row>
    <row r="323" s="14" customFormat="1">
      <c r="A323" s="14"/>
      <c r="B323" s="237"/>
      <c r="C323" s="238"/>
      <c r="D323" s="228" t="s">
        <v>140</v>
      </c>
      <c r="E323" s="239" t="s">
        <v>1</v>
      </c>
      <c r="F323" s="240" t="s">
        <v>465</v>
      </c>
      <c r="G323" s="238"/>
      <c r="H323" s="241">
        <v>17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140</v>
      </c>
      <c r="AU323" s="247" t="s">
        <v>84</v>
      </c>
      <c r="AV323" s="14" t="s">
        <v>84</v>
      </c>
      <c r="AW323" s="14" t="s">
        <v>32</v>
      </c>
      <c r="AX323" s="14" t="s">
        <v>82</v>
      </c>
      <c r="AY323" s="247" t="s">
        <v>132</v>
      </c>
    </row>
    <row r="324" s="2" customFormat="1" ht="33" customHeight="1">
      <c r="A324" s="38"/>
      <c r="B324" s="39"/>
      <c r="C324" s="212" t="s">
        <v>466</v>
      </c>
      <c r="D324" s="212" t="s">
        <v>134</v>
      </c>
      <c r="E324" s="213" t="s">
        <v>467</v>
      </c>
      <c r="F324" s="214" t="s">
        <v>468</v>
      </c>
      <c r="G324" s="215" t="s">
        <v>148</v>
      </c>
      <c r="H324" s="216">
        <v>3.6840000000000002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2.5018699999999998</v>
      </c>
      <c r="R324" s="222">
        <f>Q324*H324</f>
        <v>9.2168890799999996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138</v>
      </c>
      <c r="AT324" s="224" t="s">
        <v>134</v>
      </c>
      <c r="AU324" s="224" t="s">
        <v>84</v>
      </c>
      <c r="AY324" s="17" t="s">
        <v>132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82</v>
      </c>
      <c r="BK324" s="225">
        <f>ROUND(I324*H324,2)</f>
        <v>0</v>
      </c>
      <c r="BL324" s="17" t="s">
        <v>138</v>
      </c>
      <c r="BM324" s="224" t="s">
        <v>469</v>
      </c>
    </row>
    <row r="325" s="14" customFormat="1">
      <c r="A325" s="14"/>
      <c r="B325" s="237"/>
      <c r="C325" s="238"/>
      <c r="D325" s="228" t="s">
        <v>140</v>
      </c>
      <c r="E325" s="239" t="s">
        <v>1</v>
      </c>
      <c r="F325" s="240" t="s">
        <v>470</v>
      </c>
      <c r="G325" s="238"/>
      <c r="H325" s="241">
        <v>3.6840000000000002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140</v>
      </c>
      <c r="AU325" s="247" t="s">
        <v>84</v>
      </c>
      <c r="AV325" s="14" t="s">
        <v>84</v>
      </c>
      <c r="AW325" s="14" t="s">
        <v>32</v>
      </c>
      <c r="AX325" s="14" t="s">
        <v>82</v>
      </c>
      <c r="AY325" s="247" t="s">
        <v>132</v>
      </c>
    </row>
    <row r="326" s="2" customFormat="1" ht="16.5" customHeight="1">
      <c r="A326" s="38"/>
      <c r="B326" s="39"/>
      <c r="C326" s="212" t="s">
        <v>471</v>
      </c>
      <c r="D326" s="212" t="s">
        <v>134</v>
      </c>
      <c r="E326" s="213" t="s">
        <v>472</v>
      </c>
      <c r="F326" s="214" t="s">
        <v>473</v>
      </c>
      <c r="G326" s="215" t="s">
        <v>178</v>
      </c>
      <c r="H326" s="216">
        <v>0.25700000000000001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1.06277</v>
      </c>
      <c r="R326" s="222">
        <f>Q326*H326</f>
        <v>0.27313188999999999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138</v>
      </c>
      <c r="AT326" s="224" t="s">
        <v>134</v>
      </c>
      <c r="AU326" s="224" t="s">
        <v>84</v>
      </c>
      <c r="AY326" s="17" t="s">
        <v>132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82</v>
      </c>
      <c r="BK326" s="225">
        <f>ROUND(I326*H326,2)</f>
        <v>0</v>
      </c>
      <c r="BL326" s="17" t="s">
        <v>138</v>
      </c>
      <c r="BM326" s="224" t="s">
        <v>474</v>
      </c>
    </row>
    <row r="327" s="13" customFormat="1">
      <c r="A327" s="13"/>
      <c r="B327" s="226"/>
      <c r="C327" s="227"/>
      <c r="D327" s="228" t="s">
        <v>140</v>
      </c>
      <c r="E327" s="229" t="s">
        <v>1</v>
      </c>
      <c r="F327" s="230" t="s">
        <v>475</v>
      </c>
      <c r="G327" s="227"/>
      <c r="H327" s="229" t="s">
        <v>1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140</v>
      </c>
      <c r="AU327" s="236" t="s">
        <v>84</v>
      </c>
      <c r="AV327" s="13" t="s">
        <v>82</v>
      </c>
      <c r="AW327" s="13" t="s">
        <v>32</v>
      </c>
      <c r="AX327" s="13" t="s">
        <v>77</v>
      </c>
      <c r="AY327" s="236" t="s">
        <v>132</v>
      </c>
    </row>
    <row r="328" s="14" customFormat="1">
      <c r="A328" s="14"/>
      <c r="B328" s="237"/>
      <c r="C328" s="238"/>
      <c r="D328" s="228" t="s">
        <v>140</v>
      </c>
      <c r="E328" s="239" t="s">
        <v>1</v>
      </c>
      <c r="F328" s="240" t="s">
        <v>476</v>
      </c>
      <c r="G328" s="238"/>
      <c r="H328" s="241">
        <v>0.25700000000000001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140</v>
      </c>
      <c r="AU328" s="247" t="s">
        <v>84</v>
      </c>
      <c r="AV328" s="14" t="s">
        <v>84</v>
      </c>
      <c r="AW328" s="14" t="s">
        <v>32</v>
      </c>
      <c r="AX328" s="14" t="s">
        <v>82</v>
      </c>
      <c r="AY328" s="247" t="s">
        <v>132</v>
      </c>
    </row>
    <row r="329" s="2" customFormat="1" ht="24.15" customHeight="1">
      <c r="A329" s="38"/>
      <c r="B329" s="39"/>
      <c r="C329" s="212" t="s">
        <v>477</v>
      </c>
      <c r="D329" s="212" t="s">
        <v>134</v>
      </c>
      <c r="E329" s="213" t="s">
        <v>478</v>
      </c>
      <c r="F329" s="214" t="s">
        <v>479</v>
      </c>
      <c r="G329" s="215" t="s">
        <v>444</v>
      </c>
      <c r="H329" s="216">
        <v>15.74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0.12895000000000001</v>
      </c>
      <c r="R329" s="222">
        <f>Q329*H329</f>
        <v>2.0296730000000003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138</v>
      </c>
      <c r="AT329" s="224" t="s">
        <v>134</v>
      </c>
      <c r="AU329" s="224" t="s">
        <v>84</v>
      </c>
      <c r="AY329" s="17" t="s">
        <v>132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82</v>
      </c>
      <c r="BK329" s="225">
        <f>ROUND(I329*H329,2)</f>
        <v>0</v>
      </c>
      <c r="BL329" s="17" t="s">
        <v>138</v>
      </c>
      <c r="BM329" s="224" t="s">
        <v>480</v>
      </c>
    </row>
    <row r="330" s="14" customFormat="1">
      <c r="A330" s="14"/>
      <c r="B330" s="237"/>
      <c r="C330" s="238"/>
      <c r="D330" s="228" t="s">
        <v>140</v>
      </c>
      <c r="E330" s="239" t="s">
        <v>1</v>
      </c>
      <c r="F330" s="240" t="s">
        <v>481</v>
      </c>
      <c r="G330" s="238"/>
      <c r="H330" s="241">
        <v>15.74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140</v>
      </c>
      <c r="AU330" s="247" t="s">
        <v>84</v>
      </c>
      <c r="AV330" s="14" t="s">
        <v>84</v>
      </c>
      <c r="AW330" s="14" t="s">
        <v>32</v>
      </c>
      <c r="AX330" s="14" t="s">
        <v>82</v>
      </c>
      <c r="AY330" s="247" t="s">
        <v>132</v>
      </c>
    </row>
    <row r="331" s="12" customFormat="1" ht="22.8" customHeight="1">
      <c r="A331" s="12"/>
      <c r="B331" s="196"/>
      <c r="C331" s="197"/>
      <c r="D331" s="198" t="s">
        <v>76</v>
      </c>
      <c r="E331" s="210" t="s">
        <v>182</v>
      </c>
      <c r="F331" s="210" t="s">
        <v>482</v>
      </c>
      <c r="G331" s="197"/>
      <c r="H331" s="197"/>
      <c r="I331" s="200"/>
      <c r="J331" s="211">
        <f>BK331</f>
        <v>0</v>
      </c>
      <c r="K331" s="197"/>
      <c r="L331" s="202"/>
      <c r="M331" s="203"/>
      <c r="N331" s="204"/>
      <c r="O331" s="204"/>
      <c r="P331" s="205">
        <f>SUM(P332:P337)</f>
        <v>0</v>
      </c>
      <c r="Q331" s="204"/>
      <c r="R331" s="205">
        <f>SUM(R332:R337)</f>
        <v>0.025294119999999996</v>
      </c>
      <c r="S331" s="204"/>
      <c r="T331" s="206">
        <f>SUM(T332:T337)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07" t="s">
        <v>82</v>
      </c>
      <c r="AT331" s="208" t="s">
        <v>76</v>
      </c>
      <c r="AU331" s="208" t="s">
        <v>82</v>
      </c>
      <c r="AY331" s="207" t="s">
        <v>132</v>
      </c>
      <c r="BK331" s="209">
        <f>SUM(BK332:BK337)</f>
        <v>0</v>
      </c>
    </row>
    <row r="332" s="2" customFormat="1" ht="24.15" customHeight="1">
      <c r="A332" s="38"/>
      <c r="B332" s="39"/>
      <c r="C332" s="212" t="s">
        <v>483</v>
      </c>
      <c r="D332" s="212" t="s">
        <v>134</v>
      </c>
      <c r="E332" s="213" t="s">
        <v>484</v>
      </c>
      <c r="F332" s="214" t="s">
        <v>485</v>
      </c>
      <c r="G332" s="215" t="s">
        <v>444</v>
      </c>
      <c r="H332" s="216">
        <v>11.699999999999999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1.0000000000000001E-05</v>
      </c>
      <c r="R332" s="222">
        <f>Q332*H332</f>
        <v>0.000117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138</v>
      </c>
      <c r="AT332" s="224" t="s">
        <v>134</v>
      </c>
      <c r="AU332" s="224" t="s">
        <v>84</v>
      </c>
      <c r="AY332" s="17" t="s">
        <v>132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82</v>
      </c>
      <c r="BK332" s="225">
        <f>ROUND(I332*H332,2)</f>
        <v>0</v>
      </c>
      <c r="BL332" s="17" t="s">
        <v>138</v>
      </c>
      <c r="BM332" s="224" t="s">
        <v>486</v>
      </c>
    </row>
    <row r="333" s="2" customFormat="1" ht="21.75" customHeight="1">
      <c r="A333" s="38"/>
      <c r="B333" s="39"/>
      <c r="C333" s="259" t="s">
        <v>487</v>
      </c>
      <c r="D333" s="259" t="s">
        <v>193</v>
      </c>
      <c r="E333" s="260" t="s">
        <v>488</v>
      </c>
      <c r="F333" s="261" t="s">
        <v>489</v>
      </c>
      <c r="G333" s="262" t="s">
        <v>444</v>
      </c>
      <c r="H333" s="263">
        <v>11.875999999999999</v>
      </c>
      <c r="I333" s="264"/>
      <c r="J333" s="265">
        <f>ROUND(I333*H333,2)</f>
        <v>0</v>
      </c>
      <c r="K333" s="266"/>
      <c r="L333" s="267"/>
      <c r="M333" s="268" t="s">
        <v>1</v>
      </c>
      <c r="N333" s="269" t="s">
        <v>42</v>
      </c>
      <c r="O333" s="91"/>
      <c r="P333" s="222">
        <f>O333*H333</f>
        <v>0</v>
      </c>
      <c r="Q333" s="222">
        <v>0.0021199999999999999</v>
      </c>
      <c r="R333" s="222">
        <f>Q333*H333</f>
        <v>0.025177119999999997</v>
      </c>
      <c r="S333" s="222">
        <v>0</v>
      </c>
      <c r="T333" s="223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4" t="s">
        <v>182</v>
      </c>
      <c r="AT333" s="224" t="s">
        <v>193</v>
      </c>
      <c r="AU333" s="224" t="s">
        <v>84</v>
      </c>
      <c r="AY333" s="17" t="s">
        <v>132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17" t="s">
        <v>82</v>
      </c>
      <c r="BK333" s="225">
        <f>ROUND(I333*H333,2)</f>
        <v>0</v>
      </c>
      <c r="BL333" s="17" t="s">
        <v>138</v>
      </c>
      <c r="BM333" s="224" t="s">
        <v>490</v>
      </c>
    </row>
    <row r="334" s="14" customFormat="1">
      <c r="A334" s="14"/>
      <c r="B334" s="237"/>
      <c r="C334" s="238"/>
      <c r="D334" s="228" t="s">
        <v>140</v>
      </c>
      <c r="E334" s="238"/>
      <c r="F334" s="240" t="s">
        <v>491</v>
      </c>
      <c r="G334" s="238"/>
      <c r="H334" s="241">
        <v>11.875999999999999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140</v>
      </c>
      <c r="AU334" s="247" t="s">
        <v>84</v>
      </c>
      <c r="AV334" s="14" t="s">
        <v>84</v>
      </c>
      <c r="AW334" s="14" t="s">
        <v>4</v>
      </c>
      <c r="AX334" s="14" t="s">
        <v>82</v>
      </c>
      <c r="AY334" s="247" t="s">
        <v>132</v>
      </c>
    </row>
    <row r="335" s="2" customFormat="1" ht="24.15" customHeight="1">
      <c r="A335" s="38"/>
      <c r="B335" s="39"/>
      <c r="C335" s="212" t="s">
        <v>492</v>
      </c>
      <c r="D335" s="212" t="s">
        <v>134</v>
      </c>
      <c r="E335" s="213" t="s">
        <v>493</v>
      </c>
      <c r="F335" s="214" t="s">
        <v>494</v>
      </c>
      <c r="G335" s="215" t="s">
        <v>148</v>
      </c>
      <c r="H335" s="216">
        <v>2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</v>
      </c>
      <c r="R335" s="222">
        <f>Q335*H335</f>
        <v>0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138</v>
      </c>
      <c r="AT335" s="224" t="s">
        <v>134</v>
      </c>
      <c r="AU335" s="224" t="s">
        <v>84</v>
      </c>
      <c r="AY335" s="17" t="s">
        <v>132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82</v>
      </c>
      <c r="BK335" s="225">
        <f>ROUND(I335*H335,2)</f>
        <v>0</v>
      </c>
      <c r="BL335" s="17" t="s">
        <v>138</v>
      </c>
      <c r="BM335" s="224" t="s">
        <v>495</v>
      </c>
    </row>
    <row r="336" s="13" customFormat="1">
      <c r="A336" s="13"/>
      <c r="B336" s="226"/>
      <c r="C336" s="227"/>
      <c r="D336" s="228" t="s">
        <v>140</v>
      </c>
      <c r="E336" s="229" t="s">
        <v>1</v>
      </c>
      <c r="F336" s="230" t="s">
        <v>496</v>
      </c>
      <c r="G336" s="227"/>
      <c r="H336" s="229" t="s">
        <v>1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140</v>
      </c>
      <c r="AU336" s="236" t="s">
        <v>84</v>
      </c>
      <c r="AV336" s="13" t="s">
        <v>82</v>
      </c>
      <c r="AW336" s="13" t="s">
        <v>32</v>
      </c>
      <c r="AX336" s="13" t="s">
        <v>77</v>
      </c>
      <c r="AY336" s="236" t="s">
        <v>132</v>
      </c>
    </row>
    <row r="337" s="14" customFormat="1">
      <c r="A337" s="14"/>
      <c r="B337" s="237"/>
      <c r="C337" s="238"/>
      <c r="D337" s="228" t="s">
        <v>140</v>
      </c>
      <c r="E337" s="239" t="s">
        <v>1</v>
      </c>
      <c r="F337" s="240" t="s">
        <v>84</v>
      </c>
      <c r="G337" s="238"/>
      <c r="H337" s="241">
        <v>2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140</v>
      </c>
      <c r="AU337" s="247" t="s">
        <v>84</v>
      </c>
      <c r="AV337" s="14" t="s">
        <v>84</v>
      </c>
      <c r="AW337" s="14" t="s">
        <v>32</v>
      </c>
      <c r="AX337" s="14" t="s">
        <v>82</v>
      </c>
      <c r="AY337" s="247" t="s">
        <v>132</v>
      </c>
    </row>
    <row r="338" s="12" customFormat="1" ht="22.8" customHeight="1">
      <c r="A338" s="12"/>
      <c r="B338" s="196"/>
      <c r="C338" s="197"/>
      <c r="D338" s="198" t="s">
        <v>76</v>
      </c>
      <c r="E338" s="210" t="s">
        <v>188</v>
      </c>
      <c r="F338" s="210" t="s">
        <v>497</v>
      </c>
      <c r="G338" s="197"/>
      <c r="H338" s="197"/>
      <c r="I338" s="200"/>
      <c r="J338" s="211">
        <f>BK338</f>
        <v>0</v>
      </c>
      <c r="K338" s="197"/>
      <c r="L338" s="202"/>
      <c r="M338" s="203"/>
      <c r="N338" s="204"/>
      <c r="O338" s="204"/>
      <c r="P338" s="205">
        <f>SUM(P339:P364)</f>
        <v>0</v>
      </c>
      <c r="Q338" s="204"/>
      <c r="R338" s="205">
        <f>SUM(R339:R364)</f>
        <v>5.5217646699999996</v>
      </c>
      <c r="S338" s="204"/>
      <c r="T338" s="206">
        <f>SUM(T339:T364)</f>
        <v>0.12425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7" t="s">
        <v>82</v>
      </c>
      <c r="AT338" s="208" t="s">
        <v>76</v>
      </c>
      <c r="AU338" s="208" t="s">
        <v>82</v>
      </c>
      <c r="AY338" s="207" t="s">
        <v>132</v>
      </c>
      <c r="BK338" s="209">
        <f>SUM(BK339:BK364)</f>
        <v>0</v>
      </c>
    </row>
    <row r="339" s="2" customFormat="1" ht="33" customHeight="1">
      <c r="A339" s="38"/>
      <c r="B339" s="39"/>
      <c r="C339" s="212" t="s">
        <v>498</v>
      </c>
      <c r="D339" s="212" t="s">
        <v>134</v>
      </c>
      <c r="E339" s="213" t="s">
        <v>499</v>
      </c>
      <c r="F339" s="214" t="s">
        <v>500</v>
      </c>
      <c r="G339" s="215" t="s">
        <v>444</v>
      </c>
      <c r="H339" s="216">
        <v>3</v>
      </c>
      <c r="I339" s="217"/>
      <c r="J339" s="218">
        <f>ROUND(I339*H339,2)</f>
        <v>0</v>
      </c>
      <c r="K339" s="219"/>
      <c r="L339" s="44"/>
      <c r="M339" s="220" t="s">
        <v>1</v>
      </c>
      <c r="N339" s="221" t="s">
        <v>42</v>
      </c>
      <c r="O339" s="91"/>
      <c r="P339" s="222">
        <f>O339*H339</f>
        <v>0</v>
      </c>
      <c r="Q339" s="222">
        <v>0.15540000000000001</v>
      </c>
      <c r="R339" s="222">
        <f>Q339*H339</f>
        <v>0.46620000000000006</v>
      </c>
      <c r="S339" s="222">
        <v>0</v>
      </c>
      <c r="T339" s="223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4" t="s">
        <v>138</v>
      </c>
      <c r="AT339" s="224" t="s">
        <v>134</v>
      </c>
      <c r="AU339" s="224" t="s">
        <v>84</v>
      </c>
      <c r="AY339" s="17" t="s">
        <v>132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17" t="s">
        <v>82</v>
      </c>
      <c r="BK339" s="225">
        <f>ROUND(I339*H339,2)</f>
        <v>0</v>
      </c>
      <c r="BL339" s="17" t="s">
        <v>138</v>
      </c>
      <c r="BM339" s="224" t="s">
        <v>501</v>
      </c>
    </row>
    <row r="340" s="13" customFormat="1">
      <c r="A340" s="13"/>
      <c r="B340" s="226"/>
      <c r="C340" s="227"/>
      <c r="D340" s="228" t="s">
        <v>140</v>
      </c>
      <c r="E340" s="229" t="s">
        <v>1</v>
      </c>
      <c r="F340" s="230" t="s">
        <v>502</v>
      </c>
      <c r="G340" s="227"/>
      <c r="H340" s="229" t="s">
        <v>1</v>
      </c>
      <c r="I340" s="231"/>
      <c r="J340" s="227"/>
      <c r="K340" s="227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140</v>
      </c>
      <c r="AU340" s="236" t="s">
        <v>84</v>
      </c>
      <c r="AV340" s="13" t="s">
        <v>82</v>
      </c>
      <c r="AW340" s="13" t="s">
        <v>32</v>
      </c>
      <c r="AX340" s="13" t="s">
        <v>77</v>
      </c>
      <c r="AY340" s="236" t="s">
        <v>132</v>
      </c>
    </row>
    <row r="341" s="14" customFormat="1">
      <c r="A341" s="14"/>
      <c r="B341" s="237"/>
      <c r="C341" s="238"/>
      <c r="D341" s="228" t="s">
        <v>140</v>
      </c>
      <c r="E341" s="239" t="s">
        <v>1</v>
      </c>
      <c r="F341" s="240" t="s">
        <v>153</v>
      </c>
      <c r="G341" s="238"/>
      <c r="H341" s="241">
        <v>3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140</v>
      </c>
      <c r="AU341" s="247" t="s">
        <v>84</v>
      </c>
      <c r="AV341" s="14" t="s">
        <v>84</v>
      </c>
      <c r="AW341" s="14" t="s">
        <v>32</v>
      </c>
      <c r="AX341" s="14" t="s">
        <v>82</v>
      </c>
      <c r="AY341" s="247" t="s">
        <v>132</v>
      </c>
    </row>
    <row r="342" s="2" customFormat="1" ht="24.15" customHeight="1">
      <c r="A342" s="38"/>
      <c r="B342" s="39"/>
      <c r="C342" s="259" t="s">
        <v>503</v>
      </c>
      <c r="D342" s="259" t="s">
        <v>193</v>
      </c>
      <c r="E342" s="260" t="s">
        <v>504</v>
      </c>
      <c r="F342" s="261" t="s">
        <v>505</v>
      </c>
      <c r="G342" s="262" t="s">
        <v>444</v>
      </c>
      <c r="H342" s="263">
        <v>3.0600000000000001</v>
      </c>
      <c r="I342" s="264"/>
      <c r="J342" s="265">
        <f>ROUND(I342*H342,2)</f>
        <v>0</v>
      </c>
      <c r="K342" s="266"/>
      <c r="L342" s="267"/>
      <c r="M342" s="268" t="s">
        <v>1</v>
      </c>
      <c r="N342" s="269" t="s">
        <v>42</v>
      </c>
      <c r="O342" s="91"/>
      <c r="P342" s="222">
        <f>O342*H342</f>
        <v>0</v>
      </c>
      <c r="Q342" s="222">
        <v>0.048300000000000003</v>
      </c>
      <c r="R342" s="222">
        <f>Q342*H342</f>
        <v>0.14779800000000001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182</v>
      </c>
      <c r="AT342" s="224" t="s">
        <v>193</v>
      </c>
      <c r="AU342" s="224" t="s">
        <v>84</v>
      </c>
      <c r="AY342" s="17" t="s">
        <v>132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82</v>
      </c>
      <c r="BK342" s="225">
        <f>ROUND(I342*H342,2)</f>
        <v>0</v>
      </c>
      <c r="BL342" s="17" t="s">
        <v>138</v>
      </c>
      <c r="BM342" s="224" t="s">
        <v>506</v>
      </c>
    </row>
    <row r="343" s="14" customFormat="1">
      <c r="A343" s="14"/>
      <c r="B343" s="237"/>
      <c r="C343" s="238"/>
      <c r="D343" s="228" t="s">
        <v>140</v>
      </c>
      <c r="E343" s="238"/>
      <c r="F343" s="240" t="s">
        <v>507</v>
      </c>
      <c r="G343" s="238"/>
      <c r="H343" s="241">
        <v>3.0600000000000001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140</v>
      </c>
      <c r="AU343" s="247" t="s">
        <v>84</v>
      </c>
      <c r="AV343" s="14" t="s">
        <v>84</v>
      </c>
      <c r="AW343" s="14" t="s">
        <v>4</v>
      </c>
      <c r="AX343" s="14" t="s">
        <v>82</v>
      </c>
      <c r="AY343" s="247" t="s">
        <v>132</v>
      </c>
    </row>
    <row r="344" s="2" customFormat="1" ht="33" customHeight="1">
      <c r="A344" s="38"/>
      <c r="B344" s="39"/>
      <c r="C344" s="212" t="s">
        <v>508</v>
      </c>
      <c r="D344" s="212" t="s">
        <v>134</v>
      </c>
      <c r="E344" s="213" t="s">
        <v>509</v>
      </c>
      <c r="F344" s="214" t="s">
        <v>510</v>
      </c>
      <c r="G344" s="215" t="s">
        <v>444</v>
      </c>
      <c r="H344" s="216">
        <v>25.760999999999999</v>
      </c>
      <c r="I344" s="217"/>
      <c r="J344" s="218">
        <f>ROUND(I344*H344,2)</f>
        <v>0</v>
      </c>
      <c r="K344" s="219"/>
      <c r="L344" s="44"/>
      <c r="M344" s="220" t="s">
        <v>1</v>
      </c>
      <c r="N344" s="221" t="s">
        <v>42</v>
      </c>
      <c r="O344" s="91"/>
      <c r="P344" s="222">
        <f>O344*H344</f>
        <v>0</v>
      </c>
      <c r="Q344" s="222">
        <v>0.1295</v>
      </c>
      <c r="R344" s="222">
        <f>Q344*H344</f>
        <v>3.3360495000000001</v>
      </c>
      <c r="S344" s="222">
        <v>0</v>
      </c>
      <c r="T344" s="223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4" t="s">
        <v>138</v>
      </c>
      <c r="AT344" s="224" t="s">
        <v>134</v>
      </c>
      <c r="AU344" s="224" t="s">
        <v>84</v>
      </c>
      <c r="AY344" s="17" t="s">
        <v>132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17" t="s">
        <v>82</v>
      </c>
      <c r="BK344" s="225">
        <f>ROUND(I344*H344,2)</f>
        <v>0</v>
      </c>
      <c r="BL344" s="17" t="s">
        <v>138</v>
      </c>
      <c r="BM344" s="224" t="s">
        <v>511</v>
      </c>
    </row>
    <row r="345" s="13" customFormat="1">
      <c r="A345" s="13"/>
      <c r="B345" s="226"/>
      <c r="C345" s="227"/>
      <c r="D345" s="228" t="s">
        <v>140</v>
      </c>
      <c r="E345" s="229" t="s">
        <v>1</v>
      </c>
      <c r="F345" s="230" t="s">
        <v>512</v>
      </c>
      <c r="G345" s="227"/>
      <c r="H345" s="229" t="s">
        <v>1</v>
      </c>
      <c r="I345" s="231"/>
      <c r="J345" s="227"/>
      <c r="K345" s="227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140</v>
      </c>
      <c r="AU345" s="236" t="s">
        <v>84</v>
      </c>
      <c r="AV345" s="13" t="s">
        <v>82</v>
      </c>
      <c r="AW345" s="13" t="s">
        <v>32</v>
      </c>
      <c r="AX345" s="13" t="s">
        <v>77</v>
      </c>
      <c r="AY345" s="236" t="s">
        <v>132</v>
      </c>
    </row>
    <row r="346" s="14" customFormat="1">
      <c r="A346" s="14"/>
      <c r="B346" s="237"/>
      <c r="C346" s="238"/>
      <c r="D346" s="228" t="s">
        <v>140</v>
      </c>
      <c r="E346" s="239" t="s">
        <v>1</v>
      </c>
      <c r="F346" s="240" t="s">
        <v>513</v>
      </c>
      <c r="G346" s="238"/>
      <c r="H346" s="241">
        <v>25.760999999999999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140</v>
      </c>
      <c r="AU346" s="247" t="s">
        <v>84</v>
      </c>
      <c r="AV346" s="14" t="s">
        <v>84</v>
      </c>
      <c r="AW346" s="14" t="s">
        <v>32</v>
      </c>
      <c r="AX346" s="14" t="s">
        <v>82</v>
      </c>
      <c r="AY346" s="247" t="s">
        <v>132</v>
      </c>
    </row>
    <row r="347" s="2" customFormat="1" ht="16.5" customHeight="1">
      <c r="A347" s="38"/>
      <c r="B347" s="39"/>
      <c r="C347" s="259" t="s">
        <v>514</v>
      </c>
      <c r="D347" s="259" t="s">
        <v>193</v>
      </c>
      <c r="E347" s="260" t="s">
        <v>515</v>
      </c>
      <c r="F347" s="261" t="s">
        <v>516</v>
      </c>
      <c r="G347" s="262" t="s">
        <v>444</v>
      </c>
      <c r="H347" s="263">
        <v>26.276</v>
      </c>
      <c r="I347" s="264"/>
      <c r="J347" s="265">
        <f>ROUND(I347*H347,2)</f>
        <v>0</v>
      </c>
      <c r="K347" s="266"/>
      <c r="L347" s="267"/>
      <c r="M347" s="268" t="s">
        <v>1</v>
      </c>
      <c r="N347" s="269" t="s">
        <v>42</v>
      </c>
      <c r="O347" s="91"/>
      <c r="P347" s="222">
        <f>O347*H347</f>
        <v>0</v>
      </c>
      <c r="Q347" s="222">
        <v>0.056120000000000003</v>
      </c>
      <c r="R347" s="222">
        <f>Q347*H347</f>
        <v>1.47460912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182</v>
      </c>
      <c r="AT347" s="224" t="s">
        <v>193</v>
      </c>
      <c r="AU347" s="224" t="s">
        <v>84</v>
      </c>
      <c r="AY347" s="17" t="s">
        <v>132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82</v>
      </c>
      <c r="BK347" s="225">
        <f>ROUND(I347*H347,2)</f>
        <v>0</v>
      </c>
      <c r="BL347" s="17" t="s">
        <v>138</v>
      </c>
      <c r="BM347" s="224" t="s">
        <v>517</v>
      </c>
    </row>
    <row r="348" s="14" customFormat="1">
      <c r="A348" s="14"/>
      <c r="B348" s="237"/>
      <c r="C348" s="238"/>
      <c r="D348" s="228" t="s">
        <v>140</v>
      </c>
      <c r="E348" s="238"/>
      <c r="F348" s="240" t="s">
        <v>518</v>
      </c>
      <c r="G348" s="238"/>
      <c r="H348" s="241">
        <v>26.276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140</v>
      </c>
      <c r="AU348" s="247" t="s">
        <v>84</v>
      </c>
      <c r="AV348" s="14" t="s">
        <v>84</v>
      </c>
      <c r="AW348" s="14" t="s">
        <v>4</v>
      </c>
      <c r="AX348" s="14" t="s">
        <v>82</v>
      </c>
      <c r="AY348" s="247" t="s">
        <v>132</v>
      </c>
    </row>
    <row r="349" s="2" customFormat="1" ht="33" customHeight="1">
      <c r="A349" s="38"/>
      <c r="B349" s="39"/>
      <c r="C349" s="212" t="s">
        <v>519</v>
      </c>
      <c r="D349" s="212" t="s">
        <v>134</v>
      </c>
      <c r="E349" s="213" t="s">
        <v>520</v>
      </c>
      <c r="F349" s="214" t="s">
        <v>521</v>
      </c>
      <c r="G349" s="215" t="s">
        <v>137</v>
      </c>
      <c r="H349" s="216">
        <v>72.149000000000001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</v>
      </c>
      <c r="R349" s="222">
        <f>Q349*H349</f>
        <v>0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138</v>
      </c>
      <c r="AT349" s="224" t="s">
        <v>134</v>
      </c>
      <c r="AU349" s="224" t="s">
        <v>84</v>
      </c>
      <c r="AY349" s="17" t="s">
        <v>132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82</v>
      </c>
      <c r="BK349" s="225">
        <f>ROUND(I349*H349,2)</f>
        <v>0</v>
      </c>
      <c r="BL349" s="17" t="s">
        <v>138</v>
      </c>
      <c r="BM349" s="224" t="s">
        <v>522</v>
      </c>
    </row>
    <row r="350" s="14" customFormat="1">
      <c r="A350" s="14"/>
      <c r="B350" s="237"/>
      <c r="C350" s="238"/>
      <c r="D350" s="228" t="s">
        <v>140</v>
      </c>
      <c r="E350" s="239" t="s">
        <v>1</v>
      </c>
      <c r="F350" s="240" t="s">
        <v>523</v>
      </c>
      <c r="G350" s="238"/>
      <c r="H350" s="241">
        <v>72.149000000000001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140</v>
      </c>
      <c r="AU350" s="247" t="s">
        <v>84</v>
      </c>
      <c r="AV350" s="14" t="s">
        <v>84</v>
      </c>
      <c r="AW350" s="14" t="s">
        <v>32</v>
      </c>
      <c r="AX350" s="14" t="s">
        <v>82</v>
      </c>
      <c r="AY350" s="247" t="s">
        <v>132</v>
      </c>
    </row>
    <row r="351" s="2" customFormat="1" ht="37.8" customHeight="1">
      <c r="A351" s="38"/>
      <c r="B351" s="39"/>
      <c r="C351" s="212" t="s">
        <v>524</v>
      </c>
      <c r="D351" s="212" t="s">
        <v>134</v>
      </c>
      <c r="E351" s="213" t="s">
        <v>525</v>
      </c>
      <c r="F351" s="214" t="s">
        <v>526</v>
      </c>
      <c r="G351" s="215" t="s">
        <v>137</v>
      </c>
      <c r="H351" s="216">
        <v>1442.98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138</v>
      </c>
      <c r="AT351" s="224" t="s">
        <v>134</v>
      </c>
      <c r="AU351" s="224" t="s">
        <v>84</v>
      </c>
      <c r="AY351" s="17" t="s">
        <v>132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82</v>
      </c>
      <c r="BK351" s="225">
        <f>ROUND(I351*H351,2)</f>
        <v>0</v>
      </c>
      <c r="BL351" s="17" t="s">
        <v>138</v>
      </c>
      <c r="BM351" s="224" t="s">
        <v>527</v>
      </c>
    </row>
    <row r="352" s="14" customFormat="1">
      <c r="A352" s="14"/>
      <c r="B352" s="237"/>
      <c r="C352" s="238"/>
      <c r="D352" s="228" t="s">
        <v>140</v>
      </c>
      <c r="E352" s="238"/>
      <c r="F352" s="240" t="s">
        <v>528</v>
      </c>
      <c r="G352" s="238"/>
      <c r="H352" s="241">
        <v>1442.98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140</v>
      </c>
      <c r="AU352" s="247" t="s">
        <v>84</v>
      </c>
      <c r="AV352" s="14" t="s">
        <v>84</v>
      </c>
      <c r="AW352" s="14" t="s">
        <v>4</v>
      </c>
      <c r="AX352" s="14" t="s">
        <v>82</v>
      </c>
      <c r="AY352" s="247" t="s">
        <v>132</v>
      </c>
    </row>
    <row r="353" s="2" customFormat="1" ht="33" customHeight="1">
      <c r="A353" s="38"/>
      <c r="B353" s="39"/>
      <c r="C353" s="212" t="s">
        <v>529</v>
      </c>
      <c r="D353" s="212" t="s">
        <v>134</v>
      </c>
      <c r="E353" s="213" t="s">
        <v>530</v>
      </c>
      <c r="F353" s="214" t="s">
        <v>531</v>
      </c>
      <c r="G353" s="215" t="s">
        <v>137</v>
      </c>
      <c r="H353" s="216">
        <v>72.149000000000001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138</v>
      </c>
      <c r="AT353" s="224" t="s">
        <v>134</v>
      </c>
      <c r="AU353" s="224" t="s">
        <v>84</v>
      </c>
      <c r="AY353" s="17" t="s">
        <v>132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82</v>
      </c>
      <c r="BK353" s="225">
        <f>ROUND(I353*H353,2)</f>
        <v>0</v>
      </c>
      <c r="BL353" s="17" t="s">
        <v>138</v>
      </c>
      <c r="BM353" s="224" t="s">
        <v>532</v>
      </c>
    </row>
    <row r="354" s="2" customFormat="1" ht="37.8" customHeight="1">
      <c r="A354" s="38"/>
      <c r="B354" s="39"/>
      <c r="C354" s="212" t="s">
        <v>533</v>
      </c>
      <c r="D354" s="212" t="s">
        <v>134</v>
      </c>
      <c r="E354" s="213" t="s">
        <v>534</v>
      </c>
      <c r="F354" s="214" t="s">
        <v>535</v>
      </c>
      <c r="G354" s="215" t="s">
        <v>137</v>
      </c>
      <c r="H354" s="216">
        <v>73.670000000000002</v>
      </c>
      <c r="I354" s="217"/>
      <c r="J354" s="218">
        <f>ROUND(I354*H354,2)</f>
        <v>0</v>
      </c>
      <c r="K354" s="219"/>
      <c r="L354" s="44"/>
      <c r="M354" s="220" t="s">
        <v>1</v>
      </c>
      <c r="N354" s="221" t="s">
        <v>42</v>
      </c>
      <c r="O354" s="91"/>
      <c r="P354" s="222">
        <f>O354*H354</f>
        <v>0</v>
      </c>
      <c r="Q354" s="222">
        <v>0.00021000000000000001</v>
      </c>
      <c r="R354" s="222">
        <f>Q354*H354</f>
        <v>0.0154707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138</v>
      </c>
      <c r="AT354" s="224" t="s">
        <v>134</v>
      </c>
      <c r="AU354" s="224" t="s">
        <v>84</v>
      </c>
      <c r="AY354" s="17" t="s">
        <v>132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82</v>
      </c>
      <c r="BK354" s="225">
        <f>ROUND(I354*H354,2)</f>
        <v>0</v>
      </c>
      <c r="BL354" s="17" t="s">
        <v>138</v>
      </c>
      <c r="BM354" s="224" t="s">
        <v>536</v>
      </c>
    </row>
    <row r="355" s="14" customFormat="1">
      <c r="A355" s="14"/>
      <c r="B355" s="237"/>
      <c r="C355" s="238"/>
      <c r="D355" s="228" t="s">
        <v>140</v>
      </c>
      <c r="E355" s="239" t="s">
        <v>1</v>
      </c>
      <c r="F355" s="240" t="s">
        <v>537</v>
      </c>
      <c r="G355" s="238"/>
      <c r="H355" s="241">
        <v>73.670000000000002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140</v>
      </c>
      <c r="AU355" s="247" t="s">
        <v>84</v>
      </c>
      <c r="AV355" s="14" t="s">
        <v>84</v>
      </c>
      <c r="AW355" s="14" t="s">
        <v>32</v>
      </c>
      <c r="AX355" s="14" t="s">
        <v>82</v>
      </c>
      <c r="AY355" s="247" t="s">
        <v>132</v>
      </c>
    </row>
    <row r="356" s="2" customFormat="1" ht="24.15" customHeight="1">
      <c r="A356" s="38"/>
      <c r="B356" s="39"/>
      <c r="C356" s="212" t="s">
        <v>538</v>
      </c>
      <c r="D356" s="212" t="s">
        <v>134</v>
      </c>
      <c r="E356" s="213" t="s">
        <v>539</v>
      </c>
      <c r="F356" s="214" t="s">
        <v>540</v>
      </c>
      <c r="G356" s="215" t="s">
        <v>137</v>
      </c>
      <c r="H356" s="216">
        <v>73.670000000000002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4.0000000000000003E-05</v>
      </c>
      <c r="R356" s="222">
        <f>Q356*H356</f>
        <v>0.0029468000000000003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138</v>
      </c>
      <c r="AT356" s="224" t="s">
        <v>134</v>
      </c>
      <c r="AU356" s="224" t="s">
        <v>84</v>
      </c>
      <c r="AY356" s="17" t="s">
        <v>132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82</v>
      </c>
      <c r="BK356" s="225">
        <f>ROUND(I356*H356,2)</f>
        <v>0</v>
      </c>
      <c r="BL356" s="17" t="s">
        <v>138</v>
      </c>
      <c r="BM356" s="224" t="s">
        <v>541</v>
      </c>
    </row>
    <row r="357" s="2" customFormat="1" ht="33" customHeight="1">
      <c r="A357" s="38"/>
      <c r="B357" s="39"/>
      <c r="C357" s="212" t="s">
        <v>542</v>
      </c>
      <c r="D357" s="212" t="s">
        <v>134</v>
      </c>
      <c r="E357" s="213" t="s">
        <v>543</v>
      </c>
      <c r="F357" s="214" t="s">
        <v>544</v>
      </c>
      <c r="G357" s="215" t="s">
        <v>137</v>
      </c>
      <c r="H357" s="216">
        <v>69.668999999999997</v>
      </c>
      <c r="I357" s="217"/>
      <c r="J357" s="218">
        <f>ROUND(I357*H357,2)</f>
        <v>0</v>
      </c>
      <c r="K357" s="219"/>
      <c r="L357" s="44"/>
      <c r="M357" s="220" t="s">
        <v>1</v>
      </c>
      <c r="N357" s="221" t="s">
        <v>42</v>
      </c>
      <c r="O357" s="91"/>
      <c r="P357" s="222">
        <f>O357*H357</f>
        <v>0</v>
      </c>
      <c r="Q357" s="222">
        <v>0.00095</v>
      </c>
      <c r="R357" s="222">
        <f>Q357*H357</f>
        <v>0.066185549999999996</v>
      </c>
      <c r="S357" s="222">
        <v>0</v>
      </c>
      <c r="T357" s="223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4" t="s">
        <v>138</v>
      </c>
      <c r="AT357" s="224" t="s">
        <v>134</v>
      </c>
      <c r="AU357" s="224" t="s">
        <v>84</v>
      </c>
      <c r="AY357" s="17" t="s">
        <v>132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17" t="s">
        <v>82</v>
      </c>
      <c r="BK357" s="225">
        <f>ROUND(I357*H357,2)</f>
        <v>0</v>
      </c>
      <c r="BL357" s="17" t="s">
        <v>138</v>
      </c>
      <c r="BM357" s="224" t="s">
        <v>545</v>
      </c>
    </row>
    <row r="358" s="14" customFormat="1">
      <c r="A358" s="14"/>
      <c r="B358" s="237"/>
      <c r="C358" s="238"/>
      <c r="D358" s="228" t="s">
        <v>140</v>
      </c>
      <c r="E358" s="239" t="s">
        <v>1</v>
      </c>
      <c r="F358" s="240" t="s">
        <v>546</v>
      </c>
      <c r="G358" s="238"/>
      <c r="H358" s="241">
        <v>69.668999999999997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140</v>
      </c>
      <c r="AU358" s="247" t="s">
        <v>84</v>
      </c>
      <c r="AV358" s="14" t="s">
        <v>84</v>
      </c>
      <c r="AW358" s="14" t="s">
        <v>32</v>
      </c>
      <c r="AX358" s="14" t="s">
        <v>82</v>
      </c>
      <c r="AY358" s="247" t="s">
        <v>132</v>
      </c>
    </row>
    <row r="359" s="2" customFormat="1" ht="16.5" customHeight="1">
      <c r="A359" s="38"/>
      <c r="B359" s="39"/>
      <c r="C359" s="212" t="s">
        <v>547</v>
      </c>
      <c r="D359" s="212" t="s">
        <v>134</v>
      </c>
      <c r="E359" s="213" t="s">
        <v>548</v>
      </c>
      <c r="F359" s="214" t="s">
        <v>549</v>
      </c>
      <c r="G359" s="215" t="s">
        <v>300</v>
      </c>
      <c r="H359" s="216">
        <v>1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0.00018000000000000001</v>
      </c>
      <c r="R359" s="222">
        <f>Q359*H359</f>
        <v>0.00018000000000000001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138</v>
      </c>
      <c r="AT359" s="224" t="s">
        <v>134</v>
      </c>
      <c r="AU359" s="224" t="s">
        <v>84</v>
      </c>
      <c r="AY359" s="17" t="s">
        <v>132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82</v>
      </c>
      <c r="BK359" s="225">
        <f>ROUND(I359*H359,2)</f>
        <v>0</v>
      </c>
      <c r="BL359" s="17" t="s">
        <v>138</v>
      </c>
      <c r="BM359" s="224" t="s">
        <v>550</v>
      </c>
    </row>
    <row r="360" s="2" customFormat="1" ht="16.5" customHeight="1">
      <c r="A360" s="38"/>
      <c r="B360" s="39"/>
      <c r="C360" s="259" t="s">
        <v>551</v>
      </c>
      <c r="D360" s="259" t="s">
        <v>193</v>
      </c>
      <c r="E360" s="260" t="s">
        <v>552</v>
      </c>
      <c r="F360" s="261" t="s">
        <v>553</v>
      </c>
      <c r="G360" s="262" t="s">
        <v>300</v>
      </c>
      <c r="H360" s="263">
        <v>1</v>
      </c>
      <c r="I360" s="264"/>
      <c r="J360" s="265">
        <f>ROUND(I360*H360,2)</f>
        <v>0</v>
      </c>
      <c r="K360" s="266"/>
      <c r="L360" s="267"/>
      <c r="M360" s="268" t="s">
        <v>1</v>
      </c>
      <c r="N360" s="269" t="s">
        <v>42</v>
      </c>
      <c r="O360" s="91"/>
      <c r="P360" s="222">
        <f>O360*H360</f>
        <v>0</v>
      </c>
      <c r="Q360" s="222">
        <v>0.012</v>
      </c>
      <c r="R360" s="222">
        <f>Q360*H360</f>
        <v>0.012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182</v>
      </c>
      <c r="AT360" s="224" t="s">
        <v>193</v>
      </c>
      <c r="AU360" s="224" t="s">
        <v>84</v>
      </c>
      <c r="AY360" s="17" t="s">
        <v>132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82</v>
      </c>
      <c r="BK360" s="225">
        <f>ROUND(I360*H360,2)</f>
        <v>0</v>
      </c>
      <c r="BL360" s="17" t="s">
        <v>138</v>
      </c>
      <c r="BM360" s="224" t="s">
        <v>554</v>
      </c>
    </row>
    <row r="361" s="2" customFormat="1" ht="24.15" customHeight="1">
      <c r="A361" s="38"/>
      <c r="B361" s="39"/>
      <c r="C361" s="212" t="s">
        <v>555</v>
      </c>
      <c r="D361" s="212" t="s">
        <v>134</v>
      </c>
      <c r="E361" s="213" t="s">
        <v>556</v>
      </c>
      <c r="F361" s="214" t="s">
        <v>557</v>
      </c>
      <c r="G361" s="215" t="s">
        <v>137</v>
      </c>
      <c r="H361" s="216">
        <v>1.44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0.074999999999999997</v>
      </c>
      <c r="T361" s="223">
        <f>S361*H361</f>
        <v>0.108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138</v>
      </c>
      <c r="AT361" s="224" t="s">
        <v>134</v>
      </c>
      <c r="AU361" s="224" t="s">
        <v>84</v>
      </c>
      <c r="AY361" s="17" t="s">
        <v>132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82</v>
      </c>
      <c r="BK361" s="225">
        <f>ROUND(I361*H361,2)</f>
        <v>0</v>
      </c>
      <c r="BL361" s="17" t="s">
        <v>138</v>
      </c>
      <c r="BM361" s="224" t="s">
        <v>558</v>
      </c>
    </row>
    <row r="362" s="14" customFormat="1">
      <c r="A362" s="14"/>
      <c r="B362" s="237"/>
      <c r="C362" s="238"/>
      <c r="D362" s="228" t="s">
        <v>140</v>
      </c>
      <c r="E362" s="239" t="s">
        <v>1</v>
      </c>
      <c r="F362" s="240" t="s">
        <v>291</v>
      </c>
      <c r="G362" s="238"/>
      <c r="H362" s="241">
        <v>1.44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140</v>
      </c>
      <c r="AU362" s="247" t="s">
        <v>84</v>
      </c>
      <c r="AV362" s="14" t="s">
        <v>84</v>
      </c>
      <c r="AW362" s="14" t="s">
        <v>32</v>
      </c>
      <c r="AX362" s="14" t="s">
        <v>82</v>
      </c>
      <c r="AY362" s="247" t="s">
        <v>132</v>
      </c>
    </row>
    <row r="363" s="2" customFormat="1" ht="24.15" customHeight="1">
      <c r="A363" s="38"/>
      <c r="B363" s="39"/>
      <c r="C363" s="212" t="s">
        <v>559</v>
      </c>
      <c r="D363" s="212" t="s">
        <v>134</v>
      </c>
      <c r="E363" s="213" t="s">
        <v>560</v>
      </c>
      <c r="F363" s="214" t="s">
        <v>561</v>
      </c>
      <c r="G363" s="215" t="s">
        <v>444</v>
      </c>
      <c r="H363" s="216">
        <v>16.25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2.0000000000000002E-05</v>
      </c>
      <c r="R363" s="222">
        <f>Q363*H363</f>
        <v>0.00032500000000000004</v>
      </c>
      <c r="S363" s="222">
        <v>0.001</v>
      </c>
      <c r="T363" s="223">
        <f>S363*H363</f>
        <v>0.016250000000000001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138</v>
      </c>
      <c r="AT363" s="224" t="s">
        <v>134</v>
      </c>
      <c r="AU363" s="224" t="s">
        <v>84</v>
      </c>
      <c r="AY363" s="17" t="s">
        <v>132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82</v>
      </c>
      <c r="BK363" s="225">
        <f>ROUND(I363*H363,2)</f>
        <v>0</v>
      </c>
      <c r="BL363" s="17" t="s">
        <v>138</v>
      </c>
      <c r="BM363" s="224" t="s">
        <v>562</v>
      </c>
    </row>
    <row r="364" s="14" customFormat="1">
      <c r="A364" s="14"/>
      <c r="B364" s="237"/>
      <c r="C364" s="238"/>
      <c r="D364" s="228" t="s">
        <v>140</v>
      </c>
      <c r="E364" s="239" t="s">
        <v>1</v>
      </c>
      <c r="F364" s="240" t="s">
        <v>563</v>
      </c>
      <c r="G364" s="238"/>
      <c r="H364" s="241">
        <v>16.25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140</v>
      </c>
      <c r="AU364" s="247" t="s">
        <v>84</v>
      </c>
      <c r="AV364" s="14" t="s">
        <v>84</v>
      </c>
      <c r="AW364" s="14" t="s">
        <v>32</v>
      </c>
      <c r="AX364" s="14" t="s">
        <v>82</v>
      </c>
      <c r="AY364" s="247" t="s">
        <v>132</v>
      </c>
    </row>
    <row r="365" s="12" customFormat="1" ht="22.8" customHeight="1">
      <c r="A365" s="12"/>
      <c r="B365" s="196"/>
      <c r="C365" s="197"/>
      <c r="D365" s="198" t="s">
        <v>76</v>
      </c>
      <c r="E365" s="210" t="s">
        <v>564</v>
      </c>
      <c r="F365" s="210" t="s">
        <v>565</v>
      </c>
      <c r="G365" s="197"/>
      <c r="H365" s="197"/>
      <c r="I365" s="200"/>
      <c r="J365" s="211">
        <f>BK365</f>
        <v>0</v>
      </c>
      <c r="K365" s="197"/>
      <c r="L365" s="202"/>
      <c r="M365" s="203"/>
      <c r="N365" s="204"/>
      <c r="O365" s="204"/>
      <c r="P365" s="205">
        <f>SUM(P366:P370)</f>
        <v>0</v>
      </c>
      <c r="Q365" s="204"/>
      <c r="R365" s="205">
        <f>SUM(R366:R370)</f>
        <v>0</v>
      </c>
      <c r="S365" s="204"/>
      <c r="T365" s="206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07" t="s">
        <v>82</v>
      </c>
      <c r="AT365" s="208" t="s">
        <v>76</v>
      </c>
      <c r="AU365" s="208" t="s">
        <v>82</v>
      </c>
      <c r="AY365" s="207" t="s">
        <v>132</v>
      </c>
      <c r="BK365" s="209">
        <f>SUM(BK366:BK370)</f>
        <v>0</v>
      </c>
    </row>
    <row r="366" s="2" customFormat="1" ht="24.15" customHeight="1">
      <c r="A366" s="38"/>
      <c r="B366" s="39"/>
      <c r="C366" s="212" t="s">
        <v>566</v>
      </c>
      <c r="D366" s="212" t="s">
        <v>134</v>
      </c>
      <c r="E366" s="213" t="s">
        <v>567</v>
      </c>
      <c r="F366" s="214" t="s">
        <v>568</v>
      </c>
      <c r="G366" s="215" t="s">
        <v>178</v>
      </c>
      <c r="H366" s="216">
        <v>0.128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</v>
      </c>
      <c r="R366" s="222">
        <f>Q366*H366</f>
        <v>0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138</v>
      </c>
      <c r="AT366" s="224" t="s">
        <v>134</v>
      </c>
      <c r="AU366" s="224" t="s">
        <v>84</v>
      </c>
      <c r="AY366" s="17" t="s">
        <v>132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82</v>
      </c>
      <c r="BK366" s="225">
        <f>ROUND(I366*H366,2)</f>
        <v>0</v>
      </c>
      <c r="BL366" s="17" t="s">
        <v>138</v>
      </c>
      <c r="BM366" s="224" t="s">
        <v>569</v>
      </c>
    </row>
    <row r="367" s="2" customFormat="1" ht="24.15" customHeight="1">
      <c r="A367" s="38"/>
      <c r="B367" s="39"/>
      <c r="C367" s="212" t="s">
        <v>570</v>
      </c>
      <c r="D367" s="212" t="s">
        <v>134</v>
      </c>
      <c r="E367" s="213" t="s">
        <v>571</v>
      </c>
      <c r="F367" s="214" t="s">
        <v>572</v>
      </c>
      <c r="G367" s="215" t="s">
        <v>178</v>
      </c>
      <c r="H367" s="216">
        <v>0.128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</v>
      </c>
      <c r="R367" s="222">
        <f>Q367*H367</f>
        <v>0</v>
      </c>
      <c r="S367" s="222">
        <v>0</v>
      </c>
      <c r="T367" s="223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138</v>
      </c>
      <c r="AT367" s="224" t="s">
        <v>134</v>
      </c>
      <c r="AU367" s="224" t="s">
        <v>84</v>
      </c>
      <c r="AY367" s="17" t="s">
        <v>132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82</v>
      </c>
      <c r="BK367" s="225">
        <f>ROUND(I367*H367,2)</f>
        <v>0</v>
      </c>
      <c r="BL367" s="17" t="s">
        <v>138</v>
      </c>
      <c r="BM367" s="224" t="s">
        <v>573</v>
      </c>
    </row>
    <row r="368" s="2" customFormat="1" ht="24.15" customHeight="1">
      <c r="A368" s="38"/>
      <c r="B368" s="39"/>
      <c r="C368" s="212" t="s">
        <v>574</v>
      </c>
      <c r="D368" s="212" t="s">
        <v>134</v>
      </c>
      <c r="E368" s="213" t="s">
        <v>575</v>
      </c>
      <c r="F368" s="214" t="s">
        <v>576</v>
      </c>
      <c r="G368" s="215" t="s">
        <v>178</v>
      </c>
      <c r="H368" s="216">
        <v>1.1519999999999999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138</v>
      </c>
      <c r="AT368" s="224" t="s">
        <v>134</v>
      </c>
      <c r="AU368" s="224" t="s">
        <v>84</v>
      </c>
      <c r="AY368" s="17" t="s">
        <v>132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82</v>
      </c>
      <c r="BK368" s="225">
        <f>ROUND(I368*H368,2)</f>
        <v>0</v>
      </c>
      <c r="BL368" s="17" t="s">
        <v>138</v>
      </c>
      <c r="BM368" s="224" t="s">
        <v>577</v>
      </c>
    </row>
    <row r="369" s="14" customFormat="1">
      <c r="A369" s="14"/>
      <c r="B369" s="237"/>
      <c r="C369" s="238"/>
      <c r="D369" s="228" t="s">
        <v>140</v>
      </c>
      <c r="E369" s="238"/>
      <c r="F369" s="240" t="s">
        <v>578</v>
      </c>
      <c r="G369" s="238"/>
      <c r="H369" s="241">
        <v>1.1519999999999999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140</v>
      </c>
      <c r="AU369" s="247" t="s">
        <v>84</v>
      </c>
      <c r="AV369" s="14" t="s">
        <v>84</v>
      </c>
      <c r="AW369" s="14" t="s">
        <v>4</v>
      </c>
      <c r="AX369" s="14" t="s">
        <v>82</v>
      </c>
      <c r="AY369" s="247" t="s">
        <v>132</v>
      </c>
    </row>
    <row r="370" s="2" customFormat="1" ht="33" customHeight="1">
      <c r="A370" s="38"/>
      <c r="B370" s="39"/>
      <c r="C370" s="212" t="s">
        <v>579</v>
      </c>
      <c r="D370" s="212" t="s">
        <v>134</v>
      </c>
      <c r="E370" s="213" t="s">
        <v>580</v>
      </c>
      <c r="F370" s="214" t="s">
        <v>581</v>
      </c>
      <c r="G370" s="215" t="s">
        <v>178</v>
      </c>
      <c r="H370" s="216">
        <v>0.112</v>
      </c>
      <c r="I370" s="217"/>
      <c r="J370" s="218">
        <f>ROUND(I370*H370,2)</f>
        <v>0</v>
      </c>
      <c r="K370" s="219"/>
      <c r="L370" s="44"/>
      <c r="M370" s="220" t="s">
        <v>1</v>
      </c>
      <c r="N370" s="221" t="s">
        <v>42</v>
      </c>
      <c r="O370" s="91"/>
      <c r="P370" s="222">
        <f>O370*H370</f>
        <v>0</v>
      </c>
      <c r="Q370" s="222">
        <v>0</v>
      </c>
      <c r="R370" s="222">
        <f>Q370*H370</f>
        <v>0</v>
      </c>
      <c r="S370" s="222">
        <v>0</v>
      </c>
      <c r="T370" s="223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24" t="s">
        <v>138</v>
      </c>
      <c r="AT370" s="224" t="s">
        <v>134</v>
      </c>
      <c r="AU370" s="224" t="s">
        <v>84</v>
      </c>
      <c r="AY370" s="17" t="s">
        <v>132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17" t="s">
        <v>82</v>
      </c>
      <c r="BK370" s="225">
        <f>ROUND(I370*H370,2)</f>
        <v>0</v>
      </c>
      <c r="BL370" s="17" t="s">
        <v>138</v>
      </c>
      <c r="BM370" s="224" t="s">
        <v>582</v>
      </c>
    </row>
    <row r="371" s="12" customFormat="1" ht="22.8" customHeight="1">
      <c r="A371" s="12"/>
      <c r="B371" s="196"/>
      <c r="C371" s="197"/>
      <c r="D371" s="198" t="s">
        <v>76</v>
      </c>
      <c r="E371" s="210" t="s">
        <v>583</v>
      </c>
      <c r="F371" s="210" t="s">
        <v>584</v>
      </c>
      <c r="G371" s="197"/>
      <c r="H371" s="197"/>
      <c r="I371" s="200"/>
      <c r="J371" s="211">
        <f>BK371</f>
        <v>0</v>
      </c>
      <c r="K371" s="197"/>
      <c r="L371" s="202"/>
      <c r="M371" s="203"/>
      <c r="N371" s="204"/>
      <c r="O371" s="204"/>
      <c r="P371" s="205">
        <f>P372</f>
        <v>0</v>
      </c>
      <c r="Q371" s="204"/>
      <c r="R371" s="205">
        <f>R372</f>
        <v>0</v>
      </c>
      <c r="S371" s="204"/>
      <c r="T371" s="206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7" t="s">
        <v>82</v>
      </c>
      <c r="AT371" s="208" t="s">
        <v>76</v>
      </c>
      <c r="AU371" s="208" t="s">
        <v>82</v>
      </c>
      <c r="AY371" s="207" t="s">
        <v>132</v>
      </c>
      <c r="BK371" s="209">
        <f>BK372</f>
        <v>0</v>
      </c>
    </row>
    <row r="372" s="2" customFormat="1" ht="16.5" customHeight="1">
      <c r="A372" s="38"/>
      <c r="B372" s="39"/>
      <c r="C372" s="212" t="s">
        <v>585</v>
      </c>
      <c r="D372" s="212" t="s">
        <v>134</v>
      </c>
      <c r="E372" s="213" t="s">
        <v>586</v>
      </c>
      <c r="F372" s="214" t="s">
        <v>587</v>
      </c>
      <c r="G372" s="215" t="s">
        <v>178</v>
      </c>
      <c r="H372" s="216">
        <v>156.67500000000001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</v>
      </c>
      <c r="R372" s="222">
        <f>Q372*H372</f>
        <v>0</v>
      </c>
      <c r="S372" s="222">
        <v>0</v>
      </c>
      <c r="T372" s="223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138</v>
      </c>
      <c r="AT372" s="224" t="s">
        <v>134</v>
      </c>
      <c r="AU372" s="224" t="s">
        <v>84</v>
      </c>
      <c r="AY372" s="17" t="s">
        <v>132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82</v>
      </c>
      <c r="BK372" s="225">
        <f>ROUND(I372*H372,2)</f>
        <v>0</v>
      </c>
      <c r="BL372" s="17" t="s">
        <v>138</v>
      </c>
      <c r="BM372" s="224" t="s">
        <v>588</v>
      </c>
    </row>
    <row r="373" s="12" customFormat="1" ht="25.92" customHeight="1">
      <c r="A373" s="12"/>
      <c r="B373" s="196"/>
      <c r="C373" s="197"/>
      <c r="D373" s="198" t="s">
        <v>76</v>
      </c>
      <c r="E373" s="199" t="s">
        <v>589</v>
      </c>
      <c r="F373" s="199" t="s">
        <v>590</v>
      </c>
      <c r="G373" s="197"/>
      <c r="H373" s="197"/>
      <c r="I373" s="200"/>
      <c r="J373" s="201">
        <f>BK373</f>
        <v>0</v>
      </c>
      <c r="K373" s="197"/>
      <c r="L373" s="202"/>
      <c r="M373" s="203"/>
      <c r="N373" s="204"/>
      <c r="O373" s="204"/>
      <c r="P373" s="205">
        <f>P374+P404+P443+P459+P476+P493+P499+P513+P523+P536+P557</f>
        <v>0</v>
      </c>
      <c r="Q373" s="204"/>
      <c r="R373" s="205">
        <f>R374+R404+R443+R459+R476+R493+R499+R513+R523+R536+R557</f>
        <v>7.7456652000000004</v>
      </c>
      <c r="S373" s="204"/>
      <c r="T373" s="206">
        <f>T374+T404+T443+T459+T476+T493+T499+T513+T523+T536+T557</f>
        <v>0.0040080000000000003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7" t="s">
        <v>84</v>
      </c>
      <c r="AT373" s="208" t="s">
        <v>76</v>
      </c>
      <c r="AU373" s="208" t="s">
        <v>77</v>
      </c>
      <c r="AY373" s="207" t="s">
        <v>132</v>
      </c>
      <c r="BK373" s="209">
        <f>BK374+BK404+BK443+BK459+BK476+BK493+BK499+BK513+BK523+BK536+BK557</f>
        <v>0</v>
      </c>
    </row>
    <row r="374" s="12" customFormat="1" ht="22.8" customHeight="1">
      <c r="A374" s="12"/>
      <c r="B374" s="196"/>
      <c r="C374" s="197"/>
      <c r="D374" s="198" t="s">
        <v>76</v>
      </c>
      <c r="E374" s="210" t="s">
        <v>591</v>
      </c>
      <c r="F374" s="210" t="s">
        <v>592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SUM(P375:P403)</f>
        <v>0</v>
      </c>
      <c r="Q374" s="204"/>
      <c r="R374" s="205">
        <f>SUM(R375:R403)</f>
        <v>1.2570702</v>
      </c>
      <c r="S374" s="204"/>
      <c r="T374" s="206">
        <f>SUM(T375:T403)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7" t="s">
        <v>84</v>
      </c>
      <c r="AT374" s="208" t="s">
        <v>76</v>
      </c>
      <c r="AU374" s="208" t="s">
        <v>82</v>
      </c>
      <c r="AY374" s="207" t="s">
        <v>132</v>
      </c>
      <c r="BK374" s="209">
        <f>SUM(BK375:BK403)</f>
        <v>0</v>
      </c>
    </row>
    <row r="375" s="2" customFormat="1" ht="24.15" customHeight="1">
      <c r="A375" s="38"/>
      <c r="B375" s="39"/>
      <c r="C375" s="212" t="s">
        <v>593</v>
      </c>
      <c r="D375" s="212" t="s">
        <v>134</v>
      </c>
      <c r="E375" s="213" t="s">
        <v>594</v>
      </c>
      <c r="F375" s="214" t="s">
        <v>595</v>
      </c>
      <c r="G375" s="215" t="s">
        <v>137</v>
      </c>
      <c r="H375" s="216">
        <v>84.495000000000005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223</v>
      </c>
      <c r="AT375" s="224" t="s">
        <v>134</v>
      </c>
      <c r="AU375" s="224" t="s">
        <v>84</v>
      </c>
      <c r="AY375" s="17" t="s">
        <v>132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82</v>
      </c>
      <c r="BK375" s="225">
        <f>ROUND(I375*H375,2)</f>
        <v>0</v>
      </c>
      <c r="BL375" s="17" t="s">
        <v>223</v>
      </c>
      <c r="BM375" s="224" t="s">
        <v>596</v>
      </c>
    </row>
    <row r="376" s="14" customFormat="1">
      <c r="A376" s="14"/>
      <c r="B376" s="237"/>
      <c r="C376" s="238"/>
      <c r="D376" s="228" t="s">
        <v>140</v>
      </c>
      <c r="E376" s="239" t="s">
        <v>1</v>
      </c>
      <c r="F376" s="240" t="s">
        <v>597</v>
      </c>
      <c r="G376" s="238"/>
      <c r="H376" s="241">
        <v>84.495000000000005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140</v>
      </c>
      <c r="AU376" s="247" t="s">
        <v>84</v>
      </c>
      <c r="AV376" s="14" t="s">
        <v>84</v>
      </c>
      <c r="AW376" s="14" t="s">
        <v>32</v>
      </c>
      <c r="AX376" s="14" t="s">
        <v>82</v>
      </c>
      <c r="AY376" s="247" t="s">
        <v>132</v>
      </c>
    </row>
    <row r="377" s="2" customFormat="1" ht="16.5" customHeight="1">
      <c r="A377" s="38"/>
      <c r="B377" s="39"/>
      <c r="C377" s="259" t="s">
        <v>598</v>
      </c>
      <c r="D377" s="259" t="s">
        <v>193</v>
      </c>
      <c r="E377" s="260" t="s">
        <v>599</v>
      </c>
      <c r="F377" s="261" t="s">
        <v>600</v>
      </c>
      <c r="G377" s="262" t="s">
        <v>178</v>
      </c>
      <c r="H377" s="263">
        <v>0.025000000000000001</v>
      </c>
      <c r="I377" s="264"/>
      <c r="J377" s="265">
        <f>ROUND(I377*H377,2)</f>
        <v>0</v>
      </c>
      <c r="K377" s="266"/>
      <c r="L377" s="267"/>
      <c r="M377" s="268" t="s">
        <v>1</v>
      </c>
      <c r="N377" s="269" t="s">
        <v>42</v>
      </c>
      <c r="O377" s="91"/>
      <c r="P377" s="222">
        <f>O377*H377</f>
        <v>0</v>
      </c>
      <c r="Q377" s="222">
        <v>1</v>
      </c>
      <c r="R377" s="222">
        <f>Q377*H377</f>
        <v>0.025000000000000001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311</v>
      </c>
      <c r="AT377" s="224" t="s">
        <v>193</v>
      </c>
      <c r="AU377" s="224" t="s">
        <v>84</v>
      </c>
      <c r="AY377" s="17" t="s">
        <v>132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82</v>
      </c>
      <c r="BK377" s="225">
        <f>ROUND(I377*H377,2)</f>
        <v>0</v>
      </c>
      <c r="BL377" s="17" t="s">
        <v>223</v>
      </c>
      <c r="BM377" s="224" t="s">
        <v>601</v>
      </c>
    </row>
    <row r="378" s="14" customFormat="1">
      <c r="A378" s="14"/>
      <c r="B378" s="237"/>
      <c r="C378" s="238"/>
      <c r="D378" s="228" t="s">
        <v>140</v>
      </c>
      <c r="E378" s="238"/>
      <c r="F378" s="240" t="s">
        <v>602</v>
      </c>
      <c r="G378" s="238"/>
      <c r="H378" s="241">
        <v>0.025000000000000001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140</v>
      </c>
      <c r="AU378" s="247" t="s">
        <v>84</v>
      </c>
      <c r="AV378" s="14" t="s">
        <v>84</v>
      </c>
      <c r="AW378" s="14" t="s">
        <v>4</v>
      </c>
      <c r="AX378" s="14" t="s">
        <v>82</v>
      </c>
      <c r="AY378" s="247" t="s">
        <v>132</v>
      </c>
    </row>
    <row r="379" s="2" customFormat="1" ht="24.15" customHeight="1">
      <c r="A379" s="38"/>
      <c r="B379" s="39"/>
      <c r="C379" s="212" t="s">
        <v>603</v>
      </c>
      <c r="D379" s="212" t="s">
        <v>134</v>
      </c>
      <c r="E379" s="213" t="s">
        <v>604</v>
      </c>
      <c r="F379" s="214" t="s">
        <v>605</v>
      </c>
      <c r="G379" s="215" t="s">
        <v>137</v>
      </c>
      <c r="H379" s="216">
        <v>15.071999999999999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</v>
      </c>
      <c r="R379" s="222">
        <f>Q379*H379</f>
        <v>0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223</v>
      </c>
      <c r="AT379" s="224" t="s">
        <v>134</v>
      </c>
      <c r="AU379" s="224" t="s">
        <v>84</v>
      </c>
      <c r="AY379" s="17" t="s">
        <v>132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82</v>
      </c>
      <c r="BK379" s="225">
        <f>ROUND(I379*H379,2)</f>
        <v>0</v>
      </c>
      <c r="BL379" s="17" t="s">
        <v>223</v>
      </c>
      <c r="BM379" s="224" t="s">
        <v>606</v>
      </c>
    </row>
    <row r="380" s="13" customFormat="1">
      <c r="A380" s="13"/>
      <c r="B380" s="226"/>
      <c r="C380" s="227"/>
      <c r="D380" s="228" t="s">
        <v>140</v>
      </c>
      <c r="E380" s="229" t="s">
        <v>1</v>
      </c>
      <c r="F380" s="230" t="s">
        <v>607</v>
      </c>
      <c r="G380" s="227"/>
      <c r="H380" s="229" t="s">
        <v>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140</v>
      </c>
      <c r="AU380" s="236" t="s">
        <v>84</v>
      </c>
      <c r="AV380" s="13" t="s">
        <v>82</v>
      </c>
      <c r="AW380" s="13" t="s">
        <v>32</v>
      </c>
      <c r="AX380" s="13" t="s">
        <v>77</v>
      </c>
      <c r="AY380" s="236" t="s">
        <v>132</v>
      </c>
    </row>
    <row r="381" s="14" customFormat="1">
      <c r="A381" s="14"/>
      <c r="B381" s="237"/>
      <c r="C381" s="238"/>
      <c r="D381" s="228" t="s">
        <v>140</v>
      </c>
      <c r="E381" s="239" t="s">
        <v>1</v>
      </c>
      <c r="F381" s="240" t="s">
        <v>608</v>
      </c>
      <c r="G381" s="238"/>
      <c r="H381" s="241">
        <v>15.071999999999999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140</v>
      </c>
      <c r="AU381" s="247" t="s">
        <v>84</v>
      </c>
      <c r="AV381" s="14" t="s">
        <v>84</v>
      </c>
      <c r="AW381" s="14" t="s">
        <v>32</v>
      </c>
      <c r="AX381" s="14" t="s">
        <v>82</v>
      </c>
      <c r="AY381" s="247" t="s">
        <v>132</v>
      </c>
    </row>
    <row r="382" s="2" customFormat="1" ht="16.5" customHeight="1">
      <c r="A382" s="38"/>
      <c r="B382" s="39"/>
      <c r="C382" s="259" t="s">
        <v>609</v>
      </c>
      <c r="D382" s="259" t="s">
        <v>193</v>
      </c>
      <c r="E382" s="260" t="s">
        <v>599</v>
      </c>
      <c r="F382" s="261" t="s">
        <v>600</v>
      </c>
      <c r="G382" s="262" t="s">
        <v>178</v>
      </c>
      <c r="H382" s="263">
        <v>0.0050000000000000001</v>
      </c>
      <c r="I382" s="264"/>
      <c r="J382" s="265">
        <f>ROUND(I382*H382,2)</f>
        <v>0</v>
      </c>
      <c r="K382" s="266"/>
      <c r="L382" s="267"/>
      <c r="M382" s="268" t="s">
        <v>1</v>
      </c>
      <c r="N382" s="269" t="s">
        <v>42</v>
      </c>
      <c r="O382" s="91"/>
      <c r="P382" s="222">
        <f>O382*H382</f>
        <v>0</v>
      </c>
      <c r="Q382" s="222">
        <v>1</v>
      </c>
      <c r="R382" s="222">
        <f>Q382*H382</f>
        <v>0.0050000000000000001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311</v>
      </c>
      <c r="AT382" s="224" t="s">
        <v>193</v>
      </c>
      <c r="AU382" s="224" t="s">
        <v>84</v>
      </c>
      <c r="AY382" s="17" t="s">
        <v>132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82</v>
      </c>
      <c r="BK382" s="225">
        <f>ROUND(I382*H382,2)</f>
        <v>0</v>
      </c>
      <c r="BL382" s="17" t="s">
        <v>223</v>
      </c>
      <c r="BM382" s="224" t="s">
        <v>610</v>
      </c>
    </row>
    <row r="383" s="14" customFormat="1">
      <c r="A383" s="14"/>
      <c r="B383" s="237"/>
      <c r="C383" s="238"/>
      <c r="D383" s="228" t="s">
        <v>140</v>
      </c>
      <c r="E383" s="238"/>
      <c r="F383" s="240" t="s">
        <v>611</v>
      </c>
      <c r="G383" s="238"/>
      <c r="H383" s="241">
        <v>0.0050000000000000001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7" t="s">
        <v>140</v>
      </c>
      <c r="AU383" s="247" t="s">
        <v>84</v>
      </c>
      <c r="AV383" s="14" t="s">
        <v>84</v>
      </c>
      <c r="AW383" s="14" t="s">
        <v>4</v>
      </c>
      <c r="AX383" s="14" t="s">
        <v>82</v>
      </c>
      <c r="AY383" s="247" t="s">
        <v>132</v>
      </c>
    </row>
    <row r="384" s="2" customFormat="1" ht="24.15" customHeight="1">
      <c r="A384" s="38"/>
      <c r="B384" s="39"/>
      <c r="C384" s="212" t="s">
        <v>612</v>
      </c>
      <c r="D384" s="212" t="s">
        <v>134</v>
      </c>
      <c r="E384" s="213" t="s">
        <v>613</v>
      </c>
      <c r="F384" s="214" t="s">
        <v>614</v>
      </c>
      <c r="G384" s="215" t="s">
        <v>137</v>
      </c>
      <c r="H384" s="216">
        <v>168.99000000000001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0.00040000000000000002</v>
      </c>
      <c r="R384" s="222">
        <f>Q384*H384</f>
        <v>0.067596000000000003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223</v>
      </c>
      <c r="AT384" s="224" t="s">
        <v>134</v>
      </c>
      <c r="AU384" s="224" t="s">
        <v>84</v>
      </c>
      <c r="AY384" s="17" t="s">
        <v>132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82</v>
      </c>
      <c r="BK384" s="225">
        <f>ROUND(I384*H384,2)</f>
        <v>0</v>
      </c>
      <c r="BL384" s="17" t="s">
        <v>223</v>
      </c>
      <c r="BM384" s="224" t="s">
        <v>615</v>
      </c>
    </row>
    <row r="385" s="14" customFormat="1">
      <c r="A385" s="14"/>
      <c r="B385" s="237"/>
      <c r="C385" s="238"/>
      <c r="D385" s="228" t="s">
        <v>140</v>
      </c>
      <c r="E385" s="239" t="s">
        <v>1</v>
      </c>
      <c r="F385" s="240" t="s">
        <v>616</v>
      </c>
      <c r="G385" s="238"/>
      <c r="H385" s="241">
        <v>168.99000000000001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140</v>
      </c>
      <c r="AU385" s="247" t="s">
        <v>84</v>
      </c>
      <c r="AV385" s="14" t="s">
        <v>84</v>
      </c>
      <c r="AW385" s="14" t="s">
        <v>32</v>
      </c>
      <c r="AX385" s="14" t="s">
        <v>82</v>
      </c>
      <c r="AY385" s="247" t="s">
        <v>132</v>
      </c>
    </row>
    <row r="386" s="2" customFormat="1" ht="49.05" customHeight="1">
      <c r="A386" s="38"/>
      <c r="B386" s="39"/>
      <c r="C386" s="259" t="s">
        <v>617</v>
      </c>
      <c r="D386" s="259" t="s">
        <v>193</v>
      </c>
      <c r="E386" s="260" t="s">
        <v>618</v>
      </c>
      <c r="F386" s="261" t="s">
        <v>619</v>
      </c>
      <c r="G386" s="262" t="s">
        <v>137</v>
      </c>
      <c r="H386" s="263">
        <v>196.958</v>
      </c>
      <c r="I386" s="264"/>
      <c r="J386" s="265">
        <f>ROUND(I386*H386,2)</f>
        <v>0</v>
      </c>
      <c r="K386" s="266"/>
      <c r="L386" s="267"/>
      <c r="M386" s="268" t="s">
        <v>1</v>
      </c>
      <c r="N386" s="269" t="s">
        <v>42</v>
      </c>
      <c r="O386" s="91"/>
      <c r="P386" s="222">
        <f>O386*H386</f>
        <v>0</v>
      </c>
      <c r="Q386" s="222">
        <v>0.0053</v>
      </c>
      <c r="R386" s="222">
        <f>Q386*H386</f>
        <v>1.0438774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311</v>
      </c>
      <c r="AT386" s="224" t="s">
        <v>193</v>
      </c>
      <c r="AU386" s="224" t="s">
        <v>84</v>
      </c>
      <c r="AY386" s="17" t="s">
        <v>132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82</v>
      </c>
      <c r="BK386" s="225">
        <f>ROUND(I386*H386,2)</f>
        <v>0</v>
      </c>
      <c r="BL386" s="17" t="s">
        <v>223</v>
      </c>
      <c r="BM386" s="224" t="s">
        <v>620</v>
      </c>
    </row>
    <row r="387" s="14" customFormat="1">
      <c r="A387" s="14"/>
      <c r="B387" s="237"/>
      <c r="C387" s="238"/>
      <c r="D387" s="228" t="s">
        <v>140</v>
      </c>
      <c r="E387" s="238"/>
      <c r="F387" s="240" t="s">
        <v>621</v>
      </c>
      <c r="G387" s="238"/>
      <c r="H387" s="241">
        <v>196.958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140</v>
      </c>
      <c r="AU387" s="247" t="s">
        <v>84</v>
      </c>
      <c r="AV387" s="14" t="s">
        <v>84</v>
      </c>
      <c r="AW387" s="14" t="s">
        <v>4</v>
      </c>
      <c r="AX387" s="14" t="s">
        <v>82</v>
      </c>
      <c r="AY387" s="247" t="s">
        <v>132</v>
      </c>
    </row>
    <row r="388" s="2" customFormat="1" ht="24.15" customHeight="1">
      <c r="A388" s="38"/>
      <c r="B388" s="39"/>
      <c r="C388" s="212" t="s">
        <v>622</v>
      </c>
      <c r="D388" s="212" t="s">
        <v>134</v>
      </c>
      <c r="E388" s="213" t="s">
        <v>623</v>
      </c>
      <c r="F388" s="214" t="s">
        <v>624</v>
      </c>
      <c r="G388" s="215" t="s">
        <v>137</v>
      </c>
      <c r="H388" s="216">
        <v>15.071999999999999</v>
      </c>
      <c r="I388" s="217"/>
      <c r="J388" s="218">
        <f>ROUND(I388*H388,2)</f>
        <v>0</v>
      </c>
      <c r="K388" s="219"/>
      <c r="L388" s="44"/>
      <c r="M388" s="220" t="s">
        <v>1</v>
      </c>
      <c r="N388" s="221" t="s">
        <v>42</v>
      </c>
      <c r="O388" s="91"/>
      <c r="P388" s="222">
        <f>O388*H388</f>
        <v>0</v>
      </c>
      <c r="Q388" s="222">
        <v>0.00040000000000000002</v>
      </c>
      <c r="R388" s="222">
        <f>Q388*H388</f>
        <v>0.0060288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223</v>
      </c>
      <c r="AT388" s="224" t="s">
        <v>134</v>
      </c>
      <c r="AU388" s="224" t="s">
        <v>84</v>
      </c>
      <c r="AY388" s="17" t="s">
        <v>132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82</v>
      </c>
      <c r="BK388" s="225">
        <f>ROUND(I388*H388,2)</f>
        <v>0</v>
      </c>
      <c r="BL388" s="17" t="s">
        <v>223</v>
      </c>
      <c r="BM388" s="224" t="s">
        <v>625</v>
      </c>
    </row>
    <row r="389" s="13" customFormat="1">
      <c r="A389" s="13"/>
      <c r="B389" s="226"/>
      <c r="C389" s="227"/>
      <c r="D389" s="228" t="s">
        <v>140</v>
      </c>
      <c r="E389" s="229" t="s">
        <v>1</v>
      </c>
      <c r="F389" s="230" t="s">
        <v>607</v>
      </c>
      <c r="G389" s="227"/>
      <c r="H389" s="229" t="s">
        <v>1</v>
      </c>
      <c r="I389" s="231"/>
      <c r="J389" s="227"/>
      <c r="K389" s="227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140</v>
      </c>
      <c r="AU389" s="236" t="s">
        <v>84</v>
      </c>
      <c r="AV389" s="13" t="s">
        <v>82</v>
      </c>
      <c r="AW389" s="13" t="s">
        <v>32</v>
      </c>
      <c r="AX389" s="13" t="s">
        <v>77</v>
      </c>
      <c r="AY389" s="236" t="s">
        <v>132</v>
      </c>
    </row>
    <row r="390" s="14" customFormat="1">
      <c r="A390" s="14"/>
      <c r="B390" s="237"/>
      <c r="C390" s="238"/>
      <c r="D390" s="228" t="s">
        <v>140</v>
      </c>
      <c r="E390" s="239" t="s">
        <v>1</v>
      </c>
      <c r="F390" s="240" t="s">
        <v>608</v>
      </c>
      <c r="G390" s="238"/>
      <c r="H390" s="241">
        <v>15.071999999999999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140</v>
      </c>
      <c r="AU390" s="247" t="s">
        <v>84</v>
      </c>
      <c r="AV390" s="14" t="s">
        <v>84</v>
      </c>
      <c r="AW390" s="14" t="s">
        <v>32</v>
      </c>
      <c r="AX390" s="14" t="s">
        <v>82</v>
      </c>
      <c r="AY390" s="247" t="s">
        <v>132</v>
      </c>
    </row>
    <row r="391" s="2" customFormat="1" ht="49.05" customHeight="1">
      <c r="A391" s="38"/>
      <c r="B391" s="39"/>
      <c r="C391" s="259" t="s">
        <v>626</v>
      </c>
      <c r="D391" s="259" t="s">
        <v>193</v>
      </c>
      <c r="E391" s="260" t="s">
        <v>618</v>
      </c>
      <c r="F391" s="261" t="s">
        <v>619</v>
      </c>
      <c r="G391" s="262" t="s">
        <v>137</v>
      </c>
      <c r="H391" s="263">
        <v>18.402999999999999</v>
      </c>
      <c r="I391" s="264"/>
      <c r="J391" s="265">
        <f>ROUND(I391*H391,2)</f>
        <v>0</v>
      </c>
      <c r="K391" s="266"/>
      <c r="L391" s="267"/>
      <c r="M391" s="268" t="s">
        <v>1</v>
      </c>
      <c r="N391" s="269" t="s">
        <v>42</v>
      </c>
      <c r="O391" s="91"/>
      <c r="P391" s="222">
        <f>O391*H391</f>
        <v>0</v>
      </c>
      <c r="Q391" s="222">
        <v>0.0053</v>
      </c>
      <c r="R391" s="222">
        <f>Q391*H391</f>
        <v>0.097535899999999995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311</v>
      </c>
      <c r="AT391" s="224" t="s">
        <v>193</v>
      </c>
      <c r="AU391" s="224" t="s">
        <v>84</v>
      </c>
      <c r="AY391" s="17" t="s">
        <v>132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82</v>
      </c>
      <c r="BK391" s="225">
        <f>ROUND(I391*H391,2)</f>
        <v>0</v>
      </c>
      <c r="BL391" s="17" t="s">
        <v>223</v>
      </c>
      <c r="BM391" s="224" t="s">
        <v>627</v>
      </c>
    </row>
    <row r="392" s="14" customFormat="1">
      <c r="A392" s="14"/>
      <c r="B392" s="237"/>
      <c r="C392" s="238"/>
      <c r="D392" s="228" t="s">
        <v>140</v>
      </c>
      <c r="E392" s="238"/>
      <c r="F392" s="240" t="s">
        <v>628</v>
      </c>
      <c r="G392" s="238"/>
      <c r="H392" s="241">
        <v>18.402999999999999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7" t="s">
        <v>140</v>
      </c>
      <c r="AU392" s="247" t="s">
        <v>84</v>
      </c>
      <c r="AV392" s="14" t="s">
        <v>84</v>
      </c>
      <c r="AW392" s="14" t="s">
        <v>4</v>
      </c>
      <c r="AX392" s="14" t="s">
        <v>82</v>
      </c>
      <c r="AY392" s="247" t="s">
        <v>132</v>
      </c>
    </row>
    <row r="393" s="2" customFormat="1" ht="24.15" customHeight="1">
      <c r="A393" s="38"/>
      <c r="B393" s="39"/>
      <c r="C393" s="212" t="s">
        <v>629</v>
      </c>
      <c r="D393" s="212" t="s">
        <v>134</v>
      </c>
      <c r="E393" s="213" t="s">
        <v>630</v>
      </c>
      <c r="F393" s="214" t="s">
        <v>631</v>
      </c>
      <c r="G393" s="215" t="s">
        <v>137</v>
      </c>
      <c r="H393" s="216">
        <v>15.071999999999999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4.0000000000000003E-05</v>
      </c>
      <c r="R393" s="222">
        <f>Q393*H393</f>
        <v>0.00060287999999999997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223</v>
      </c>
      <c r="AT393" s="224" t="s">
        <v>134</v>
      </c>
      <c r="AU393" s="224" t="s">
        <v>84</v>
      </c>
      <c r="AY393" s="17" t="s">
        <v>132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82</v>
      </c>
      <c r="BK393" s="225">
        <f>ROUND(I393*H393,2)</f>
        <v>0</v>
      </c>
      <c r="BL393" s="17" t="s">
        <v>223</v>
      </c>
      <c r="BM393" s="224" t="s">
        <v>632</v>
      </c>
    </row>
    <row r="394" s="2" customFormat="1" ht="24.15" customHeight="1">
      <c r="A394" s="38"/>
      <c r="B394" s="39"/>
      <c r="C394" s="259" t="s">
        <v>633</v>
      </c>
      <c r="D394" s="259" t="s">
        <v>193</v>
      </c>
      <c r="E394" s="260" t="s">
        <v>634</v>
      </c>
      <c r="F394" s="261" t="s">
        <v>635</v>
      </c>
      <c r="G394" s="262" t="s">
        <v>137</v>
      </c>
      <c r="H394" s="263">
        <v>18.402999999999999</v>
      </c>
      <c r="I394" s="264"/>
      <c r="J394" s="265">
        <f>ROUND(I394*H394,2)</f>
        <v>0</v>
      </c>
      <c r="K394" s="266"/>
      <c r="L394" s="267"/>
      <c r="M394" s="268" t="s">
        <v>1</v>
      </c>
      <c r="N394" s="269" t="s">
        <v>42</v>
      </c>
      <c r="O394" s="91"/>
      <c r="P394" s="222">
        <f>O394*H394</f>
        <v>0</v>
      </c>
      <c r="Q394" s="222">
        <v>0.00029999999999999997</v>
      </c>
      <c r="R394" s="222">
        <f>Q394*H394</f>
        <v>0.0055208999999999987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311</v>
      </c>
      <c r="AT394" s="224" t="s">
        <v>193</v>
      </c>
      <c r="AU394" s="224" t="s">
        <v>84</v>
      </c>
      <c r="AY394" s="17" t="s">
        <v>132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82</v>
      </c>
      <c r="BK394" s="225">
        <f>ROUND(I394*H394,2)</f>
        <v>0</v>
      </c>
      <c r="BL394" s="17" t="s">
        <v>223</v>
      </c>
      <c r="BM394" s="224" t="s">
        <v>636</v>
      </c>
    </row>
    <row r="395" s="14" customFormat="1">
      <c r="A395" s="14"/>
      <c r="B395" s="237"/>
      <c r="C395" s="238"/>
      <c r="D395" s="228" t="s">
        <v>140</v>
      </c>
      <c r="E395" s="238"/>
      <c r="F395" s="240" t="s">
        <v>628</v>
      </c>
      <c r="G395" s="238"/>
      <c r="H395" s="241">
        <v>18.402999999999999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140</v>
      </c>
      <c r="AU395" s="247" t="s">
        <v>84</v>
      </c>
      <c r="AV395" s="14" t="s">
        <v>84</v>
      </c>
      <c r="AW395" s="14" t="s">
        <v>4</v>
      </c>
      <c r="AX395" s="14" t="s">
        <v>82</v>
      </c>
      <c r="AY395" s="247" t="s">
        <v>132</v>
      </c>
    </row>
    <row r="396" s="2" customFormat="1" ht="21.75" customHeight="1">
      <c r="A396" s="38"/>
      <c r="B396" s="39"/>
      <c r="C396" s="212" t="s">
        <v>637</v>
      </c>
      <c r="D396" s="212" t="s">
        <v>134</v>
      </c>
      <c r="E396" s="213" t="s">
        <v>638</v>
      </c>
      <c r="F396" s="214" t="s">
        <v>639</v>
      </c>
      <c r="G396" s="215" t="s">
        <v>444</v>
      </c>
      <c r="H396" s="216">
        <v>18.84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4.0000000000000003E-05</v>
      </c>
      <c r="R396" s="222">
        <f>Q396*H396</f>
        <v>0.0007536000000000001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223</v>
      </c>
      <c r="AT396" s="224" t="s">
        <v>134</v>
      </c>
      <c r="AU396" s="224" t="s">
        <v>84</v>
      </c>
      <c r="AY396" s="17" t="s">
        <v>132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82</v>
      </c>
      <c r="BK396" s="225">
        <f>ROUND(I396*H396,2)</f>
        <v>0</v>
      </c>
      <c r="BL396" s="17" t="s">
        <v>223</v>
      </c>
      <c r="BM396" s="224" t="s">
        <v>640</v>
      </c>
    </row>
    <row r="397" s="14" customFormat="1">
      <c r="A397" s="14"/>
      <c r="B397" s="237"/>
      <c r="C397" s="238"/>
      <c r="D397" s="228" t="s">
        <v>140</v>
      </c>
      <c r="E397" s="239" t="s">
        <v>1</v>
      </c>
      <c r="F397" s="240" t="s">
        <v>641</v>
      </c>
      <c r="G397" s="238"/>
      <c r="H397" s="241">
        <v>18.84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140</v>
      </c>
      <c r="AU397" s="247" t="s">
        <v>84</v>
      </c>
      <c r="AV397" s="14" t="s">
        <v>84</v>
      </c>
      <c r="AW397" s="14" t="s">
        <v>32</v>
      </c>
      <c r="AX397" s="14" t="s">
        <v>82</v>
      </c>
      <c r="AY397" s="247" t="s">
        <v>132</v>
      </c>
    </row>
    <row r="398" s="2" customFormat="1" ht="21.75" customHeight="1">
      <c r="A398" s="38"/>
      <c r="B398" s="39"/>
      <c r="C398" s="259" t="s">
        <v>642</v>
      </c>
      <c r="D398" s="259" t="s">
        <v>193</v>
      </c>
      <c r="E398" s="260" t="s">
        <v>643</v>
      </c>
      <c r="F398" s="261" t="s">
        <v>644</v>
      </c>
      <c r="G398" s="262" t="s">
        <v>444</v>
      </c>
      <c r="H398" s="263">
        <v>19.216999999999999</v>
      </c>
      <c r="I398" s="264"/>
      <c r="J398" s="265">
        <f>ROUND(I398*H398,2)</f>
        <v>0</v>
      </c>
      <c r="K398" s="266"/>
      <c r="L398" s="267"/>
      <c r="M398" s="268" t="s">
        <v>1</v>
      </c>
      <c r="N398" s="269" t="s">
        <v>42</v>
      </c>
      <c r="O398" s="91"/>
      <c r="P398" s="222">
        <f>O398*H398</f>
        <v>0</v>
      </c>
      <c r="Q398" s="222">
        <v>0.00012</v>
      </c>
      <c r="R398" s="222">
        <f>Q398*H398</f>
        <v>0.0023060400000000001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311</v>
      </c>
      <c r="AT398" s="224" t="s">
        <v>193</v>
      </c>
      <c r="AU398" s="224" t="s">
        <v>84</v>
      </c>
      <c r="AY398" s="17" t="s">
        <v>132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82</v>
      </c>
      <c r="BK398" s="225">
        <f>ROUND(I398*H398,2)</f>
        <v>0</v>
      </c>
      <c r="BL398" s="17" t="s">
        <v>223</v>
      </c>
      <c r="BM398" s="224" t="s">
        <v>645</v>
      </c>
    </row>
    <row r="399" s="14" customFormat="1">
      <c r="A399" s="14"/>
      <c r="B399" s="237"/>
      <c r="C399" s="238"/>
      <c r="D399" s="228" t="s">
        <v>140</v>
      </c>
      <c r="E399" s="238"/>
      <c r="F399" s="240" t="s">
        <v>646</v>
      </c>
      <c r="G399" s="238"/>
      <c r="H399" s="241">
        <v>19.216999999999999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140</v>
      </c>
      <c r="AU399" s="247" t="s">
        <v>84</v>
      </c>
      <c r="AV399" s="14" t="s">
        <v>84</v>
      </c>
      <c r="AW399" s="14" t="s">
        <v>4</v>
      </c>
      <c r="AX399" s="14" t="s">
        <v>82</v>
      </c>
      <c r="AY399" s="247" t="s">
        <v>132</v>
      </c>
    </row>
    <row r="400" s="2" customFormat="1" ht="24.15" customHeight="1">
      <c r="A400" s="38"/>
      <c r="B400" s="39"/>
      <c r="C400" s="212" t="s">
        <v>647</v>
      </c>
      <c r="D400" s="212" t="s">
        <v>134</v>
      </c>
      <c r="E400" s="213" t="s">
        <v>648</v>
      </c>
      <c r="F400" s="214" t="s">
        <v>649</v>
      </c>
      <c r="G400" s="215" t="s">
        <v>137</v>
      </c>
      <c r="H400" s="216">
        <v>15.071999999999999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223</v>
      </c>
      <c r="AT400" s="224" t="s">
        <v>134</v>
      </c>
      <c r="AU400" s="224" t="s">
        <v>84</v>
      </c>
      <c r="AY400" s="17" t="s">
        <v>132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82</v>
      </c>
      <c r="BK400" s="225">
        <f>ROUND(I400*H400,2)</f>
        <v>0</v>
      </c>
      <c r="BL400" s="17" t="s">
        <v>223</v>
      </c>
      <c r="BM400" s="224" t="s">
        <v>650</v>
      </c>
    </row>
    <row r="401" s="2" customFormat="1" ht="24.15" customHeight="1">
      <c r="A401" s="38"/>
      <c r="B401" s="39"/>
      <c r="C401" s="259" t="s">
        <v>651</v>
      </c>
      <c r="D401" s="259" t="s">
        <v>193</v>
      </c>
      <c r="E401" s="260" t="s">
        <v>652</v>
      </c>
      <c r="F401" s="261" t="s">
        <v>653</v>
      </c>
      <c r="G401" s="262" t="s">
        <v>137</v>
      </c>
      <c r="H401" s="263">
        <v>15.826000000000001</v>
      </c>
      <c r="I401" s="264"/>
      <c r="J401" s="265">
        <f>ROUND(I401*H401,2)</f>
        <v>0</v>
      </c>
      <c r="K401" s="266"/>
      <c r="L401" s="267"/>
      <c r="M401" s="268" t="s">
        <v>1</v>
      </c>
      <c r="N401" s="269" t="s">
        <v>42</v>
      </c>
      <c r="O401" s="91"/>
      <c r="P401" s="222">
        <f>O401*H401</f>
        <v>0</v>
      </c>
      <c r="Q401" s="222">
        <v>0.00018000000000000001</v>
      </c>
      <c r="R401" s="222">
        <f>Q401*H401</f>
        <v>0.0028486800000000001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311</v>
      </c>
      <c r="AT401" s="224" t="s">
        <v>193</v>
      </c>
      <c r="AU401" s="224" t="s">
        <v>84</v>
      </c>
      <c r="AY401" s="17" t="s">
        <v>132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82</v>
      </c>
      <c r="BK401" s="225">
        <f>ROUND(I401*H401,2)</f>
        <v>0</v>
      </c>
      <c r="BL401" s="17" t="s">
        <v>223</v>
      </c>
      <c r="BM401" s="224" t="s">
        <v>654</v>
      </c>
    </row>
    <row r="402" s="14" customFormat="1">
      <c r="A402" s="14"/>
      <c r="B402" s="237"/>
      <c r="C402" s="238"/>
      <c r="D402" s="228" t="s">
        <v>140</v>
      </c>
      <c r="E402" s="238"/>
      <c r="F402" s="240" t="s">
        <v>655</v>
      </c>
      <c r="G402" s="238"/>
      <c r="H402" s="241">
        <v>15.826000000000001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140</v>
      </c>
      <c r="AU402" s="247" t="s">
        <v>84</v>
      </c>
      <c r="AV402" s="14" t="s">
        <v>84</v>
      </c>
      <c r="AW402" s="14" t="s">
        <v>4</v>
      </c>
      <c r="AX402" s="14" t="s">
        <v>82</v>
      </c>
      <c r="AY402" s="247" t="s">
        <v>132</v>
      </c>
    </row>
    <row r="403" s="2" customFormat="1" ht="24.15" customHeight="1">
      <c r="A403" s="38"/>
      <c r="B403" s="39"/>
      <c r="C403" s="212" t="s">
        <v>656</v>
      </c>
      <c r="D403" s="212" t="s">
        <v>134</v>
      </c>
      <c r="E403" s="213" t="s">
        <v>657</v>
      </c>
      <c r="F403" s="214" t="s">
        <v>658</v>
      </c>
      <c r="G403" s="215" t="s">
        <v>178</v>
      </c>
      <c r="H403" s="216">
        <v>1.2569999999999999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223</v>
      </c>
      <c r="AT403" s="224" t="s">
        <v>134</v>
      </c>
      <c r="AU403" s="224" t="s">
        <v>84</v>
      </c>
      <c r="AY403" s="17" t="s">
        <v>132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82</v>
      </c>
      <c r="BK403" s="225">
        <f>ROUND(I403*H403,2)</f>
        <v>0</v>
      </c>
      <c r="BL403" s="17" t="s">
        <v>223</v>
      </c>
      <c r="BM403" s="224" t="s">
        <v>659</v>
      </c>
    </row>
    <row r="404" s="12" customFormat="1" ht="22.8" customHeight="1">
      <c r="A404" s="12"/>
      <c r="B404" s="196"/>
      <c r="C404" s="197"/>
      <c r="D404" s="198" t="s">
        <v>76</v>
      </c>
      <c r="E404" s="210" t="s">
        <v>660</v>
      </c>
      <c r="F404" s="210" t="s">
        <v>661</v>
      </c>
      <c r="G404" s="197"/>
      <c r="H404" s="197"/>
      <c r="I404" s="200"/>
      <c r="J404" s="211">
        <f>BK404</f>
        <v>0</v>
      </c>
      <c r="K404" s="197"/>
      <c r="L404" s="202"/>
      <c r="M404" s="203"/>
      <c r="N404" s="204"/>
      <c r="O404" s="204"/>
      <c r="P404" s="205">
        <f>SUM(P405:P442)</f>
        <v>0</v>
      </c>
      <c r="Q404" s="204"/>
      <c r="R404" s="205">
        <f>SUM(R405:R442)</f>
        <v>0.030118350000000002</v>
      </c>
      <c r="S404" s="204"/>
      <c r="T404" s="206">
        <f>SUM(T405:T442)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7" t="s">
        <v>84</v>
      </c>
      <c r="AT404" s="208" t="s">
        <v>76</v>
      </c>
      <c r="AU404" s="208" t="s">
        <v>82</v>
      </c>
      <c r="AY404" s="207" t="s">
        <v>132</v>
      </c>
      <c r="BK404" s="209">
        <f>SUM(BK405:BK442)</f>
        <v>0</v>
      </c>
    </row>
    <row r="405" s="2" customFormat="1" ht="24.15" customHeight="1">
      <c r="A405" s="38"/>
      <c r="B405" s="39"/>
      <c r="C405" s="212" t="s">
        <v>662</v>
      </c>
      <c r="D405" s="212" t="s">
        <v>134</v>
      </c>
      <c r="E405" s="213" t="s">
        <v>663</v>
      </c>
      <c r="F405" s="214" t="s">
        <v>664</v>
      </c>
      <c r="G405" s="215" t="s">
        <v>444</v>
      </c>
      <c r="H405" s="216">
        <v>25.300000000000001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223</v>
      </c>
      <c r="AT405" s="224" t="s">
        <v>134</v>
      </c>
      <c r="AU405" s="224" t="s">
        <v>84</v>
      </c>
      <c r="AY405" s="17" t="s">
        <v>132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82</v>
      </c>
      <c r="BK405" s="225">
        <f>ROUND(I405*H405,2)</f>
        <v>0</v>
      </c>
      <c r="BL405" s="17" t="s">
        <v>223</v>
      </c>
      <c r="BM405" s="224" t="s">
        <v>665</v>
      </c>
    </row>
    <row r="406" s="14" customFormat="1">
      <c r="A406" s="14"/>
      <c r="B406" s="237"/>
      <c r="C406" s="238"/>
      <c r="D406" s="228" t="s">
        <v>140</v>
      </c>
      <c r="E406" s="239" t="s">
        <v>1</v>
      </c>
      <c r="F406" s="240" t="s">
        <v>666</v>
      </c>
      <c r="G406" s="238"/>
      <c r="H406" s="241">
        <v>25.300000000000001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140</v>
      </c>
      <c r="AU406" s="247" t="s">
        <v>84</v>
      </c>
      <c r="AV406" s="14" t="s">
        <v>84</v>
      </c>
      <c r="AW406" s="14" t="s">
        <v>32</v>
      </c>
      <c r="AX406" s="14" t="s">
        <v>82</v>
      </c>
      <c r="AY406" s="247" t="s">
        <v>132</v>
      </c>
    </row>
    <row r="407" s="2" customFormat="1" ht="24.15" customHeight="1">
      <c r="A407" s="38"/>
      <c r="B407" s="39"/>
      <c r="C407" s="259" t="s">
        <v>667</v>
      </c>
      <c r="D407" s="259" t="s">
        <v>193</v>
      </c>
      <c r="E407" s="260" t="s">
        <v>668</v>
      </c>
      <c r="F407" s="261" t="s">
        <v>669</v>
      </c>
      <c r="G407" s="262" t="s">
        <v>444</v>
      </c>
      <c r="H407" s="263">
        <v>26.565000000000001</v>
      </c>
      <c r="I407" s="264"/>
      <c r="J407" s="265">
        <f>ROUND(I407*H407,2)</f>
        <v>0</v>
      </c>
      <c r="K407" s="266"/>
      <c r="L407" s="267"/>
      <c r="M407" s="268" t="s">
        <v>1</v>
      </c>
      <c r="N407" s="269" t="s">
        <v>42</v>
      </c>
      <c r="O407" s="91"/>
      <c r="P407" s="222">
        <f>O407*H407</f>
        <v>0</v>
      </c>
      <c r="Q407" s="222">
        <v>0.00019000000000000001</v>
      </c>
      <c r="R407" s="222">
        <f>Q407*H407</f>
        <v>0.0050473500000000008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311</v>
      </c>
      <c r="AT407" s="224" t="s">
        <v>193</v>
      </c>
      <c r="AU407" s="224" t="s">
        <v>84</v>
      </c>
      <c r="AY407" s="17" t="s">
        <v>132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82</v>
      </c>
      <c r="BK407" s="225">
        <f>ROUND(I407*H407,2)</f>
        <v>0</v>
      </c>
      <c r="BL407" s="17" t="s">
        <v>223</v>
      </c>
      <c r="BM407" s="224" t="s">
        <v>670</v>
      </c>
    </row>
    <row r="408" s="14" customFormat="1">
      <c r="A408" s="14"/>
      <c r="B408" s="237"/>
      <c r="C408" s="238"/>
      <c r="D408" s="228" t="s">
        <v>140</v>
      </c>
      <c r="E408" s="238"/>
      <c r="F408" s="240" t="s">
        <v>671</v>
      </c>
      <c r="G408" s="238"/>
      <c r="H408" s="241">
        <v>26.565000000000001</v>
      </c>
      <c r="I408" s="242"/>
      <c r="J408" s="238"/>
      <c r="K408" s="238"/>
      <c r="L408" s="243"/>
      <c r="M408" s="244"/>
      <c r="N408" s="245"/>
      <c r="O408" s="245"/>
      <c r="P408" s="245"/>
      <c r="Q408" s="245"/>
      <c r="R408" s="245"/>
      <c r="S408" s="245"/>
      <c r="T408" s="24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47" t="s">
        <v>140</v>
      </c>
      <c r="AU408" s="247" t="s">
        <v>84</v>
      </c>
      <c r="AV408" s="14" t="s">
        <v>84</v>
      </c>
      <c r="AW408" s="14" t="s">
        <v>4</v>
      </c>
      <c r="AX408" s="14" t="s">
        <v>82</v>
      </c>
      <c r="AY408" s="247" t="s">
        <v>132</v>
      </c>
    </row>
    <row r="409" s="2" customFormat="1" ht="16.5" customHeight="1">
      <c r="A409" s="38"/>
      <c r="B409" s="39"/>
      <c r="C409" s="212" t="s">
        <v>672</v>
      </c>
      <c r="D409" s="212" t="s">
        <v>134</v>
      </c>
      <c r="E409" s="213" t="s">
        <v>673</v>
      </c>
      <c r="F409" s="214" t="s">
        <v>674</v>
      </c>
      <c r="G409" s="215" t="s">
        <v>300</v>
      </c>
      <c r="H409" s="216">
        <v>8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223</v>
      </c>
      <c r="AT409" s="224" t="s">
        <v>134</v>
      </c>
      <c r="AU409" s="224" t="s">
        <v>84</v>
      </c>
      <c r="AY409" s="17" t="s">
        <v>132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82</v>
      </c>
      <c r="BK409" s="225">
        <f>ROUND(I409*H409,2)</f>
        <v>0</v>
      </c>
      <c r="BL409" s="17" t="s">
        <v>223</v>
      </c>
      <c r="BM409" s="224" t="s">
        <v>675</v>
      </c>
    </row>
    <row r="410" s="2" customFormat="1" ht="21.75" customHeight="1">
      <c r="A410" s="38"/>
      <c r="B410" s="39"/>
      <c r="C410" s="259" t="s">
        <v>676</v>
      </c>
      <c r="D410" s="259" t="s">
        <v>193</v>
      </c>
      <c r="E410" s="260" t="s">
        <v>677</v>
      </c>
      <c r="F410" s="261" t="s">
        <v>678</v>
      </c>
      <c r="G410" s="262" t="s">
        <v>300</v>
      </c>
      <c r="H410" s="263">
        <v>8</v>
      </c>
      <c r="I410" s="264"/>
      <c r="J410" s="265">
        <f>ROUND(I410*H410,2)</f>
        <v>0</v>
      </c>
      <c r="K410" s="266"/>
      <c r="L410" s="267"/>
      <c r="M410" s="268" t="s">
        <v>1</v>
      </c>
      <c r="N410" s="269" t="s">
        <v>42</v>
      </c>
      <c r="O410" s="91"/>
      <c r="P410" s="222">
        <f>O410*H410</f>
        <v>0</v>
      </c>
      <c r="Q410" s="222">
        <v>4.0000000000000003E-05</v>
      </c>
      <c r="R410" s="222">
        <f>Q410*H410</f>
        <v>0.00032000000000000003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311</v>
      </c>
      <c r="AT410" s="224" t="s">
        <v>193</v>
      </c>
      <c r="AU410" s="224" t="s">
        <v>84</v>
      </c>
      <c r="AY410" s="17" t="s">
        <v>132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82</v>
      </c>
      <c r="BK410" s="225">
        <f>ROUND(I410*H410,2)</f>
        <v>0</v>
      </c>
      <c r="BL410" s="17" t="s">
        <v>223</v>
      </c>
      <c r="BM410" s="224" t="s">
        <v>679</v>
      </c>
    </row>
    <row r="411" s="2" customFormat="1" ht="16.5" customHeight="1">
      <c r="A411" s="38"/>
      <c r="B411" s="39"/>
      <c r="C411" s="212" t="s">
        <v>680</v>
      </c>
      <c r="D411" s="212" t="s">
        <v>134</v>
      </c>
      <c r="E411" s="213" t="s">
        <v>681</v>
      </c>
      <c r="F411" s="214" t="s">
        <v>682</v>
      </c>
      <c r="G411" s="215" t="s">
        <v>300</v>
      </c>
      <c r="H411" s="216">
        <v>2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223</v>
      </c>
      <c r="AT411" s="224" t="s">
        <v>134</v>
      </c>
      <c r="AU411" s="224" t="s">
        <v>84</v>
      </c>
      <c r="AY411" s="17" t="s">
        <v>132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82</v>
      </c>
      <c r="BK411" s="225">
        <f>ROUND(I411*H411,2)</f>
        <v>0</v>
      </c>
      <c r="BL411" s="17" t="s">
        <v>223</v>
      </c>
      <c r="BM411" s="224" t="s">
        <v>683</v>
      </c>
    </row>
    <row r="412" s="2" customFormat="1" ht="24.15" customHeight="1">
      <c r="A412" s="38"/>
      <c r="B412" s="39"/>
      <c r="C412" s="259" t="s">
        <v>684</v>
      </c>
      <c r="D412" s="259" t="s">
        <v>193</v>
      </c>
      <c r="E412" s="260" t="s">
        <v>685</v>
      </c>
      <c r="F412" s="261" t="s">
        <v>686</v>
      </c>
      <c r="G412" s="262" t="s">
        <v>300</v>
      </c>
      <c r="H412" s="263">
        <v>2</v>
      </c>
      <c r="I412" s="264"/>
      <c r="J412" s="265">
        <f>ROUND(I412*H412,2)</f>
        <v>0</v>
      </c>
      <c r="K412" s="266"/>
      <c r="L412" s="267"/>
      <c r="M412" s="268" t="s">
        <v>1</v>
      </c>
      <c r="N412" s="269" t="s">
        <v>42</v>
      </c>
      <c r="O412" s="91"/>
      <c r="P412" s="222">
        <f>O412*H412</f>
        <v>0</v>
      </c>
      <c r="Q412" s="222">
        <v>0.00019000000000000001</v>
      </c>
      <c r="R412" s="222">
        <f>Q412*H412</f>
        <v>0.00038000000000000002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311</v>
      </c>
      <c r="AT412" s="224" t="s">
        <v>193</v>
      </c>
      <c r="AU412" s="224" t="s">
        <v>84</v>
      </c>
      <c r="AY412" s="17" t="s">
        <v>132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82</v>
      </c>
      <c r="BK412" s="225">
        <f>ROUND(I412*H412,2)</f>
        <v>0</v>
      </c>
      <c r="BL412" s="17" t="s">
        <v>223</v>
      </c>
      <c r="BM412" s="224" t="s">
        <v>687</v>
      </c>
    </row>
    <row r="413" s="2" customFormat="1" ht="24.15" customHeight="1">
      <c r="A413" s="38"/>
      <c r="B413" s="39"/>
      <c r="C413" s="212" t="s">
        <v>688</v>
      </c>
      <c r="D413" s="212" t="s">
        <v>134</v>
      </c>
      <c r="E413" s="213" t="s">
        <v>689</v>
      </c>
      <c r="F413" s="214" t="s">
        <v>690</v>
      </c>
      <c r="G413" s="215" t="s">
        <v>444</v>
      </c>
      <c r="H413" s="216">
        <v>30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223</v>
      </c>
      <c r="AT413" s="224" t="s">
        <v>134</v>
      </c>
      <c r="AU413" s="224" t="s">
        <v>84</v>
      </c>
      <c r="AY413" s="17" t="s">
        <v>132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82</v>
      </c>
      <c r="BK413" s="225">
        <f>ROUND(I413*H413,2)</f>
        <v>0</v>
      </c>
      <c r="BL413" s="17" t="s">
        <v>223</v>
      </c>
      <c r="BM413" s="224" t="s">
        <v>691</v>
      </c>
    </row>
    <row r="414" s="14" customFormat="1">
      <c r="A414" s="14"/>
      <c r="B414" s="237"/>
      <c r="C414" s="238"/>
      <c r="D414" s="228" t="s">
        <v>140</v>
      </c>
      <c r="E414" s="239" t="s">
        <v>1</v>
      </c>
      <c r="F414" s="240" t="s">
        <v>297</v>
      </c>
      <c r="G414" s="238"/>
      <c r="H414" s="241">
        <v>30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140</v>
      </c>
      <c r="AU414" s="247" t="s">
        <v>84</v>
      </c>
      <c r="AV414" s="14" t="s">
        <v>84</v>
      </c>
      <c r="AW414" s="14" t="s">
        <v>32</v>
      </c>
      <c r="AX414" s="14" t="s">
        <v>82</v>
      </c>
      <c r="AY414" s="247" t="s">
        <v>132</v>
      </c>
    </row>
    <row r="415" s="2" customFormat="1" ht="24.15" customHeight="1">
      <c r="A415" s="38"/>
      <c r="B415" s="39"/>
      <c r="C415" s="259" t="s">
        <v>692</v>
      </c>
      <c r="D415" s="259" t="s">
        <v>193</v>
      </c>
      <c r="E415" s="260" t="s">
        <v>693</v>
      </c>
      <c r="F415" s="261" t="s">
        <v>694</v>
      </c>
      <c r="G415" s="262" t="s">
        <v>444</v>
      </c>
      <c r="H415" s="263">
        <v>34.5</v>
      </c>
      <c r="I415" s="264"/>
      <c r="J415" s="265">
        <f>ROUND(I415*H415,2)</f>
        <v>0</v>
      </c>
      <c r="K415" s="266"/>
      <c r="L415" s="267"/>
      <c r="M415" s="268" t="s">
        <v>1</v>
      </c>
      <c r="N415" s="269" t="s">
        <v>42</v>
      </c>
      <c r="O415" s="91"/>
      <c r="P415" s="222">
        <f>O415*H415</f>
        <v>0</v>
      </c>
      <c r="Q415" s="222">
        <v>0.00012</v>
      </c>
      <c r="R415" s="222">
        <f>Q415*H415</f>
        <v>0.0041400000000000005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311</v>
      </c>
      <c r="AT415" s="224" t="s">
        <v>193</v>
      </c>
      <c r="AU415" s="224" t="s">
        <v>84</v>
      </c>
      <c r="AY415" s="17" t="s">
        <v>132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82</v>
      </c>
      <c r="BK415" s="225">
        <f>ROUND(I415*H415,2)</f>
        <v>0</v>
      </c>
      <c r="BL415" s="17" t="s">
        <v>223</v>
      </c>
      <c r="BM415" s="224" t="s">
        <v>695</v>
      </c>
    </row>
    <row r="416" s="14" customFormat="1">
      <c r="A416" s="14"/>
      <c r="B416" s="237"/>
      <c r="C416" s="238"/>
      <c r="D416" s="228" t="s">
        <v>140</v>
      </c>
      <c r="E416" s="238"/>
      <c r="F416" s="240" t="s">
        <v>696</v>
      </c>
      <c r="G416" s="238"/>
      <c r="H416" s="241">
        <v>34.5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140</v>
      </c>
      <c r="AU416" s="247" t="s">
        <v>84</v>
      </c>
      <c r="AV416" s="14" t="s">
        <v>84</v>
      </c>
      <c r="AW416" s="14" t="s">
        <v>4</v>
      </c>
      <c r="AX416" s="14" t="s">
        <v>82</v>
      </c>
      <c r="AY416" s="247" t="s">
        <v>132</v>
      </c>
    </row>
    <row r="417" s="2" customFormat="1" ht="33" customHeight="1">
      <c r="A417" s="38"/>
      <c r="B417" s="39"/>
      <c r="C417" s="212" t="s">
        <v>697</v>
      </c>
      <c r="D417" s="212" t="s">
        <v>134</v>
      </c>
      <c r="E417" s="213" t="s">
        <v>698</v>
      </c>
      <c r="F417" s="214" t="s">
        <v>699</v>
      </c>
      <c r="G417" s="215" t="s">
        <v>444</v>
      </c>
      <c r="H417" s="216">
        <v>32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223</v>
      </c>
      <c r="AT417" s="224" t="s">
        <v>134</v>
      </c>
      <c r="AU417" s="224" t="s">
        <v>84</v>
      </c>
      <c r="AY417" s="17" t="s">
        <v>132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82</v>
      </c>
      <c r="BK417" s="225">
        <f>ROUND(I417*H417,2)</f>
        <v>0</v>
      </c>
      <c r="BL417" s="17" t="s">
        <v>223</v>
      </c>
      <c r="BM417" s="224" t="s">
        <v>700</v>
      </c>
    </row>
    <row r="418" s="14" customFormat="1">
      <c r="A418" s="14"/>
      <c r="B418" s="237"/>
      <c r="C418" s="238"/>
      <c r="D418" s="228" t="s">
        <v>140</v>
      </c>
      <c r="E418" s="239" t="s">
        <v>1</v>
      </c>
      <c r="F418" s="240" t="s">
        <v>311</v>
      </c>
      <c r="G418" s="238"/>
      <c r="H418" s="241">
        <v>32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140</v>
      </c>
      <c r="AU418" s="247" t="s">
        <v>84</v>
      </c>
      <c r="AV418" s="14" t="s">
        <v>84</v>
      </c>
      <c r="AW418" s="14" t="s">
        <v>32</v>
      </c>
      <c r="AX418" s="14" t="s">
        <v>82</v>
      </c>
      <c r="AY418" s="247" t="s">
        <v>132</v>
      </c>
    </row>
    <row r="419" s="2" customFormat="1" ht="24.15" customHeight="1">
      <c r="A419" s="38"/>
      <c r="B419" s="39"/>
      <c r="C419" s="259" t="s">
        <v>701</v>
      </c>
      <c r="D419" s="259" t="s">
        <v>193</v>
      </c>
      <c r="E419" s="260" t="s">
        <v>702</v>
      </c>
      <c r="F419" s="261" t="s">
        <v>703</v>
      </c>
      <c r="G419" s="262" t="s">
        <v>444</v>
      </c>
      <c r="H419" s="263">
        <v>36.799999999999997</v>
      </c>
      <c r="I419" s="264"/>
      <c r="J419" s="265">
        <f>ROUND(I419*H419,2)</f>
        <v>0</v>
      </c>
      <c r="K419" s="266"/>
      <c r="L419" s="267"/>
      <c r="M419" s="268" t="s">
        <v>1</v>
      </c>
      <c r="N419" s="269" t="s">
        <v>42</v>
      </c>
      <c r="O419" s="91"/>
      <c r="P419" s="222">
        <f>O419*H419</f>
        <v>0</v>
      </c>
      <c r="Q419" s="222">
        <v>0.00017000000000000001</v>
      </c>
      <c r="R419" s="222">
        <f>Q419*H419</f>
        <v>0.0062560000000000003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311</v>
      </c>
      <c r="AT419" s="224" t="s">
        <v>193</v>
      </c>
      <c r="AU419" s="224" t="s">
        <v>84</v>
      </c>
      <c r="AY419" s="17" t="s">
        <v>132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82</v>
      </c>
      <c r="BK419" s="225">
        <f>ROUND(I419*H419,2)</f>
        <v>0</v>
      </c>
      <c r="BL419" s="17" t="s">
        <v>223</v>
      </c>
      <c r="BM419" s="224" t="s">
        <v>704</v>
      </c>
    </row>
    <row r="420" s="14" customFormat="1">
      <c r="A420" s="14"/>
      <c r="B420" s="237"/>
      <c r="C420" s="238"/>
      <c r="D420" s="228" t="s">
        <v>140</v>
      </c>
      <c r="E420" s="238"/>
      <c r="F420" s="240" t="s">
        <v>705</v>
      </c>
      <c r="G420" s="238"/>
      <c r="H420" s="241">
        <v>36.799999999999997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140</v>
      </c>
      <c r="AU420" s="247" t="s">
        <v>84</v>
      </c>
      <c r="AV420" s="14" t="s">
        <v>84</v>
      </c>
      <c r="AW420" s="14" t="s">
        <v>4</v>
      </c>
      <c r="AX420" s="14" t="s">
        <v>82</v>
      </c>
      <c r="AY420" s="247" t="s">
        <v>132</v>
      </c>
    </row>
    <row r="421" s="2" customFormat="1" ht="24.15" customHeight="1">
      <c r="A421" s="38"/>
      <c r="B421" s="39"/>
      <c r="C421" s="212" t="s">
        <v>706</v>
      </c>
      <c r="D421" s="212" t="s">
        <v>134</v>
      </c>
      <c r="E421" s="213" t="s">
        <v>707</v>
      </c>
      <c r="F421" s="214" t="s">
        <v>708</v>
      </c>
      <c r="G421" s="215" t="s">
        <v>444</v>
      </c>
      <c r="H421" s="216">
        <v>10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223</v>
      </c>
      <c r="AT421" s="224" t="s">
        <v>134</v>
      </c>
      <c r="AU421" s="224" t="s">
        <v>84</v>
      </c>
      <c r="AY421" s="17" t="s">
        <v>132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82</v>
      </c>
      <c r="BK421" s="225">
        <f>ROUND(I421*H421,2)</f>
        <v>0</v>
      </c>
      <c r="BL421" s="17" t="s">
        <v>223</v>
      </c>
      <c r="BM421" s="224" t="s">
        <v>709</v>
      </c>
    </row>
    <row r="422" s="2" customFormat="1" ht="24.15" customHeight="1">
      <c r="A422" s="38"/>
      <c r="B422" s="39"/>
      <c r="C422" s="259" t="s">
        <v>710</v>
      </c>
      <c r="D422" s="259" t="s">
        <v>193</v>
      </c>
      <c r="E422" s="260" t="s">
        <v>711</v>
      </c>
      <c r="F422" s="261" t="s">
        <v>712</v>
      </c>
      <c r="G422" s="262" t="s">
        <v>444</v>
      </c>
      <c r="H422" s="263">
        <v>11.5</v>
      </c>
      <c r="I422" s="264"/>
      <c r="J422" s="265">
        <f>ROUND(I422*H422,2)</f>
        <v>0</v>
      </c>
      <c r="K422" s="266"/>
      <c r="L422" s="267"/>
      <c r="M422" s="268" t="s">
        <v>1</v>
      </c>
      <c r="N422" s="269" t="s">
        <v>42</v>
      </c>
      <c r="O422" s="91"/>
      <c r="P422" s="222">
        <f>O422*H422</f>
        <v>0</v>
      </c>
      <c r="Q422" s="222">
        <v>0.00052999999999999998</v>
      </c>
      <c r="R422" s="222">
        <f>Q422*H422</f>
        <v>0.0060949999999999997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311</v>
      </c>
      <c r="AT422" s="224" t="s">
        <v>193</v>
      </c>
      <c r="AU422" s="224" t="s">
        <v>84</v>
      </c>
      <c r="AY422" s="17" t="s">
        <v>132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82</v>
      </c>
      <c r="BK422" s="225">
        <f>ROUND(I422*H422,2)</f>
        <v>0</v>
      </c>
      <c r="BL422" s="17" t="s">
        <v>223</v>
      </c>
      <c r="BM422" s="224" t="s">
        <v>713</v>
      </c>
    </row>
    <row r="423" s="14" customFormat="1">
      <c r="A423" s="14"/>
      <c r="B423" s="237"/>
      <c r="C423" s="238"/>
      <c r="D423" s="228" t="s">
        <v>140</v>
      </c>
      <c r="E423" s="238"/>
      <c r="F423" s="240" t="s">
        <v>714</v>
      </c>
      <c r="G423" s="238"/>
      <c r="H423" s="241">
        <v>11.5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140</v>
      </c>
      <c r="AU423" s="247" t="s">
        <v>84</v>
      </c>
      <c r="AV423" s="14" t="s">
        <v>84</v>
      </c>
      <c r="AW423" s="14" t="s">
        <v>4</v>
      </c>
      <c r="AX423" s="14" t="s">
        <v>82</v>
      </c>
      <c r="AY423" s="247" t="s">
        <v>132</v>
      </c>
    </row>
    <row r="424" s="2" customFormat="1" ht="24.15" customHeight="1">
      <c r="A424" s="38"/>
      <c r="B424" s="39"/>
      <c r="C424" s="212" t="s">
        <v>715</v>
      </c>
      <c r="D424" s="212" t="s">
        <v>134</v>
      </c>
      <c r="E424" s="213" t="s">
        <v>716</v>
      </c>
      <c r="F424" s="214" t="s">
        <v>717</v>
      </c>
      <c r="G424" s="215" t="s">
        <v>300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223</v>
      </c>
      <c r="AT424" s="224" t="s">
        <v>134</v>
      </c>
      <c r="AU424" s="224" t="s">
        <v>84</v>
      </c>
      <c r="AY424" s="17" t="s">
        <v>132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82</v>
      </c>
      <c r="BK424" s="225">
        <f>ROUND(I424*H424,2)</f>
        <v>0</v>
      </c>
      <c r="BL424" s="17" t="s">
        <v>223</v>
      </c>
      <c r="BM424" s="224" t="s">
        <v>718</v>
      </c>
    </row>
    <row r="425" s="2" customFormat="1" ht="24.15" customHeight="1">
      <c r="A425" s="38"/>
      <c r="B425" s="39"/>
      <c r="C425" s="259" t="s">
        <v>719</v>
      </c>
      <c r="D425" s="259" t="s">
        <v>193</v>
      </c>
      <c r="E425" s="260" t="s">
        <v>720</v>
      </c>
      <c r="F425" s="261" t="s">
        <v>721</v>
      </c>
      <c r="G425" s="262" t="s">
        <v>300</v>
      </c>
      <c r="H425" s="263">
        <v>1</v>
      </c>
      <c r="I425" s="264"/>
      <c r="J425" s="265">
        <f>ROUND(I425*H425,2)</f>
        <v>0</v>
      </c>
      <c r="K425" s="266"/>
      <c r="L425" s="267"/>
      <c r="M425" s="268" t="s">
        <v>1</v>
      </c>
      <c r="N425" s="269" t="s">
        <v>42</v>
      </c>
      <c r="O425" s="91"/>
      <c r="P425" s="222">
        <f>O425*H425</f>
        <v>0</v>
      </c>
      <c r="Q425" s="222">
        <v>0.0014</v>
      </c>
      <c r="R425" s="222">
        <f>Q425*H425</f>
        <v>0.0014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311</v>
      </c>
      <c r="AT425" s="224" t="s">
        <v>193</v>
      </c>
      <c r="AU425" s="224" t="s">
        <v>84</v>
      </c>
      <c r="AY425" s="17" t="s">
        <v>132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82</v>
      </c>
      <c r="BK425" s="225">
        <f>ROUND(I425*H425,2)</f>
        <v>0</v>
      </c>
      <c r="BL425" s="17" t="s">
        <v>223</v>
      </c>
      <c r="BM425" s="224" t="s">
        <v>722</v>
      </c>
    </row>
    <row r="426" s="2" customFormat="1" ht="24.15" customHeight="1">
      <c r="A426" s="38"/>
      <c r="B426" s="39"/>
      <c r="C426" s="212" t="s">
        <v>723</v>
      </c>
      <c r="D426" s="212" t="s">
        <v>134</v>
      </c>
      <c r="E426" s="213" t="s">
        <v>724</v>
      </c>
      <c r="F426" s="214" t="s">
        <v>725</v>
      </c>
      <c r="G426" s="215" t="s">
        <v>300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223</v>
      </c>
      <c r="AT426" s="224" t="s">
        <v>134</v>
      </c>
      <c r="AU426" s="224" t="s">
        <v>84</v>
      </c>
      <c r="AY426" s="17" t="s">
        <v>132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82</v>
      </c>
      <c r="BK426" s="225">
        <f>ROUND(I426*H426,2)</f>
        <v>0</v>
      </c>
      <c r="BL426" s="17" t="s">
        <v>223</v>
      </c>
      <c r="BM426" s="224" t="s">
        <v>726</v>
      </c>
    </row>
    <row r="427" s="2" customFormat="1" ht="24.15" customHeight="1">
      <c r="A427" s="38"/>
      <c r="B427" s="39"/>
      <c r="C427" s="259" t="s">
        <v>727</v>
      </c>
      <c r="D427" s="259" t="s">
        <v>193</v>
      </c>
      <c r="E427" s="260" t="s">
        <v>728</v>
      </c>
      <c r="F427" s="261" t="s">
        <v>729</v>
      </c>
      <c r="G427" s="262" t="s">
        <v>300</v>
      </c>
      <c r="H427" s="263">
        <v>1</v>
      </c>
      <c r="I427" s="264"/>
      <c r="J427" s="265">
        <f>ROUND(I427*H427,2)</f>
        <v>0</v>
      </c>
      <c r="K427" s="266"/>
      <c r="L427" s="267"/>
      <c r="M427" s="268" t="s">
        <v>1</v>
      </c>
      <c r="N427" s="269" t="s">
        <v>42</v>
      </c>
      <c r="O427" s="91"/>
      <c r="P427" s="222">
        <f>O427*H427</f>
        <v>0</v>
      </c>
      <c r="Q427" s="222">
        <v>5.0000000000000002E-05</v>
      </c>
      <c r="R427" s="222">
        <f>Q427*H427</f>
        <v>5.0000000000000002E-05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311</v>
      </c>
      <c r="AT427" s="224" t="s">
        <v>193</v>
      </c>
      <c r="AU427" s="224" t="s">
        <v>84</v>
      </c>
      <c r="AY427" s="17" t="s">
        <v>132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82</v>
      </c>
      <c r="BK427" s="225">
        <f>ROUND(I427*H427,2)</f>
        <v>0</v>
      </c>
      <c r="BL427" s="17" t="s">
        <v>223</v>
      </c>
      <c r="BM427" s="224" t="s">
        <v>730</v>
      </c>
    </row>
    <row r="428" s="2" customFormat="1" ht="16.5" customHeight="1">
      <c r="A428" s="38"/>
      <c r="B428" s="39"/>
      <c r="C428" s="259" t="s">
        <v>731</v>
      </c>
      <c r="D428" s="259" t="s">
        <v>193</v>
      </c>
      <c r="E428" s="260" t="s">
        <v>732</v>
      </c>
      <c r="F428" s="261" t="s">
        <v>733</v>
      </c>
      <c r="G428" s="262" t="s">
        <v>300</v>
      </c>
      <c r="H428" s="263">
        <v>1</v>
      </c>
      <c r="I428" s="264"/>
      <c r="J428" s="265">
        <f>ROUND(I428*H428,2)</f>
        <v>0</v>
      </c>
      <c r="K428" s="266"/>
      <c r="L428" s="267"/>
      <c r="M428" s="268" t="s">
        <v>1</v>
      </c>
      <c r="N428" s="269" t="s">
        <v>42</v>
      </c>
      <c r="O428" s="91"/>
      <c r="P428" s="222">
        <f>O428*H428</f>
        <v>0</v>
      </c>
      <c r="Q428" s="222">
        <v>3.0000000000000001E-05</v>
      </c>
      <c r="R428" s="222">
        <f>Q428*H428</f>
        <v>3.0000000000000001E-05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311</v>
      </c>
      <c r="AT428" s="224" t="s">
        <v>193</v>
      </c>
      <c r="AU428" s="224" t="s">
        <v>84</v>
      </c>
      <c r="AY428" s="17" t="s">
        <v>132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82</v>
      </c>
      <c r="BK428" s="225">
        <f>ROUND(I428*H428,2)</f>
        <v>0</v>
      </c>
      <c r="BL428" s="17" t="s">
        <v>223</v>
      </c>
      <c r="BM428" s="224" t="s">
        <v>734</v>
      </c>
    </row>
    <row r="429" s="2" customFormat="1" ht="16.5" customHeight="1">
      <c r="A429" s="38"/>
      <c r="B429" s="39"/>
      <c r="C429" s="259" t="s">
        <v>735</v>
      </c>
      <c r="D429" s="259" t="s">
        <v>193</v>
      </c>
      <c r="E429" s="260" t="s">
        <v>736</v>
      </c>
      <c r="F429" s="261" t="s">
        <v>737</v>
      </c>
      <c r="G429" s="262" t="s">
        <v>300</v>
      </c>
      <c r="H429" s="263">
        <v>1</v>
      </c>
      <c r="I429" s="264"/>
      <c r="J429" s="265">
        <f>ROUND(I429*H429,2)</f>
        <v>0</v>
      </c>
      <c r="K429" s="266"/>
      <c r="L429" s="267"/>
      <c r="M429" s="268" t="s">
        <v>1</v>
      </c>
      <c r="N429" s="269" t="s">
        <v>42</v>
      </c>
      <c r="O429" s="91"/>
      <c r="P429" s="222">
        <f>O429*H429</f>
        <v>0</v>
      </c>
      <c r="Q429" s="222">
        <v>1.0000000000000001E-05</v>
      </c>
      <c r="R429" s="222">
        <f>Q429*H429</f>
        <v>1.0000000000000001E-05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311</v>
      </c>
      <c r="AT429" s="224" t="s">
        <v>193</v>
      </c>
      <c r="AU429" s="224" t="s">
        <v>84</v>
      </c>
      <c r="AY429" s="17" t="s">
        <v>132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82</v>
      </c>
      <c r="BK429" s="225">
        <f>ROUND(I429*H429,2)</f>
        <v>0</v>
      </c>
      <c r="BL429" s="17" t="s">
        <v>223</v>
      </c>
      <c r="BM429" s="224" t="s">
        <v>738</v>
      </c>
    </row>
    <row r="430" s="2" customFormat="1" ht="24.15" customHeight="1">
      <c r="A430" s="38"/>
      <c r="B430" s="39"/>
      <c r="C430" s="212" t="s">
        <v>739</v>
      </c>
      <c r="D430" s="212" t="s">
        <v>134</v>
      </c>
      <c r="E430" s="213" t="s">
        <v>740</v>
      </c>
      <c r="F430" s="214" t="s">
        <v>741</v>
      </c>
      <c r="G430" s="215" t="s">
        <v>300</v>
      </c>
      <c r="H430" s="216">
        <v>4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223</v>
      </c>
      <c r="AT430" s="224" t="s">
        <v>134</v>
      </c>
      <c r="AU430" s="224" t="s">
        <v>84</v>
      </c>
      <c r="AY430" s="17" t="s">
        <v>132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82</v>
      </c>
      <c r="BK430" s="225">
        <f>ROUND(I430*H430,2)</f>
        <v>0</v>
      </c>
      <c r="BL430" s="17" t="s">
        <v>223</v>
      </c>
      <c r="BM430" s="224" t="s">
        <v>742</v>
      </c>
    </row>
    <row r="431" s="2" customFormat="1" ht="24.15" customHeight="1">
      <c r="A431" s="38"/>
      <c r="B431" s="39"/>
      <c r="C431" s="259" t="s">
        <v>743</v>
      </c>
      <c r="D431" s="259" t="s">
        <v>193</v>
      </c>
      <c r="E431" s="260" t="s">
        <v>744</v>
      </c>
      <c r="F431" s="261" t="s">
        <v>745</v>
      </c>
      <c r="G431" s="262" t="s">
        <v>300</v>
      </c>
      <c r="H431" s="263">
        <v>4</v>
      </c>
      <c r="I431" s="264"/>
      <c r="J431" s="265">
        <f>ROUND(I431*H431,2)</f>
        <v>0</v>
      </c>
      <c r="K431" s="266"/>
      <c r="L431" s="267"/>
      <c r="M431" s="268" t="s">
        <v>1</v>
      </c>
      <c r="N431" s="269" t="s">
        <v>42</v>
      </c>
      <c r="O431" s="91"/>
      <c r="P431" s="222">
        <f>O431*H431</f>
        <v>0</v>
      </c>
      <c r="Q431" s="222">
        <v>6.9999999999999994E-05</v>
      </c>
      <c r="R431" s="222">
        <f>Q431*H431</f>
        <v>0.00027999999999999998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311</v>
      </c>
      <c r="AT431" s="224" t="s">
        <v>193</v>
      </c>
      <c r="AU431" s="224" t="s">
        <v>84</v>
      </c>
      <c r="AY431" s="17" t="s">
        <v>132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82</v>
      </c>
      <c r="BK431" s="225">
        <f>ROUND(I431*H431,2)</f>
        <v>0</v>
      </c>
      <c r="BL431" s="17" t="s">
        <v>223</v>
      </c>
      <c r="BM431" s="224" t="s">
        <v>746</v>
      </c>
    </row>
    <row r="432" s="2" customFormat="1" ht="16.5" customHeight="1">
      <c r="A432" s="38"/>
      <c r="B432" s="39"/>
      <c r="C432" s="259" t="s">
        <v>747</v>
      </c>
      <c r="D432" s="259" t="s">
        <v>193</v>
      </c>
      <c r="E432" s="260" t="s">
        <v>736</v>
      </c>
      <c r="F432" s="261" t="s">
        <v>737</v>
      </c>
      <c r="G432" s="262" t="s">
        <v>300</v>
      </c>
      <c r="H432" s="263">
        <v>4</v>
      </c>
      <c r="I432" s="264"/>
      <c r="J432" s="265">
        <f>ROUND(I432*H432,2)</f>
        <v>0</v>
      </c>
      <c r="K432" s="266"/>
      <c r="L432" s="267"/>
      <c r="M432" s="268" t="s">
        <v>1</v>
      </c>
      <c r="N432" s="269" t="s">
        <v>42</v>
      </c>
      <c r="O432" s="91"/>
      <c r="P432" s="222">
        <f>O432*H432</f>
        <v>0</v>
      </c>
      <c r="Q432" s="222">
        <v>1.0000000000000001E-05</v>
      </c>
      <c r="R432" s="222">
        <f>Q432*H432</f>
        <v>4.0000000000000003E-05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311</v>
      </c>
      <c r="AT432" s="224" t="s">
        <v>193</v>
      </c>
      <c r="AU432" s="224" t="s">
        <v>84</v>
      </c>
      <c r="AY432" s="17" t="s">
        <v>132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82</v>
      </c>
      <c r="BK432" s="225">
        <f>ROUND(I432*H432,2)</f>
        <v>0</v>
      </c>
      <c r="BL432" s="17" t="s">
        <v>223</v>
      </c>
      <c r="BM432" s="224" t="s">
        <v>748</v>
      </c>
    </row>
    <row r="433" s="2" customFormat="1" ht="24.15" customHeight="1">
      <c r="A433" s="38"/>
      <c r="B433" s="39"/>
      <c r="C433" s="212" t="s">
        <v>749</v>
      </c>
      <c r="D433" s="212" t="s">
        <v>134</v>
      </c>
      <c r="E433" s="213" t="s">
        <v>750</v>
      </c>
      <c r="F433" s="214" t="s">
        <v>751</v>
      </c>
      <c r="G433" s="215" t="s">
        <v>300</v>
      </c>
      <c r="H433" s="216">
        <v>3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223</v>
      </c>
      <c r="AT433" s="224" t="s">
        <v>134</v>
      </c>
      <c r="AU433" s="224" t="s">
        <v>84</v>
      </c>
      <c r="AY433" s="17" t="s">
        <v>132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82</v>
      </c>
      <c r="BK433" s="225">
        <f>ROUND(I433*H433,2)</f>
        <v>0</v>
      </c>
      <c r="BL433" s="17" t="s">
        <v>223</v>
      </c>
      <c r="BM433" s="224" t="s">
        <v>752</v>
      </c>
    </row>
    <row r="434" s="2" customFormat="1" ht="24.15" customHeight="1">
      <c r="A434" s="38"/>
      <c r="B434" s="39"/>
      <c r="C434" s="259" t="s">
        <v>753</v>
      </c>
      <c r="D434" s="259" t="s">
        <v>193</v>
      </c>
      <c r="E434" s="260" t="s">
        <v>754</v>
      </c>
      <c r="F434" s="261" t="s">
        <v>755</v>
      </c>
      <c r="G434" s="262" t="s">
        <v>300</v>
      </c>
      <c r="H434" s="263">
        <v>1</v>
      </c>
      <c r="I434" s="264"/>
      <c r="J434" s="265">
        <f>ROUND(I434*H434,2)</f>
        <v>0</v>
      </c>
      <c r="K434" s="266"/>
      <c r="L434" s="267"/>
      <c r="M434" s="268" t="s">
        <v>1</v>
      </c>
      <c r="N434" s="269" t="s">
        <v>42</v>
      </c>
      <c r="O434" s="91"/>
      <c r="P434" s="222">
        <f>O434*H434</f>
        <v>0</v>
      </c>
      <c r="Q434" s="222">
        <v>0.00040000000000000002</v>
      </c>
      <c r="R434" s="222">
        <f>Q434*H434</f>
        <v>0.00040000000000000002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311</v>
      </c>
      <c r="AT434" s="224" t="s">
        <v>193</v>
      </c>
      <c r="AU434" s="224" t="s">
        <v>84</v>
      </c>
      <c r="AY434" s="17" t="s">
        <v>132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82</v>
      </c>
      <c r="BK434" s="225">
        <f>ROUND(I434*H434,2)</f>
        <v>0</v>
      </c>
      <c r="BL434" s="17" t="s">
        <v>223</v>
      </c>
      <c r="BM434" s="224" t="s">
        <v>756</v>
      </c>
    </row>
    <row r="435" s="2" customFormat="1" ht="24.15" customHeight="1">
      <c r="A435" s="38"/>
      <c r="B435" s="39"/>
      <c r="C435" s="259" t="s">
        <v>757</v>
      </c>
      <c r="D435" s="259" t="s">
        <v>193</v>
      </c>
      <c r="E435" s="260" t="s">
        <v>758</v>
      </c>
      <c r="F435" s="261" t="s">
        <v>759</v>
      </c>
      <c r="G435" s="262" t="s">
        <v>300</v>
      </c>
      <c r="H435" s="263">
        <v>2</v>
      </c>
      <c r="I435" s="264"/>
      <c r="J435" s="265">
        <f>ROUND(I435*H435,2)</f>
        <v>0</v>
      </c>
      <c r="K435" s="266"/>
      <c r="L435" s="267"/>
      <c r="M435" s="268" t="s">
        <v>1</v>
      </c>
      <c r="N435" s="269" t="s">
        <v>42</v>
      </c>
      <c r="O435" s="91"/>
      <c r="P435" s="222">
        <f>O435*H435</f>
        <v>0</v>
      </c>
      <c r="Q435" s="222">
        <v>0.00040000000000000002</v>
      </c>
      <c r="R435" s="222">
        <f>Q435*H435</f>
        <v>0.00080000000000000004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311</v>
      </c>
      <c r="AT435" s="224" t="s">
        <v>193</v>
      </c>
      <c r="AU435" s="224" t="s">
        <v>84</v>
      </c>
      <c r="AY435" s="17" t="s">
        <v>132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82</v>
      </c>
      <c r="BK435" s="225">
        <f>ROUND(I435*H435,2)</f>
        <v>0</v>
      </c>
      <c r="BL435" s="17" t="s">
        <v>223</v>
      </c>
      <c r="BM435" s="224" t="s">
        <v>760</v>
      </c>
    </row>
    <row r="436" s="2" customFormat="1" ht="24.15" customHeight="1">
      <c r="A436" s="38"/>
      <c r="B436" s="39"/>
      <c r="C436" s="212" t="s">
        <v>761</v>
      </c>
      <c r="D436" s="212" t="s">
        <v>134</v>
      </c>
      <c r="E436" s="213" t="s">
        <v>762</v>
      </c>
      <c r="F436" s="214" t="s">
        <v>763</v>
      </c>
      <c r="G436" s="215" t="s">
        <v>300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223</v>
      </c>
      <c r="AT436" s="224" t="s">
        <v>134</v>
      </c>
      <c r="AU436" s="224" t="s">
        <v>84</v>
      </c>
      <c r="AY436" s="17" t="s">
        <v>132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82</v>
      </c>
      <c r="BK436" s="225">
        <f>ROUND(I436*H436,2)</f>
        <v>0</v>
      </c>
      <c r="BL436" s="17" t="s">
        <v>223</v>
      </c>
      <c r="BM436" s="224" t="s">
        <v>764</v>
      </c>
    </row>
    <row r="437" s="2" customFormat="1" ht="24.15" customHeight="1">
      <c r="A437" s="38"/>
      <c r="B437" s="39"/>
      <c r="C437" s="259" t="s">
        <v>765</v>
      </c>
      <c r="D437" s="259" t="s">
        <v>193</v>
      </c>
      <c r="E437" s="260" t="s">
        <v>766</v>
      </c>
      <c r="F437" s="261" t="s">
        <v>767</v>
      </c>
      <c r="G437" s="262" t="s">
        <v>300</v>
      </c>
      <c r="H437" s="263">
        <v>1</v>
      </c>
      <c r="I437" s="264"/>
      <c r="J437" s="265">
        <f>ROUND(I437*H437,2)</f>
        <v>0</v>
      </c>
      <c r="K437" s="266"/>
      <c r="L437" s="267"/>
      <c r="M437" s="268" t="s">
        <v>1</v>
      </c>
      <c r="N437" s="269" t="s">
        <v>42</v>
      </c>
      <c r="O437" s="91"/>
      <c r="P437" s="222">
        <f>O437*H437</f>
        <v>0</v>
      </c>
      <c r="Q437" s="222">
        <v>0.00046999999999999999</v>
      </c>
      <c r="R437" s="222">
        <f>Q437*H437</f>
        <v>0.00046999999999999999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311</v>
      </c>
      <c r="AT437" s="224" t="s">
        <v>193</v>
      </c>
      <c r="AU437" s="224" t="s">
        <v>84</v>
      </c>
      <c r="AY437" s="17" t="s">
        <v>132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82</v>
      </c>
      <c r="BK437" s="225">
        <f>ROUND(I437*H437,2)</f>
        <v>0</v>
      </c>
      <c r="BL437" s="17" t="s">
        <v>223</v>
      </c>
      <c r="BM437" s="224" t="s">
        <v>768</v>
      </c>
    </row>
    <row r="438" s="2" customFormat="1" ht="24.15" customHeight="1">
      <c r="A438" s="38"/>
      <c r="B438" s="39"/>
      <c r="C438" s="212" t="s">
        <v>769</v>
      </c>
      <c r="D438" s="212" t="s">
        <v>134</v>
      </c>
      <c r="E438" s="213" t="s">
        <v>770</v>
      </c>
      <c r="F438" s="214" t="s">
        <v>771</v>
      </c>
      <c r="G438" s="215" t="s">
        <v>300</v>
      </c>
      <c r="H438" s="216">
        <v>4</v>
      </c>
      <c r="I438" s="217"/>
      <c r="J438" s="218">
        <f>ROUND(I438*H438,2)</f>
        <v>0</v>
      </c>
      <c r="K438" s="219"/>
      <c r="L438" s="44"/>
      <c r="M438" s="220" t="s">
        <v>1</v>
      </c>
      <c r="N438" s="221" t="s">
        <v>42</v>
      </c>
      <c r="O438" s="91"/>
      <c r="P438" s="222">
        <f>O438*H438</f>
        <v>0</v>
      </c>
      <c r="Q438" s="222">
        <v>0</v>
      </c>
      <c r="R438" s="222">
        <f>Q438*H438</f>
        <v>0</v>
      </c>
      <c r="S438" s="222">
        <v>0</v>
      </c>
      <c r="T438" s="223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223</v>
      </c>
      <c r="AT438" s="224" t="s">
        <v>134</v>
      </c>
      <c r="AU438" s="224" t="s">
        <v>84</v>
      </c>
      <c r="AY438" s="17" t="s">
        <v>132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82</v>
      </c>
      <c r="BK438" s="225">
        <f>ROUND(I438*H438,2)</f>
        <v>0</v>
      </c>
      <c r="BL438" s="17" t="s">
        <v>223</v>
      </c>
      <c r="BM438" s="224" t="s">
        <v>772</v>
      </c>
    </row>
    <row r="439" s="2" customFormat="1" ht="16.5" customHeight="1">
      <c r="A439" s="38"/>
      <c r="B439" s="39"/>
      <c r="C439" s="259" t="s">
        <v>773</v>
      </c>
      <c r="D439" s="259" t="s">
        <v>193</v>
      </c>
      <c r="E439" s="260" t="s">
        <v>774</v>
      </c>
      <c r="F439" s="261" t="s">
        <v>775</v>
      </c>
      <c r="G439" s="262" t="s">
        <v>300</v>
      </c>
      <c r="H439" s="263">
        <v>4</v>
      </c>
      <c r="I439" s="264"/>
      <c r="J439" s="265">
        <f>ROUND(I439*H439,2)</f>
        <v>0</v>
      </c>
      <c r="K439" s="266"/>
      <c r="L439" s="267"/>
      <c r="M439" s="268" t="s">
        <v>1</v>
      </c>
      <c r="N439" s="269" t="s">
        <v>42</v>
      </c>
      <c r="O439" s="91"/>
      <c r="P439" s="222">
        <f>O439*H439</f>
        <v>0</v>
      </c>
      <c r="Q439" s="222">
        <v>0.0011000000000000001</v>
      </c>
      <c r="R439" s="222">
        <f>Q439*H439</f>
        <v>0.0044000000000000003</v>
      </c>
      <c r="S439" s="222">
        <v>0</v>
      </c>
      <c r="T439" s="223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4" t="s">
        <v>311</v>
      </c>
      <c r="AT439" s="224" t="s">
        <v>193</v>
      </c>
      <c r="AU439" s="224" t="s">
        <v>84</v>
      </c>
      <c r="AY439" s="17" t="s">
        <v>132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17" t="s">
        <v>82</v>
      </c>
      <c r="BK439" s="225">
        <f>ROUND(I439*H439,2)</f>
        <v>0</v>
      </c>
      <c r="BL439" s="17" t="s">
        <v>223</v>
      </c>
      <c r="BM439" s="224" t="s">
        <v>776</v>
      </c>
    </row>
    <row r="440" s="2" customFormat="1" ht="24.15" customHeight="1">
      <c r="A440" s="38"/>
      <c r="B440" s="39"/>
      <c r="C440" s="212" t="s">
        <v>777</v>
      </c>
      <c r="D440" s="212" t="s">
        <v>134</v>
      </c>
      <c r="E440" s="213" t="s">
        <v>778</v>
      </c>
      <c r="F440" s="214" t="s">
        <v>779</v>
      </c>
      <c r="G440" s="215" t="s">
        <v>300</v>
      </c>
      <c r="H440" s="216">
        <v>1</v>
      </c>
      <c r="I440" s="217"/>
      <c r="J440" s="218">
        <f>ROUND(I440*H440,2)</f>
        <v>0</v>
      </c>
      <c r="K440" s="219"/>
      <c r="L440" s="44"/>
      <c r="M440" s="220" t="s">
        <v>1</v>
      </c>
      <c r="N440" s="221" t="s">
        <v>42</v>
      </c>
      <c r="O440" s="91"/>
      <c r="P440" s="222">
        <f>O440*H440</f>
        <v>0</v>
      </c>
      <c r="Q440" s="222">
        <v>0</v>
      </c>
      <c r="R440" s="222">
        <f>Q440*H440</f>
        <v>0</v>
      </c>
      <c r="S440" s="222">
        <v>0</v>
      </c>
      <c r="T440" s="223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4" t="s">
        <v>223</v>
      </c>
      <c r="AT440" s="224" t="s">
        <v>134</v>
      </c>
      <c r="AU440" s="224" t="s">
        <v>84</v>
      </c>
      <c r="AY440" s="17" t="s">
        <v>132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17" t="s">
        <v>82</v>
      </c>
      <c r="BK440" s="225">
        <f>ROUND(I440*H440,2)</f>
        <v>0</v>
      </c>
      <c r="BL440" s="17" t="s">
        <v>223</v>
      </c>
      <c r="BM440" s="224" t="s">
        <v>780</v>
      </c>
    </row>
    <row r="441" s="2" customFormat="1" ht="24.15" customHeight="1">
      <c r="A441" s="38"/>
      <c r="B441" s="39"/>
      <c r="C441" s="212" t="s">
        <v>781</v>
      </c>
      <c r="D441" s="212" t="s">
        <v>134</v>
      </c>
      <c r="E441" s="213" t="s">
        <v>782</v>
      </c>
      <c r="F441" s="214" t="s">
        <v>783</v>
      </c>
      <c r="G441" s="215" t="s">
        <v>784</v>
      </c>
      <c r="H441" s="216">
        <v>1</v>
      </c>
      <c r="I441" s="217"/>
      <c r="J441" s="218">
        <f>ROUND(I441*H441,2)</f>
        <v>0</v>
      </c>
      <c r="K441" s="219"/>
      <c r="L441" s="44"/>
      <c r="M441" s="220" t="s">
        <v>1</v>
      </c>
      <c r="N441" s="221" t="s">
        <v>42</v>
      </c>
      <c r="O441" s="91"/>
      <c r="P441" s="222">
        <f>O441*H441</f>
        <v>0</v>
      </c>
      <c r="Q441" s="222">
        <v>0</v>
      </c>
      <c r="R441" s="222">
        <f>Q441*H441</f>
        <v>0</v>
      </c>
      <c r="S441" s="222">
        <v>0</v>
      </c>
      <c r="T441" s="223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4" t="s">
        <v>223</v>
      </c>
      <c r="AT441" s="224" t="s">
        <v>134</v>
      </c>
      <c r="AU441" s="224" t="s">
        <v>84</v>
      </c>
      <c r="AY441" s="17" t="s">
        <v>132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17" t="s">
        <v>82</v>
      </c>
      <c r="BK441" s="225">
        <f>ROUND(I441*H441,2)</f>
        <v>0</v>
      </c>
      <c r="BL441" s="17" t="s">
        <v>223</v>
      </c>
      <c r="BM441" s="224" t="s">
        <v>785</v>
      </c>
    </row>
    <row r="442" s="2" customFormat="1" ht="24.15" customHeight="1">
      <c r="A442" s="38"/>
      <c r="B442" s="39"/>
      <c r="C442" s="212" t="s">
        <v>786</v>
      </c>
      <c r="D442" s="212" t="s">
        <v>134</v>
      </c>
      <c r="E442" s="213" t="s">
        <v>787</v>
      </c>
      <c r="F442" s="214" t="s">
        <v>788</v>
      </c>
      <c r="G442" s="215" t="s">
        <v>789</v>
      </c>
      <c r="H442" s="270"/>
      <c r="I442" s="217"/>
      <c r="J442" s="218">
        <f>ROUND(I442*H442,2)</f>
        <v>0</v>
      </c>
      <c r="K442" s="219"/>
      <c r="L442" s="44"/>
      <c r="M442" s="220" t="s">
        <v>1</v>
      </c>
      <c r="N442" s="221" t="s">
        <v>42</v>
      </c>
      <c r="O442" s="91"/>
      <c r="P442" s="222">
        <f>O442*H442</f>
        <v>0</v>
      </c>
      <c r="Q442" s="222">
        <v>0</v>
      </c>
      <c r="R442" s="222">
        <f>Q442*H442</f>
        <v>0</v>
      </c>
      <c r="S442" s="222">
        <v>0</v>
      </c>
      <c r="T442" s="223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24" t="s">
        <v>223</v>
      </c>
      <c r="AT442" s="224" t="s">
        <v>134</v>
      </c>
      <c r="AU442" s="224" t="s">
        <v>84</v>
      </c>
      <c r="AY442" s="17" t="s">
        <v>132</v>
      </c>
      <c r="BE442" s="225">
        <f>IF(N442="základní",J442,0)</f>
        <v>0</v>
      </c>
      <c r="BF442" s="225">
        <f>IF(N442="snížená",J442,0)</f>
        <v>0</v>
      </c>
      <c r="BG442" s="225">
        <f>IF(N442="zákl. přenesená",J442,0)</f>
        <v>0</v>
      </c>
      <c r="BH442" s="225">
        <f>IF(N442="sníž. přenesená",J442,0)</f>
        <v>0</v>
      </c>
      <c r="BI442" s="225">
        <f>IF(N442="nulová",J442,0)</f>
        <v>0</v>
      </c>
      <c r="BJ442" s="17" t="s">
        <v>82</v>
      </c>
      <c r="BK442" s="225">
        <f>ROUND(I442*H442,2)</f>
        <v>0</v>
      </c>
      <c r="BL442" s="17" t="s">
        <v>223</v>
      </c>
      <c r="BM442" s="224" t="s">
        <v>790</v>
      </c>
    </row>
    <row r="443" s="12" customFormat="1" ht="22.8" customHeight="1">
      <c r="A443" s="12"/>
      <c r="B443" s="196"/>
      <c r="C443" s="197"/>
      <c r="D443" s="198" t="s">
        <v>76</v>
      </c>
      <c r="E443" s="210" t="s">
        <v>791</v>
      </c>
      <c r="F443" s="210" t="s">
        <v>792</v>
      </c>
      <c r="G443" s="197"/>
      <c r="H443" s="197"/>
      <c r="I443" s="200"/>
      <c r="J443" s="211">
        <f>BK443</f>
        <v>0</v>
      </c>
      <c r="K443" s="197"/>
      <c r="L443" s="202"/>
      <c r="M443" s="203"/>
      <c r="N443" s="204"/>
      <c r="O443" s="204"/>
      <c r="P443" s="205">
        <f>SUM(P444:P458)</f>
        <v>0</v>
      </c>
      <c r="Q443" s="204"/>
      <c r="R443" s="205">
        <f>SUM(R444:R458)</f>
        <v>0.73550520000000008</v>
      </c>
      <c r="S443" s="204"/>
      <c r="T443" s="206">
        <f>SUM(T444:T458)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07" t="s">
        <v>84</v>
      </c>
      <c r="AT443" s="208" t="s">
        <v>76</v>
      </c>
      <c r="AU443" s="208" t="s">
        <v>82</v>
      </c>
      <c r="AY443" s="207" t="s">
        <v>132</v>
      </c>
      <c r="BK443" s="209">
        <f>SUM(BK444:BK458)</f>
        <v>0</v>
      </c>
    </row>
    <row r="444" s="2" customFormat="1" ht="33" customHeight="1">
      <c r="A444" s="38"/>
      <c r="B444" s="39"/>
      <c r="C444" s="212" t="s">
        <v>793</v>
      </c>
      <c r="D444" s="212" t="s">
        <v>134</v>
      </c>
      <c r="E444" s="213" t="s">
        <v>794</v>
      </c>
      <c r="F444" s="214" t="s">
        <v>795</v>
      </c>
      <c r="G444" s="215" t="s">
        <v>148</v>
      </c>
      <c r="H444" s="216">
        <v>1.44</v>
      </c>
      <c r="I444" s="217"/>
      <c r="J444" s="218">
        <f>ROUND(I444*H444,2)</f>
        <v>0</v>
      </c>
      <c r="K444" s="219"/>
      <c r="L444" s="44"/>
      <c r="M444" s="220" t="s">
        <v>1</v>
      </c>
      <c r="N444" s="221" t="s">
        <v>42</v>
      </c>
      <c r="O444" s="91"/>
      <c r="P444" s="222">
        <f>O444*H444</f>
        <v>0</v>
      </c>
      <c r="Q444" s="222">
        <v>0.00108</v>
      </c>
      <c r="R444" s="222">
        <f>Q444*H444</f>
        <v>0.0015551999999999999</v>
      </c>
      <c r="S444" s="222">
        <v>0</v>
      </c>
      <c r="T444" s="223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24" t="s">
        <v>223</v>
      </c>
      <c r="AT444" s="224" t="s">
        <v>134</v>
      </c>
      <c r="AU444" s="224" t="s">
        <v>84</v>
      </c>
      <c r="AY444" s="17" t="s">
        <v>132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17" t="s">
        <v>82</v>
      </c>
      <c r="BK444" s="225">
        <f>ROUND(I444*H444,2)</f>
        <v>0</v>
      </c>
      <c r="BL444" s="17" t="s">
        <v>223</v>
      </c>
      <c r="BM444" s="224" t="s">
        <v>796</v>
      </c>
    </row>
    <row r="445" s="14" customFormat="1">
      <c r="A445" s="14"/>
      <c r="B445" s="237"/>
      <c r="C445" s="238"/>
      <c r="D445" s="228" t="s">
        <v>140</v>
      </c>
      <c r="E445" s="239" t="s">
        <v>1</v>
      </c>
      <c r="F445" s="240" t="s">
        <v>797</v>
      </c>
      <c r="G445" s="238"/>
      <c r="H445" s="241">
        <v>1.44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140</v>
      </c>
      <c r="AU445" s="247" t="s">
        <v>84</v>
      </c>
      <c r="AV445" s="14" t="s">
        <v>84</v>
      </c>
      <c r="AW445" s="14" t="s">
        <v>32</v>
      </c>
      <c r="AX445" s="14" t="s">
        <v>82</v>
      </c>
      <c r="AY445" s="247" t="s">
        <v>132</v>
      </c>
    </row>
    <row r="446" s="2" customFormat="1" ht="33" customHeight="1">
      <c r="A446" s="38"/>
      <c r="B446" s="39"/>
      <c r="C446" s="212" t="s">
        <v>798</v>
      </c>
      <c r="D446" s="212" t="s">
        <v>134</v>
      </c>
      <c r="E446" s="213" t="s">
        <v>799</v>
      </c>
      <c r="F446" s="214" t="s">
        <v>800</v>
      </c>
      <c r="G446" s="215" t="s">
        <v>137</v>
      </c>
      <c r="H446" s="216">
        <v>85.141000000000005</v>
      </c>
      <c r="I446" s="217"/>
      <c r="J446" s="218">
        <f>ROUND(I446*H446,2)</f>
        <v>0</v>
      </c>
      <c r="K446" s="219"/>
      <c r="L446" s="44"/>
      <c r="M446" s="220" t="s">
        <v>1</v>
      </c>
      <c r="N446" s="221" t="s">
        <v>42</v>
      </c>
      <c r="O446" s="91"/>
      <c r="P446" s="222">
        <f>O446*H446</f>
        <v>0</v>
      </c>
      <c r="Q446" s="222">
        <v>0</v>
      </c>
      <c r="R446" s="222">
        <f>Q446*H446</f>
        <v>0</v>
      </c>
      <c r="S446" s="222">
        <v>0</v>
      </c>
      <c r="T446" s="223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24" t="s">
        <v>223</v>
      </c>
      <c r="AT446" s="224" t="s">
        <v>134</v>
      </c>
      <c r="AU446" s="224" t="s">
        <v>84</v>
      </c>
      <c r="AY446" s="17" t="s">
        <v>132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17" t="s">
        <v>82</v>
      </c>
      <c r="BK446" s="225">
        <f>ROUND(I446*H446,2)</f>
        <v>0</v>
      </c>
      <c r="BL446" s="17" t="s">
        <v>223</v>
      </c>
      <c r="BM446" s="224" t="s">
        <v>801</v>
      </c>
    </row>
    <row r="447" s="14" customFormat="1">
      <c r="A447" s="14"/>
      <c r="B447" s="237"/>
      <c r="C447" s="238"/>
      <c r="D447" s="228" t="s">
        <v>140</v>
      </c>
      <c r="E447" s="239" t="s">
        <v>1</v>
      </c>
      <c r="F447" s="240" t="s">
        <v>802</v>
      </c>
      <c r="G447" s="238"/>
      <c r="H447" s="241">
        <v>85.141000000000005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140</v>
      </c>
      <c r="AU447" s="247" t="s">
        <v>84</v>
      </c>
      <c r="AV447" s="14" t="s">
        <v>84</v>
      </c>
      <c r="AW447" s="14" t="s">
        <v>32</v>
      </c>
      <c r="AX447" s="14" t="s">
        <v>82</v>
      </c>
      <c r="AY447" s="247" t="s">
        <v>132</v>
      </c>
    </row>
    <row r="448" s="2" customFormat="1" ht="16.5" customHeight="1">
      <c r="A448" s="38"/>
      <c r="B448" s="39"/>
      <c r="C448" s="259" t="s">
        <v>803</v>
      </c>
      <c r="D448" s="259" t="s">
        <v>193</v>
      </c>
      <c r="E448" s="260" t="s">
        <v>804</v>
      </c>
      <c r="F448" s="261" t="s">
        <v>805</v>
      </c>
      <c r="G448" s="262" t="s">
        <v>148</v>
      </c>
      <c r="H448" s="263">
        <v>0.78900000000000003</v>
      </c>
      <c r="I448" s="264"/>
      <c r="J448" s="265">
        <f>ROUND(I448*H448,2)</f>
        <v>0</v>
      </c>
      <c r="K448" s="266"/>
      <c r="L448" s="267"/>
      <c r="M448" s="268" t="s">
        <v>1</v>
      </c>
      <c r="N448" s="269" t="s">
        <v>42</v>
      </c>
      <c r="O448" s="91"/>
      <c r="P448" s="222">
        <f>O448*H448</f>
        <v>0</v>
      </c>
      <c r="Q448" s="222">
        <v>0.55000000000000004</v>
      </c>
      <c r="R448" s="222">
        <f>Q448*H448</f>
        <v>0.43395000000000006</v>
      </c>
      <c r="S448" s="222">
        <v>0</v>
      </c>
      <c r="T448" s="223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24" t="s">
        <v>311</v>
      </c>
      <c r="AT448" s="224" t="s">
        <v>193</v>
      </c>
      <c r="AU448" s="224" t="s">
        <v>84</v>
      </c>
      <c r="AY448" s="17" t="s">
        <v>132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17" t="s">
        <v>82</v>
      </c>
      <c r="BK448" s="225">
        <f>ROUND(I448*H448,2)</f>
        <v>0</v>
      </c>
      <c r="BL448" s="17" t="s">
        <v>223</v>
      </c>
      <c r="BM448" s="224" t="s">
        <v>806</v>
      </c>
    </row>
    <row r="449" s="14" customFormat="1">
      <c r="A449" s="14"/>
      <c r="B449" s="237"/>
      <c r="C449" s="238"/>
      <c r="D449" s="228" t="s">
        <v>140</v>
      </c>
      <c r="E449" s="239" t="s">
        <v>1</v>
      </c>
      <c r="F449" s="240" t="s">
        <v>807</v>
      </c>
      <c r="G449" s="238"/>
      <c r="H449" s="241">
        <v>0.71699999999999997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140</v>
      </c>
      <c r="AU449" s="247" t="s">
        <v>84</v>
      </c>
      <c r="AV449" s="14" t="s">
        <v>84</v>
      </c>
      <c r="AW449" s="14" t="s">
        <v>32</v>
      </c>
      <c r="AX449" s="14" t="s">
        <v>82</v>
      </c>
      <c r="AY449" s="247" t="s">
        <v>132</v>
      </c>
    </row>
    <row r="450" s="14" customFormat="1">
      <c r="A450" s="14"/>
      <c r="B450" s="237"/>
      <c r="C450" s="238"/>
      <c r="D450" s="228" t="s">
        <v>140</v>
      </c>
      <c r="E450" s="238"/>
      <c r="F450" s="240" t="s">
        <v>808</v>
      </c>
      <c r="G450" s="238"/>
      <c r="H450" s="241">
        <v>0.78900000000000003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7" t="s">
        <v>140</v>
      </c>
      <c r="AU450" s="247" t="s">
        <v>84</v>
      </c>
      <c r="AV450" s="14" t="s">
        <v>84</v>
      </c>
      <c r="AW450" s="14" t="s">
        <v>4</v>
      </c>
      <c r="AX450" s="14" t="s">
        <v>82</v>
      </c>
      <c r="AY450" s="247" t="s">
        <v>132</v>
      </c>
    </row>
    <row r="451" s="2" customFormat="1" ht="16.5" customHeight="1">
      <c r="A451" s="38"/>
      <c r="B451" s="39"/>
      <c r="C451" s="212" t="s">
        <v>809</v>
      </c>
      <c r="D451" s="212" t="s">
        <v>134</v>
      </c>
      <c r="E451" s="213" t="s">
        <v>810</v>
      </c>
      <c r="F451" s="214" t="s">
        <v>811</v>
      </c>
      <c r="G451" s="215" t="s">
        <v>444</v>
      </c>
      <c r="H451" s="216">
        <v>90.427999999999997</v>
      </c>
      <c r="I451" s="217"/>
      <c r="J451" s="218">
        <f>ROUND(I451*H451,2)</f>
        <v>0</v>
      </c>
      <c r="K451" s="219"/>
      <c r="L451" s="44"/>
      <c r="M451" s="220" t="s">
        <v>1</v>
      </c>
      <c r="N451" s="221" t="s">
        <v>42</v>
      </c>
      <c r="O451" s="91"/>
      <c r="P451" s="222">
        <f>O451*H451</f>
        <v>0</v>
      </c>
      <c r="Q451" s="222">
        <v>2.0000000000000002E-05</v>
      </c>
      <c r="R451" s="222">
        <f>Q451*H451</f>
        <v>0.0018085600000000001</v>
      </c>
      <c r="S451" s="222">
        <v>0</v>
      </c>
      <c r="T451" s="223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4" t="s">
        <v>223</v>
      </c>
      <c r="AT451" s="224" t="s">
        <v>134</v>
      </c>
      <c r="AU451" s="224" t="s">
        <v>84</v>
      </c>
      <c r="AY451" s="17" t="s">
        <v>132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17" t="s">
        <v>82</v>
      </c>
      <c r="BK451" s="225">
        <f>ROUND(I451*H451,2)</f>
        <v>0</v>
      </c>
      <c r="BL451" s="17" t="s">
        <v>223</v>
      </c>
      <c r="BM451" s="224" t="s">
        <v>812</v>
      </c>
    </row>
    <row r="452" s="14" customFormat="1">
      <c r="A452" s="14"/>
      <c r="B452" s="237"/>
      <c r="C452" s="238"/>
      <c r="D452" s="228" t="s">
        <v>140</v>
      </c>
      <c r="E452" s="239" t="s">
        <v>1</v>
      </c>
      <c r="F452" s="240" t="s">
        <v>813</v>
      </c>
      <c r="G452" s="238"/>
      <c r="H452" s="241">
        <v>90.427999999999997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140</v>
      </c>
      <c r="AU452" s="247" t="s">
        <v>84</v>
      </c>
      <c r="AV452" s="14" t="s">
        <v>84</v>
      </c>
      <c r="AW452" s="14" t="s">
        <v>32</v>
      </c>
      <c r="AX452" s="14" t="s">
        <v>82</v>
      </c>
      <c r="AY452" s="247" t="s">
        <v>132</v>
      </c>
    </row>
    <row r="453" s="2" customFormat="1" ht="16.5" customHeight="1">
      <c r="A453" s="38"/>
      <c r="B453" s="39"/>
      <c r="C453" s="259" t="s">
        <v>814</v>
      </c>
      <c r="D453" s="259" t="s">
        <v>193</v>
      </c>
      <c r="E453" s="260" t="s">
        <v>804</v>
      </c>
      <c r="F453" s="261" t="s">
        <v>805</v>
      </c>
      <c r="G453" s="262" t="s">
        <v>148</v>
      </c>
      <c r="H453" s="263">
        <v>0.23899999999999999</v>
      </c>
      <c r="I453" s="264"/>
      <c r="J453" s="265">
        <f>ROUND(I453*H453,2)</f>
        <v>0</v>
      </c>
      <c r="K453" s="266"/>
      <c r="L453" s="267"/>
      <c r="M453" s="268" t="s">
        <v>1</v>
      </c>
      <c r="N453" s="269" t="s">
        <v>42</v>
      </c>
      <c r="O453" s="91"/>
      <c r="P453" s="222">
        <f>O453*H453</f>
        <v>0</v>
      </c>
      <c r="Q453" s="222">
        <v>0.55000000000000004</v>
      </c>
      <c r="R453" s="222">
        <f>Q453*H453</f>
        <v>0.13145000000000001</v>
      </c>
      <c r="S453" s="222">
        <v>0</v>
      </c>
      <c r="T453" s="223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4" t="s">
        <v>311</v>
      </c>
      <c r="AT453" s="224" t="s">
        <v>193</v>
      </c>
      <c r="AU453" s="224" t="s">
        <v>84</v>
      </c>
      <c r="AY453" s="17" t="s">
        <v>132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17" t="s">
        <v>82</v>
      </c>
      <c r="BK453" s="225">
        <f>ROUND(I453*H453,2)</f>
        <v>0</v>
      </c>
      <c r="BL453" s="17" t="s">
        <v>223</v>
      </c>
      <c r="BM453" s="224" t="s">
        <v>815</v>
      </c>
    </row>
    <row r="454" s="14" customFormat="1">
      <c r="A454" s="14"/>
      <c r="B454" s="237"/>
      <c r="C454" s="238"/>
      <c r="D454" s="228" t="s">
        <v>140</v>
      </c>
      <c r="E454" s="239" t="s">
        <v>1</v>
      </c>
      <c r="F454" s="240" t="s">
        <v>816</v>
      </c>
      <c r="G454" s="238"/>
      <c r="H454" s="241">
        <v>0.217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140</v>
      </c>
      <c r="AU454" s="247" t="s">
        <v>84</v>
      </c>
      <c r="AV454" s="14" t="s">
        <v>84</v>
      </c>
      <c r="AW454" s="14" t="s">
        <v>32</v>
      </c>
      <c r="AX454" s="14" t="s">
        <v>82</v>
      </c>
      <c r="AY454" s="247" t="s">
        <v>132</v>
      </c>
    </row>
    <row r="455" s="14" customFormat="1">
      <c r="A455" s="14"/>
      <c r="B455" s="237"/>
      <c r="C455" s="238"/>
      <c r="D455" s="228" t="s">
        <v>140</v>
      </c>
      <c r="E455" s="238"/>
      <c r="F455" s="240" t="s">
        <v>817</v>
      </c>
      <c r="G455" s="238"/>
      <c r="H455" s="241">
        <v>0.23899999999999999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140</v>
      </c>
      <c r="AU455" s="247" t="s">
        <v>84</v>
      </c>
      <c r="AV455" s="14" t="s">
        <v>84</v>
      </c>
      <c r="AW455" s="14" t="s">
        <v>4</v>
      </c>
      <c r="AX455" s="14" t="s">
        <v>82</v>
      </c>
      <c r="AY455" s="247" t="s">
        <v>132</v>
      </c>
    </row>
    <row r="456" s="2" customFormat="1" ht="24.15" customHeight="1">
      <c r="A456" s="38"/>
      <c r="B456" s="39"/>
      <c r="C456" s="212" t="s">
        <v>818</v>
      </c>
      <c r="D456" s="212" t="s">
        <v>134</v>
      </c>
      <c r="E456" s="213" t="s">
        <v>819</v>
      </c>
      <c r="F456" s="214" t="s">
        <v>820</v>
      </c>
      <c r="G456" s="215" t="s">
        <v>137</v>
      </c>
      <c r="H456" s="216">
        <v>14.424</v>
      </c>
      <c r="I456" s="217"/>
      <c r="J456" s="218">
        <f>ROUND(I456*H456,2)</f>
        <v>0</v>
      </c>
      <c r="K456" s="219"/>
      <c r="L456" s="44"/>
      <c r="M456" s="220" t="s">
        <v>1</v>
      </c>
      <c r="N456" s="221" t="s">
        <v>42</v>
      </c>
      <c r="O456" s="91"/>
      <c r="P456" s="222">
        <f>O456*H456</f>
        <v>0</v>
      </c>
      <c r="Q456" s="222">
        <v>0.011560000000000001</v>
      </c>
      <c r="R456" s="222">
        <f>Q456*H456</f>
        <v>0.16674144000000002</v>
      </c>
      <c r="S456" s="222">
        <v>0</v>
      </c>
      <c r="T456" s="223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4" t="s">
        <v>223</v>
      </c>
      <c r="AT456" s="224" t="s">
        <v>134</v>
      </c>
      <c r="AU456" s="224" t="s">
        <v>84</v>
      </c>
      <c r="AY456" s="17" t="s">
        <v>132</v>
      </c>
      <c r="BE456" s="225">
        <f>IF(N456="základní",J456,0)</f>
        <v>0</v>
      </c>
      <c r="BF456" s="225">
        <f>IF(N456="snížená",J456,0)</f>
        <v>0</v>
      </c>
      <c r="BG456" s="225">
        <f>IF(N456="zákl. přenesená",J456,0)</f>
        <v>0</v>
      </c>
      <c r="BH456" s="225">
        <f>IF(N456="sníž. přenesená",J456,0)</f>
        <v>0</v>
      </c>
      <c r="BI456" s="225">
        <f>IF(N456="nulová",J456,0)</f>
        <v>0</v>
      </c>
      <c r="BJ456" s="17" t="s">
        <v>82</v>
      </c>
      <c r="BK456" s="225">
        <f>ROUND(I456*H456,2)</f>
        <v>0</v>
      </c>
      <c r="BL456" s="17" t="s">
        <v>223</v>
      </c>
      <c r="BM456" s="224" t="s">
        <v>821</v>
      </c>
    </row>
    <row r="457" s="14" customFormat="1">
      <c r="A457" s="14"/>
      <c r="B457" s="237"/>
      <c r="C457" s="238"/>
      <c r="D457" s="228" t="s">
        <v>140</v>
      </c>
      <c r="E457" s="239" t="s">
        <v>1</v>
      </c>
      <c r="F457" s="240" t="s">
        <v>822</v>
      </c>
      <c r="G457" s="238"/>
      <c r="H457" s="241">
        <v>14.424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7" t="s">
        <v>140</v>
      </c>
      <c r="AU457" s="247" t="s">
        <v>84</v>
      </c>
      <c r="AV457" s="14" t="s">
        <v>84</v>
      </c>
      <c r="AW457" s="14" t="s">
        <v>32</v>
      </c>
      <c r="AX457" s="14" t="s">
        <v>82</v>
      </c>
      <c r="AY457" s="247" t="s">
        <v>132</v>
      </c>
    </row>
    <row r="458" s="2" customFormat="1" ht="24.15" customHeight="1">
      <c r="A458" s="38"/>
      <c r="B458" s="39"/>
      <c r="C458" s="212" t="s">
        <v>823</v>
      </c>
      <c r="D458" s="212" t="s">
        <v>134</v>
      </c>
      <c r="E458" s="213" t="s">
        <v>824</v>
      </c>
      <c r="F458" s="214" t="s">
        <v>825</v>
      </c>
      <c r="G458" s="215" t="s">
        <v>178</v>
      </c>
      <c r="H458" s="216">
        <v>0.73599999999999999</v>
      </c>
      <c r="I458" s="217"/>
      <c r="J458" s="218">
        <f>ROUND(I458*H458,2)</f>
        <v>0</v>
      </c>
      <c r="K458" s="219"/>
      <c r="L458" s="44"/>
      <c r="M458" s="220" t="s">
        <v>1</v>
      </c>
      <c r="N458" s="221" t="s">
        <v>42</v>
      </c>
      <c r="O458" s="91"/>
      <c r="P458" s="222">
        <f>O458*H458</f>
        <v>0</v>
      </c>
      <c r="Q458" s="222">
        <v>0</v>
      </c>
      <c r="R458" s="222">
        <f>Q458*H458</f>
        <v>0</v>
      </c>
      <c r="S458" s="222">
        <v>0</v>
      </c>
      <c r="T458" s="223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4" t="s">
        <v>223</v>
      </c>
      <c r="AT458" s="224" t="s">
        <v>134</v>
      </c>
      <c r="AU458" s="224" t="s">
        <v>84</v>
      </c>
      <c r="AY458" s="17" t="s">
        <v>132</v>
      </c>
      <c r="BE458" s="225">
        <f>IF(N458="základní",J458,0)</f>
        <v>0</v>
      </c>
      <c r="BF458" s="225">
        <f>IF(N458="snížená",J458,0)</f>
        <v>0</v>
      </c>
      <c r="BG458" s="225">
        <f>IF(N458="zákl. přenesená",J458,0)</f>
        <v>0</v>
      </c>
      <c r="BH458" s="225">
        <f>IF(N458="sníž. přenesená",J458,0)</f>
        <v>0</v>
      </c>
      <c r="BI458" s="225">
        <f>IF(N458="nulová",J458,0)</f>
        <v>0</v>
      </c>
      <c r="BJ458" s="17" t="s">
        <v>82</v>
      </c>
      <c r="BK458" s="225">
        <f>ROUND(I458*H458,2)</f>
        <v>0</v>
      </c>
      <c r="BL458" s="17" t="s">
        <v>223</v>
      </c>
      <c r="BM458" s="224" t="s">
        <v>826</v>
      </c>
    </row>
    <row r="459" s="12" customFormat="1" ht="22.8" customHeight="1">
      <c r="A459" s="12"/>
      <c r="B459" s="196"/>
      <c r="C459" s="197"/>
      <c r="D459" s="198" t="s">
        <v>76</v>
      </c>
      <c r="E459" s="210" t="s">
        <v>827</v>
      </c>
      <c r="F459" s="210" t="s">
        <v>828</v>
      </c>
      <c r="G459" s="197"/>
      <c r="H459" s="197"/>
      <c r="I459" s="200"/>
      <c r="J459" s="211">
        <f>BK459</f>
        <v>0</v>
      </c>
      <c r="K459" s="197"/>
      <c r="L459" s="202"/>
      <c r="M459" s="203"/>
      <c r="N459" s="204"/>
      <c r="O459" s="204"/>
      <c r="P459" s="205">
        <f>SUM(P460:P475)</f>
        <v>0</v>
      </c>
      <c r="Q459" s="204"/>
      <c r="R459" s="205">
        <f>SUM(R460:R475)</f>
        <v>2.3173785200000001</v>
      </c>
      <c r="S459" s="204"/>
      <c r="T459" s="206">
        <f>SUM(T460:T475)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7" t="s">
        <v>84</v>
      </c>
      <c r="AT459" s="208" t="s">
        <v>76</v>
      </c>
      <c r="AU459" s="208" t="s">
        <v>82</v>
      </c>
      <c r="AY459" s="207" t="s">
        <v>132</v>
      </c>
      <c r="BK459" s="209">
        <f>SUM(BK460:BK475)</f>
        <v>0</v>
      </c>
    </row>
    <row r="460" s="2" customFormat="1" ht="24.15" customHeight="1">
      <c r="A460" s="38"/>
      <c r="B460" s="39"/>
      <c r="C460" s="212" t="s">
        <v>829</v>
      </c>
      <c r="D460" s="212" t="s">
        <v>134</v>
      </c>
      <c r="E460" s="213" t="s">
        <v>830</v>
      </c>
      <c r="F460" s="214" t="s">
        <v>831</v>
      </c>
      <c r="G460" s="215" t="s">
        <v>137</v>
      </c>
      <c r="H460" s="216">
        <v>73.670000000000002</v>
      </c>
      <c r="I460" s="217"/>
      <c r="J460" s="218">
        <f>ROUND(I460*H460,2)</f>
        <v>0</v>
      </c>
      <c r="K460" s="219"/>
      <c r="L460" s="44"/>
      <c r="M460" s="220" t="s">
        <v>1</v>
      </c>
      <c r="N460" s="221" t="s">
        <v>42</v>
      </c>
      <c r="O460" s="91"/>
      <c r="P460" s="222">
        <f>O460*H460</f>
        <v>0</v>
      </c>
      <c r="Q460" s="222">
        <v>0.012200000000000001</v>
      </c>
      <c r="R460" s="222">
        <f>Q460*H460</f>
        <v>0.89877400000000007</v>
      </c>
      <c r="S460" s="222">
        <v>0</v>
      </c>
      <c r="T460" s="223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4" t="s">
        <v>223</v>
      </c>
      <c r="AT460" s="224" t="s">
        <v>134</v>
      </c>
      <c r="AU460" s="224" t="s">
        <v>84</v>
      </c>
      <c r="AY460" s="17" t="s">
        <v>132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17" t="s">
        <v>82</v>
      </c>
      <c r="BK460" s="225">
        <f>ROUND(I460*H460,2)</f>
        <v>0</v>
      </c>
      <c r="BL460" s="17" t="s">
        <v>223</v>
      </c>
      <c r="BM460" s="224" t="s">
        <v>832</v>
      </c>
    </row>
    <row r="461" s="2" customFormat="1" ht="16.5" customHeight="1">
      <c r="A461" s="38"/>
      <c r="B461" s="39"/>
      <c r="C461" s="212" t="s">
        <v>833</v>
      </c>
      <c r="D461" s="212" t="s">
        <v>134</v>
      </c>
      <c r="E461" s="213" t="s">
        <v>834</v>
      </c>
      <c r="F461" s="214" t="s">
        <v>835</v>
      </c>
      <c r="G461" s="215" t="s">
        <v>137</v>
      </c>
      <c r="H461" s="216">
        <v>73.670000000000002</v>
      </c>
      <c r="I461" s="217"/>
      <c r="J461" s="218">
        <f>ROUND(I461*H461,2)</f>
        <v>0</v>
      </c>
      <c r="K461" s="219"/>
      <c r="L461" s="44"/>
      <c r="M461" s="220" t="s">
        <v>1</v>
      </c>
      <c r="N461" s="221" t="s">
        <v>42</v>
      </c>
      <c r="O461" s="91"/>
      <c r="P461" s="222">
        <f>O461*H461</f>
        <v>0</v>
      </c>
      <c r="Q461" s="222">
        <v>0.00010000000000000001</v>
      </c>
      <c r="R461" s="222">
        <f>Q461*H461</f>
        <v>0.0073670000000000003</v>
      </c>
      <c r="S461" s="222">
        <v>0</v>
      </c>
      <c r="T461" s="223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24" t="s">
        <v>223</v>
      </c>
      <c r="AT461" s="224" t="s">
        <v>134</v>
      </c>
      <c r="AU461" s="224" t="s">
        <v>84</v>
      </c>
      <c r="AY461" s="17" t="s">
        <v>132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17" t="s">
        <v>82</v>
      </c>
      <c r="BK461" s="225">
        <f>ROUND(I461*H461,2)</f>
        <v>0</v>
      </c>
      <c r="BL461" s="17" t="s">
        <v>223</v>
      </c>
      <c r="BM461" s="224" t="s">
        <v>836</v>
      </c>
    </row>
    <row r="462" s="2" customFormat="1" ht="16.5" customHeight="1">
      <c r="A462" s="38"/>
      <c r="B462" s="39"/>
      <c r="C462" s="212" t="s">
        <v>837</v>
      </c>
      <c r="D462" s="212" t="s">
        <v>134</v>
      </c>
      <c r="E462" s="213" t="s">
        <v>838</v>
      </c>
      <c r="F462" s="214" t="s">
        <v>839</v>
      </c>
      <c r="G462" s="215" t="s">
        <v>137</v>
      </c>
      <c r="H462" s="216">
        <v>73.670000000000002</v>
      </c>
      <c r="I462" s="217"/>
      <c r="J462" s="218">
        <f>ROUND(I462*H462,2)</f>
        <v>0</v>
      </c>
      <c r="K462" s="219"/>
      <c r="L462" s="44"/>
      <c r="M462" s="220" t="s">
        <v>1</v>
      </c>
      <c r="N462" s="221" t="s">
        <v>42</v>
      </c>
      <c r="O462" s="91"/>
      <c r="P462" s="222">
        <f>O462*H462</f>
        <v>0</v>
      </c>
      <c r="Q462" s="222">
        <v>0</v>
      </c>
      <c r="R462" s="222">
        <f>Q462*H462</f>
        <v>0</v>
      </c>
      <c r="S462" s="222">
        <v>0</v>
      </c>
      <c r="T462" s="223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4" t="s">
        <v>223</v>
      </c>
      <c r="AT462" s="224" t="s">
        <v>134</v>
      </c>
      <c r="AU462" s="224" t="s">
        <v>84</v>
      </c>
      <c r="AY462" s="17" t="s">
        <v>132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17" t="s">
        <v>82</v>
      </c>
      <c r="BK462" s="225">
        <f>ROUND(I462*H462,2)</f>
        <v>0</v>
      </c>
      <c r="BL462" s="17" t="s">
        <v>223</v>
      </c>
      <c r="BM462" s="224" t="s">
        <v>840</v>
      </c>
    </row>
    <row r="463" s="2" customFormat="1" ht="24.15" customHeight="1">
      <c r="A463" s="38"/>
      <c r="B463" s="39"/>
      <c r="C463" s="259" t="s">
        <v>841</v>
      </c>
      <c r="D463" s="259" t="s">
        <v>193</v>
      </c>
      <c r="E463" s="260" t="s">
        <v>842</v>
      </c>
      <c r="F463" s="261" t="s">
        <v>843</v>
      </c>
      <c r="G463" s="262" t="s">
        <v>137</v>
      </c>
      <c r="H463" s="263">
        <v>82.768000000000001</v>
      </c>
      <c r="I463" s="264"/>
      <c r="J463" s="265">
        <f>ROUND(I463*H463,2)</f>
        <v>0</v>
      </c>
      <c r="K463" s="266"/>
      <c r="L463" s="267"/>
      <c r="M463" s="268" t="s">
        <v>1</v>
      </c>
      <c r="N463" s="269" t="s">
        <v>42</v>
      </c>
      <c r="O463" s="91"/>
      <c r="P463" s="222">
        <f>O463*H463</f>
        <v>0</v>
      </c>
      <c r="Q463" s="222">
        <v>0.00013999999999999999</v>
      </c>
      <c r="R463" s="222">
        <f>Q463*H463</f>
        <v>0.011587519999999999</v>
      </c>
      <c r="S463" s="222">
        <v>0</v>
      </c>
      <c r="T463" s="223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24" t="s">
        <v>311</v>
      </c>
      <c r="AT463" s="224" t="s">
        <v>193</v>
      </c>
      <c r="AU463" s="224" t="s">
        <v>84</v>
      </c>
      <c r="AY463" s="17" t="s">
        <v>132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17" t="s">
        <v>82</v>
      </c>
      <c r="BK463" s="225">
        <f>ROUND(I463*H463,2)</f>
        <v>0</v>
      </c>
      <c r="BL463" s="17" t="s">
        <v>223</v>
      </c>
      <c r="BM463" s="224" t="s">
        <v>844</v>
      </c>
    </row>
    <row r="464" s="14" customFormat="1">
      <c r="A464" s="14"/>
      <c r="B464" s="237"/>
      <c r="C464" s="238"/>
      <c r="D464" s="228" t="s">
        <v>140</v>
      </c>
      <c r="E464" s="238"/>
      <c r="F464" s="240" t="s">
        <v>845</v>
      </c>
      <c r="G464" s="238"/>
      <c r="H464" s="241">
        <v>82.768000000000001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140</v>
      </c>
      <c r="AU464" s="247" t="s">
        <v>84</v>
      </c>
      <c r="AV464" s="14" t="s">
        <v>84</v>
      </c>
      <c r="AW464" s="14" t="s">
        <v>4</v>
      </c>
      <c r="AX464" s="14" t="s">
        <v>82</v>
      </c>
      <c r="AY464" s="247" t="s">
        <v>132</v>
      </c>
    </row>
    <row r="465" s="2" customFormat="1" ht="24.15" customHeight="1">
      <c r="A465" s="38"/>
      <c r="B465" s="39"/>
      <c r="C465" s="212" t="s">
        <v>846</v>
      </c>
      <c r="D465" s="212" t="s">
        <v>134</v>
      </c>
      <c r="E465" s="213" t="s">
        <v>847</v>
      </c>
      <c r="F465" s="214" t="s">
        <v>848</v>
      </c>
      <c r="G465" s="215" t="s">
        <v>444</v>
      </c>
      <c r="H465" s="216">
        <v>89.049999999999997</v>
      </c>
      <c r="I465" s="217"/>
      <c r="J465" s="218">
        <f>ROUND(I465*H465,2)</f>
        <v>0</v>
      </c>
      <c r="K465" s="219"/>
      <c r="L465" s="44"/>
      <c r="M465" s="220" t="s">
        <v>1</v>
      </c>
      <c r="N465" s="221" t="s">
        <v>42</v>
      </c>
      <c r="O465" s="91"/>
      <c r="P465" s="222">
        <f>O465*H465</f>
        <v>0</v>
      </c>
      <c r="Q465" s="222">
        <v>0</v>
      </c>
      <c r="R465" s="222">
        <f>Q465*H465</f>
        <v>0</v>
      </c>
      <c r="S465" s="222">
        <v>0</v>
      </c>
      <c r="T465" s="223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4" t="s">
        <v>223</v>
      </c>
      <c r="AT465" s="224" t="s">
        <v>134</v>
      </c>
      <c r="AU465" s="224" t="s">
        <v>84</v>
      </c>
      <c r="AY465" s="17" t="s">
        <v>132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17" t="s">
        <v>82</v>
      </c>
      <c r="BK465" s="225">
        <f>ROUND(I465*H465,2)</f>
        <v>0</v>
      </c>
      <c r="BL465" s="17" t="s">
        <v>223</v>
      </c>
      <c r="BM465" s="224" t="s">
        <v>849</v>
      </c>
    </row>
    <row r="466" s="14" customFormat="1">
      <c r="A466" s="14"/>
      <c r="B466" s="237"/>
      <c r="C466" s="238"/>
      <c r="D466" s="228" t="s">
        <v>140</v>
      </c>
      <c r="E466" s="239" t="s">
        <v>1</v>
      </c>
      <c r="F466" s="240" t="s">
        <v>850</v>
      </c>
      <c r="G466" s="238"/>
      <c r="H466" s="241">
        <v>89.049999999999997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140</v>
      </c>
      <c r="AU466" s="247" t="s">
        <v>84</v>
      </c>
      <c r="AV466" s="14" t="s">
        <v>84</v>
      </c>
      <c r="AW466" s="14" t="s">
        <v>32</v>
      </c>
      <c r="AX466" s="14" t="s">
        <v>82</v>
      </c>
      <c r="AY466" s="247" t="s">
        <v>132</v>
      </c>
    </row>
    <row r="467" s="2" customFormat="1" ht="24.15" customHeight="1">
      <c r="A467" s="38"/>
      <c r="B467" s="39"/>
      <c r="C467" s="259" t="s">
        <v>851</v>
      </c>
      <c r="D467" s="259" t="s">
        <v>193</v>
      </c>
      <c r="E467" s="260" t="s">
        <v>852</v>
      </c>
      <c r="F467" s="261" t="s">
        <v>853</v>
      </c>
      <c r="G467" s="262" t="s">
        <v>444</v>
      </c>
      <c r="H467" s="263">
        <v>89.049999999999997</v>
      </c>
      <c r="I467" s="264"/>
      <c r="J467" s="265">
        <f>ROUND(I467*H467,2)</f>
        <v>0</v>
      </c>
      <c r="K467" s="266"/>
      <c r="L467" s="267"/>
      <c r="M467" s="268" t="s">
        <v>1</v>
      </c>
      <c r="N467" s="269" t="s">
        <v>42</v>
      </c>
      <c r="O467" s="91"/>
      <c r="P467" s="222">
        <f>O467*H467</f>
        <v>0</v>
      </c>
      <c r="Q467" s="222">
        <v>0.012999999999999999</v>
      </c>
      <c r="R467" s="222">
        <f>Q467*H467</f>
        <v>1.1576499999999999</v>
      </c>
      <c r="S467" s="222">
        <v>0</v>
      </c>
      <c r="T467" s="223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24" t="s">
        <v>311</v>
      </c>
      <c r="AT467" s="224" t="s">
        <v>193</v>
      </c>
      <c r="AU467" s="224" t="s">
        <v>84</v>
      </c>
      <c r="AY467" s="17" t="s">
        <v>132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17" t="s">
        <v>82</v>
      </c>
      <c r="BK467" s="225">
        <f>ROUND(I467*H467,2)</f>
        <v>0</v>
      </c>
      <c r="BL467" s="17" t="s">
        <v>223</v>
      </c>
      <c r="BM467" s="224" t="s">
        <v>854</v>
      </c>
    </row>
    <row r="468" s="14" customFormat="1">
      <c r="A468" s="14"/>
      <c r="B468" s="237"/>
      <c r="C468" s="238"/>
      <c r="D468" s="228" t="s">
        <v>140</v>
      </c>
      <c r="E468" s="239" t="s">
        <v>1</v>
      </c>
      <c r="F468" s="240" t="s">
        <v>850</v>
      </c>
      <c r="G468" s="238"/>
      <c r="H468" s="241">
        <v>89.049999999999997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140</v>
      </c>
      <c r="AU468" s="247" t="s">
        <v>84</v>
      </c>
      <c r="AV468" s="14" t="s">
        <v>84</v>
      </c>
      <c r="AW468" s="14" t="s">
        <v>32</v>
      </c>
      <c r="AX468" s="14" t="s">
        <v>82</v>
      </c>
      <c r="AY468" s="247" t="s">
        <v>132</v>
      </c>
    </row>
    <row r="469" s="2" customFormat="1" ht="24.15" customHeight="1">
      <c r="A469" s="38"/>
      <c r="B469" s="39"/>
      <c r="C469" s="212" t="s">
        <v>855</v>
      </c>
      <c r="D469" s="212" t="s">
        <v>134</v>
      </c>
      <c r="E469" s="213" t="s">
        <v>856</v>
      </c>
      <c r="F469" s="214" t="s">
        <v>857</v>
      </c>
      <c r="G469" s="215" t="s">
        <v>444</v>
      </c>
      <c r="H469" s="216">
        <v>48.960000000000001</v>
      </c>
      <c r="I469" s="217"/>
      <c r="J469" s="218">
        <f>ROUND(I469*H469,2)</f>
        <v>0</v>
      </c>
      <c r="K469" s="219"/>
      <c r="L469" s="44"/>
      <c r="M469" s="220" t="s">
        <v>1</v>
      </c>
      <c r="N469" s="221" t="s">
        <v>42</v>
      </c>
      <c r="O469" s="91"/>
      <c r="P469" s="222">
        <f>O469*H469</f>
        <v>0</v>
      </c>
      <c r="Q469" s="222">
        <v>0</v>
      </c>
      <c r="R469" s="222">
        <f>Q469*H469</f>
        <v>0</v>
      </c>
      <c r="S469" s="222">
        <v>0</v>
      </c>
      <c r="T469" s="223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4" t="s">
        <v>223</v>
      </c>
      <c r="AT469" s="224" t="s">
        <v>134</v>
      </c>
      <c r="AU469" s="224" t="s">
        <v>84</v>
      </c>
      <c r="AY469" s="17" t="s">
        <v>132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17" t="s">
        <v>82</v>
      </c>
      <c r="BK469" s="225">
        <f>ROUND(I469*H469,2)</f>
        <v>0</v>
      </c>
      <c r="BL469" s="17" t="s">
        <v>223</v>
      </c>
      <c r="BM469" s="224" t="s">
        <v>858</v>
      </c>
    </row>
    <row r="470" s="14" customFormat="1">
      <c r="A470" s="14"/>
      <c r="B470" s="237"/>
      <c r="C470" s="238"/>
      <c r="D470" s="228" t="s">
        <v>140</v>
      </c>
      <c r="E470" s="239" t="s">
        <v>1</v>
      </c>
      <c r="F470" s="240" t="s">
        <v>859</v>
      </c>
      <c r="G470" s="238"/>
      <c r="H470" s="241">
        <v>48.960000000000001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140</v>
      </c>
      <c r="AU470" s="247" t="s">
        <v>84</v>
      </c>
      <c r="AV470" s="14" t="s">
        <v>84</v>
      </c>
      <c r="AW470" s="14" t="s">
        <v>32</v>
      </c>
      <c r="AX470" s="14" t="s">
        <v>82</v>
      </c>
      <c r="AY470" s="247" t="s">
        <v>132</v>
      </c>
    </row>
    <row r="471" s="2" customFormat="1" ht="21.75" customHeight="1">
      <c r="A471" s="38"/>
      <c r="B471" s="39"/>
      <c r="C471" s="259" t="s">
        <v>860</v>
      </c>
      <c r="D471" s="259" t="s">
        <v>193</v>
      </c>
      <c r="E471" s="260" t="s">
        <v>861</v>
      </c>
      <c r="F471" s="261" t="s">
        <v>862</v>
      </c>
      <c r="G471" s="262" t="s">
        <v>148</v>
      </c>
      <c r="H471" s="263">
        <v>0.36699999999999999</v>
      </c>
      <c r="I471" s="264"/>
      <c r="J471" s="265">
        <f>ROUND(I471*H471,2)</f>
        <v>0</v>
      </c>
      <c r="K471" s="266"/>
      <c r="L471" s="267"/>
      <c r="M471" s="268" t="s">
        <v>1</v>
      </c>
      <c r="N471" s="269" t="s">
        <v>42</v>
      </c>
      <c r="O471" s="91"/>
      <c r="P471" s="222">
        <f>O471*H471</f>
        <v>0</v>
      </c>
      <c r="Q471" s="222">
        <v>0.55000000000000004</v>
      </c>
      <c r="R471" s="222">
        <f>Q471*H471</f>
        <v>0.20185</v>
      </c>
      <c r="S471" s="222">
        <v>0</v>
      </c>
      <c r="T471" s="223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4" t="s">
        <v>311</v>
      </c>
      <c r="AT471" s="224" t="s">
        <v>193</v>
      </c>
      <c r="AU471" s="224" t="s">
        <v>84</v>
      </c>
      <c r="AY471" s="17" t="s">
        <v>132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17" t="s">
        <v>82</v>
      </c>
      <c r="BK471" s="225">
        <f>ROUND(I471*H471,2)</f>
        <v>0</v>
      </c>
      <c r="BL471" s="17" t="s">
        <v>223</v>
      </c>
      <c r="BM471" s="224" t="s">
        <v>863</v>
      </c>
    </row>
    <row r="472" s="14" customFormat="1">
      <c r="A472" s="14"/>
      <c r="B472" s="237"/>
      <c r="C472" s="238"/>
      <c r="D472" s="228" t="s">
        <v>140</v>
      </c>
      <c r="E472" s="239" t="s">
        <v>1</v>
      </c>
      <c r="F472" s="240" t="s">
        <v>864</v>
      </c>
      <c r="G472" s="238"/>
      <c r="H472" s="241">
        <v>0.36699999999999999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7" t="s">
        <v>140</v>
      </c>
      <c r="AU472" s="247" t="s">
        <v>84</v>
      </c>
      <c r="AV472" s="14" t="s">
        <v>84</v>
      </c>
      <c r="AW472" s="14" t="s">
        <v>32</v>
      </c>
      <c r="AX472" s="14" t="s">
        <v>82</v>
      </c>
      <c r="AY472" s="247" t="s">
        <v>132</v>
      </c>
    </row>
    <row r="473" s="2" customFormat="1" ht="24.15" customHeight="1">
      <c r="A473" s="38"/>
      <c r="B473" s="39"/>
      <c r="C473" s="259" t="s">
        <v>865</v>
      </c>
      <c r="D473" s="259" t="s">
        <v>193</v>
      </c>
      <c r="E473" s="260" t="s">
        <v>866</v>
      </c>
      <c r="F473" s="261" t="s">
        <v>867</v>
      </c>
      <c r="G473" s="262" t="s">
        <v>148</v>
      </c>
      <c r="H473" s="263">
        <v>0.072999999999999995</v>
      </c>
      <c r="I473" s="264"/>
      <c r="J473" s="265">
        <f>ROUND(I473*H473,2)</f>
        <v>0</v>
      </c>
      <c r="K473" s="266"/>
      <c r="L473" s="267"/>
      <c r="M473" s="268" t="s">
        <v>1</v>
      </c>
      <c r="N473" s="269" t="s">
        <v>42</v>
      </c>
      <c r="O473" s="91"/>
      <c r="P473" s="222">
        <f>O473*H473</f>
        <v>0</v>
      </c>
      <c r="Q473" s="222">
        <v>0.55000000000000004</v>
      </c>
      <c r="R473" s="222">
        <f>Q473*H473</f>
        <v>0.040149999999999998</v>
      </c>
      <c r="S473" s="222">
        <v>0</v>
      </c>
      <c r="T473" s="223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4" t="s">
        <v>311</v>
      </c>
      <c r="AT473" s="224" t="s">
        <v>193</v>
      </c>
      <c r="AU473" s="224" t="s">
        <v>84</v>
      </c>
      <c r="AY473" s="17" t="s">
        <v>132</v>
      </c>
      <c r="BE473" s="225">
        <f>IF(N473="základní",J473,0)</f>
        <v>0</v>
      </c>
      <c r="BF473" s="225">
        <f>IF(N473="snížená",J473,0)</f>
        <v>0</v>
      </c>
      <c r="BG473" s="225">
        <f>IF(N473="zákl. přenesená",J473,0)</f>
        <v>0</v>
      </c>
      <c r="BH473" s="225">
        <f>IF(N473="sníž. přenesená",J473,0)</f>
        <v>0</v>
      </c>
      <c r="BI473" s="225">
        <f>IF(N473="nulová",J473,0)</f>
        <v>0</v>
      </c>
      <c r="BJ473" s="17" t="s">
        <v>82</v>
      </c>
      <c r="BK473" s="225">
        <f>ROUND(I473*H473,2)</f>
        <v>0</v>
      </c>
      <c r="BL473" s="17" t="s">
        <v>223</v>
      </c>
      <c r="BM473" s="224" t="s">
        <v>868</v>
      </c>
    </row>
    <row r="474" s="14" customFormat="1">
      <c r="A474" s="14"/>
      <c r="B474" s="237"/>
      <c r="C474" s="238"/>
      <c r="D474" s="228" t="s">
        <v>140</v>
      </c>
      <c r="E474" s="239" t="s">
        <v>1</v>
      </c>
      <c r="F474" s="240" t="s">
        <v>869</v>
      </c>
      <c r="G474" s="238"/>
      <c r="H474" s="241">
        <v>0.072999999999999995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140</v>
      </c>
      <c r="AU474" s="247" t="s">
        <v>84</v>
      </c>
      <c r="AV474" s="14" t="s">
        <v>84</v>
      </c>
      <c r="AW474" s="14" t="s">
        <v>32</v>
      </c>
      <c r="AX474" s="14" t="s">
        <v>82</v>
      </c>
      <c r="AY474" s="247" t="s">
        <v>132</v>
      </c>
    </row>
    <row r="475" s="2" customFormat="1" ht="24.15" customHeight="1">
      <c r="A475" s="38"/>
      <c r="B475" s="39"/>
      <c r="C475" s="212" t="s">
        <v>870</v>
      </c>
      <c r="D475" s="212" t="s">
        <v>134</v>
      </c>
      <c r="E475" s="213" t="s">
        <v>871</v>
      </c>
      <c r="F475" s="214" t="s">
        <v>872</v>
      </c>
      <c r="G475" s="215" t="s">
        <v>178</v>
      </c>
      <c r="H475" s="216">
        <v>2.3170000000000002</v>
      </c>
      <c r="I475" s="217"/>
      <c r="J475" s="218">
        <f>ROUND(I475*H475,2)</f>
        <v>0</v>
      </c>
      <c r="K475" s="219"/>
      <c r="L475" s="44"/>
      <c r="M475" s="220" t="s">
        <v>1</v>
      </c>
      <c r="N475" s="221" t="s">
        <v>42</v>
      </c>
      <c r="O475" s="91"/>
      <c r="P475" s="222">
        <f>O475*H475</f>
        <v>0</v>
      </c>
      <c r="Q475" s="222">
        <v>0</v>
      </c>
      <c r="R475" s="222">
        <f>Q475*H475</f>
        <v>0</v>
      </c>
      <c r="S475" s="222">
        <v>0</v>
      </c>
      <c r="T475" s="223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4" t="s">
        <v>223</v>
      </c>
      <c r="AT475" s="224" t="s">
        <v>134</v>
      </c>
      <c r="AU475" s="224" t="s">
        <v>84</v>
      </c>
      <c r="AY475" s="17" t="s">
        <v>132</v>
      </c>
      <c r="BE475" s="225">
        <f>IF(N475="základní",J475,0)</f>
        <v>0</v>
      </c>
      <c r="BF475" s="225">
        <f>IF(N475="snížená",J475,0)</f>
        <v>0</v>
      </c>
      <c r="BG475" s="225">
        <f>IF(N475="zákl. přenesená",J475,0)</f>
        <v>0</v>
      </c>
      <c r="BH475" s="225">
        <f>IF(N475="sníž. přenesená",J475,0)</f>
        <v>0</v>
      </c>
      <c r="BI475" s="225">
        <f>IF(N475="nulová",J475,0)</f>
        <v>0</v>
      </c>
      <c r="BJ475" s="17" t="s">
        <v>82</v>
      </c>
      <c r="BK475" s="225">
        <f>ROUND(I475*H475,2)</f>
        <v>0</v>
      </c>
      <c r="BL475" s="17" t="s">
        <v>223</v>
      </c>
      <c r="BM475" s="224" t="s">
        <v>873</v>
      </c>
    </row>
    <row r="476" s="12" customFormat="1" ht="22.8" customHeight="1">
      <c r="A476" s="12"/>
      <c r="B476" s="196"/>
      <c r="C476" s="197"/>
      <c r="D476" s="198" t="s">
        <v>76</v>
      </c>
      <c r="E476" s="210" t="s">
        <v>874</v>
      </c>
      <c r="F476" s="210" t="s">
        <v>875</v>
      </c>
      <c r="G476" s="197"/>
      <c r="H476" s="197"/>
      <c r="I476" s="200"/>
      <c r="J476" s="211">
        <f>BK476</f>
        <v>0</v>
      </c>
      <c r="K476" s="197"/>
      <c r="L476" s="202"/>
      <c r="M476" s="203"/>
      <c r="N476" s="204"/>
      <c r="O476" s="204"/>
      <c r="P476" s="205">
        <f>SUM(P477:P492)</f>
        <v>0</v>
      </c>
      <c r="Q476" s="204"/>
      <c r="R476" s="205">
        <f>SUM(R477:R492)</f>
        <v>0.69589730000000005</v>
      </c>
      <c r="S476" s="204"/>
      <c r="T476" s="206">
        <f>SUM(T477:T492)</f>
        <v>0.0040080000000000003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07" t="s">
        <v>84</v>
      </c>
      <c r="AT476" s="208" t="s">
        <v>76</v>
      </c>
      <c r="AU476" s="208" t="s">
        <v>82</v>
      </c>
      <c r="AY476" s="207" t="s">
        <v>132</v>
      </c>
      <c r="BK476" s="209">
        <f>SUM(BK477:BK492)</f>
        <v>0</v>
      </c>
    </row>
    <row r="477" s="2" customFormat="1" ht="16.5" customHeight="1">
      <c r="A477" s="38"/>
      <c r="B477" s="39"/>
      <c r="C477" s="212" t="s">
        <v>876</v>
      </c>
      <c r="D477" s="212" t="s">
        <v>134</v>
      </c>
      <c r="E477" s="213" t="s">
        <v>877</v>
      </c>
      <c r="F477" s="214" t="s">
        <v>878</v>
      </c>
      <c r="G477" s="215" t="s">
        <v>444</v>
      </c>
      <c r="H477" s="216">
        <v>2.3999999999999999</v>
      </c>
      <c r="I477" s="217"/>
      <c r="J477" s="218">
        <f>ROUND(I477*H477,2)</f>
        <v>0</v>
      </c>
      <c r="K477" s="219"/>
      <c r="L477" s="44"/>
      <c r="M477" s="220" t="s">
        <v>1</v>
      </c>
      <c r="N477" s="221" t="s">
        <v>42</v>
      </c>
      <c r="O477" s="91"/>
      <c r="P477" s="222">
        <f>O477*H477</f>
        <v>0</v>
      </c>
      <c r="Q477" s="222">
        <v>0</v>
      </c>
      <c r="R477" s="222">
        <f>Q477*H477</f>
        <v>0</v>
      </c>
      <c r="S477" s="222">
        <v>0.00167</v>
      </c>
      <c r="T477" s="223">
        <f>S477*H477</f>
        <v>0.0040080000000000003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4" t="s">
        <v>223</v>
      </c>
      <c r="AT477" s="224" t="s">
        <v>134</v>
      </c>
      <c r="AU477" s="224" t="s">
        <v>84</v>
      </c>
      <c r="AY477" s="17" t="s">
        <v>132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17" t="s">
        <v>82</v>
      </c>
      <c r="BK477" s="225">
        <f>ROUND(I477*H477,2)</f>
        <v>0</v>
      </c>
      <c r="BL477" s="17" t="s">
        <v>223</v>
      </c>
      <c r="BM477" s="224" t="s">
        <v>879</v>
      </c>
    </row>
    <row r="478" s="13" customFormat="1">
      <c r="A478" s="13"/>
      <c r="B478" s="226"/>
      <c r="C478" s="227"/>
      <c r="D478" s="228" t="s">
        <v>140</v>
      </c>
      <c r="E478" s="229" t="s">
        <v>1</v>
      </c>
      <c r="F478" s="230" t="s">
        <v>431</v>
      </c>
      <c r="G478" s="227"/>
      <c r="H478" s="229" t="s">
        <v>1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140</v>
      </c>
      <c r="AU478" s="236" t="s">
        <v>84</v>
      </c>
      <c r="AV478" s="13" t="s">
        <v>82</v>
      </c>
      <c r="AW478" s="13" t="s">
        <v>32</v>
      </c>
      <c r="AX478" s="13" t="s">
        <v>77</v>
      </c>
      <c r="AY478" s="236" t="s">
        <v>132</v>
      </c>
    </row>
    <row r="479" s="14" customFormat="1">
      <c r="A479" s="14"/>
      <c r="B479" s="237"/>
      <c r="C479" s="238"/>
      <c r="D479" s="228" t="s">
        <v>140</v>
      </c>
      <c r="E479" s="239" t="s">
        <v>1</v>
      </c>
      <c r="F479" s="240" t="s">
        <v>880</v>
      </c>
      <c r="G479" s="238"/>
      <c r="H479" s="241">
        <v>2.3999999999999999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140</v>
      </c>
      <c r="AU479" s="247" t="s">
        <v>84</v>
      </c>
      <c r="AV479" s="14" t="s">
        <v>84</v>
      </c>
      <c r="AW479" s="14" t="s">
        <v>32</v>
      </c>
      <c r="AX479" s="14" t="s">
        <v>82</v>
      </c>
      <c r="AY479" s="247" t="s">
        <v>132</v>
      </c>
    </row>
    <row r="480" s="2" customFormat="1" ht="24.15" customHeight="1">
      <c r="A480" s="38"/>
      <c r="B480" s="39"/>
      <c r="C480" s="212" t="s">
        <v>881</v>
      </c>
      <c r="D480" s="212" t="s">
        <v>134</v>
      </c>
      <c r="E480" s="213" t="s">
        <v>882</v>
      </c>
      <c r="F480" s="214" t="s">
        <v>883</v>
      </c>
      <c r="G480" s="215" t="s">
        <v>137</v>
      </c>
      <c r="H480" s="216">
        <v>85.141000000000005</v>
      </c>
      <c r="I480" s="217"/>
      <c r="J480" s="218">
        <f>ROUND(I480*H480,2)</f>
        <v>0</v>
      </c>
      <c r="K480" s="219"/>
      <c r="L480" s="44"/>
      <c r="M480" s="220" t="s">
        <v>1</v>
      </c>
      <c r="N480" s="221" t="s">
        <v>42</v>
      </c>
      <c r="O480" s="91"/>
      <c r="P480" s="222">
        <f>O480*H480</f>
        <v>0</v>
      </c>
      <c r="Q480" s="222">
        <v>0.0066</v>
      </c>
      <c r="R480" s="222">
        <f>Q480*H480</f>
        <v>0.56193060000000006</v>
      </c>
      <c r="S480" s="222">
        <v>0</v>
      </c>
      <c r="T480" s="223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4" t="s">
        <v>223</v>
      </c>
      <c r="AT480" s="224" t="s">
        <v>134</v>
      </c>
      <c r="AU480" s="224" t="s">
        <v>84</v>
      </c>
      <c r="AY480" s="17" t="s">
        <v>132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17" t="s">
        <v>82</v>
      </c>
      <c r="BK480" s="225">
        <f>ROUND(I480*H480,2)</f>
        <v>0</v>
      </c>
      <c r="BL480" s="17" t="s">
        <v>223</v>
      </c>
      <c r="BM480" s="224" t="s">
        <v>884</v>
      </c>
    </row>
    <row r="481" s="14" customFormat="1">
      <c r="A481" s="14"/>
      <c r="B481" s="237"/>
      <c r="C481" s="238"/>
      <c r="D481" s="228" t="s">
        <v>140</v>
      </c>
      <c r="E481" s="239" t="s">
        <v>1</v>
      </c>
      <c r="F481" s="240" t="s">
        <v>802</v>
      </c>
      <c r="G481" s="238"/>
      <c r="H481" s="241">
        <v>85.141000000000005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140</v>
      </c>
      <c r="AU481" s="247" t="s">
        <v>84</v>
      </c>
      <c r="AV481" s="14" t="s">
        <v>84</v>
      </c>
      <c r="AW481" s="14" t="s">
        <v>32</v>
      </c>
      <c r="AX481" s="14" t="s">
        <v>82</v>
      </c>
      <c r="AY481" s="247" t="s">
        <v>132</v>
      </c>
    </row>
    <row r="482" s="2" customFormat="1" ht="24.15" customHeight="1">
      <c r="A482" s="38"/>
      <c r="B482" s="39"/>
      <c r="C482" s="212" t="s">
        <v>885</v>
      </c>
      <c r="D482" s="212" t="s">
        <v>134</v>
      </c>
      <c r="E482" s="213" t="s">
        <v>886</v>
      </c>
      <c r="F482" s="214" t="s">
        <v>887</v>
      </c>
      <c r="G482" s="215" t="s">
        <v>444</v>
      </c>
      <c r="H482" s="216">
        <v>6.8499999999999996</v>
      </c>
      <c r="I482" s="217"/>
      <c r="J482" s="218">
        <f>ROUND(I482*H482,2)</f>
        <v>0</v>
      </c>
      <c r="K482" s="219"/>
      <c r="L482" s="44"/>
      <c r="M482" s="220" t="s">
        <v>1</v>
      </c>
      <c r="N482" s="221" t="s">
        <v>42</v>
      </c>
      <c r="O482" s="91"/>
      <c r="P482" s="222">
        <f>O482*H482</f>
        <v>0</v>
      </c>
      <c r="Q482" s="222">
        <v>0.00266</v>
      </c>
      <c r="R482" s="222">
        <f>Q482*H482</f>
        <v>0.018220999999999998</v>
      </c>
      <c r="S482" s="222">
        <v>0</v>
      </c>
      <c r="T482" s="223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4" t="s">
        <v>223</v>
      </c>
      <c r="AT482" s="224" t="s">
        <v>134</v>
      </c>
      <c r="AU482" s="224" t="s">
        <v>84</v>
      </c>
      <c r="AY482" s="17" t="s">
        <v>132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17" t="s">
        <v>82</v>
      </c>
      <c r="BK482" s="225">
        <f>ROUND(I482*H482,2)</f>
        <v>0</v>
      </c>
      <c r="BL482" s="17" t="s">
        <v>223</v>
      </c>
      <c r="BM482" s="224" t="s">
        <v>888</v>
      </c>
    </row>
    <row r="483" s="14" customFormat="1">
      <c r="A483" s="14"/>
      <c r="B483" s="237"/>
      <c r="C483" s="238"/>
      <c r="D483" s="228" t="s">
        <v>140</v>
      </c>
      <c r="E483" s="239" t="s">
        <v>1</v>
      </c>
      <c r="F483" s="240" t="s">
        <v>889</v>
      </c>
      <c r="G483" s="238"/>
      <c r="H483" s="241">
        <v>6.8499999999999996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140</v>
      </c>
      <c r="AU483" s="247" t="s">
        <v>84</v>
      </c>
      <c r="AV483" s="14" t="s">
        <v>84</v>
      </c>
      <c r="AW483" s="14" t="s">
        <v>32</v>
      </c>
      <c r="AX483" s="14" t="s">
        <v>82</v>
      </c>
      <c r="AY483" s="247" t="s">
        <v>132</v>
      </c>
    </row>
    <row r="484" s="2" customFormat="1" ht="24.15" customHeight="1">
      <c r="A484" s="38"/>
      <c r="B484" s="39"/>
      <c r="C484" s="212" t="s">
        <v>890</v>
      </c>
      <c r="D484" s="212" t="s">
        <v>134</v>
      </c>
      <c r="E484" s="213" t="s">
        <v>891</v>
      </c>
      <c r="F484" s="214" t="s">
        <v>892</v>
      </c>
      <c r="G484" s="215" t="s">
        <v>444</v>
      </c>
      <c r="H484" s="216">
        <v>12.24</v>
      </c>
      <c r="I484" s="217"/>
      <c r="J484" s="218">
        <f>ROUND(I484*H484,2)</f>
        <v>0</v>
      </c>
      <c r="K484" s="219"/>
      <c r="L484" s="44"/>
      <c r="M484" s="220" t="s">
        <v>1</v>
      </c>
      <c r="N484" s="221" t="s">
        <v>42</v>
      </c>
      <c r="O484" s="91"/>
      <c r="P484" s="222">
        <f>O484*H484</f>
        <v>0</v>
      </c>
      <c r="Q484" s="222">
        <v>0.0018500000000000001</v>
      </c>
      <c r="R484" s="222">
        <f>Q484*H484</f>
        <v>0.022644000000000001</v>
      </c>
      <c r="S484" s="222">
        <v>0</v>
      </c>
      <c r="T484" s="223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4" t="s">
        <v>223</v>
      </c>
      <c r="AT484" s="224" t="s">
        <v>134</v>
      </c>
      <c r="AU484" s="224" t="s">
        <v>84</v>
      </c>
      <c r="AY484" s="17" t="s">
        <v>132</v>
      </c>
      <c r="BE484" s="225">
        <f>IF(N484="základní",J484,0)</f>
        <v>0</v>
      </c>
      <c r="BF484" s="225">
        <f>IF(N484="snížená",J484,0)</f>
        <v>0</v>
      </c>
      <c r="BG484" s="225">
        <f>IF(N484="zákl. přenesená",J484,0)</f>
        <v>0</v>
      </c>
      <c r="BH484" s="225">
        <f>IF(N484="sníž. přenesená",J484,0)</f>
        <v>0</v>
      </c>
      <c r="BI484" s="225">
        <f>IF(N484="nulová",J484,0)</f>
        <v>0</v>
      </c>
      <c r="BJ484" s="17" t="s">
        <v>82</v>
      </c>
      <c r="BK484" s="225">
        <f>ROUND(I484*H484,2)</f>
        <v>0</v>
      </c>
      <c r="BL484" s="17" t="s">
        <v>223</v>
      </c>
      <c r="BM484" s="224" t="s">
        <v>893</v>
      </c>
    </row>
    <row r="485" s="2" customFormat="1" ht="24.15" customHeight="1">
      <c r="A485" s="38"/>
      <c r="B485" s="39"/>
      <c r="C485" s="212" t="s">
        <v>894</v>
      </c>
      <c r="D485" s="212" t="s">
        <v>134</v>
      </c>
      <c r="E485" s="213" t="s">
        <v>895</v>
      </c>
      <c r="F485" s="214" t="s">
        <v>896</v>
      </c>
      <c r="G485" s="215" t="s">
        <v>444</v>
      </c>
      <c r="H485" s="216">
        <v>4</v>
      </c>
      <c r="I485" s="217"/>
      <c r="J485" s="218">
        <f>ROUND(I485*H485,2)</f>
        <v>0</v>
      </c>
      <c r="K485" s="219"/>
      <c r="L485" s="44"/>
      <c r="M485" s="220" t="s">
        <v>1</v>
      </c>
      <c r="N485" s="221" t="s">
        <v>42</v>
      </c>
      <c r="O485" s="91"/>
      <c r="P485" s="222">
        <f>O485*H485</f>
        <v>0</v>
      </c>
      <c r="Q485" s="222">
        <v>0.00216</v>
      </c>
      <c r="R485" s="222">
        <f>Q485*H485</f>
        <v>0.0086400000000000001</v>
      </c>
      <c r="S485" s="222">
        <v>0</v>
      </c>
      <c r="T485" s="223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4" t="s">
        <v>223</v>
      </c>
      <c r="AT485" s="224" t="s">
        <v>134</v>
      </c>
      <c r="AU485" s="224" t="s">
        <v>84</v>
      </c>
      <c r="AY485" s="17" t="s">
        <v>132</v>
      </c>
      <c r="BE485" s="225">
        <f>IF(N485="základní",J485,0)</f>
        <v>0</v>
      </c>
      <c r="BF485" s="225">
        <f>IF(N485="snížená",J485,0)</f>
        <v>0</v>
      </c>
      <c r="BG485" s="225">
        <f>IF(N485="zákl. přenesená",J485,0)</f>
        <v>0</v>
      </c>
      <c r="BH485" s="225">
        <f>IF(N485="sníž. přenesená",J485,0)</f>
        <v>0</v>
      </c>
      <c r="BI485" s="225">
        <f>IF(N485="nulová",J485,0)</f>
        <v>0</v>
      </c>
      <c r="BJ485" s="17" t="s">
        <v>82</v>
      </c>
      <c r="BK485" s="225">
        <f>ROUND(I485*H485,2)</f>
        <v>0</v>
      </c>
      <c r="BL485" s="17" t="s">
        <v>223</v>
      </c>
      <c r="BM485" s="224" t="s">
        <v>897</v>
      </c>
    </row>
    <row r="486" s="14" customFormat="1">
      <c r="A486" s="14"/>
      <c r="B486" s="237"/>
      <c r="C486" s="238"/>
      <c r="D486" s="228" t="s">
        <v>140</v>
      </c>
      <c r="E486" s="239" t="s">
        <v>1</v>
      </c>
      <c r="F486" s="240" t="s">
        <v>898</v>
      </c>
      <c r="G486" s="238"/>
      <c r="H486" s="241">
        <v>4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140</v>
      </c>
      <c r="AU486" s="247" t="s">
        <v>84</v>
      </c>
      <c r="AV486" s="14" t="s">
        <v>84</v>
      </c>
      <c r="AW486" s="14" t="s">
        <v>32</v>
      </c>
      <c r="AX486" s="14" t="s">
        <v>82</v>
      </c>
      <c r="AY486" s="247" t="s">
        <v>132</v>
      </c>
    </row>
    <row r="487" s="2" customFormat="1" ht="33" customHeight="1">
      <c r="A487" s="38"/>
      <c r="B487" s="39"/>
      <c r="C487" s="212" t="s">
        <v>899</v>
      </c>
      <c r="D487" s="212" t="s">
        <v>134</v>
      </c>
      <c r="E487" s="213" t="s">
        <v>900</v>
      </c>
      <c r="F487" s="214" t="s">
        <v>901</v>
      </c>
      <c r="G487" s="215" t="s">
        <v>444</v>
      </c>
      <c r="H487" s="216">
        <v>19.09</v>
      </c>
      <c r="I487" s="217"/>
      <c r="J487" s="218">
        <f>ROUND(I487*H487,2)</f>
        <v>0</v>
      </c>
      <c r="K487" s="219"/>
      <c r="L487" s="44"/>
      <c r="M487" s="220" t="s">
        <v>1</v>
      </c>
      <c r="N487" s="221" t="s">
        <v>42</v>
      </c>
      <c r="O487" s="91"/>
      <c r="P487" s="222">
        <f>O487*H487</f>
        <v>0</v>
      </c>
      <c r="Q487" s="222">
        <v>0.0028900000000000002</v>
      </c>
      <c r="R487" s="222">
        <f>Q487*H487</f>
        <v>0.055170100000000007</v>
      </c>
      <c r="S487" s="222">
        <v>0</v>
      </c>
      <c r="T487" s="223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4" t="s">
        <v>223</v>
      </c>
      <c r="AT487" s="224" t="s">
        <v>134</v>
      </c>
      <c r="AU487" s="224" t="s">
        <v>84</v>
      </c>
      <c r="AY487" s="17" t="s">
        <v>132</v>
      </c>
      <c r="BE487" s="225">
        <f>IF(N487="základní",J487,0)</f>
        <v>0</v>
      </c>
      <c r="BF487" s="225">
        <f>IF(N487="snížená",J487,0)</f>
        <v>0</v>
      </c>
      <c r="BG487" s="225">
        <f>IF(N487="zákl. přenesená",J487,0)</f>
        <v>0</v>
      </c>
      <c r="BH487" s="225">
        <f>IF(N487="sníž. přenesená",J487,0)</f>
        <v>0</v>
      </c>
      <c r="BI487" s="225">
        <f>IF(N487="nulová",J487,0)</f>
        <v>0</v>
      </c>
      <c r="BJ487" s="17" t="s">
        <v>82</v>
      </c>
      <c r="BK487" s="225">
        <f>ROUND(I487*H487,2)</f>
        <v>0</v>
      </c>
      <c r="BL487" s="17" t="s">
        <v>223</v>
      </c>
      <c r="BM487" s="224" t="s">
        <v>902</v>
      </c>
    </row>
    <row r="488" s="14" customFormat="1">
      <c r="A488" s="14"/>
      <c r="B488" s="237"/>
      <c r="C488" s="238"/>
      <c r="D488" s="228" t="s">
        <v>140</v>
      </c>
      <c r="E488" s="239" t="s">
        <v>1</v>
      </c>
      <c r="F488" s="240" t="s">
        <v>903</v>
      </c>
      <c r="G488" s="238"/>
      <c r="H488" s="241">
        <v>19.09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140</v>
      </c>
      <c r="AU488" s="247" t="s">
        <v>84</v>
      </c>
      <c r="AV488" s="14" t="s">
        <v>84</v>
      </c>
      <c r="AW488" s="14" t="s">
        <v>32</v>
      </c>
      <c r="AX488" s="14" t="s">
        <v>82</v>
      </c>
      <c r="AY488" s="247" t="s">
        <v>132</v>
      </c>
    </row>
    <row r="489" s="2" customFormat="1" ht="24.15" customHeight="1">
      <c r="A489" s="38"/>
      <c r="B489" s="39"/>
      <c r="C489" s="212" t="s">
        <v>904</v>
      </c>
      <c r="D489" s="212" t="s">
        <v>134</v>
      </c>
      <c r="E489" s="213" t="s">
        <v>905</v>
      </c>
      <c r="F489" s="214" t="s">
        <v>906</v>
      </c>
      <c r="G489" s="215" t="s">
        <v>444</v>
      </c>
      <c r="H489" s="216">
        <v>12.24</v>
      </c>
      <c r="I489" s="217"/>
      <c r="J489" s="218">
        <f>ROUND(I489*H489,2)</f>
        <v>0</v>
      </c>
      <c r="K489" s="219"/>
      <c r="L489" s="44"/>
      <c r="M489" s="220" t="s">
        <v>1</v>
      </c>
      <c r="N489" s="221" t="s">
        <v>42</v>
      </c>
      <c r="O489" s="91"/>
      <c r="P489" s="222">
        <f>O489*H489</f>
        <v>0</v>
      </c>
      <c r="Q489" s="222">
        <v>0.0016900000000000001</v>
      </c>
      <c r="R489" s="222">
        <f>Q489*H489</f>
        <v>0.020685600000000002</v>
      </c>
      <c r="S489" s="222">
        <v>0</v>
      </c>
      <c r="T489" s="223">
        <f>S489*H489</f>
        <v>0</v>
      </c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R489" s="224" t="s">
        <v>223</v>
      </c>
      <c r="AT489" s="224" t="s">
        <v>134</v>
      </c>
      <c r="AU489" s="224" t="s">
        <v>84</v>
      </c>
      <c r="AY489" s="17" t="s">
        <v>132</v>
      </c>
      <c r="BE489" s="225">
        <f>IF(N489="základní",J489,0)</f>
        <v>0</v>
      </c>
      <c r="BF489" s="225">
        <f>IF(N489="snížená",J489,0)</f>
        <v>0</v>
      </c>
      <c r="BG489" s="225">
        <f>IF(N489="zákl. přenesená",J489,0)</f>
        <v>0</v>
      </c>
      <c r="BH489" s="225">
        <f>IF(N489="sníž. přenesená",J489,0)</f>
        <v>0</v>
      </c>
      <c r="BI489" s="225">
        <f>IF(N489="nulová",J489,0)</f>
        <v>0</v>
      </c>
      <c r="BJ489" s="17" t="s">
        <v>82</v>
      </c>
      <c r="BK489" s="225">
        <f>ROUND(I489*H489,2)</f>
        <v>0</v>
      </c>
      <c r="BL489" s="17" t="s">
        <v>223</v>
      </c>
      <c r="BM489" s="224" t="s">
        <v>907</v>
      </c>
    </row>
    <row r="490" s="2" customFormat="1" ht="24.15" customHeight="1">
      <c r="A490" s="38"/>
      <c r="B490" s="39"/>
      <c r="C490" s="212" t="s">
        <v>908</v>
      </c>
      <c r="D490" s="212" t="s">
        <v>134</v>
      </c>
      <c r="E490" s="213" t="s">
        <v>909</v>
      </c>
      <c r="F490" s="214" t="s">
        <v>910</v>
      </c>
      <c r="G490" s="215" t="s">
        <v>300</v>
      </c>
      <c r="H490" s="216">
        <v>1</v>
      </c>
      <c r="I490" s="217"/>
      <c r="J490" s="218">
        <f>ROUND(I490*H490,2)</f>
        <v>0</v>
      </c>
      <c r="K490" s="219"/>
      <c r="L490" s="44"/>
      <c r="M490" s="220" t="s">
        <v>1</v>
      </c>
      <c r="N490" s="221" t="s">
        <v>42</v>
      </c>
      <c r="O490" s="91"/>
      <c r="P490" s="222">
        <f>O490*H490</f>
        <v>0</v>
      </c>
      <c r="Q490" s="222">
        <v>0.00036000000000000002</v>
      </c>
      <c r="R490" s="222">
        <f>Q490*H490</f>
        <v>0.00036000000000000002</v>
      </c>
      <c r="S490" s="222">
        <v>0</v>
      </c>
      <c r="T490" s="223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4" t="s">
        <v>223</v>
      </c>
      <c r="AT490" s="224" t="s">
        <v>134</v>
      </c>
      <c r="AU490" s="224" t="s">
        <v>84</v>
      </c>
      <c r="AY490" s="17" t="s">
        <v>132</v>
      </c>
      <c r="BE490" s="225">
        <f>IF(N490="základní",J490,0)</f>
        <v>0</v>
      </c>
      <c r="BF490" s="225">
        <f>IF(N490="snížená",J490,0)</f>
        <v>0</v>
      </c>
      <c r="BG490" s="225">
        <f>IF(N490="zákl. přenesená",J490,0)</f>
        <v>0</v>
      </c>
      <c r="BH490" s="225">
        <f>IF(N490="sníž. přenesená",J490,0)</f>
        <v>0</v>
      </c>
      <c r="BI490" s="225">
        <f>IF(N490="nulová",J490,0)</f>
        <v>0</v>
      </c>
      <c r="BJ490" s="17" t="s">
        <v>82</v>
      </c>
      <c r="BK490" s="225">
        <f>ROUND(I490*H490,2)</f>
        <v>0</v>
      </c>
      <c r="BL490" s="17" t="s">
        <v>223</v>
      </c>
      <c r="BM490" s="224" t="s">
        <v>911</v>
      </c>
    </row>
    <row r="491" s="2" customFormat="1" ht="24.15" customHeight="1">
      <c r="A491" s="38"/>
      <c r="B491" s="39"/>
      <c r="C491" s="212" t="s">
        <v>912</v>
      </c>
      <c r="D491" s="212" t="s">
        <v>134</v>
      </c>
      <c r="E491" s="213" t="s">
        <v>913</v>
      </c>
      <c r="F491" s="214" t="s">
        <v>914</v>
      </c>
      <c r="G491" s="215" t="s">
        <v>444</v>
      </c>
      <c r="H491" s="216">
        <v>3.7999999999999998</v>
      </c>
      <c r="I491" s="217"/>
      <c r="J491" s="218">
        <f>ROUND(I491*H491,2)</f>
        <v>0</v>
      </c>
      <c r="K491" s="219"/>
      <c r="L491" s="44"/>
      <c r="M491" s="220" t="s">
        <v>1</v>
      </c>
      <c r="N491" s="221" t="s">
        <v>42</v>
      </c>
      <c r="O491" s="91"/>
      <c r="P491" s="222">
        <f>O491*H491</f>
        <v>0</v>
      </c>
      <c r="Q491" s="222">
        <v>0.0021700000000000001</v>
      </c>
      <c r="R491" s="222">
        <f>Q491*H491</f>
        <v>0.0082459999999999999</v>
      </c>
      <c r="S491" s="222">
        <v>0</v>
      </c>
      <c r="T491" s="223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4" t="s">
        <v>223</v>
      </c>
      <c r="AT491" s="224" t="s">
        <v>134</v>
      </c>
      <c r="AU491" s="224" t="s">
        <v>84</v>
      </c>
      <c r="AY491" s="17" t="s">
        <v>132</v>
      </c>
      <c r="BE491" s="225">
        <f>IF(N491="základní",J491,0)</f>
        <v>0</v>
      </c>
      <c r="BF491" s="225">
        <f>IF(N491="snížená",J491,0)</f>
        <v>0</v>
      </c>
      <c r="BG491" s="225">
        <f>IF(N491="zákl. přenesená",J491,0)</f>
        <v>0</v>
      </c>
      <c r="BH491" s="225">
        <f>IF(N491="sníž. přenesená",J491,0)</f>
        <v>0</v>
      </c>
      <c r="BI491" s="225">
        <f>IF(N491="nulová",J491,0)</f>
        <v>0</v>
      </c>
      <c r="BJ491" s="17" t="s">
        <v>82</v>
      </c>
      <c r="BK491" s="225">
        <f>ROUND(I491*H491,2)</f>
        <v>0</v>
      </c>
      <c r="BL491" s="17" t="s">
        <v>223</v>
      </c>
      <c r="BM491" s="224" t="s">
        <v>915</v>
      </c>
    </row>
    <row r="492" s="2" customFormat="1" ht="24.15" customHeight="1">
      <c r="A492" s="38"/>
      <c r="B492" s="39"/>
      <c r="C492" s="212" t="s">
        <v>916</v>
      </c>
      <c r="D492" s="212" t="s">
        <v>134</v>
      </c>
      <c r="E492" s="213" t="s">
        <v>917</v>
      </c>
      <c r="F492" s="214" t="s">
        <v>918</v>
      </c>
      <c r="G492" s="215" t="s">
        <v>178</v>
      </c>
      <c r="H492" s="216">
        <v>0.69599999999999995</v>
      </c>
      <c r="I492" s="217"/>
      <c r="J492" s="218">
        <f>ROUND(I492*H492,2)</f>
        <v>0</v>
      </c>
      <c r="K492" s="219"/>
      <c r="L492" s="44"/>
      <c r="M492" s="220" t="s">
        <v>1</v>
      </c>
      <c r="N492" s="221" t="s">
        <v>42</v>
      </c>
      <c r="O492" s="91"/>
      <c r="P492" s="222">
        <f>O492*H492</f>
        <v>0</v>
      </c>
      <c r="Q492" s="222">
        <v>0</v>
      </c>
      <c r="R492" s="222">
        <f>Q492*H492</f>
        <v>0</v>
      </c>
      <c r="S492" s="222">
        <v>0</v>
      </c>
      <c r="T492" s="223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24" t="s">
        <v>223</v>
      </c>
      <c r="AT492" s="224" t="s">
        <v>134</v>
      </c>
      <c r="AU492" s="224" t="s">
        <v>84</v>
      </c>
      <c r="AY492" s="17" t="s">
        <v>132</v>
      </c>
      <c r="BE492" s="225">
        <f>IF(N492="základní",J492,0)</f>
        <v>0</v>
      </c>
      <c r="BF492" s="225">
        <f>IF(N492="snížená",J492,0)</f>
        <v>0</v>
      </c>
      <c r="BG492" s="225">
        <f>IF(N492="zákl. přenesená",J492,0)</f>
        <v>0</v>
      </c>
      <c r="BH492" s="225">
        <f>IF(N492="sníž. přenesená",J492,0)</f>
        <v>0</v>
      </c>
      <c r="BI492" s="225">
        <f>IF(N492="nulová",J492,0)</f>
        <v>0</v>
      </c>
      <c r="BJ492" s="17" t="s">
        <v>82</v>
      </c>
      <c r="BK492" s="225">
        <f>ROUND(I492*H492,2)</f>
        <v>0</v>
      </c>
      <c r="BL492" s="17" t="s">
        <v>223</v>
      </c>
      <c r="BM492" s="224" t="s">
        <v>919</v>
      </c>
    </row>
    <row r="493" s="12" customFormat="1" ht="22.8" customHeight="1">
      <c r="A493" s="12"/>
      <c r="B493" s="196"/>
      <c r="C493" s="197"/>
      <c r="D493" s="198" t="s">
        <v>76</v>
      </c>
      <c r="E493" s="210" t="s">
        <v>920</v>
      </c>
      <c r="F493" s="210" t="s">
        <v>921</v>
      </c>
      <c r="G493" s="197"/>
      <c r="H493" s="197"/>
      <c r="I493" s="200"/>
      <c r="J493" s="211">
        <f>BK493</f>
        <v>0</v>
      </c>
      <c r="K493" s="197"/>
      <c r="L493" s="202"/>
      <c r="M493" s="203"/>
      <c r="N493" s="204"/>
      <c r="O493" s="204"/>
      <c r="P493" s="205">
        <f>SUM(P494:P498)</f>
        <v>0</v>
      </c>
      <c r="Q493" s="204"/>
      <c r="R493" s="205">
        <f>SUM(R494:R498)</f>
        <v>0.013111699999999999</v>
      </c>
      <c r="S493" s="204"/>
      <c r="T493" s="206">
        <f>SUM(T494:T498)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07" t="s">
        <v>84</v>
      </c>
      <c r="AT493" s="208" t="s">
        <v>76</v>
      </c>
      <c r="AU493" s="208" t="s">
        <v>82</v>
      </c>
      <c r="AY493" s="207" t="s">
        <v>132</v>
      </c>
      <c r="BK493" s="209">
        <f>SUM(BK494:BK498)</f>
        <v>0</v>
      </c>
    </row>
    <row r="494" s="2" customFormat="1" ht="33" customHeight="1">
      <c r="A494" s="38"/>
      <c r="B494" s="39"/>
      <c r="C494" s="212" t="s">
        <v>922</v>
      </c>
      <c r="D494" s="212" t="s">
        <v>134</v>
      </c>
      <c r="E494" s="213" t="s">
        <v>923</v>
      </c>
      <c r="F494" s="214" t="s">
        <v>924</v>
      </c>
      <c r="G494" s="215" t="s">
        <v>137</v>
      </c>
      <c r="H494" s="216">
        <v>85.141000000000005</v>
      </c>
      <c r="I494" s="217"/>
      <c r="J494" s="218">
        <f>ROUND(I494*H494,2)</f>
        <v>0</v>
      </c>
      <c r="K494" s="219"/>
      <c r="L494" s="44"/>
      <c r="M494" s="220" t="s">
        <v>1</v>
      </c>
      <c r="N494" s="221" t="s">
        <v>42</v>
      </c>
      <c r="O494" s="91"/>
      <c r="P494" s="222">
        <f>O494*H494</f>
        <v>0</v>
      </c>
      <c r="Q494" s="222">
        <v>0</v>
      </c>
      <c r="R494" s="222">
        <f>Q494*H494</f>
        <v>0</v>
      </c>
      <c r="S494" s="222">
        <v>0</v>
      </c>
      <c r="T494" s="223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4" t="s">
        <v>223</v>
      </c>
      <c r="AT494" s="224" t="s">
        <v>134</v>
      </c>
      <c r="AU494" s="224" t="s">
        <v>84</v>
      </c>
      <c r="AY494" s="17" t="s">
        <v>132</v>
      </c>
      <c r="BE494" s="225">
        <f>IF(N494="základní",J494,0)</f>
        <v>0</v>
      </c>
      <c r="BF494" s="225">
        <f>IF(N494="snížená",J494,0)</f>
        <v>0</v>
      </c>
      <c r="BG494" s="225">
        <f>IF(N494="zákl. přenesená",J494,0)</f>
        <v>0</v>
      </c>
      <c r="BH494" s="225">
        <f>IF(N494="sníž. přenesená",J494,0)</f>
        <v>0</v>
      </c>
      <c r="BI494" s="225">
        <f>IF(N494="nulová",J494,0)</f>
        <v>0</v>
      </c>
      <c r="BJ494" s="17" t="s">
        <v>82</v>
      </c>
      <c r="BK494" s="225">
        <f>ROUND(I494*H494,2)</f>
        <v>0</v>
      </c>
      <c r="BL494" s="17" t="s">
        <v>223</v>
      </c>
      <c r="BM494" s="224" t="s">
        <v>925</v>
      </c>
    </row>
    <row r="495" s="14" customFormat="1">
      <c r="A495" s="14"/>
      <c r="B495" s="237"/>
      <c r="C495" s="238"/>
      <c r="D495" s="228" t="s">
        <v>140</v>
      </c>
      <c r="E495" s="239" t="s">
        <v>1</v>
      </c>
      <c r="F495" s="240" t="s">
        <v>802</v>
      </c>
      <c r="G495" s="238"/>
      <c r="H495" s="241">
        <v>85.141000000000005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140</v>
      </c>
      <c r="AU495" s="247" t="s">
        <v>84</v>
      </c>
      <c r="AV495" s="14" t="s">
        <v>84</v>
      </c>
      <c r="AW495" s="14" t="s">
        <v>32</v>
      </c>
      <c r="AX495" s="14" t="s">
        <v>82</v>
      </c>
      <c r="AY495" s="247" t="s">
        <v>132</v>
      </c>
    </row>
    <row r="496" s="2" customFormat="1" ht="37.8" customHeight="1">
      <c r="A496" s="38"/>
      <c r="B496" s="39"/>
      <c r="C496" s="259" t="s">
        <v>926</v>
      </c>
      <c r="D496" s="259" t="s">
        <v>193</v>
      </c>
      <c r="E496" s="260" t="s">
        <v>927</v>
      </c>
      <c r="F496" s="261" t="s">
        <v>928</v>
      </c>
      <c r="G496" s="262" t="s">
        <v>137</v>
      </c>
      <c r="H496" s="263">
        <v>93.655000000000001</v>
      </c>
      <c r="I496" s="264"/>
      <c r="J496" s="265">
        <f>ROUND(I496*H496,2)</f>
        <v>0</v>
      </c>
      <c r="K496" s="266"/>
      <c r="L496" s="267"/>
      <c r="M496" s="268" t="s">
        <v>1</v>
      </c>
      <c r="N496" s="269" t="s">
        <v>42</v>
      </c>
      <c r="O496" s="91"/>
      <c r="P496" s="222">
        <f>O496*H496</f>
        <v>0</v>
      </c>
      <c r="Q496" s="222">
        <v>0.00013999999999999999</v>
      </c>
      <c r="R496" s="222">
        <f>Q496*H496</f>
        <v>0.013111699999999999</v>
      </c>
      <c r="S496" s="222">
        <v>0</v>
      </c>
      <c r="T496" s="223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24" t="s">
        <v>311</v>
      </c>
      <c r="AT496" s="224" t="s">
        <v>193</v>
      </c>
      <c r="AU496" s="224" t="s">
        <v>84</v>
      </c>
      <c r="AY496" s="17" t="s">
        <v>132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17" t="s">
        <v>82</v>
      </c>
      <c r="BK496" s="225">
        <f>ROUND(I496*H496,2)</f>
        <v>0</v>
      </c>
      <c r="BL496" s="17" t="s">
        <v>223</v>
      </c>
      <c r="BM496" s="224" t="s">
        <v>929</v>
      </c>
    </row>
    <row r="497" s="14" customFormat="1">
      <c r="A497" s="14"/>
      <c r="B497" s="237"/>
      <c r="C497" s="238"/>
      <c r="D497" s="228" t="s">
        <v>140</v>
      </c>
      <c r="E497" s="238"/>
      <c r="F497" s="240" t="s">
        <v>930</v>
      </c>
      <c r="G497" s="238"/>
      <c r="H497" s="241">
        <v>93.655000000000001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140</v>
      </c>
      <c r="AU497" s="247" t="s">
        <v>84</v>
      </c>
      <c r="AV497" s="14" t="s">
        <v>84</v>
      </c>
      <c r="AW497" s="14" t="s">
        <v>4</v>
      </c>
      <c r="AX497" s="14" t="s">
        <v>82</v>
      </c>
      <c r="AY497" s="247" t="s">
        <v>132</v>
      </c>
    </row>
    <row r="498" s="2" customFormat="1" ht="24.15" customHeight="1">
      <c r="A498" s="38"/>
      <c r="B498" s="39"/>
      <c r="C498" s="212" t="s">
        <v>931</v>
      </c>
      <c r="D498" s="212" t="s">
        <v>134</v>
      </c>
      <c r="E498" s="213" t="s">
        <v>932</v>
      </c>
      <c r="F498" s="214" t="s">
        <v>933</v>
      </c>
      <c r="G498" s="215" t="s">
        <v>178</v>
      </c>
      <c r="H498" s="216">
        <v>0.012999999999999999</v>
      </c>
      <c r="I498" s="217"/>
      <c r="J498" s="218">
        <f>ROUND(I498*H498,2)</f>
        <v>0</v>
      </c>
      <c r="K498" s="219"/>
      <c r="L498" s="44"/>
      <c r="M498" s="220" t="s">
        <v>1</v>
      </c>
      <c r="N498" s="221" t="s">
        <v>42</v>
      </c>
      <c r="O498" s="91"/>
      <c r="P498" s="222">
        <f>O498*H498</f>
        <v>0</v>
      </c>
      <c r="Q498" s="222">
        <v>0</v>
      </c>
      <c r="R498" s="222">
        <f>Q498*H498</f>
        <v>0</v>
      </c>
      <c r="S498" s="222">
        <v>0</v>
      </c>
      <c r="T498" s="223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24" t="s">
        <v>223</v>
      </c>
      <c r="AT498" s="224" t="s">
        <v>134</v>
      </c>
      <c r="AU498" s="224" t="s">
        <v>84</v>
      </c>
      <c r="AY498" s="17" t="s">
        <v>132</v>
      </c>
      <c r="BE498" s="225">
        <f>IF(N498="základní",J498,0)</f>
        <v>0</v>
      </c>
      <c r="BF498" s="225">
        <f>IF(N498="snížená",J498,0)</f>
        <v>0</v>
      </c>
      <c r="BG498" s="225">
        <f>IF(N498="zákl. přenesená",J498,0)</f>
        <v>0</v>
      </c>
      <c r="BH498" s="225">
        <f>IF(N498="sníž. přenesená",J498,0)</f>
        <v>0</v>
      </c>
      <c r="BI498" s="225">
        <f>IF(N498="nulová",J498,0)</f>
        <v>0</v>
      </c>
      <c r="BJ498" s="17" t="s">
        <v>82</v>
      </c>
      <c r="BK498" s="225">
        <f>ROUND(I498*H498,2)</f>
        <v>0</v>
      </c>
      <c r="BL498" s="17" t="s">
        <v>223</v>
      </c>
      <c r="BM498" s="224" t="s">
        <v>934</v>
      </c>
    </row>
    <row r="499" s="12" customFormat="1" ht="22.8" customHeight="1">
      <c r="A499" s="12"/>
      <c r="B499" s="196"/>
      <c r="C499" s="197"/>
      <c r="D499" s="198" t="s">
        <v>76</v>
      </c>
      <c r="E499" s="210" t="s">
        <v>935</v>
      </c>
      <c r="F499" s="210" t="s">
        <v>936</v>
      </c>
      <c r="G499" s="197"/>
      <c r="H499" s="197"/>
      <c r="I499" s="200"/>
      <c r="J499" s="211">
        <f>BK499</f>
        <v>0</v>
      </c>
      <c r="K499" s="197"/>
      <c r="L499" s="202"/>
      <c r="M499" s="203"/>
      <c r="N499" s="204"/>
      <c r="O499" s="204"/>
      <c r="P499" s="205">
        <f>SUM(P500:P512)</f>
        <v>0</v>
      </c>
      <c r="Q499" s="204"/>
      <c r="R499" s="205">
        <f>SUM(R500:R512)</f>
        <v>0.19196928999999999</v>
      </c>
      <c r="S499" s="204"/>
      <c r="T499" s="206">
        <f>SUM(T500:T512)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07" t="s">
        <v>84</v>
      </c>
      <c r="AT499" s="208" t="s">
        <v>76</v>
      </c>
      <c r="AU499" s="208" t="s">
        <v>82</v>
      </c>
      <c r="AY499" s="207" t="s">
        <v>132</v>
      </c>
      <c r="BK499" s="209">
        <f>SUM(BK500:BK512)</f>
        <v>0</v>
      </c>
    </row>
    <row r="500" s="2" customFormat="1" ht="33" customHeight="1">
      <c r="A500" s="38"/>
      <c r="B500" s="39"/>
      <c r="C500" s="212" t="s">
        <v>937</v>
      </c>
      <c r="D500" s="212" t="s">
        <v>134</v>
      </c>
      <c r="E500" s="213" t="s">
        <v>938</v>
      </c>
      <c r="F500" s="214" t="s">
        <v>939</v>
      </c>
      <c r="G500" s="215" t="s">
        <v>137</v>
      </c>
      <c r="H500" s="216">
        <v>5.508</v>
      </c>
      <c r="I500" s="217"/>
      <c r="J500" s="218">
        <f>ROUND(I500*H500,2)</f>
        <v>0</v>
      </c>
      <c r="K500" s="219"/>
      <c r="L500" s="44"/>
      <c r="M500" s="220" t="s">
        <v>1</v>
      </c>
      <c r="N500" s="221" t="s">
        <v>42</v>
      </c>
      <c r="O500" s="91"/>
      <c r="P500" s="222">
        <f>O500*H500</f>
        <v>0</v>
      </c>
      <c r="Q500" s="222">
        <v>0</v>
      </c>
      <c r="R500" s="222">
        <f>Q500*H500</f>
        <v>0</v>
      </c>
      <c r="S500" s="222">
        <v>0</v>
      </c>
      <c r="T500" s="223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4" t="s">
        <v>223</v>
      </c>
      <c r="AT500" s="224" t="s">
        <v>134</v>
      </c>
      <c r="AU500" s="224" t="s">
        <v>84</v>
      </c>
      <c r="AY500" s="17" t="s">
        <v>132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17" t="s">
        <v>82</v>
      </c>
      <c r="BK500" s="225">
        <f>ROUND(I500*H500,2)</f>
        <v>0</v>
      </c>
      <c r="BL500" s="17" t="s">
        <v>223</v>
      </c>
      <c r="BM500" s="224" t="s">
        <v>940</v>
      </c>
    </row>
    <row r="501" s="13" customFormat="1">
      <c r="A501" s="13"/>
      <c r="B501" s="226"/>
      <c r="C501" s="227"/>
      <c r="D501" s="228" t="s">
        <v>140</v>
      </c>
      <c r="E501" s="229" t="s">
        <v>1</v>
      </c>
      <c r="F501" s="230" t="s">
        <v>941</v>
      </c>
      <c r="G501" s="227"/>
      <c r="H501" s="229" t="s">
        <v>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140</v>
      </c>
      <c r="AU501" s="236" t="s">
        <v>84</v>
      </c>
      <c r="AV501" s="13" t="s">
        <v>82</v>
      </c>
      <c r="AW501" s="13" t="s">
        <v>32</v>
      </c>
      <c r="AX501" s="13" t="s">
        <v>77</v>
      </c>
      <c r="AY501" s="236" t="s">
        <v>132</v>
      </c>
    </row>
    <row r="502" s="14" customFormat="1">
      <c r="A502" s="14"/>
      <c r="B502" s="237"/>
      <c r="C502" s="238"/>
      <c r="D502" s="228" t="s">
        <v>140</v>
      </c>
      <c r="E502" s="239" t="s">
        <v>1</v>
      </c>
      <c r="F502" s="240" t="s">
        <v>942</v>
      </c>
      <c r="G502" s="238"/>
      <c r="H502" s="241">
        <v>5.508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140</v>
      </c>
      <c r="AU502" s="247" t="s">
        <v>84</v>
      </c>
      <c r="AV502" s="14" t="s">
        <v>84</v>
      </c>
      <c r="AW502" s="14" t="s">
        <v>32</v>
      </c>
      <c r="AX502" s="14" t="s">
        <v>82</v>
      </c>
      <c r="AY502" s="247" t="s">
        <v>132</v>
      </c>
    </row>
    <row r="503" s="2" customFormat="1" ht="24.15" customHeight="1">
      <c r="A503" s="38"/>
      <c r="B503" s="39"/>
      <c r="C503" s="259" t="s">
        <v>943</v>
      </c>
      <c r="D503" s="259" t="s">
        <v>193</v>
      </c>
      <c r="E503" s="260" t="s">
        <v>944</v>
      </c>
      <c r="F503" s="261" t="s">
        <v>945</v>
      </c>
      <c r="G503" s="262" t="s">
        <v>137</v>
      </c>
      <c r="H503" s="263">
        <v>6.0590000000000002</v>
      </c>
      <c r="I503" s="264"/>
      <c r="J503" s="265">
        <f>ROUND(I503*H503,2)</f>
        <v>0</v>
      </c>
      <c r="K503" s="266"/>
      <c r="L503" s="267"/>
      <c r="M503" s="268" t="s">
        <v>1</v>
      </c>
      <c r="N503" s="269" t="s">
        <v>42</v>
      </c>
      <c r="O503" s="91"/>
      <c r="P503" s="222">
        <f>O503*H503</f>
        <v>0</v>
      </c>
      <c r="Q503" s="222">
        <v>0.0093100000000000006</v>
      </c>
      <c r="R503" s="222">
        <f>Q503*H503</f>
        <v>0.056409290000000008</v>
      </c>
      <c r="S503" s="222">
        <v>0</v>
      </c>
      <c r="T503" s="223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4" t="s">
        <v>311</v>
      </c>
      <c r="AT503" s="224" t="s">
        <v>193</v>
      </c>
      <c r="AU503" s="224" t="s">
        <v>84</v>
      </c>
      <c r="AY503" s="17" t="s">
        <v>132</v>
      </c>
      <c r="BE503" s="225">
        <f>IF(N503="základní",J503,0)</f>
        <v>0</v>
      </c>
      <c r="BF503" s="225">
        <f>IF(N503="snížená",J503,0)</f>
        <v>0</v>
      </c>
      <c r="BG503" s="225">
        <f>IF(N503="zákl. přenesená",J503,0)</f>
        <v>0</v>
      </c>
      <c r="BH503" s="225">
        <f>IF(N503="sníž. přenesená",J503,0)</f>
        <v>0</v>
      </c>
      <c r="BI503" s="225">
        <f>IF(N503="nulová",J503,0)</f>
        <v>0</v>
      </c>
      <c r="BJ503" s="17" t="s">
        <v>82</v>
      </c>
      <c r="BK503" s="225">
        <f>ROUND(I503*H503,2)</f>
        <v>0</v>
      </c>
      <c r="BL503" s="17" t="s">
        <v>223</v>
      </c>
      <c r="BM503" s="224" t="s">
        <v>946</v>
      </c>
    </row>
    <row r="504" s="14" customFormat="1">
      <c r="A504" s="14"/>
      <c r="B504" s="237"/>
      <c r="C504" s="238"/>
      <c r="D504" s="228" t="s">
        <v>140</v>
      </c>
      <c r="E504" s="238"/>
      <c r="F504" s="240" t="s">
        <v>947</v>
      </c>
      <c r="G504" s="238"/>
      <c r="H504" s="241">
        <v>6.0590000000000002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140</v>
      </c>
      <c r="AU504" s="247" t="s">
        <v>84</v>
      </c>
      <c r="AV504" s="14" t="s">
        <v>84</v>
      </c>
      <c r="AW504" s="14" t="s">
        <v>4</v>
      </c>
      <c r="AX504" s="14" t="s">
        <v>82</v>
      </c>
      <c r="AY504" s="247" t="s">
        <v>132</v>
      </c>
    </row>
    <row r="505" s="2" customFormat="1" ht="24.15" customHeight="1">
      <c r="A505" s="38"/>
      <c r="B505" s="39"/>
      <c r="C505" s="212" t="s">
        <v>948</v>
      </c>
      <c r="D505" s="212" t="s">
        <v>134</v>
      </c>
      <c r="E505" s="213" t="s">
        <v>949</v>
      </c>
      <c r="F505" s="214" t="s">
        <v>950</v>
      </c>
      <c r="G505" s="215" t="s">
        <v>137</v>
      </c>
      <c r="H505" s="216">
        <v>4</v>
      </c>
      <c r="I505" s="217"/>
      <c r="J505" s="218">
        <f>ROUND(I505*H505,2)</f>
        <v>0</v>
      </c>
      <c r="K505" s="219"/>
      <c r="L505" s="44"/>
      <c r="M505" s="220" t="s">
        <v>1</v>
      </c>
      <c r="N505" s="221" t="s">
        <v>42</v>
      </c>
      <c r="O505" s="91"/>
      <c r="P505" s="222">
        <f>O505*H505</f>
        <v>0</v>
      </c>
      <c r="Q505" s="222">
        <v>0.00027</v>
      </c>
      <c r="R505" s="222">
        <f>Q505*H505</f>
        <v>0.00108</v>
      </c>
      <c r="S505" s="222">
        <v>0</v>
      </c>
      <c r="T505" s="223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24" t="s">
        <v>223</v>
      </c>
      <c r="AT505" s="224" t="s">
        <v>134</v>
      </c>
      <c r="AU505" s="224" t="s">
        <v>84</v>
      </c>
      <c r="AY505" s="17" t="s">
        <v>132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17" t="s">
        <v>82</v>
      </c>
      <c r="BK505" s="225">
        <f>ROUND(I505*H505,2)</f>
        <v>0</v>
      </c>
      <c r="BL505" s="17" t="s">
        <v>223</v>
      </c>
      <c r="BM505" s="224" t="s">
        <v>951</v>
      </c>
    </row>
    <row r="506" s="14" customFormat="1">
      <c r="A506" s="14"/>
      <c r="B506" s="237"/>
      <c r="C506" s="238"/>
      <c r="D506" s="228" t="s">
        <v>140</v>
      </c>
      <c r="E506" s="239" t="s">
        <v>1</v>
      </c>
      <c r="F506" s="240" t="s">
        <v>952</v>
      </c>
      <c r="G506" s="238"/>
      <c r="H506" s="241">
        <v>4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140</v>
      </c>
      <c r="AU506" s="247" t="s">
        <v>84</v>
      </c>
      <c r="AV506" s="14" t="s">
        <v>84</v>
      </c>
      <c r="AW506" s="14" t="s">
        <v>32</v>
      </c>
      <c r="AX506" s="14" t="s">
        <v>82</v>
      </c>
      <c r="AY506" s="247" t="s">
        <v>132</v>
      </c>
    </row>
    <row r="507" s="2" customFormat="1" ht="24.15" customHeight="1">
      <c r="A507" s="38"/>
      <c r="B507" s="39"/>
      <c r="C507" s="259" t="s">
        <v>953</v>
      </c>
      <c r="D507" s="259" t="s">
        <v>193</v>
      </c>
      <c r="E507" s="260" t="s">
        <v>954</v>
      </c>
      <c r="F507" s="261" t="s">
        <v>955</v>
      </c>
      <c r="G507" s="262" t="s">
        <v>137</v>
      </c>
      <c r="H507" s="263">
        <v>4</v>
      </c>
      <c r="I507" s="264"/>
      <c r="J507" s="265">
        <f>ROUND(I507*H507,2)</f>
        <v>0</v>
      </c>
      <c r="K507" s="266"/>
      <c r="L507" s="267"/>
      <c r="M507" s="268" t="s">
        <v>1</v>
      </c>
      <c r="N507" s="269" t="s">
        <v>42</v>
      </c>
      <c r="O507" s="91"/>
      <c r="P507" s="222">
        <f>O507*H507</f>
        <v>0</v>
      </c>
      <c r="Q507" s="222">
        <v>0.03056</v>
      </c>
      <c r="R507" s="222">
        <f>Q507*H507</f>
        <v>0.12224</v>
      </c>
      <c r="S507" s="222">
        <v>0</v>
      </c>
      <c r="T507" s="223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24" t="s">
        <v>311</v>
      </c>
      <c r="AT507" s="224" t="s">
        <v>193</v>
      </c>
      <c r="AU507" s="224" t="s">
        <v>84</v>
      </c>
      <c r="AY507" s="17" t="s">
        <v>132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17" t="s">
        <v>82</v>
      </c>
      <c r="BK507" s="225">
        <f>ROUND(I507*H507,2)</f>
        <v>0</v>
      </c>
      <c r="BL507" s="17" t="s">
        <v>223</v>
      </c>
      <c r="BM507" s="224" t="s">
        <v>956</v>
      </c>
    </row>
    <row r="508" s="2" customFormat="1" ht="24.15" customHeight="1">
      <c r="A508" s="38"/>
      <c r="B508" s="39"/>
      <c r="C508" s="212" t="s">
        <v>957</v>
      </c>
      <c r="D508" s="212" t="s">
        <v>134</v>
      </c>
      <c r="E508" s="213" t="s">
        <v>958</v>
      </c>
      <c r="F508" s="214" t="s">
        <v>959</v>
      </c>
      <c r="G508" s="215" t="s">
        <v>444</v>
      </c>
      <c r="H508" s="216">
        <v>4</v>
      </c>
      <c r="I508" s="217"/>
      <c r="J508" s="218">
        <f>ROUND(I508*H508,2)</f>
        <v>0</v>
      </c>
      <c r="K508" s="219"/>
      <c r="L508" s="44"/>
      <c r="M508" s="220" t="s">
        <v>1</v>
      </c>
      <c r="N508" s="221" t="s">
        <v>42</v>
      </c>
      <c r="O508" s="91"/>
      <c r="P508" s="222">
        <f>O508*H508</f>
        <v>0</v>
      </c>
      <c r="Q508" s="222">
        <v>0</v>
      </c>
      <c r="R508" s="222">
        <f>Q508*H508</f>
        <v>0</v>
      </c>
      <c r="S508" s="222">
        <v>0</v>
      </c>
      <c r="T508" s="223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24" t="s">
        <v>223</v>
      </c>
      <c r="AT508" s="224" t="s">
        <v>134</v>
      </c>
      <c r="AU508" s="224" t="s">
        <v>84</v>
      </c>
      <c r="AY508" s="17" t="s">
        <v>132</v>
      </c>
      <c r="BE508" s="225">
        <f>IF(N508="základní",J508,0)</f>
        <v>0</v>
      </c>
      <c r="BF508" s="225">
        <f>IF(N508="snížená",J508,0)</f>
        <v>0</v>
      </c>
      <c r="BG508" s="225">
        <f>IF(N508="zákl. přenesená",J508,0)</f>
        <v>0</v>
      </c>
      <c r="BH508" s="225">
        <f>IF(N508="sníž. přenesená",J508,0)</f>
        <v>0</v>
      </c>
      <c r="BI508" s="225">
        <f>IF(N508="nulová",J508,0)</f>
        <v>0</v>
      </c>
      <c r="BJ508" s="17" t="s">
        <v>82</v>
      </c>
      <c r="BK508" s="225">
        <f>ROUND(I508*H508,2)</f>
        <v>0</v>
      </c>
      <c r="BL508" s="17" t="s">
        <v>223</v>
      </c>
      <c r="BM508" s="224" t="s">
        <v>960</v>
      </c>
    </row>
    <row r="509" s="14" customFormat="1">
      <c r="A509" s="14"/>
      <c r="B509" s="237"/>
      <c r="C509" s="238"/>
      <c r="D509" s="228" t="s">
        <v>140</v>
      </c>
      <c r="E509" s="239" t="s">
        <v>1</v>
      </c>
      <c r="F509" s="240" t="s">
        <v>898</v>
      </c>
      <c r="G509" s="238"/>
      <c r="H509" s="241">
        <v>4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140</v>
      </c>
      <c r="AU509" s="247" t="s">
        <v>84</v>
      </c>
      <c r="AV509" s="14" t="s">
        <v>84</v>
      </c>
      <c r="AW509" s="14" t="s">
        <v>32</v>
      </c>
      <c r="AX509" s="14" t="s">
        <v>82</v>
      </c>
      <c r="AY509" s="247" t="s">
        <v>132</v>
      </c>
    </row>
    <row r="510" s="2" customFormat="1" ht="24.15" customHeight="1">
      <c r="A510" s="38"/>
      <c r="B510" s="39"/>
      <c r="C510" s="259" t="s">
        <v>961</v>
      </c>
      <c r="D510" s="259" t="s">
        <v>193</v>
      </c>
      <c r="E510" s="260" t="s">
        <v>962</v>
      </c>
      <c r="F510" s="261" t="s">
        <v>963</v>
      </c>
      <c r="G510" s="262" t="s">
        <v>444</v>
      </c>
      <c r="H510" s="263">
        <v>4</v>
      </c>
      <c r="I510" s="264"/>
      <c r="J510" s="265">
        <f>ROUND(I510*H510,2)</f>
        <v>0</v>
      </c>
      <c r="K510" s="266"/>
      <c r="L510" s="267"/>
      <c r="M510" s="268" t="s">
        <v>1</v>
      </c>
      <c r="N510" s="269" t="s">
        <v>42</v>
      </c>
      <c r="O510" s="91"/>
      <c r="P510" s="222">
        <f>O510*H510</f>
        <v>0</v>
      </c>
      <c r="Q510" s="222">
        <v>0.0030000000000000001</v>
      </c>
      <c r="R510" s="222">
        <f>Q510*H510</f>
        <v>0.012</v>
      </c>
      <c r="S510" s="222">
        <v>0</v>
      </c>
      <c r="T510" s="223">
        <f>S510*H510</f>
        <v>0</v>
      </c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R510" s="224" t="s">
        <v>311</v>
      </c>
      <c r="AT510" s="224" t="s">
        <v>193</v>
      </c>
      <c r="AU510" s="224" t="s">
        <v>84</v>
      </c>
      <c r="AY510" s="17" t="s">
        <v>132</v>
      </c>
      <c r="BE510" s="225">
        <f>IF(N510="základní",J510,0)</f>
        <v>0</v>
      </c>
      <c r="BF510" s="225">
        <f>IF(N510="snížená",J510,0)</f>
        <v>0</v>
      </c>
      <c r="BG510" s="225">
        <f>IF(N510="zákl. přenesená",J510,0)</f>
        <v>0</v>
      </c>
      <c r="BH510" s="225">
        <f>IF(N510="sníž. přenesená",J510,0)</f>
        <v>0</v>
      </c>
      <c r="BI510" s="225">
        <f>IF(N510="nulová",J510,0)</f>
        <v>0</v>
      </c>
      <c r="BJ510" s="17" t="s">
        <v>82</v>
      </c>
      <c r="BK510" s="225">
        <f>ROUND(I510*H510,2)</f>
        <v>0</v>
      </c>
      <c r="BL510" s="17" t="s">
        <v>223</v>
      </c>
      <c r="BM510" s="224" t="s">
        <v>964</v>
      </c>
    </row>
    <row r="511" s="2" customFormat="1" ht="24.15" customHeight="1">
      <c r="A511" s="38"/>
      <c r="B511" s="39"/>
      <c r="C511" s="259" t="s">
        <v>965</v>
      </c>
      <c r="D511" s="259" t="s">
        <v>193</v>
      </c>
      <c r="E511" s="260" t="s">
        <v>966</v>
      </c>
      <c r="F511" s="261" t="s">
        <v>967</v>
      </c>
      <c r="G511" s="262" t="s">
        <v>300</v>
      </c>
      <c r="H511" s="263">
        <v>4</v>
      </c>
      <c r="I511" s="264"/>
      <c r="J511" s="265">
        <f>ROUND(I511*H511,2)</f>
        <v>0</v>
      </c>
      <c r="K511" s="266"/>
      <c r="L511" s="267"/>
      <c r="M511" s="268" t="s">
        <v>1</v>
      </c>
      <c r="N511" s="269" t="s">
        <v>42</v>
      </c>
      <c r="O511" s="91"/>
      <c r="P511" s="222">
        <f>O511*H511</f>
        <v>0</v>
      </c>
      <c r="Q511" s="222">
        <v>6.0000000000000002E-05</v>
      </c>
      <c r="R511" s="222">
        <f>Q511*H511</f>
        <v>0.00024000000000000001</v>
      </c>
      <c r="S511" s="222">
        <v>0</v>
      </c>
      <c r="T511" s="223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24" t="s">
        <v>311</v>
      </c>
      <c r="AT511" s="224" t="s">
        <v>193</v>
      </c>
      <c r="AU511" s="224" t="s">
        <v>84</v>
      </c>
      <c r="AY511" s="17" t="s">
        <v>132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17" t="s">
        <v>82</v>
      </c>
      <c r="BK511" s="225">
        <f>ROUND(I511*H511,2)</f>
        <v>0</v>
      </c>
      <c r="BL511" s="17" t="s">
        <v>223</v>
      </c>
      <c r="BM511" s="224" t="s">
        <v>968</v>
      </c>
    </row>
    <row r="512" s="2" customFormat="1" ht="24.15" customHeight="1">
      <c r="A512" s="38"/>
      <c r="B512" s="39"/>
      <c r="C512" s="212" t="s">
        <v>969</v>
      </c>
      <c r="D512" s="212" t="s">
        <v>134</v>
      </c>
      <c r="E512" s="213" t="s">
        <v>970</v>
      </c>
      <c r="F512" s="214" t="s">
        <v>971</v>
      </c>
      <c r="G512" s="215" t="s">
        <v>178</v>
      </c>
      <c r="H512" s="216">
        <v>0.192</v>
      </c>
      <c r="I512" s="217"/>
      <c r="J512" s="218">
        <f>ROUND(I512*H512,2)</f>
        <v>0</v>
      </c>
      <c r="K512" s="219"/>
      <c r="L512" s="44"/>
      <c r="M512" s="220" t="s">
        <v>1</v>
      </c>
      <c r="N512" s="221" t="s">
        <v>42</v>
      </c>
      <c r="O512" s="91"/>
      <c r="P512" s="222">
        <f>O512*H512</f>
        <v>0</v>
      </c>
      <c r="Q512" s="222">
        <v>0</v>
      </c>
      <c r="R512" s="222">
        <f>Q512*H512</f>
        <v>0</v>
      </c>
      <c r="S512" s="222">
        <v>0</v>
      </c>
      <c r="T512" s="223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4" t="s">
        <v>223</v>
      </c>
      <c r="AT512" s="224" t="s">
        <v>134</v>
      </c>
      <c r="AU512" s="224" t="s">
        <v>84</v>
      </c>
      <c r="AY512" s="17" t="s">
        <v>132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17" t="s">
        <v>82</v>
      </c>
      <c r="BK512" s="225">
        <f>ROUND(I512*H512,2)</f>
        <v>0</v>
      </c>
      <c r="BL512" s="17" t="s">
        <v>223</v>
      </c>
      <c r="BM512" s="224" t="s">
        <v>972</v>
      </c>
    </row>
    <row r="513" s="12" customFormat="1" ht="22.8" customHeight="1">
      <c r="A513" s="12"/>
      <c r="B513" s="196"/>
      <c r="C513" s="197"/>
      <c r="D513" s="198" t="s">
        <v>76</v>
      </c>
      <c r="E513" s="210" t="s">
        <v>973</v>
      </c>
      <c r="F513" s="210" t="s">
        <v>974</v>
      </c>
      <c r="G513" s="197"/>
      <c r="H513" s="197"/>
      <c r="I513" s="200"/>
      <c r="J513" s="211">
        <f>BK513</f>
        <v>0</v>
      </c>
      <c r="K513" s="197"/>
      <c r="L513" s="202"/>
      <c r="M513" s="203"/>
      <c r="N513" s="204"/>
      <c r="O513" s="204"/>
      <c r="P513" s="205">
        <f>SUM(P514:P522)</f>
        <v>0</v>
      </c>
      <c r="Q513" s="204"/>
      <c r="R513" s="205">
        <f>SUM(R514:R522)</f>
        <v>0.13192999999999999</v>
      </c>
      <c r="S513" s="204"/>
      <c r="T513" s="206">
        <f>SUM(T514:T522)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07" t="s">
        <v>84</v>
      </c>
      <c r="AT513" s="208" t="s">
        <v>76</v>
      </c>
      <c r="AU513" s="208" t="s">
        <v>82</v>
      </c>
      <c r="AY513" s="207" t="s">
        <v>132</v>
      </c>
      <c r="BK513" s="209">
        <f>SUM(BK514:BK522)</f>
        <v>0</v>
      </c>
    </row>
    <row r="514" s="2" customFormat="1" ht="24.15" customHeight="1">
      <c r="A514" s="38"/>
      <c r="B514" s="39"/>
      <c r="C514" s="212" t="s">
        <v>975</v>
      </c>
      <c r="D514" s="212" t="s">
        <v>134</v>
      </c>
      <c r="E514" s="213" t="s">
        <v>976</v>
      </c>
      <c r="F514" s="214" t="s">
        <v>977</v>
      </c>
      <c r="G514" s="215" t="s">
        <v>300</v>
      </c>
      <c r="H514" s="216">
        <v>1</v>
      </c>
      <c r="I514" s="217"/>
      <c r="J514" s="218">
        <f>ROUND(I514*H514,2)</f>
        <v>0</v>
      </c>
      <c r="K514" s="219"/>
      <c r="L514" s="44"/>
      <c r="M514" s="220" t="s">
        <v>1</v>
      </c>
      <c r="N514" s="221" t="s">
        <v>42</v>
      </c>
      <c r="O514" s="91"/>
      <c r="P514" s="222">
        <f>O514*H514</f>
        <v>0</v>
      </c>
      <c r="Q514" s="222">
        <v>0</v>
      </c>
      <c r="R514" s="222">
        <f>Q514*H514</f>
        <v>0</v>
      </c>
      <c r="S514" s="222">
        <v>0</v>
      </c>
      <c r="T514" s="223">
        <f>S514*H514</f>
        <v>0</v>
      </c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R514" s="224" t="s">
        <v>223</v>
      </c>
      <c r="AT514" s="224" t="s">
        <v>134</v>
      </c>
      <c r="AU514" s="224" t="s">
        <v>84</v>
      </c>
      <c r="AY514" s="17" t="s">
        <v>132</v>
      </c>
      <c r="BE514" s="225">
        <f>IF(N514="základní",J514,0)</f>
        <v>0</v>
      </c>
      <c r="BF514" s="225">
        <f>IF(N514="snížená",J514,0)</f>
        <v>0</v>
      </c>
      <c r="BG514" s="225">
        <f>IF(N514="zákl. přenesená",J514,0)</f>
        <v>0</v>
      </c>
      <c r="BH514" s="225">
        <f>IF(N514="sníž. přenesená",J514,0)</f>
        <v>0</v>
      </c>
      <c r="BI514" s="225">
        <f>IF(N514="nulová",J514,0)</f>
        <v>0</v>
      </c>
      <c r="BJ514" s="17" t="s">
        <v>82</v>
      </c>
      <c r="BK514" s="225">
        <f>ROUND(I514*H514,2)</f>
        <v>0</v>
      </c>
      <c r="BL514" s="17" t="s">
        <v>223</v>
      </c>
      <c r="BM514" s="224" t="s">
        <v>978</v>
      </c>
    </row>
    <row r="515" s="2" customFormat="1" ht="24.15" customHeight="1">
      <c r="A515" s="38"/>
      <c r="B515" s="39"/>
      <c r="C515" s="259" t="s">
        <v>979</v>
      </c>
      <c r="D515" s="259" t="s">
        <v>193</v>
      </c>
      <c r="E515" s="260" t="s">
        <v>980</v>
      </c>
      <c r="F515" s="261" t="s">
        <v>981</v>
      </c>
      <c r="G515" s="262" t="s">
        <v>300</v>
      </c>
      <c r="H515" s="263">
        <v>1</v>
      </c>
      <c r="I515" s="264"/>
      <c r="J515" s="265">
        <f>ROUND(I515*H515,2)</f>
        <v>0</v>
      </c>
      <c r="K515" s="266"/>
      <c r="L515" s="267"/>
      <c r="M515" s="268" t="s">
        <v>1</v>
      </c>
      <c r="N515" s="269" t="s">
        <v>42</v>
      </c>
      <c r="O515" s="91"/>
      <c r="P515" s="222">
        <f>O515*H515</f>
        <v>0</v>
      </c>
      <c r="Q515" s="222">
        <v>0.1176</v>
      </c>
      <c r="R515" s="222">
        <f>Q515*H515</f>
        <v>0.1176</v>
      </c>
      <c r="S515" s="222">
        <v>0</v>
      </c>
      <c r="T515" s="223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24" t="s">
        <v>311</v>
      </c>
      <c r="AT515" s="224" t="s">
        <v>193</v>
      </c>
      <c r="AU515" s="224" t="s">
        <v>84</v>
      </c>
      <c r="AY515" s="17" t="s">
        <v>132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17" t="s">
        <v>82</v>
      </c>
      <c r="BK515" s="225">
        <f>ROUND(I515*H515,2)</f>
        <v>0</v>
      </c>
      <c r="BL515" s="17" t="s">
        <v>223</v>
      </c>
      <c r="BM515" s="224" t="s">
        <v>982</v>
      </c>
    </row>
    <row r="516" s="2" customFormat="1" ht="21.75" customHeight="1">
      <c r="A516" s="38"/>
      <c r="B516" s="39"/>
      <c r="C516" s="212" t="s">
        <v>983</v>
      </c>
      <c r="D516" s="212" t="s">
        <v>134</v>
      </c>
      <c r="E516" s="213" t="s">
        <v>984</v>
      </c>
      <c r="F516" s="214" t="s">
        <v>985</v>
      </c>
      <c r="G516" s="215" t="s">
        <v>300</v>
      </c>
      <c r="H516" s="216">
        <v>1</v>
      </c>
      <c r="I516" s="217"/>
      <c r="J516" s="218">
        <f>ROUND(I516*H516,2)</f>
        <v>0</v>
      </c>
      <c r="K516" s="219"/>
      <c r="L516" s="44"/>
      <c r="M516" s="220" t="s">
        <v>1</v>
      </c>
      <c r="N516" s="221" t="s">
        <v>42</v>
      </c>
      <c r="O516" s="91"/>
      <c r="P516" s="222">
        <f>O516*H516</f>
        <v>0</v>
      </c>
      <c r="Q516" s="222">
        <v>0</v>
      </c>
      <c r="R516" s="222">
        <f>Q516*H516</f>
        <v>0</v>
      </c>
      <c r="S516" s="222">
        <v>0</v>
      </c>
      <c r="T516" s="223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4" t="s">
        <v>223</v>
      </c>
      <c r="AT516" s="224" t="s">
        <v>134</v>
      </c>
      <c r="AU516" s="224" t="s">
        <v>84</v>
      </c>
      <c r="AY516" s="17" t="s">
        <v>132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17" t="s">
        <v>82</v>
      </c>
      <c r="BK516" s="225">
        <f>ROUND(I516*H516,2)</f>
        <v>0</v>
      </c>
      <c r="BL516" s="17" t="s">
        <v>223</v>
      </c>
      <c r="BM516" s="224" t="s">
        <v>986</v>
      </c>
    </row>
    <row r="517" s="2" customFormat="1" ht="24.15" customHeight="1">
      <c r="A517" s="38"/>
      <c r="B517" s="39"/>
      <c r="C517" s="259" t="s">
        <v>987</v>
      </c>
      <c r="D517" s="259" t="s">
        <v>193</v>
      </c>
      <c r="E517" s="260" t="s">
        <v>988</v>
      </c>
      <c r="F517" s="261" t="s">
        <v>989</v>
      </c>
      <c r="G517" s="262" t="s">
        <v>300</v>
      </c>
      <c r="H517" s="263">
        <v>1</v>
      </c>
      <c r="I517" s="264"/>
      <c r="J517" s="265">
        <f>ROUND(I517*H517,2)</f>
        <v>0</v>
      </c>
      <c r="K517" s="266"/>
      <c r="L517" s="267"/>
      <c r="M517" s="268" t="s">
        <v>1</v>
      </c>
      <c r="N517" s="269" t="s">
        <v>42</v>
      </c>
      <c r="O517" s="91"/>
      <c r="P517" s="222">
        <f>O517*H517</f>
        <v>0</v>
      </c>
      <c r="Q517" s="222">
        <v>0.002</v>
      </c>
      <c r="R517" s="222">
        <f>Q517*H517</f>
        <v>0.002</v>
      </c>
      <c r="S517" s="222">
        <v>0</v>
      </c>
      <c r="T517" s="223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24" t="s">
        <v>311</v>
      </c>
      <c r="AT517" s="224" t="s">
        <v>193</v>
      </c>
      <c r="AU517" s="224" t="s">
        <v>84</v>
      </c>
      <c r="AY517" s="17" t="s">
        <v>132</v>
      </c>
      <c r="BE517" s="225">
        <f>IF(N517="základní",J517,0)</f>
        <v>0</v>
      </c>
      <c r="BF517" s="225">
        <f>IF(N517="snížená",J517,0)</f>
        <v>0</v>
      </c>
      <c r="BG517" s="225">
        <f>IF(N517="zákl. přenesená",J517,0)</f>
        <v>0</v>
      </c>
      <c r="BH517" s="225">
        <f>IF(N517="sníž. přenesená",J517,0)</f>
        <v>0</v>
      </c>
      <c r="BI517" s="225">
        <f>IF(N517="nulová",J517,0)</f>
        <v>0</v>
      </c>
      <c r="BJ517" s="17" t="s">
        <v>82</v>
      </c>
      <c r="BK517" s="225">
        <f>ROUND(I517*H517,2)</f>
        <v>0</v>
      </c>
      <c r="BL517" s="17" t="s">
        <v>223</v>
      </c>
      <c r="BM517" s="224" t="s">
        <v>990</v>
      </c>
    </row>
    <row r="518" s="2" customFormat="1" ht="24.15" customHeight="1">
      <c r="A518" s="38"/>
      <c r="B518" s="39"/>
      <c r="C518" s="212" t="s">
        <v>991</v>
      </c>
      <c r="D518" s="212" t="s">
        <v>134</v>
      </c>
      <c r="E518" s="213" t="s">
        <v>992</v>
      </c>
      <c r="F518" s="214" t="s">
        <v>993</v>
      </c>
      <c r="G518" s="215" t="s">
        <v>300</v>
      </c>
      <c r="H518" s="216">
        <v>1</v>
      </c>
      <c r="I518" s="217"/>
      <c r="J518" s="218">
        <f>ROUND(I518*H518,2)</f>
        <v>0</v>
      </c>
      <c r="K518" s="219"/>
      <c r="L518" s="44"/>
      <c r="M518" s="220" t="s">
        <v>1</v>
      </c>
      <c r="N518" s="221" t="s">
        <v>42</v>
      </c>
      <c r="O518" s="91"/>
      <c r="P518" s="222">
        <f>O518*H518</f>
        <v>0</v>
      </c>
      <c r="Q518" s="222">
        <v>0</v>
      </c>
      <c r="R518" s="222">
        <f>Q518*H518</f>
        <v>0</v>
      </c>
      <c r="S518" s="222">
        <v>0</v>
      </c>
      <c r="T518" s="223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24" t="s">
        <v>223</v>
      </c>
      <c r="AT518" s="224" t="s">
        <v>134</v>
      </c>
      <c r="AU518" s="224" t="s">
        <v>84</v>
      </c>
      <c r="AY518" s="17" t="s">
        <v>132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17" t="s">
        <v>82</v>
      </c>
      <c r="BK518" s="225">
        <f>ROUND(I518*H518,2)</f>
        <v>0</v>
      </c>
      <c r="BL518" s="17" t="s">
        <v>223</v>
      </c>
      <c r="BM518" s="224" t="s">
        <v>994</v>
      </c>
    </row>
    <row r="519" s="2" customFormat="1" ht="24.15" customHeight="1">
      <c r="A519" s="38"/>
      <c r="B519" s="39"/>
      <c r="C519" s="259" t="s">
        <v>995</v>
      </c>
      <c r="D519" s="259" t="s">
        <v>193</v>
      </c>
      <c r="E519" s="260" t="s">
        <v>996</v>
      </c>
      <c r="F519" s="261" t="s">
        <v>997</v>
      </c>
      <c r="G519" s="262" t="s">
        <v>300</v>
      </c>
      <c r="H519" s="263">
        <v>1</v>
      </c>
      <c r="I519" s="264"/>
      <c r="J519" s="265">
        <f>ROUND(I519*H519,2)</f>
        <v>0</v>
      </c>
      <c r="K519" s="266"/>
      <c r="L519" s="267"/>
      <c r="M519" s="268" t="s">
        <v>1</v>
      </c>
      <c r="N519" s="269" t="s">
        <v>42</v>
      </c>
      <c r="O519" s="91"/>
      <c r="P519" s="222">
        <f>O519*H519</f>
        <v>0</v>
      </c>
      <c r="Q519" s="222">
        <v>0.012</v>
      </c>
      <c r="R519" s="222">
        <f>Q519*H519</f>
        <v>0.012</v>
      </c>
      <c r="S519" s="222">
        <v>0</v>
      </c>
      <c r="T519" s="223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24" t="s">
        <v>311</v>
      </c>
      <c r="AT519" s="224" t="s">
        <v>193</v>
      </c>
      <c r="AU519" s="224" t="s">
        <v>84</v>
      </c>
      <c r="AY519" s="17" t="s">
        <v>132</v>
      </c>
      <c r="BE519" s="225">
        <f>IF(N519="základní",J519,0)</f>
        <v>0</v>
      </c>
      <c r="BF519" s="225">
        <f>IF(N519="snížená",J519,0)</f>
        <v>0</v>
      </c>
      <c r="BG519" s="225">
        <f>IF(N519="zákl. přenesená",J519,0)</f>
        <v>0</v>
      </c>
      <c r="BH519" s="225">
        <f>IF(N519="sníž. přenesená",J519,0)</f>
        <v>0</v>
      </c>
      <c r="BI519" s="225">
        <f>IF(N519="nulová",J519,0)</f>
        <v>0</v>
      </c>
      <c r="BJ519" s="17" t="s">
        <v>82</v>
      </c>
      <c r="BK519" s="225">
        <f>ROUND(I519*H519,2)</f>
        <v>0</v>
      </c>
      <c r="BL519" s="17" t="s">
        <v>223</v>
      </c>
      <c r="BM519" s="224" t="s">
        <v>998</v>
      </c>
    </row>
    <row r="520" s="2" customFormat="1" ht="16.5" customHeight="1">
      <c r="A520" s="38"/>
      <c r="B520" s="39"/>
      <c r="C520" s="212" t="s">
        <v>999</v>
      </c>
      <c r="D520" s="212" t="s">
        <v>134</v>
      </c>
      <c r="E520" s="213" t="s">
        <v>1000</v>
      </c>
      <c r="F520" s="214" t="s">
        <v>1001</v>
      </c>
      <c r="G520" s="215" t="s">
        <v>1002</v>
      </c>
      <c r="H520" s="216">
        <v>1</v>
      </c>
      <c r="I520" s="217"/>
      <c r="J520" s="218">
        <f>ROUND(I520*H520,2)</f>
        <v>0</v>
      </c>
      <c r="K520" s="219"/>
      <c r="L520" s="44"/>
      <c r="M520" s="220" t="s">
        <v>1</v>
      </c>
      <c r="N520" s="221" t="s">
        <v>42</v>
      </c>
      <c r="O520" s="91"/>
      <c r="P520" s="222">
        <f>O520*H520</f>
        <v>0</v>
      </c>
      <c r="Q520" s="222">
        <v>0</v>
      </c>
      <c r="R520" s="222">
        <f>Q520*H520</f>
        <v>0</v>
      </c>
      <c r="S520" s="222">
        <v>0</v>
      </c>
      <c r="T520" s="223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4" t="s">
        <v>223</v>
      </c>
      <c r="AT520" s="224" t="s">
        <v>134</v>
      </c>
      <c r="AU520" s="224" t="s">
        <v>84</v>
      </c>
      <c r="AY520" s="17" t="s">
        <v>132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17" t="s">
        <v>82</v>
      </c>
      <c r="BK520" s="225">
        <f>ROUND(I520*H520,2)</f>
        <v>0</v>
      </c>
      <c r="BL520" s="17" t="s">
        <v>223</v>
      </c>
      <c r="BM520" s="224" t="s">
        <v>1003</v>
      </c>
    </row>
    <row r="521" s="2" customFormat="1" ht="21.75" customHeight="1">
      <c r="A521" s="38"/>
      <c r="B521" s="39"/>
      <c r="C521" s="259" t="s">
        <v>1004</v>
      </c>
      <c r="D521" s="259" t="s">
        <v>193</v>
      </c>
      <c r="E521" s="260" t="s">
        <v>1005</v>
      </c>
      <c r="F521" s="261" t="s">
        <v>1006</v>
      </c>
      <c r="G521" s="262" t="s">
        <v>1007</v>
      </c>
      <c r="H521" s="263">
        <v>1</v>
      </c>
      <c r="I521" s="264"/>
      <c r="J521" s="265">
        <f>ROUND(I521*H521,2)</f>
        <v>0</v>
      </c>
      <c r="K521" s="266"/>
      <c r="L521" s="267"/>
      <c r="M521" s="268" t="s">
        <v>1</v>
      </c>
      <c r="N521" s="269" t="s">
        <v>42</v>
      </c>
      <c r="O521" s="91"/>
      <c r="P521" s="222">
        <f>O521*H521</f>
        <v>0</v>
      </c>
      <c r="Q521" s="222">
        <v>0.00033</v>
      </c>
      <c r="R521" s="222">
        <f>Q521*H521</f>
        <v>0.00033</v>
      </c>
      <c r="S521" s="222">
        <v>0</v>
      </c>
      <c r="T521" s="223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24" t="s">
        <v>311</v>
      </c>
      <c r="AT521" s="224" t="s">
        <v>193</v>
      </c>
      <c r="AU521" s="224" t="s">
        <v>84</v>
      </c>
      <c r="AY521" s="17" t="s">
        <v>132</v>
      </c>
      <c r="BE521" s="225">
        <f>IF(N521="základní",J521,0)</f>
        <v>0</v>
      </c>
      <c r="BF521" s="225">
        <f>IF(N521="snížená",J521,0)</f>
        <v>0</v>
      </c>
      <c r="BG521" s="225">
        <f>IF(N521="zákl. přenesená",J521,0)</f>
        <v>0</v>
      </c>
      <c r="BH521" s="225">
        <f>IF(N521="sníž. přenesená",J521,0)</f>
        <v>0</v>
      </c>
      <c r="BI521" s="225">
        <f>IF(N521="nulová",J521,0)</f>
        <v>0</v>
      </c>
      <c r="BJ521" s="17" t="s">
        <v>82</v>
      </c>
      <c r="BK521" s="225">
        <f>ROUND(I521*H521,2)</f>
        <v>0</v>
      </c>
      <c r="BL521" s="17" t="s">
        <v>223</v>
      </c>
      <c r="BM521" s="224" t="s">
        <v>1008</v>
      </c>
    </row>
    <row r="522" s="2" customFormat="1" ht="24.15" customHeight="1">
      <c r="A522" s="38"/>
      <c r="B522" s="39"/>
      <c r="C522" s="212" t="s">
        <v>1009</v>
      </c>
      <c r="D522" s="212" t="s">
        <v>134</v>
      </c>
      <c r="E522" s="213" t="s">
        <v>1010</v>
      </c>
      <c r="F522" s="214" t="s">
        <v>1011</v>
      </c>
      <c r="G522" s="215" t="s">
        <v>178</v>
      </c>
      <c r="H522" s="216">
        <v>0.13200000000000001</v>
      </c>
      <c r="I522" s="217"/>
      <c r="J522" s="218">
        <f>ROUND(I522*H522,2)</f>
        <v>0</v>
      </c>
      <c r="K522" s="219"/>
      <c r="L522" s="44"/>
      <c r="M522" s="220" t="s">
        <v>1</v>
      </c>
      <c r="N522" s="221" t="s">
        <v>42</v>
      </c>
      <c r="O522" s="91"/>
      <c r="P522" s="222">
        <f>O522*H522</f>
        <v>0</v>
      </c>
      <c r="Q522" s="222">
        <v>0</v>
      </c>
      <c r="R522" s="222">
        <f>Q522*H522</f>
        <v>0</v>
      </c>
      <c r="S522" s="222">
        <v>0</v>
      </c>
      <c r="T522" s="223">
        <f>S522*H522</f>
        <v>0</v>
      </c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R522" s="224" t="s">
        <v>223</v>
      </c>
      <c r="AT522" s="224" t="s">
        <v>134</v>
      </c>
      <c r="AU522" s="224" t="s">
        <v>84</v>
      </c>
      <c r="AY522" s="17" t="s">
        <v>132</v>
      </c>
      <c r="BE522" s="225">
        <f>IF(N522="základní",J522,0)</f>
        <v>0</v>
      </c>
      <c r="BF522" s="225">
        <f>IF(N522="snížená",J522,0)</f>
        <v>0</v>
      </c>
      <c r="BG522" s="225">
        <f>IF(N522="zákl. přenesená",J522,0)</f>
        <v>0</v>
      </c>
      <c r="BH522" s="225">
        <f>IF(N522="sníž. přenesená",J522,0)</f>
        <v>0</v>
      </c>
      <c r="BI522" s="225">
        <f>IF(N522="nulová",J522,0)</f>
        <v>0</v>
      </c>
      <c r="BJ522" s="17" t="s">
        <v>82</v>
      </c>
      <c r="BK522" s="225">
        <f>ROUND(I522*H522,2)</f>
        <v>0</v>
      </c>
      <c r="BL522" s="17" t="s">
        <v>223</v>
      </c>
      <c r="BM522" s="224" t="s">
        <v>1012</v>
      </c>
    </row>
    <row r="523" s="12" customFormat="1" ht="22.8" customHeight="1">
      <c r="A523" s="12"/>
      <c r="B523" s="196"/>
      <c r="C523" s="197"/>
      <c r="D523" s="198" t="s">
        <v>76</v>
      </c>
      <c r="E523" s="210" t="s">
        <v>1013</v>
      </c>
      <c r="F523" s="210" t="s">
        <v>1014</v>
      </c>
      <c r="G523" s="197"/>
      <c r="H523" s="197"/>
      <c r="I523" s="200"/>
      <c r="J523" s="211">
        <f>BK523</f>
        <v>0</v>
      </c>
      <c r="K523" s="197"/>
      <c r="L523" s="202"/>
      <c r="M523" s="203"/>
      <c r="N523" s="204"/>
      <c r="O523" s="204"/>
      <c r="P523" s="205">
        <f>SUM(P524:P535)</f>
        <v>0</v>
      </c>
      <c r="Q523" s="204"/>
      <c r="R523" s="205">
        <f>SUM(R524:R535)</f>
        <v>2.2870178000000001</v>
      </c>
      <c r="S523" s="204"/>
      <c r="T523" s="206">
        <f>SUM(T524:T535)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07" t="s">
        <v>84</v>
      </c>
      <c r="AT523" s="208" t="s">
        <v>76</v>
      </c>
      <c r="AU523" s="208" t="s">
        <v>82</v>
      </c>
      <c r="AY523" s="207" t="s">
        <v>132</v>
      </c>
      <c r="BK523" s="209">
        <f>SUM(BK524:BK535)</f>
        <v>0</v>
      </c>
    </row>
    <row r="524" s="2" customFormat="1" ht="16.5" customHeight="1">
      <c r="A524" s="38"/>
      <c r="B524" s="39"/>
      <c r="C524" s="212" t="s">
        <v>1015</v>
      </c>
      <c r="D524" s="212" t="s">
        <v>134</v>
      </c>
      <c r="E524" s="213" t="s">
        <v>1016</v>
      </c>
      <c r="F524" s="214" t="s">
        <v>1017</v>
      </c>
      <c r="G524" s="215" t="s">
        <v>137</v>
      </c>
      <c r="H524" s="216">
        <v>73.670000000000002</v>
      </c>
      <c r="I524" s="217"/>
      <c r="J524" s="218">
        <f>ROUND(I524*H524,2)</f>
        <v>0</v>
      </c>
      <c r="K524" s="219"/>
      <c r="L524" s="44"/>
      <c r="M524" s="220" t="s">
        <v>1</v>
      </c>
      <c r="N524" s="221" t="s">
        <v>42</v>
      </c>
      <c r="O524" s="91"/>
      <c r="P524" s="222">
        <f>O524*H524</f>
        <v>0</v>
      </c>
      <c r="Q524" s="222">
        <v>0</v>
      </c>
      <c r="R524" s="222">
        <f>Q524*H524</f>
        <v>0</v>
      </c>
      <c r="S524" s="222">
        <v>0</v>
      </c>
      <c r="T524" s="223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24" t="s">
        <v>223</v>
      </c>
      <c r="AT524" s="224" t="s">
        <v>134</v>
      </c>
      <c r="AU524" s="224" t="s">
        <v>84</v>
      </c>
      <c r="AY524" s="17" t="s">
        <v>132</v>
      </c>
      <c r="BE524" s="225">
        <f>IF(N524="základní",J524,0)</f>
        <v>0</v>
      </c>
      <c r="BF524" s="225">
        <f>IF(N524="snížená",J524,0)</f>
        <v>0</v>
      </c>
      <c r="BG524" s="225">
        <f>IF(N524="zákl. přenesená",J524,0)</f>
        <v>0</v>
      </c>
      <c r="BH524" s="225">
        <f>IF(N524="sníž. přenesená",J524,0)</f>
        <v>0</v>
      </c>
      <c r="BI524" s="225">
        <f>IF(N524="nulová",J524,0)</f>
        <v>0</v>
      </c>
      <c r="BJ524" s="17" t="s">
        <v>82</v>
      </c>
      <c r="BK524" s="225">
        <f>ROUND(I524*H524,2)</f>
        <v>0</v>
      </c>
      <c r="BL524" s="17" t="s">
        <v>223</v>
      </c>
      <c r="BM524" s="224" t="s">
        <v>1018</v>
      </c>
    </row>
    <row r="525" s="2" customFormat="1" ht="16.5" customHeight="1">
      <c r="A525" s="38"/>
      <c r="B525" s="39"/>
      <c r="C525" s="212" t="s">
        <v>1019</v>
      </c>
      <c r="D525" s="212" t="s">
        <v>134</v>
      </c>
      <c r="E525" s="213" t="s">
        <v>1020</v>
      </c>
      <c r="F525" s="214" t="s">
        <v>1021</v>
      </c>
      <c r="G525" s="215" t="s">
        <v>137</v>
      </c>
      <c r="H525" s="216">
        <v>73.670000000000002</v>
      </c>
      <c r="I525" s="217"/>
      <c r="J525" s="218">
        <f>ROUND(I525*H525,2)</f>
        <v>0</v>
      </c>
      <c r="K525" s="219"/>
      <c r="L525" s="44"/>
      <c r="M525" s="220" t="s">
        <v>1</v>
      </c>
      <c r="N525" s="221" t="s">
        <v>42</v>
      </c>
      <c r="O525" s="91"/>
      <c r="P525" s="222">
        <f>O525*H525</f>
        <v>0</v>
      </c>
      <c r="Q525" s="222">
        <v>0.00029999999999999997</v>
      </c>
      <c r="R525" s="222">
        <f>Q525*H525</f>
        <v>0.022100999999999999</v>
      </c>
      <c r="S525" s="222">
        <v>0</v>
      </c>
      <c r="T525" s="223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24" t="s">
        <v>223</v>
      </c>
      <c r="AT525" s="224" t="s">
        <v>134</v>
      </c>
      <c r="AU525" s="224" t="s">
        <v>84</v>
      </c>
      <c r="AY525" s="17" t="s">
        <v>132</v>
      </c>
      <c r="BE525" s="225">
        <f>IF(N525="základní",J525,0)</f>
        <v>0</v>
      </c>
      <c r="BF525" s="225">
        <f>IF(N525="snížená",J525,0)</f>
        <v>0</v>
      </c>
      <c r="BG525" s="225">
        <f>IF(N525="zákl. přenesená",J525,0)</f>
        <v>0</v>
      </c>
      <c r="BH525" s="225">
        <f>IF(N525="sníž. přenesená",J525,0)</f>
        <v>0</v>
      </c>
      <c r="BI525" s="225">
        <f>IF(N525="nulová",J525,0)</f>
        <v>0</v>
      </c>
      <c r="BJ525" s="17" t="s">
        <v>82</v>
      </c>
      <c r="BK525" s="225">
        <f>ROUND(I525*H525,2)</f>
        <v>0</v>
      </c>
      <c r="BL525" s="17" t="s">
        <v>223</v>
      </c>
      <c r="BM525" s="224" t="s">
        <v>1022</v>
      </c>
    </row>
    <row r="526" s="2" customFormat="1" ht="33" customHeight="1">
      <c r="A526" s="38"/>
      <c r="B526" s="39"/>
      <c r="C526" s="212" t="s">
        <v>1023</v>
      </c>
      <c r="D526" s="212" t="s">
        <v>134</v>
      </c>
      <c r="E526" s="213" t="s">
        <v>1024</v>
      </c>
      <c r="F526" s="214" t="s">
        <v>1025</v>
      </c>
      <c r="G526" s="215" t="s">
        <v>444</v>
      </c>
      <c r="H526" s="216">
        <v>34.380000000000003</v>
      </c>
      <c r="I526" s="217"/>
      <c r="J526" s="218">
        <f>ROUND(I526*H526,2)</f>
        <v>0</v>
      </c>
      <c r="K526" s="219"/>
      <c r="L526" s="44"/>
      <c r="M526" s="220" t="s">
        <v>1</v>
      </c>
      <c r="N526" s="221" t="s">
        <v>42</v>
      </c>
      <c r="O526" s="91"/>
      <c r="P526" s="222">
        <f>O526*H526</f>
        <v>0</v>
      </c>
      <c r="Q526" s="222">
        <v>0.00042999999999999999</v>
      </c>
      <c r="R526" s="222">
        <f>Q526*H526</f>
        <v>0.0147834</v>
      </c>
      <c r="S526" s="222">
        <v>0</v>
      </c>
      <c r="T526" s="223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4" t="s">
        <v>223</v>
      </c>
      <c r="AT526" s="224" t="s">
        <v>134</v>
      </c>
      <c r="AU526" s="224" t="s">
        <v>84</v>
      </c>
      <c r="AY526" s="17" t="s">
        <v>132</v>
      </c>
      <c r="BE526" s="225">
        <f>IF(N526="základní",J526,0)</f>
        <v>0</v>
      </c>
      <c r="BF526" s="225">
        <f>IF(N526="snížená",J526,0)</f>
        <v>0</v>
      </c>
      <c r="BG526" s="225">
        <f>IF(N526="zákl. přenesená",J526,0)</f>
        <v>0</v>
      </c>
      <c r="BH526" s="225">
        <f>IF(N526="sníž. přenesená",J526,0)</f>
        <v>0</v>
      </c>
      <c r="BI526" s="225">
        <f>IF(N526="nulová",J526,0)</f>
        <v>0</v>
      </c>
      <c r="BJ526" s="17" t="s">
        <v>82</v>
      </c>
      <c r="BK526" s="225">
        <f>ROUND(I526*H526,2)</f>
        <v>0</v>
      </c>
      <c r="BL526" s="17" t="s">
        <v>223</v>
      </c>
      <c r="BM526" s="224" t="s">
        <v>1026</v>
      </c>
    </row>
    <row r="527" s="14" customFormat="1">
      <c r="A527" s="14"/>
      <c r="B527" s="237"/>
      <c r="C527" s="238"/>
      <c r="D527" s="228" t="s">
        <v>140</v>
      </c>
      <c r="E527" s="239" t="s">
        <v>1</v>
      </c>
      <c r="F527" s="240" t="s">
        <v>1027</v>
      </c>
      <c r="G527" s="238"/>
      <c r="H527" s="241">
        <v>34.380000000000003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140</v>
      </c>
      <c r="AU527" s="247" t="s">
        <v>84</v>
      </c>
      <c r="AV527" s="14" t="s">
        <v>84</v>
      </c>
      <c r="AW527" s="14" t="s">
        <v>32</v>
      </c>
      <c r="AX527" s="14" t="s">
        <v>82</v>
      </c>
      <c r="AY527" s="247" t="s">
        <v>132</v>
      </c>
    </row>
    <row r="528" s="2" customFormat="1" ht="37.8" customHeight="1">
      <c r="A528" s="38"/>
      <c r="B528" s="39"/>
      <c r="C528" s="259" t="s">
        <v>1028</v>
      </c>
      <c r="D528" s="259" t="s">
        <v>193</v>
      </c>
      <c r="E528" s="260" t="s">
        <v>1029</v>
      </c>
      <c r="F528" s="261" t="s">
        <v>1030</v>
      </c>
      <c r="G528" s="262" t="s">
        <v>137</v>
      </c>
      <c r="H528" s="263">
        <v>3.782</v>
      </c>
      <c r="I528" s="264"/>
      <c r="J528" s="265">
        <f>ROUND(I528*H528,2)</f>
        <v>0</v>
      </c>
      <c r="K528" s="266"/>
      <c r="L528" s="267"/>
      <c r="M528" s="268" t="s">
        <v>1</v>
      </c>
      <c r="N528" s="269" t="s">
        <v>42</v>
      </c>
      <c r="O528" s="91"/>
      <c r="P528" s="222">
        <f>O528*H528</f>
        <v>0</v>
      </c>
      <c r="Q528" s="222">
        <v>0.021999999999999999</v>
      </c>
      <c r="R528" s="222">
        <f>Q528*H528</f>
        <v>0.083204</v>
      </c>
      <c r="S528" s="222">
        <v>0</v>
      </c>
      <c r="T528" s="223">
        <f>S528*H528</f>
        <v>0</v>
      </c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R528" s="224" t="s">
        <v>311</v>
      </c>
      <c r="AT528" s="224" t="s">
        <v>193</v>
      </c>
      <c r="AU528" s="224" t="s">
        <v>84</v>
      </c>
      <c r="AY528" s="17" t="s">
        <v>132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17" t="s">
        <v>82</v>
      </c>
      <c r="BK528" s="225">
        <f>ROUND(I528*H528,2)</f>
        <v>0</v>
      </c>
      <c r="BL528" s="17" t="s">
        <v>223</v>
      </c>
      <c r="BM528" s="224" t="s">
        <v>1031</v>
      </c>
    </row>
    <row r="529" s="14" customFormat="1">
      <c r="A529" s="14"/>
      <c r="B529" s="237"/>
      <c r="C529" s="238"/>
      <c r="D529" s="228" t="s">
        <v>140</v>
      </c>
      <c r="E529" s="239" t="s">
        <v>1</v>
      </c>
      <c r="F529" s="240" t="s">
        <v>1032</v>
      </c>
      <c r="G529" s="238"/>
      <c r="H529" s="241">
        <v>3.4380000000000002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140</v>
      </c>
      <c r="AU529" s="247" t="s">
        <v>84</v>
      </c>
      <c r="AV529" s="14" t="s">
        <v>84</v>
      </c>
      <c r="AW529" s="14" t="s">
        <v>32</v>
      </c>
      <c r="AX529" s="14" t="s">
        <v>82</v>
      </c>
      <c r="AY529" s="247" t="s">
        <v>132</v>
      </c>
    </row>
    <row r="530" s="14" customFormat="1">
      <c r="A530" s="14"/>
      <c r="B530" s="237"/>
      <c r="C530" s="238"/>
      <c r="D530" s="228" t="s">
        <v>140</v>
      </c>
      <c r="E530" s="238"/>
      <c r="F530" s="240" t="s">
        <v>1033</v>
      </c>
      <c r="G530" s="238"/>
      <c r="H530" s="241">
        <v>3.782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140</v>
      </c>
      <c r="AU530" s="247" t="s">
        <v>84</v>
      </c>
      <c r="AV530" s="14" t="s">
        <v>84</v>
      </c>
      <c r="AW530" s="14" t="s">
        <v>4</v>
      </c>
      <c r="AX530" s="14" t="s">
        <v>82</v>
      </c>
      <c r="AY530" s="247" t="s">
        <v>132</v>
      </c>
    </row>
    <row r="531" s="2" customFormat="1" ht="33" customHeight="1">
      <c r="A531" s="38"/>
      <c r="B531" s="39"/>
      <c r="C531" s="212" t="s">
        <v>1034</v>
      </c>
      <c r="D531" s="212" t="s">
        <v>134</v>
      </c>
      <c r="E531" s="213" t="s">
        <v>1035</v>
      </c>
      <c r="F531" s="214" t="s">
        <v>1036</v>
      </c>
      <c r="G531" s="215" t="s">
        <v>137</v>
      </c>
      <c r="H531" s="216">
        <v>73.670000000000002</v>
      </c>
      <c r="I531" s="217"/>
      <c r="J531" s="218">
        <f>ROUND(I531*H531,2)</f>
        <v>0</v>
      </c>
      <c r="K531" s="219"/>
      <c r="L531" s="44"/>
      <c r="M531" s="220" t="s">
        <v>1</v>
      </c>
      <c r="N531" s="221" t="s">
        <v>42</v>
      </c>
      <c r="O531" s="91"/>
      <c r="P531" s="222">
        <f>O531*H531</f>
        <v>0</v>
      </c>
      <c r="Q531" s="222">
        <v>0.0051999999999999998</v>
      </c>
      <c r="R531" s="222">
        <f>Q531*H531</f>
        <v>0.38308399999999998</v>
      </c>
      <c r="S531" s="222">
        <v>0</v>
      </c>
      <c r="T531" s="223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24" t="s">
        <v>223</v>
      </c>
      <c r="AT531" s="224" t="s">
        <v>134</v>
      </c>
      <c r="AU531" s="224" t="s">
        <v>84</v>
      </c>
      <c r="AY531" s="17" t="s">
        <v>132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17" t="s">
        <v>82</v>
      </c>
      <c r="BK531" s="225">
        <f>ROUND(I531*H531,2)</f>
        <v>0</v>
      </c>
      <c r="BL531" s="17" t="s">
        <v>223</v>
      </c>
      <c r="BM531" s="224" t="s">
        <v>1037</v>
      </c>
    </row>
    <row r="532" s="2" customFormat="1" ht="37.8" customHeight="1">
      <c r="A532" s="38"/>
      <c r="B532" s="39"/>
      <c r="C532" s="259" t="s">
        <v>1038</v>
      </c>
      <c r="D532" s="259" t="s">
        <v>193</v>
      </c>
      <c r="E532" s="260" t="s">
        <v>1029</v>
      </c>
      <c r="F532" s="261" t="s">
        <v>1030</v>
      </c>
      <c r="G532" s="262" t="s">
        <v>137</v>
      </c>
      <c r="H532" s="263">
        <v>81.037000000000006</v>
      </c>
      <c r="I532" s="264"/>
      <c r="J532" s="265">
        <f>ROUND(I532*H532,2)</f>
        <v>0</v>
      </c>
      <c r="K532" s="266"/>
      <c r="L532" s="267"/>
      <c r="M532" s="268" t="s">
        <v>1</v>
      </c>
      <c r="N532" s="269" t="s">
        <v>42</v>
      </c>
      <c r="O532" s="91"/>
      <c r="P532" s="222">
        <f>O532*H532</f>
        <v>0</v>
      </c>
      <c r="Q532" s="222">
        <v>0.021999999999999999</v>
      </c>
      <c r="R532" s="222">
        <f>Q532*H532</f>
        <v>1.7828140000000001</v>
      </c>
      <c r="S532" s="222">
        <v>0</v>
      </c>
      <c r="T532" s="223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24" t="s">
        <v>311</v>
      </c>
      <c r="AT532" s="224" t="s">
        <v>193</v>
      </c>
      <c r="AU532" s="224" t="s">
        <v>84</v>
      </c>
      <c r="AY532" s="17" t="s">
        <v>132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17" t="s">
        <v>82</v>
      </c>
      <c r="BK532" s="225">
        <f>ROUND(I532*H532,2)</f>
        <v>0</v>
      </c>
      <c r="BL532" s="17" t="s">
        <v>223</v>
      </c>
      <c r="BM532" s="224" t="s">
        <v>1039</v>
      </c>
    </row>
    <row r="533" s="14" customFormat="1">
      <c r="A533" s="14"/>
      <c r="B533" s="237"/>
      <c r="C533" s="238"/>
      <c r="D533" s="228" t="s">
        <v>140</v>
      </c>
      <c r="E533" s="238"/>
      <c r="F533" s="240" t="s">
        <v>1040</v>
      </c>
      <c r="G533" s="238"/>
      <c r="H533" s="241">
        <v>81.037000000000006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7" t="s">
        <v>140</v>
      </c>
      <c r="AU533" s="247" t="s">
        <v>84</v>
      </c>
      <c r="AV533" s="14" t="s">
        <v>84</v>
      </c>
      <c r="AW533" s="14" t="s">
        <v>4</v>
      </c>
      <c r="AX533" s="14" t="s">
        <v>82</v>
      </c>
      <c r="AY533" s="247" t="s">
        <v>132</v>
      </c>
    </row>
    <row r="534" s="2" customFormat="1" ht="16.5" customHeight="1">
      <c r="A534" s="38"/>
      <c r="B534" s="39"/>
      <c r="C534" s="212" t="s">
        <v>1041</v>
      </c>
      <c r="D534" s="212" t="s">
        <v>134</v>
      </c>
      <c r="E534" s="213" t="s">
        <v>1042</v>
      </c>
      <c r="F534" s="214" t="s">
        <v>1043</v>
      </c>
      <c r="G534" s="215" t="s">
        <v>444</v>
      </c>
      <c r="H534" s="216">
        <v>34.380000000000003</v>
      </c>
      <c r="I534" s="217"/>
      <c r="J534" s="218">
        <f>ROUND(I534*H534,2)</f>
        <v>0</v>
      </c>
      <c r="K534" s="219"/>
      <c r="L534" s="44"/>
      <c r="M534" s="220" t="s">
        <v>1</v>
      </c>
      <c r="N534" s="221" t="s">
        <v>42</v>
      </c>
      <c r="O534" s="91"/>
      <c r="P534" s="222">
        <f>O534*H534</f>
        <v>0</v>
      </c>
      <c r="Q534" s="222">
        <v>3.0000000000000001E-05</v>
      </c>
      <c r="R534" s="222">
        <f>Q534*H534</f>
        <v>0.0010314</v>
      </c>
      <c r="S534" s="222">
        <v>0</v>
      </c>
      <c r="T534" s="223">
        <f>S534*H534</f>
        <v>0</v>
      </c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R534" s="224" t="s">
        <v>223</v>
      </c>
      <c r="AT534" s="224" t="s">
        <v>134</v>
      </c>
      <c r="AU534" s="224" t="s">
        <v>84</v>
      </c>
      <c r="AY534" s="17" t="s">
        <v>132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17" t="s">
        <v>82</v>
      </c>
      <c r="BK534" s="225">
        <f>ROUND(I534*H534,2)</f>
        <v>0</v>
      </c>
      <c r="BL534" s="17" t="s">
        <v>223</v>
      </c>
      <c r="BM534" s="224" t="s">
        <v>1044</v>
      </c>
    </row>
    <row r="535" s="2" customFormat="1" ht="24.15" customHeight="1">
      <c r="A535" s="38"/>
      <c r="B535" s="39"/>
      <c r="C535" s="212" t="s">
        <v>1045</v>
      </c>
      <c r="D535" s="212" t="s">
        <v>134</v>
      </c>
      <c r="E535" s="213" t="s">
        <v>1046</v>
      </c>
      <c r="F535" s="214" t="s">
        <v>1047</v>
      </c>
      <c r="G535" s="215" t="s">
        <v>178</v>
      </c>
      <c r="H535" s="216">
        <v>2.2869999999999999</v>
      </c>
      <c r="I535" s="217"/>
      <c r="J535" s="218">
        <f>ROUND(I535*H535,2)</f>
        <v>0</v>
      </c>
      <c r="K535" s="219"/>
      <c r="L535" s="44"/>
      <c r="M535" s="220" t="s">
        <v>1</v>
      </c>
      <c r="N535" s="221" t="s">
        <v>42</v>
      </c>
      <c r="O535" s="91"/>
      <c r="P535" s="222">
        <f>O535*H535</f>
        <v>0</v>
      </c>
      <c r="Q535" s="222">
        <v>0</v>
      </c>
      <c r="R535" s="222">
        <f>Q535*H535</f>
        <v>0</v>
      </c>
      <c r="S535" s="222">
        <v>0</v>
      </c>
      <c r="T535" s="223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24" t="s">
        <v>223</v>
      </c>
      <c r="AT535" s="224" t="s">
        <v>134</v>
      </c>
      <c r="AU535" s="224" t="s">
        <v>84</v>
      </c>
      <c r="AY535" s="17" t="s">
        <v>132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17" t="s">
        <v>82</v>
      </c>
      <c r="BK535" s="225">
        <f>ROUND(I535*H535,2)</f>
        <v>0</v>
      </c>
      <c r="BL535" s="17" t="s">
        <v>223</v>
      </c>
      <c r="BM535" s="224" t="s">
        <v>1048</v>
      </c>
    </row>
    <row r="536" s="12" customFormat="1" ht="22.8" customHeight="1">
      <c r="A536" s="12"/>
      <c r="B536" s="196"/>
      <c r="C536" s="197"/>
      <c r="D536" s="198" t="s">
        <v>76</v>
      </c>
      <c r="E536" s="210" t="s">
        <v>1049</v>
      </c>
      <c r="F536" s="210" t="s">
        <v>1050</v>
      </c>
      <c r="G536" s="197"/>
      <c r="H536" s="197"/>
      <c r="I536" s="200"/>
      <c r="J536" s="211">
        <f>BK536</f>
        <v>0</v>
      </c>
      <c r="K536" s="197"/>
      <c r="L536" s="202"/>
      <c r="M536" s="203"/>
      <c r="N536" s="204"/>
      <c r="O536" s="204"/>
      <c r="P536" s="205">
        <f>SUM(P537:P556)</f>
        <v>0</v>
      </c>
      <c r="Q536" s="204"/>
      <c r="R536" s="205">
        <f>SUM(R537:R556)</f>
        <v>0.0059915599999999999</v>
      </c>
      <c r="S536" s="204"/>
      <c r="T536" s="206">
        <f>SUM(T537:T556)</f>
        <v>0</v>
      </c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R536" s="207" t="s">
        <v>84</v>
      </c>
      <c r="AT536" s="208" t="s">
        <v>76</v>
      </c>
      <c r="AU536" s="208" t="s">
        <v>82</v>
      </c>
      <c r="AY536" s="207" t="s">
        <v>132</v>
      </c>
      <c r="BK536" s="209">
        <f>SUM(BK537:BK556)</f>
        <v>0</v>
      </c>
    </row>
    <row r="537" s="2" customFormat="1" ht="24.15" customHeight="1">
      <c r="A537" s="38"/>
      <c r="B537" s="39"/>
      <c r="C537" s="212" t="s">
        <v>1051</v>
      </c>
      <c r="D537" s="212" t="s">
        <v>134</v>
      </c>
      <c r="E537" s="213" t="s">
        <v>1052</v>
      </c>
      <c r="F537" s="214" t="s">
        <v>1053</v>
      </c>
      <c r="G537" s="215" t="s">
        <v>137</v>
      </c>
      <c r="H537" s="216">
        <v>5.508</v>
      </c>
      <c r="I537" s="217"/>
      <c r="J537" s="218">
        <f>ROUND(I537*H537,2)</f>
        <v>0</v>
      </c>
      <c r="K537" s="219"/>
      <c r="L537" s="44"/>
      <c r="M537" s="220" t="s">
        <v>1</v>
      </c>
      <c r="N537" s="221" t="s">
        <v>42</v>
      </c>
      <c r="O537" s="91"/>
      <c r="P537" s="222">
        <f>O537*H537</f>
        <v>0</v>
      </c>
      <c r="Q537" s="222">
        <v>0.00012</v>
      </c>
      <c r="R537" s="222">
        <f>Q537*H537</f>
        <v>0.00066096000000000004</v>
      </c>
      <c r="S537" s="222">
        <v>0</v>
      </c>
      <c r="T537" s="223">
        <f>S537*H537</f>
        <v>0</v>
      </c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R537" s="224" t="s">
        <v>223</v>
      </c>
      <c r="AT537" s="224" t="s">
        <v>134</v>
      </c>
      <c r="AU537" s="224" t="s">
        <v>84</v>
      </c>
      <c r="AY537" s="17" t="s">
        <v>132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17" t="s">
        <v>82</v>
      </c>
      <c r="BK537" s="225">
        <f>ROUND(I537*H537,2)</f>
        <v>0</v>
      </c>
      <c r="BL537" s="17" t="s">
        <v>223</v>
      </c>
      <c r="BM537" s="224" t="s">
        <v>1054</v>
      </c>
    </row>
    <row r="538" s="13" customFormat="1">
      <c r="A538" s="13"/>
      <c r="B538" s="226"/>
      <c r="C538" s="227"/>
      <c r="D538" s="228" t="s">
        <v>140</v>
      </c>
      <c r="E538" s="229" t="s">
        <v>1</v>
      </c>
      <c r="F538" s="230" t="s">
        <v>1055</v>
      </c>
      <c r="G538" s="227"/>
      <c r="H538" s="229" t="s">
        <v>1</v>
      </c>
      <c r="I538" s="231"/>
      <c r="J538" s="227"/>
      <c r="K538" s="227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140</v>
      </c>
      <c r="AU538" s="236" t="s">
        <v>84</v>
      </c>
      <c r="AV538" s="13" t="s">
        <v>82</v>
      </c>
      <c r="AW538" s="13" t="s">
        <v>32</v>
      </c>
      <c r="AX538" s="13" t="s">
        <v>77</v>
      </c>
      <c r="AY538" s="236" t="s">
        <v>132</v>
      </c>
    </row>
    <row r="539" s="14" customFormat="1">
      <c r="A539" s="14"/>
      <c r="B539" s="237"/>
      <c r="C539" s="238"/>
      <c r="D539" s="228" t="s">
        <v>140</v>
      </c>
      <c r="E539" s="239" t="s">
        <v>1</v>
      </c>
      <c r="F539" s="240" t="s">
        <v>942</v>
      </c>
      <c r="G539" s="238"/>
      <c r="H539" s="241">
        <v>5.508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140</v>
      </c>
      <c r="AU539" s="247" t="s">
        <v>84</v>
      </c>
      <c r="AV539" s="14" t="s">
        <v>84</v>
      </c>
      <c r="AW539" s="14" t="s">
        <v>32</v>
      </c>
      <c r="AX539" s="14" t="s">
        <v>82</v>
      </c>
      <c r="AY539" s="247" t="s">
        <v>132</v>
      </c>
    </row>
    <row r="540" s="2" customFormat="1" ht="24.15" customHeight="1">
      <c r="A540" s="38"/>
      <c r="B540" s="39"/>
      <c r="C540" s="212" t="s">
        <v>1056</v>
      </c>
      <c r="D540" s="212" t="s">
        <v>134</v>
      </c>
      <c r="E540" s="213" t="s">
        <v>1057</v>
      </c>
      <c r="F540" s="214" t="s">
        <v>1058</v>
      </c>
      <c r="G540" s="215" t="s">
        <v>137</v>
      </c>
      <c r="H540" s="216">
        <v>5.508</v>
      </c>
      <c r="I540" s="217"/>
      <c r="J540" s="218">
        <f>ROUND(I540*H540,2)</f>
        <v>0</v>
      </c>
      <c r="K540" s="219"/>
      <c r="L540" s="44"/>
      <c r="M540" s="220" t="s">
        <v>1</v>
      </c>
      <c r="N540" s="221" t="s">
        <v>42</v>
      </c>
      <c r="O540" s="91"/>
      <c r="P540" s="222">
        <f>O540*H540</f>
        <v>0</v>
      </c>
      <c r="Q540" s="222">
        <v>0.00025000000000000001</v>
      </c>
      <c r="R540" s="222">
        <f>Q540*H540</f>
        <v>0.001377</v>
      </c>
      <c r="S540" s="222">
        <v>0</v>
      </c>
      <c r="T540" s="223">
        <f>S540*H540</f>
        <v>0</v>
      </c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R540" s="224" t="s">
        <v>223</v>
      </c>
      <c r="AT540" s="224" t="s">
        <v>134</v>
      </c>
      <c r="AU540" s="224" t="s">
        <v>84</v>
      </c>
      <c r="AY540" s="17" t="s">
        <v>132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17" t="s">
        <v>82</v>
      </c>
      <c r="BK540" s="225">
        <f>ROUND(I540*H540,2)</f>
        <v>0</v>
      </c>
      <c r="BL540" s="17" t="s">
        <v>223</v>
      </c>
      <c r="BM540" s="224" t="s">
        <v>1059</v>
      </c>
    </row>
    <row r="541" s="13" customFormat="1">
      <c r="A541" s="13"/>
      <c r="B541" s="226"/>
      <c r="C541" s="227"/>
      <c r="D541" s="228" t="s">
        <v>140</v>
      </c>
      <c r="E541" s="229" t="s">
        <v>1</v>
      </c>
      <c r="F541" s="230" t="s">
        <v>1060</v>
      </c>
      <c r="G541" s="227"/>
      <c r="H541" s="229" t="s">
        <v>1</v>
      </c>
      <c r="I541" s="231"/>
      <c r="J541" s="227"/>
      <c r="K541" s="227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140</v>
      </c>
      <c r="AU541" s="236" t="s">
        <v>84</v>
      </c>
      <c r="AV541" s="13" t="s">
        <v>82</v>
      </c>
      <c r="AW541" s="13" t="s">
        <v>32</v>
      </c>
      <c r="AX541" s="13" t="s">
        <v>77</v>
      </c>
      <c r="AY541" s="236" t="s">
        <v>132</v>
      </c>
    </row>
    <row r="542" s="14" customFormat="1">
      <c r="A542" s="14"/>
      <c r="B542" s="237"/>
      <c r="C542" s="238"/>
      <c r="D542" s="228" t="s">
        <v>140</v>
      </c>
      <c r="E542" s="239" t="s">
        <v>1</v>
      </c>
      <c r="F542" s="240" t="s">
        <v>942</v>
      </c>
      <c r="G542" s="238"/>
      <c r="H542" s="241">
        <v>5.508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140</v>
      </c>
      <c r="AU542" s="247" t="s">
        <v>84</v>
      </c>
      <c r="AV542" s="14" t="s">
        <v>84</v>
      </c>
      <c r="AW542" s="14" t="s">
        <v>32</v>
      </c>
      <c r="AX542" s="14" t="s">
        <v>82</v>
      </c>
      <c r="AY542" s="247" t="s">
        <v>132</v>
      </c>
    </row>
    <row r="543" s="2" customFormat="1" ht="16.5" customHeight="1">
      <c r="A543" s="38"/>
      <c r="B543" s="39"/>
      <c r="C543" s="212" t="s">
        <v>1061</v>
      </c>
      <c r="D543" s="212" t="s">
        <v>134</v>
      </c>
      <c r="E543" s="213" t="s">
        <v>1062</v>
      </c>
      <c r="F543" s="214" t="s">
        <v>1063</v>
      </c>
      <c r="G543" s="215" t="s">
        <v>137</v>
      </c>
      <c r="H543" s="216">
        <v>28.239999999999998</v>
      </c>
      <c r="I543" s="217"/>
      <c r="J543" s="218">
        <f>ROUND(I543*H543,2)</f>
        <v>0</v>
      </c>
      <c r="K543" s="219"/>
      <c r="L543" s="44"/>
      <c r="M543" s="220" t="s">
        <v>1</v>
      </c>
      <c r="N543" s="221" t="s">
        <v>42</v>
      </c>
      <c r="O543" s="91"/>
      <c r="P543" s="222">
        <f>O543*H543</f>
        <v>0</v>
      </c>
      <c r="Q543" s="222">
        <v>0</v>
      </c>
      <c r="R543" s="222">
        <f>Q543*H543</f>
        <v>0</v>
      </c>
      <c r="S543" s="222">
        <v>0</v>
      </c>
      <c r="T543" s="223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4" t="s">
        <v>223</v>
      </c>
      <c r="AT543" s="224" t="s">
        <v>134</v>
      </c>
      <c r="AU543" s="224" t="s">
        <v>84</v>
      </c>
      <c r="AY543" s="17" t="s">
        <v>132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17" t="s">
        <v>82</v>
      </c>
      <c r="BK543" s="225">
        <f>ROUND(I543*H543,2)</f>
        <v>0</v>
      </c>
      <c r="BL543" s="17" t="s">
        <v>223</v>
      </c>
      <c r="BM543" s="224" t="s">
        <v>1064</v>
      </c>
    </row>
    <row r="544" s="13" customFormat="1">
      <c r="A544" s="13"/>
      <c r="B544" s="226"/>
      <c r="C544" s="227"/>
      <c r="D544" s="228" t="s">
        <v>140</v>
      </c>
      <c r="E544" s="229" t="s">
        <v>1</v>
      </c>
      <c r="F544" s="230" t="s">
        <v>1065</v>
      </c>
      <c r="G544" s="227"/>
      <c r="H544" s="229" t="s">
        <v>1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140</v>
      </c>
      <c r="AU544" s="236" t="s">
        <v>84</v>
      </c>
      <c r="AV544" s="13" t="s">
        <v>82</v>
      </c>
      <c r="AW544" s="13" t="s">
        <v>32</v>
      </c>
      <c r="AX544" s="13" t="s">
        <v>77</v>
      </c>
      <c r="AY544" s="236" t="s">
        <v>132</v>
      </c>
    </row>
    <row r="545" s="13" customFormat="1">
      <c r="A545" s="13"/>
      <c r="B545" s="226"/>
      <c r="C545" s="227"/>
      <c r="D545" s="228" t="s">
        <v>140</v>
      </c>
      <c r="E545" s="229" t="s">
        <v>1</v>
      </c>
      <c r="F545" s="230" t="s">
        <v>307</v>
      </c>
      <c r="G545" s="227"/>
      <c r="H545" s="229" t="s">
        <v>1</v>
      </c>
      <c r="I545" s="231"/>
      <c r="J545" s="227"/>
      <c r="K545" s="227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140</v>
      </c>
      <c r="AU545" s="236" t="s">
        <v>84</v>
      </c>
      <c r="AV545" s="13" t="s">
        <v>82</v>
      </c>
      <c r="AW545" s="13" t="s">
        <v>32</v>
      </c>
      <c r="AX545" s="13" t="s">
        <v>77</v>
      </c>
      <c r="AY545" s="236" t="s">
        <v>132</v>
      </c>
    </row>
    <row r="546" s="14" customFormat="1">
      <c r="A546" s="14"/>
      <c r="B546" s="237"/>
      <c r="C546" s="238"/>
      <c r="D546" s="228" t="s">
        <v>140</v>
      </c>
      <c r="E546" s="239" t="s">
        <v>1</v>
      </c>
      <c r="F546" s="240" t="s">
        <v>1066</v>
      </c>
      <c r="G546" s="238"/>
      <c r="H546" s="241">
        <v>4.7599999999999998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140</v>
      </c>
      <c r="AU546" s="247" t="s">
        <v>84</v>
      </c>
      <c r="AV546" s="14" t="s">
        <v>84</v>
      </c>
      <c r="AW546" s="14" t="s">
        <v>32</v>
      </c>
      <c r="AX546" s="14" t="s">
        <v>77</v>
      </c>
      <c r="AY546" s="247" t="s">
        <v>132</v>
      </c>
    </row>
    <row r="547" s="13" customFormat="1">
      <c r="A547" s="13"/>
      <c r="B547" s="226"/>
      <c r="C547" s="227"/>
      <c r="D547" s="228" t="s">
        <v>140</v>
      </c>
      <c r="E547" s="229" t="s">
        <v>1</v>
      </c>
      <c r="F547" s="230" t="s">
        <v>309</v>
      </c>
      <c r="G547" s="227"/>
      <c r="H547" s="229" t="s">
        <v>1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140</v>
      </c>
      <c r="AU547" s="236" t="s">
        <v>84</v>
      </c>
      <c r="AV547" s="13" t="s">
        <v>82</v>
      </c>
      <c r="AW547" s="13" t="s">
        <v>32</v>
      </c>
      <c r="AX547" s="13" t="s">
        <v>77</v>
      </c>
      <c r="AY547" s="236" t="s">
        <v>132</v>
      </c>
    </row>
    <row r="548" s="14" customFormat="1">
      <c r="A548" s="14"/>
      <c r="B548" s="237"/>
      <c r="C548" s="238"/>
      <c r="D548" s="228" t="s">
        <v>140</v>
      </c>
      <c r="E548" s="239" t="s">
        <v>1</v>
      </c>
      <c r="F548" s="240" t="s">
        <v>1067</v>
      </c>
      <c r="G548" s="238"/>
      <c r="H548" s="241">
        <v>23.48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140</v>
      </c>
      <c r="AU548" s="247" t="s">
        <v>84</v>
      </c>
      <c r="AV548" s="14" t="s">
        <v>84</v>
      </c>
      <c r="AW548" s="14" t="s">
        <v>32</v>
      </c>
      <c r="AX548" s="14" t="s">
        <v>77</v>
      </c>
      <c r="AY548" s="247" t="s">
        <v>132</v>
      </c>
    </row>
    <row r="549" s="15" customFormat="1">
      <c r="A549" s="15"/>
      <c r="B549" s="248"/>
      <c r="C549" s="249"/>
      <c r="D549" s="228" t="s">
        <v>140</v>
      </c>
      <c r="E549" s="250" t="s">
        <v>1</v>
      </c>
      <c r="F549" s="251" t="s">
        <v>145</v>
      </c>
      <c r="G549" s="249"/>
      <c r="H549" s="252">
        <v>28.240000000000002</v>
      </c>
      <c r="I549" s="253"/>
      <c r="J549" s="249"/>
      <c r="K549" s="249"/>
      <c r="L549" s="254"/>
      <c r="M549" s="255"/>
      <c r="N549" s="256"/>
      <c r="O549" s="256"/>
      <c r="P549" s="256"/>
      <c r="Q549" s="256"/>
      <c r="R549" s="256"/>
      <c r="S549" s="256"/>
      <c r="T549" s="257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58" t="s">
        <v>140</v>
      </c>
      <c r="AU549" s="258" t="s">
        <v>84</v>
      </c>
      <c r="AV549" s="15" t="s">
        <v>138</v>
      </c>
      <c r="AW549" s="15" t="s">
        <v>32</v>
      </c>
      <c r="AX549" s="15" t="s">
        <v>82</v>
      </c>
      <c r="AY549" s="258" t="s">
        <v>132</v>
      </c>
    </row>
    <row r="550" s="2" customFormat="1" ht="24.15" customHeight="1">
      <c r="A550" s="38"/>
      <c r="B550" s="39"/>
      <c r="C550" s="212" t="s">
        <v>1068</v>
      </c>
      <c r="D550" s="212" t="s">
        <v>134</v>
      </c>
      <c r="E550" s="213" t="s">
        <v>1069</v>
      </c>
      <c r="F550" s="214" t="s">
        <v>1070</v>
      </c>
      <c r="G550" s="215" t="s">
        <v>137</v>
      </c>
      <c r="H550" s="216">
        <v>28.239999999999998</v>
      </c>
      <c r="I550" s="217"/>
      <c r="J550" s="218">
        <f>ROUND(I550*H550,2)</f>
        <v>0</v>
      </c>
      <c r="K550" s="219"/>
      <c r="L550" s="44"/>
      <c r="M550" s="220" t="s">
        <v>1</v>
      </c>
      <c r="N550" s="221" t="s">
        <v>42</v>
      </c>
      <c r="O550" s="91"/>
      <c r="P550" s="222">
        <f>O550*H550</f>
        <v>0</v>
      </c>
      <c r="Q550" s="222">
        <v>0.00013999999999999999</v>
      </c>
      <c r="R550" s="222">
        <f>Q550*H550</f>
        <v>0.0039535999999999998</v>
      </c>
      <c r="S550" s="222">
        <v>0</v>
      </c>
      <c r="T550" s="223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24" t="s">
        <v>223</v>
      </c>
      <c r="AT550" s="224" t="s">
        <v>134</v>
      </c>
      <c r="AU550" s="224" t="s">
        <v>84</v>
      </c>
      <c r="AY550" s="17" t="s">
        <v>132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17" t="s">
        <v>82</v>
      </c>
      <c r="BK550" s="225">
        <f>ROUND(I550*H550,2)</f>
        <v>0</v>
      </c>
      <c r="BL550" s="17" t="s">
        <v>223</v>
      </c>
      <c r="BM550" s="224" t="s">
        <v>1071</v>
      </c>
    </row>
    <row r="551" s="13" customFormat="1">
      <c r="A551" s="13"/>
      <c r="B551" s="226"/>
      <c r="C551" s="227"/>
      <c r="D551" s="228" t="s">
        <v>140</v>
      </c>
      <c r="E551" s="229" t="s">
        <v>1</v>
      </c>
      <c r="F551" s="230" t="s">
        <v>1065</v>
      </c>
      <c r="G551" s="227"/>
      <c r="H551" s="229" t="s">
        <v>1</v>
      </c>
      <c r="I551" s="231"/>
      <c r="J551" s="227"/>
      <c r="K551" s="227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140</v>
      </c>
      <c r="AU551" s="236" t="s">
        <v>84</v>
      </c>
      <c r="AV551" s="13" t="s">
        <v>82</v>
      </c>
      <c r="AW551" s="13" t="s">
        <v>32</v>
      </c>
      <c r="AX551" s="13" t="s">
        <v>77</v>
      </c>
      <c r="AY551" s="236" t="s">
        <v>132</v>
      </c>
    </row>
    <row r="552" s="13" customFormat="1">
      <c r="A552" s="13"/>
      <c r="B552" s="226"/>
      <c r="C552" s="227"/>
      <c r="D552" s="228" t="s">
        <v>140</v>
      </c>
      <c r="E552" s="229" t="s">
        <v>1</v>
      </c>
      <c r="F552" s="230" t="s">
        <v>307</v>
      </c>
      <c r="G552" s="227"/>
      <c r="H552" s="229" t="s">
        <v>1</v>
      </c>
      <c r="I552" s="231"/>
      <c r="J552" s="227"/>
      <c r="K552" s="227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140</v>
      </c>
      <c r="AU552" s="236" t="s">
        <v>84</v>
      </c>
      <c r="AV552" s="13" t="s">
        <v>82</v>
      </c>
      <c r="AW552" s="13" t="s">
        <v>32</v>
      </c>
      <c r="AX552" s="13" t="s">
        <v>77</v>
      </c>
      <c r="AY552" s="236" t="s">
        <v>132</v>
      </c>
    </row>
    <row r="553" s="14" customFormat="1">
      <c r="A553" s="14"/>
      <c r="B553" s="237"/>
      <c r="C553" s="238"/>
      <c r="D553" s="228" t="s">
        <v>140</v>
      </c>
      <c r="E553" s="239" t="s">
        <v>1</v>
      </c>
      <c r="F553" s="240" t="s">
        <v>1066</v>
      </c>
      <c r="G553" s="238"/>
      <c r="H553" s="241">
        <v>4.7599999999999998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7" t="s">
        <v>140</v>
      </c>
      <c r="AU553" s="247" t="s">
        <v>84</v>
      </c>
      <c r="AV553" s="14" t="s">
        <v>84</v>
      </c>
      <c r="AW553" s="14" t="s">
        <v>32</v>
      </c>
      <c r="AX553" s="14" t="s">
        <v>77</v>
      </c>
      <c r="AY553" s="247" t="s">
        <v>132</v>
      </c>
    </row>
    <row r="554" s="13" customFormat="1">
      <c r="A554" s="13"/>
      <c r="B554" s="226"/>
      <c r="C554" s="227"/>
      <c r="D554" s="228" t="s">
        <v>140</v>
      </c>
      <c r="E554" s="229" t="s">
        <v>1</v>
      </c>
      <c r="F554" s="230" t="s">
        <v>309</v>
      </c>
      <c r="G554" s="227"/>
      <c r="H554" s="229" t="s">
        <v>1</v>
      </c>
      <c r="I554" s="231"/>
      <c r="J554" s="227"/>
      <c r="K554" s="227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140</v>
      </c>
      <c r="AU554" s="236" t="s">
        <v>84</v>
      </c>
      <c r="AV554" s="13" t="s">
        <v>82</v>
      </c>
      <c r="AW554" s="13" t="s">
        <v>32</v>
      </c>
      <c r="AX554" s="13" t="s">
        <v>77</v>
      </c>
      <c r="AY554" s="236" t="s">
        <v>132</v>
      </c>
    </row>
    <row r="555" s="14" customFormat="1">
      <c r="A555" s="14"/>
      <c r="B555" s="237"/>
      <c r="C555" s="238"/>
      <c r="D555" s="228" t="s">
        <v>140</v>
      </c>
      <c r="E555" s="239" t="s">
        <v>1</v>
      </c>
      <c r="F555" s="240" t="s">
        <v>1067</v>
      </c>
      <c r="G555" s="238"/>
      <c r="H555" s="241">
        <v>23.48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7" t="s">
        <v>140</v>
      </c>
      <c r="AU555" s="247" t="s">
        <v>84</v>
      </c>
      <c r="AV555" s="14" t="s">
        <v>84</v>
      </c>
      <c r="AW555" s="14" t="s">
        <v>32</v>
      </c>
      <c r="AX555" s="14" t="s">
        <v>77</v>
      </c>
      <c r="AY555" s="247" t="s">
        <v>132</v>
      </c>
    </row>
    <row r="556" s="15" customFormat="1">
      <c r="A556" s="15"/>
      <c r="B556" s="248"/>
      <c r="C556" s="249"/>
      <c r="D556" s="228" t="s">
        <v>140</v>
      </c>
      <c r="E556" s="250" t="s">
        <v>1</v>
      </c>
      <c r="F556" s="251" t="s">
        <v>145</v>
      </c>
      <c r="G556" s="249"/>
      <c r="H556" s="252">
        <v>28.240000000000002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58" t="s">
        <v>140</v>
      </c>
      <c r="AU556" s="258" t="s">
        <v>84</v>
      </c>
      <c r="AV556" s="15" t="s">
        <v>138</v>
      </c>
      <c r="AW556" s="15" t="s">
        <v>32</v>
      </c>
      <c r="AX556" s="15" t="s">
        <v>82</v>
      </c>
      <c r="AY556" s="258" t="s">
        <v>132</v>
      </c>
    </row>
    <row r="557" s="12" customFormat="1" ht="22.8" customHeight="1">
      <c r="A557" s="12"/>
      <c r="B557" s="196"/>
      <c r="C557" s="197"/>
      <c r="D557" s="198" t="s">
        <v>76</v>
      </c>
      <c r="E557" s="210" t="s">
        <v>1072</v>
      </c>
      <c r="F557" s="210" t="s">
        <v>1073</v>
      </c>
      <c r="G557" s="197"/>
      <c r="H557" s="197"/>
      <c r="I557" s="200"/>
      <c r="J557" s="211">
        <f>BK557</f>
        <v>0</v>
      </c>
      <c r="K557" s="197"/>
      <c r="L557" s="202"/>
      <c r="M557" s="203"/>
      <c r="N557" s="204"/>
      <c r="O557" s="204"/>
      <c r="P557" s="205">
        <f>SUM(P558:P569)</f>
        <v>0</v>
      </c>
      <c r="Q557" s="204"/>
      <c r="R557" s="205">
        <f>SUM(R558:R569)</f>
        <v>0.079675280000000001</v>
      </c>
      <c r="S557" s="204"/>
      <c r="T557" s="206">
        <f>SUM(T558:T569)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07" t="s">
        <v>84</v>
      </c>
      <c r="AT557" s="208" t="s">
        <v>76</v>
      </c>
      <c r="AU557" s="208" t="s">
        <v>82</v>
      </c>
      <c r="AY557" s="207" t="s">
        <v>132</v>
      </c>
      <c r="BK557" s="209">
        <f>SUM(BK558:BK569)</f>
        <v>0</v>
      </c>
    </row>
    <row r="558" s="2" customFormat="1" ht="24.15" customHeight="1">
      <c r="A558" s="38"/>
      <c r="B558" s="39"/>
      <c r="C558" s="212" t="s">
        <v>1074</v>
      </c>
      <c r="D558" s="212" t="s">
        <v>134</v>
      </c>
      <c r="E558" s="213" t="s">
        <v>1075</v>
      </c>
      <c r="F558" s="214" t="s">
        <v>1076</v>
      </c>
      <c r="G558" s="215" t="s">
        <v>137</v>
      </c>
      <c r="H558" s="216">
        <v>123.01600000000001</v>
      </c>
      <c r="I558" s="217"/>
      <c r="J558" s="218">
        <f>ROUND(I558*H558,2)</f>
        <v>0</v>
      </c>
      <c r="K558" s="219"/>
      <c r="L558" s="44"/>
      <c r="M558" s="220" t="s">
        <v>1</v>
      </c>
      <c r="N558" s="221" t="s">
        <v>42</v>
      </c>
      <c r="O558" s="91"/>
      <c r="P558" s="222">
        <f>O558*H558</f>
        <v>0</v>
      </c>
      <c r="Q558" s="222">
        <v>0</v>
      </c>
      <c r="R558" s="222">
        <f>Q558*H558</f>
        <v>0</v>
      </c>
      <c r="S558" s="222">
        <v>0</v>
      </c>
      <c r="T558" s="223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4" t="s">
        <v>223</v>
      </c>
      <c r="AT558" s="224" t="s">
        <v>134</v>
      </c>
      <c r="AU558" s="224" t="s">
        <v>84</v>
      </c>
      <c r="AY558" s="17" t="s">
        <v>132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17" t="s">
        <v>82</v>
      </c>
      <c r="BK558" s="225">
        <f>ROUND(I558*H558,2)</f>
        <v>0</v>
      </c>
      <c r="BL558" s="17" t="s">
        <v>223</v>
      </c>
      <c r="BM558" s="224" t="s">
        <v>1077</v>
      </c>
    </row>
    <row r="559" s="13" customFormat="1">
      <c r="A559" s="13"/>
      <c r="B559" s="226"/>
      <c r="C559" s="227"/>
      <c r="D559" s="228" t="s">
        <v>140</v>
      </c>
      <c r="E559" s="229" t="s">
        <v>1</v>
      </c>
      <c r="F559" s="230" t="s">
        <v>1078</v>
      </c>
      <c r="G559" s="227"/>
      <c r="H559" s="229" t="s">
        <v>1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140</v>
      </c>
      <c r="AU559" s="236" t="s">
        <v>84</v>
      </c>
      <c r="AV559" s="13" t="s">
        <v>82</v>
      </c>
      <c r="AW559" s="13" t="s">
        <v>32</v>
      </c>
      <c r="AX559" s="13" t="s">
        <v>77</v>
      </c>
      <c r="AY559" s="236" t="s">
        <v>132</v>
      </c>
    </row>
    <row r="560" s="14" customFormat="1">
      <c r="A560" s="14"/>
      <c r="B560" s="237"/>
      <c r="C560" s="238"/>
      <c r="D560" s="228" t="s">
        <v>140</v>
      </c>
      <c r="E560" s="239" t="s">
        <v>1</v>
      </c>
      <c r="F560" s="240" t="s">
        <v>411</v>
      </c>
      <c r="G560" s="238"/>
      <c r="H560" s="241">
        <v>123.01600000000001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140</v>
      </c>
      <c r="AU560" s="247" t="s">
        <v>84</v>
      </c>
      <c r="AV560" s="14" t="s">
        <v>84</v>
      </c>
      <c r="AW560" s="14" t="s">
        <v>32</v>
      </c>
      <c r="AX560" s="14" t="s">
        <v>82</v>
      </c>
      <c r="AY560" s="247" t="s">
        <v>132</v>
      </c>
    </row>
    <row r="561" s="2" customFormat="1" ht="24.15" customHeight="1">
      <c r="A561" s="38"/>
      <c r="B561" s="39"/>
      <c r="C561" s="212" t="s">
        <v>1079</v>
      </c>
      <c r="D561" s="212" t="s">
        <v>134</v>
      </c>
      <c r="E561" s="213" t="s">
        <v>1080</v>
      </c>
      <c r="F561" s="214" t="s">
        <v>1081</v>
      </c>
      <c r="G561" s="215" t="s">
        <v>137</v>
      </c>
      <c r="H561" s="216">
        <v>123.01600000000001</v>
      </c>
      <c r="I561" s="217"/>
      <c r="J561" s="218">
        <f>ROUND(I561*H561,2)</f>
        <v>0</v>
      </c>
      <c r="K561" s="219"/>
      <c r="L561" s="44"/>
      <c r="M561" s="220" t="s">
        <v>1</v>
      </c>
      <c r="N561" s="221" t="s">
        <v>42</v>
      </c>
      <c r="O561" s="91"/>
      <c r="P561" s="222">
        <f>O561*H561</f>
        <v>0</v>
      </c>
      <c r="Q561" s="222">
        <v>0.00020000000000000001</v>
      </c>
      <c r="R561" s="222">
        <f>Q561*H561</f>
        <v>0.024603200000000002</v>
      </c>
      <c r="S561" s="222">
        <v>0</v>
      </c>
      <c r="T561" s="223">
        <f>S561*H561</f>
        <v>0</v>
      </c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R561" s="224" t="s">
        <v>223</v>
      </c>
      <c r="AT561" s="224" t="s">
        <v>134</v>
      </c>
      <c r="AU561" s="224" t="s">
        <v>84</v>
      </c>
      <c r="AY561" s="17" t="s">
        <v>132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17" t="s">
        <v>82</v>
      </c>
      <c r="BK561" s="225">
        <f>ROUND(I561*H561,2)</f>
        <v>0</v>
      </c>
      <c r="BL561" s="17" t="s">
        <v>223</v>
      </c>
      <c r="BM561" s="224" t="s">
        <v>1082</v>
      </c>
    </row>
    <row r="562" s="13" customFormat="1">
      <c r="A562" s="13"/>
      <c r="B562" s="226"/>
      <c r="C562" s="227"/>
      <c r="D562" s="228" t="s">
        <v>140</v>
      </c>
      <c r="E562" s="229" t="s">
        <v>1</v>
      </c>
      <c r="F562" s="230" t="s">
        <v>1078</v>
      </c>
      <c r="G562" s="227"/>
      <c r="H562" s="229" t="s">
        <v>1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140</v>
      </c>
      <c r="AU562" s="236" t="s">
        <v>84</v>
      </c>
      <c r="AV562" s="13" t="s">
        <v>82</v>
      </c>
      <c r="AW562" s="13" t="s">
        <v>32</v>
      </c>
      <c r="AX562" s="13" t="s">
        <v>77</v>
      </c>
      <c r="AY562" s="236" t="s">
        <v>132</v>
      </c>
    </row>
    <row r="563" s="14" customFormat="1">
      <c r="A563" s="14"/>
      <c r="B563" s="237"/>
      <c r="C563" s="238"/>
      <c r="D563" s="228" t="s">
        <v>140</v>
      </c>
      <c r="E563" s="239" t="s">
        <v>1</v>
      </c>
      <c r="F563" s="240" t="s">
        <v>411</v>
      </c>
      <c r="G563" s="238"/>
      <c r="H563" s="241">
        <v>123.01600000000001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140</v>
      </c>
      <c r="AU563" s="247" t="s">
        <v>84</v>
      </c>
      <c r="AV563" s="14" t="s">
        <v>84</v>
      </c>
      <c r="AW563" s="14" t="s">
        <v>32</v>
      </c>
      <c r="AX563" s="14" t="s">
        <v>82</v>
      </c>
      <c r="AY563" s="247" t="s">
        <v>132</v>
      </c>
    </row>
    <row r="564" s="2" customFormat="1" ht="33" customHeight="1">
      <c r="A564" s="38"/>
      <c r="B564" s="39"/>
      <c r="C564" s="212" t="s">
        <v>1083</v>
      </c>
      <c r="D564" s="212" t="s">
        <v>134</v>
      </c>
      <c r="E564" s="213" t="s">
        <v>1084</v>
      </c>
      <c r="F564" s="214" t="s">
        <v>1085</v>
      </c>
      <c r="G564" s="215" t="s">
        <v>137</v>
      </c>
      <c r="H564" s="216">
        <v>196.68600000000001</v>
      </c>
      <c r="I564" s="217"/>
      <c r="J564" s="218">
        <f>ROUND(I564*H564,2)</f>
        <v>0</v>
      </c>
      <c r="K564" s="219"/>
      <c r="L564" s="44"/>
      <c r="M564" s="220" t="s">
        <v>1</v>
      </c>
      <c r="N564" s="221" t="s">
        <v>42</v>
      </c>
      <c r="O564" s="91"/>
      <c r="P564" s="222">
        <f>O564*H564</f>
        <v>0</v>
      </c>
      <c r="Q564" s="222">
        <v>0.00027999999999999998</v>
      </c>
      <c r="R564" s="222">
        <f>Q564*H564</f>
        <v>0.055072079999999995</v>
      </c>
      <c r="S564" s="222">
        <v>0</v>
      </c>
      <c r="T564" s="223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24" t="s">
        <v>223</v>
      </c>
      <c r="AT564" s="224" t="s">
        <v>134</v>
      </c>
      <c r="AU564" s="224" t="s">
        <v>84</v>
      </c>
      <c r="AY564" s="17" t="s">
        <v>132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17" t="s">
        <v>82</v>
      </c>
      <c r="BK564" s="225">
        <f>ROUND(I564*H564,2)</f>
        <v>0</v>
      </c>
      <c r="BL564" s="17" t="s">
        <v>223</v>
      </c>
      <c r="BM564" s="224" t="s">
        <v>1086</v>
      </c>
    </row>
    <row r="565" s="13" customFormat="1">
      <c r="A565" s="13"/>
      <c r="B565" s="226"/>
      <c r="C565" s="227"/>
      <c r="D565" s="228" t="s">
        <v>140</v>
      </c>
      <c r="E565" s="229" t="s">
        <v>1</v>
      </c>
      <c r="F565" s="230" t="s">
        <v>1078</v>
      </c>
      <c r="G565" s="227"/>
      <c r="H565" s="229" t="s">
        <v>1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140</v>
      </c>
      <c r="AU565" s="236" t="s">
        <v>84</v>
      </c>
      <c r="AV565" s="13" t="s">
        <v>82</v>
      </c>
      <c r="AW565" s="13" t="s">
        <v>32</v>
      </c>
      <c r="AX565" s="13" t="s">
        <v>77</v>
      </c>
      <c r="AY565" s="236" t="s">
        <v>132</v>
      </c>
    </row>
    <row r="566" s="14" customFormat="1">
      <c r="A566" s="14"/>
      <c r="B566" s="237"/>
      <c r="C566" s="238"/>
      <c r="D566" s="228" t="s">
        <v>140</v>
      </c>
      <c r="E566" s="239" t="s">
        <v>1</v>
      </c>
      <c r="F566" s="240" t="s">
        <v>411</v>
      </c>
      <c r="G566" s="238"/>
      <c r="H566" s="241">
        <v>123.01600000000001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140</v>
      </c>
      <c r="AU566" s="247" t="s">
        <v>84</v>
      </c>
      <c r="AV566" s="14" t="s">
        <v>84</v>
      </c>
      <c r="AW566" s="14" t="s">
        <v>32</v>
      </c>
      <c r="AX566" s="14" t="s">
        <v>77</v>
      </c>
      <c r="AY566" s="247" t="s">
        <v>132</v>
      </c>
    </row>
    <row r="567" s="13" customFormat="1">
      <c r="A567" s="13"/>
      <c r="B567" s="226"/>
      <c r="C567" s="227"/>
      <c r="D567" s="228" t="s">
        <v>140</v>
      </c>
      <c r="E567" s="229" t="s">
        <v>1</v>
      </c>
      <c r="F567" s="230" t="s">
        <v>1087</v>
      </c>
      <c r="G567" s="227"/>
      <c r="H567" s="229" t="s">
        <v>1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140</v>
      </c>
      <c r="AU567" s="236" t="s">
        <v>84</v>
      </c>
      <c r="AV567" s="13" t="s">
        <v>82</v>
      </c>
      <c r="AW567" s="13" t="s">
        <v>32</v>
      </c>
      <c r="AX567" s="13" t="s">
        <v>77</v>
      </c>
      <c r="AY567" s="236" t="s">
        <v>132</v>
      </c>
    </row>
    <row r="568" s="14" customFormat="1">
      <c r="A568" s="14"/>
      <c r="B568" s="237"/>
      <c r="C568" s="238"/>
      <c r="D568" s="228" t="s">
        <v>140</v>
      </c>
      <c r="E568" s="239" t="s">
        <v>1</v>
      </c>
      <c r="F568" s="240" t="s">
        <v>537</v>
      </c>
      <c r="G568" s="238"/>
      <c r="H568" s="241">
        <v>73.670000000000002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140</v>
      </c>
      <c r="AU568" s="247" t="s">
        <v>84</v>
      </c>
      <c r="AV568" s="14" t="s">
        <v>84</v>
      </c>
      <c r="AW568" s="14" t="s">
        <v>32</v>
      </c>
      <c r="AX568" s="14" t="s">
        <v>77</v>
      </c>
      <c r="AY568" s="247" t="s">
        <v>132</v>
      </c>
    </row>
    <row r="569" s="15" customFormat="1">
      <c r="A569" s="15"/>
      <c r="B569" s="248"/>
      <c r="C569" s="249"/>
      <c r="D569" s="228" t="s">
        <v>140</v>
      </c>
      <c r="E569" s="250" t="s">
        <v>1</v>
      </c>
      <c r="F569" s="251" t="s">
        <v>145</v>
      </c>
      <c r="G569" s="249"/>
      <c r="H569" s="252">
        <v>196.68600000000001</v>
      </c>
      <c r="I569" s="253"/>
      <c r="J569" s="249"/>
      <c r="K569" s="249"/>
      <c r="L569" s="254"/>
      <c r="M569" s="255"/>
      <c r="N569" s="256"/>
      <c r="O569" s="256"/>
      <c r="P569" s="256"/>
      <c r="Q569" s="256"/>
      <c r="R569" s="256"/>
      <c r="S569" s="256"/>
      <c r="T569" s="257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8" t="s">
        <v>140</v>
      </c>
      <c r="AU569" s="258" t="s">
        <v>84</v>
      </c>
      <c r="AV569" s="15" t="s">
        <v>138</v>
      </c>
      <c r="AW569" s="15" t="s">
        <v>32</v>
      </c>
      <c r="AX569" s="15" t="s">
        <v>82</v>
      </c>
      <c r="AY569" s="258" t="s">
        <v>132</v>
      </c>
    </row>
    <row r="570" s="12" customFormat="1" ht="25.92" customHeight="1">
      <c r="A570" s="12"/>
      <c r="B570" s="196"/>
      <c r="C570" s="197"/>
      <c r="D570" s="198" t="s">
        <v>76</v>
      </c>
      <c r="E570" s="199" t="s">
        <v>1088</v>
      </c>
      <c r="F570" s="199" t="s">
        <v>1089</v>
      </c>
      <c r="G570" s="197"/>
      <c r="H570" s="197"/>
      <c r="I570" s="200"/>
      <c r="J570" s="201">
        <f>BK570</f>
        <v>0</v>
      </c>
      <c r="K570" s="197"/>
      <c r="L570" s="202"/>
      <c r="M570" s="203"/>
      <c r="N570" s="204"/>
      <c r="O570" s="204"/>
      <c r="P570" s="205">
        <f>P571+P574</f>
        <v>0</v>
      </c>
      <c r="Q570" s="204"/>
      <c r="R570" s="205">
        <f>R571+R574</f>
        <v>0</v>
      </c>
      <c r="S570" s="204"/>
      <c r="T570" s="206">
        <f>T571+T574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07" t="s">
        <v>167</v>
      </c>
      <c r="AT570" s="208" t="s">
        <v>76</v>
      </c>
      <c r="AU570" s="208" t="s">
        <v>77</v>
      </c>
      <c r="AY570" s="207" t="s">
        <v>132</v>
      </c>
      <c r="BK570" s="209">
        <f>BK571+BK574</f>
        <v>0</v>
      </c>
    </row>
    <row r="571" s="12" customFormat="1" ht="22.8" customHeight="1">
      <c r="A571" s="12"/>
      <c r="B571" s="196"/>
      <c r="C571" s="197"/>
      <c r="D571" s="198" t="s">
        <v>76</v>
      </c>
      <c r="E571" s="210" t="s">
        <v>1090</v>
      </c>
      <c r="F571" s="210" t="s">
        <v>1091</v>
      </c>
      <c r="G571" s="197"/>
      <c r="H571" s="197"/>
      <c r="I571" s="200"/>
      <c r="J571" s="211">
        <f>BK571</f>
        <v>0</v>
      </c>
      <c r="K571" s="197"/>
      <c r="L571" s="202"/>
      <c r="M571" s="203"/>
      <c r="N571" s="204"/>
      <c r="O571" s="204"/>
      <c r="P571" s="205">
        <f>SUM(P572:P573)</f>
        <v>0</v>
      </c>
      <c r="Q571" s="204"/>
      <c r="R571" s="205">
        <f>SUM(R572:R573)</f>
        <v>0</v>
      </c>
      <c r="S571" s="204"/>
      <c r="T571" s="206">
        <f>SUM(T572:T573)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07" t="s">
        <v>167</v>
      </c>
      <c r="AT571" s="208" t="s">
        <v>76</v>
      </c>
      <c r="AU571" s="208" t="s">
        <v>82</v>
      </c>
      <c r="AY571" s="207" t="s">
        <v>132</v>
      </c>
      <c r="BK571" s="209">
        <f>SUM(BK572:BK573)</f>
        <v>0</v>
      </c>
    </row>
    <row r="572" s="2" customFormat="1" ht="16.5" customHeight="1">
      <c r="A572" s="38"/>
      <c r="B572" s="39"/>
      <c r="C572" s="212" t="s">
        <v>1092</v>
      </c>
      <c r="D572" s="212" t="s">
        <v>134</v>
      </c>
      <c r="E572" s="213" t="s">
        <v>1093</v>
      </c>
      <c r="F572" s="214" t="s">
        <v>1094</v>
      </c>
      <c r="G572" s="215" t="s">
        <v>784</v>
      </c>
      <c r="H572" s="216">
        <v>1</v>
      </c>
      <c r="I572" s="217"/>
      <c r="J572" s="218">
        <f>ROUND(I572*H572,2)</f>
        <v>0</v>
      </c>
      <c r="K572" s="219"/>
      <c r="L572" s="44"/>
      <c r="M572" s="220" t="s">
        <v>1</v>
      </c>
      <c r="N572" s="221" t="s">
        <v>42</v>
      </c>
      <c r="O572" s="91"/>
      <c r="P572" s="222">
        <f>O572*H572</f>
        <v>0</v>
      </c>
      <c r="Q572" s="222">
        <v>0</v>
      </c>
      <c r="R572" s="222">
        <f>Q572*H572</f>
        <v>0</v>
      </c>
      <c r="S572" s="222">
        <v>0</v>
      </c>
      <c r="T572" s="223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24" t="s">
        <v>1095</v>
      </c>
      <c r="AT572" s="224" t="s">
        <v>134</v>
      </c>
      <c r="AU572" s="224" t="s">
        <v>84</v>
      </c>
      <c r="AY572" s="17" t="s">
        <v>132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17" t="s">
        <v>82</v>
      </c>
      <c r="BK572" s="225">
        <f>ROUND(I572*H572,2)</f>
        <v>0</v>
      </c>
      <c r="BL572" s="17" t="s">
        <v>1095</v>
      </c>
      <c r="BM572" s="224" t="s">
        <v>1096</v>
      </c>
    </row>
    <row r="573" s="2" customFormat="1" ht="16.5" customHeight="1">
      <c r="A573" s="38"/>
      <c r="B573" s="39"/>
      <c r="C573" s="212" t="s">
        <v>1097</v>
      </c>
      <c r="D573" s="212" t="s">
        <v>134</v>
      </c>
      <c r="E573" s="213" t="s">
        <v>1098</v>
      </c>
      <c r="F573" s="214" t="s">
        <v>1099</v>
      </c>
      <c r="G573" s="215" t="s">
        <v>784</v>
      </c>
      <c r="H573" s="216">
        <v>1</v>
      </c>
      <c r="I573" s="217"/>
      <c r="J573" s="218">
        <f>ROUND(I573*H573,2)</f>
        <v>0</v>
      </c>
      <c r="K573" s="219"/>
      <c r="L573" s="44"/>
      <c r="M573" s="220" t="s">
        <v>1</v>
      </c>
      <c r="N573" s="221" t="s">
        <v>42</v>
      </c>
      <c r="O573" s="91"/>
      <c r="P573" s="222">
        <f>O573*H573</f>
        <v>0</v>
      </c>
      <c r="Q573" s="222">
        <v>0</v>
      </c>
      <c r="R573" s="222">
        <f>Q573*H573</f>
        <v>0</v>
      </c>
      <c r="S573" s="222">
        <v>0</v>
      </c>
      <c r="T573" s="223">
        <f>S573*H573</f>
        <v>0</v>
      </c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R573" s="224" t="s">
        <v>1095</v>
      </c>
      <c r="AT573" s="224" t="s">
        <v>134</v>
      </c>
      <c r="AU573" s="224" t="s">
        <v>84</v>
      </c>
      <c r="AY573" s="17" t="s">
        <v>132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17" t="s">
        <v>82</v>
      </c>
      <c r="BK573" s="225">
        <f>ROUND(I573*H573,2)</f>
        <v>0</v>
      </c>
      <c r="BL573" s="17" t="s">
        <v>1095</v>
      </c>
      <c r="BM573" s="224" t="s">
        <v>1100</v>
      </c>
    </row>
    <row r="574" s="12" customFormat="1" ht="22.8" customHeight="1">
      <c r="A574" s="12"/>
      <c r="B574" s="196"/>
      <c r="C574" s="197"/>
      <c r="D574" s="198" t="s">
        <v>76</v>
      </c>
      <c r="E574" s="210" t="s">
        <v>1101</v>
      </c>
      <c r="F574" s="210" t="s">
        <v>1102</v>
      </c>
      <c r="G574" s="197"/>
      <c r="H574" s="197"/>
      <c r="I574" s="200"/>
      <c r="J574" s="211">
        <f>BK574</f>
        <v>0</v>
      </c>
      <c r="K574" s="197"/>
      <c r="L574" s="202"/>
      <c r="M574" s="203"/>
      <c r="N574" s="204"/>
      <c r="O574" s="204"/>
      <c r="P574" s="205">
        <f>P575</f>
        <v>0</v>
      </c>
      <c r="Q574" s="204"/>
      <c r="R574" s="205">
        <f>R575</f>
        <v>0</v>
      </c>
      <c r="S574" s="204"/>
      <c r="T574" s="206">
        <f>T575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7" t="s">
        <v>167</v>
      </c>
      <c r="AT574" s="208" t="s">
        <v>76</v>
      </c>
      <c r="AU574" s="208" t="s">
        <v>82</v>
      </c>
      <c r="AY574" s="207" t="s">
        <v>132</v>
      </c>
      <c r="BK574" s="209">
        <f>BK575</f>
        <v>0</v>
      </c>
    </row>
    <row r="575" s="2" customFormat="1" ht="21.75" customHeight="1">
      <c r="A575" s="38"/>
      <c r="B575" s="39"/>
      <c r="C575" s="212" t="s">
        <v>1103</v>
      </c>
      <c r="D575" s="212" t="s">
        <v>134</v>
      </c>
      <c r="E575" s="213" t="s">
        <v>1104</v>
      </c>
      <c r="F575" s="214" t="s">
        <v>1105</v>
      </c>
      <c r="G575" s="215" t="s">
        <v>789</v>
      </c>
      <c r="H575" s="270"/>
      <c r="I575" s="217"/>
      <c r="J575" s="218">
        <f>ROUND(I575*H575,2)</f>
        <v>0</v>
      </c>
      <c r="K575" s="219"/>
      <c r="L575" s="44"/>
      <c r="M575" s="271" t="s">
        <v>1</v>
      </c>
      <c r="N575" s="272" t="s">
        <v>42</v>
      </c>
      <c r="O575" s="273"/>
      <c r="P575" s="274">
        <f>O575*H575</f>
        <v>0</v>
      </c>
      <c r="Q575" s="274">
        <v>0</v>
      </c>
      <c r="R575" s="274">
        <f>Q575*H575</f>
        <v>0</v>
      </c>
      <c r="S575" s="274">
        <v>0</v>
      </c>
      <c r="T575" s="275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4" t="s">
        <v>1095</v>
      </c>
      <c r="AT575" s="224" t="s">
        <v>134</v>
      </c>
      <c r="AU575" s="224" t="s">
        <v>84</v>
      </c>
      <c r="AY575" s="17" t="s">
        <v>132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17" t="s">
        <v>82</v>
      </c>
      <c r="BK575" s="225">
        <f>ROUND(I575*H575,2)</f>
        <v>0</v>
      </c>
      <c r="BL575" s="17" t="s">
        <v>1095</v>
      </c>
      <c r="BM575" s="224" t="s">
        <v>1106</v>
      </c>
    </row>
    <row r="576" s="2" customFormat="1" ht="6.96" customHeight="1">
      <c r="A576" s="38"/>
      <c r="B576" s="66"/>
      <c r="C576" s="67"/>
      <c r="D576" s="67"/>
      <c r="E576" s="67"/>
      <c r="F576" s="67"/>
      <c r="G576" s="67"/>
      <c r="H576" s="67"/>
      <c r="I576" s="67"/>
      <c r="J576" s="67"/>
      <c r="K576" s="67"/>
      <c r="L576" s="44"/>
      <c r="M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</sheetData>
  <sheetProtection sheet="1" autoFilter="0" formatColumns="0" formatRows="0" objects="1" scenarios="1" spinCount="100000" saltValue="yggl3v4pKa+GkPUQkH1EyKbWpg6kFYy7se/Y6EDo/qJATHw9sbepPlxLiSXghtvw4yIq193kbLNFfEF2dR/hlw==" hashValue="ZGsk+jYvRLm0bwDZSy3wEi831t8EvVCChTx3+TzSRQY8nKHAhz0e6ebzKvys0/lfes210Zvzd/DKyndriIuzOg==" algorithmName="SHA-512" password="CC35"/>
  <autoFilter ref="C137:K575"/>
  <mergeCells count="6">
    <mergeCell ref="E7:H7"/>
    <mergeCell ref="E16:H16"/>
    <mergeCell ref="E25:H25"/>
    <mergeCell ref="E85:H85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2023-10-17T06:26:44Z</dcterms:created>
  <dcterms:modified xsi:type="dcterms:W3CDTF">2023-10-17T06:26:47Z</dcterms:modified>
</cp:coreProperties>
</file>