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 - SO 102 - Autobusové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'20 - SO 102 - Autobusové ...'!$C$127:$K$263</definedName>
    <definedName name="_xlnm.Print_Area" localSheetId="1">'20 - SO 102 - Autobusové ...'!$C$4:$J$76,'20 - SO 102 - Autobusové ...'!$C$82:$J$109,'20 - SO 102 - Autobusové ...'!$C$115:$K$263</definedName>
    <definedName name="_xlnm.Print_Titles" localSheetId="1">'20 - SO 102 - Autobusové ...'!$127:$127</definedName>
  </definedNames>
  <calcPr/>
</workbook>
</file>

<file path=xl/calcChain.xml><?xml version="1.0" encoding="utf-8"?>
<calcChain xmlns="http://schemas.openxmlformats.org/spreadsheetml/2006/main">
  <c i="1" l="1" r="AY95"/>
  <c i="2" r="J37"/>
  <c r="J36"/>
  <c r="J35"/>
  <c i="1" r="AX95"/>
  <c i="2"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T252"/>
  <c r="T251"/>
  <c r="R253"/>
  <c r="R252"/>
  <c r="R251"/>
  <c r="P253"/>
  <c r="P252"/>
  <c r="P251"/>
  <c r="BI250"/>
  <c r="BH250"/>
  <c r="BG250"/>
  <c r="BF250"/>
  <c r="T250"/>
  <c r="T249"/>
  <c r="R250"/>
  <c r="R249"/>
  <c r="P250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85"/>
  <c i="1" r="L90"/>
  <c r="AM90"/>
  <c r="AM89"/>
  <c r="L89"/>
  <c r="AM87"/>
  <c r="L87"/>
  <c r="L85"/>
  <c r="L84"/>
  <c i="2" r="J230"/>
  <c r="J259"/>
  <c r="J220"/>
  <c r="BK259"/>
  <c r="J191"/>
  <c r="J139"/>
  <c r="BK178"/>
  <c r="J170"/>
  <c r="BK234"/>
  <c r="J196"/>
  <c r="BK155"/>
  <c r="J250"/>
  <c r="BK226"/>
  <c r="BK144"/>
  <c r="BK181"/>
  <c r="J205"/>
  <c r="J212"/>
  <c r="BK215"/>
  <c r="J243"/>
  <c r="BK242"/>
  <c r="BK137"/>
  <c r="BK166"/>
  <c r="J166"/>
  <c r="J210"/>
  <c r="BK239"/>
  <c r="J215"/>
  <c r="J146"/>
  <c r="J163"/>
  <c r="BK213"/>
  <c r="J213"/>
  <c r="J257"/>
  <c r="BK248"/>
  <c r="BK246"/>
  <c r="J184"/>
  <c r="BK245"/>
  <c r="BK240"/>
  <c r="BK175"/>
  <c r="BK131"/>
  <c r="J253"/>
  <c r="BK203"/>
  <c r="J168"/>
  <c r="BK220"/>
  <c r="J201"/>
  <c r="BK157"/>
  <c r="BK256"/>
  <c r="J228"/>
  <c r="BK148"/>
  <c r="J242"/>
  <c r="BK230"/>
  <c r="BK195"/>
  <c r="BK193"/>
  <c r="J203"/>
  <c r="BK196"/>
  <c r="BK170"/>
  <c r="J175"/>
  <c r="J144"/>
  <c r="J173"/>
  <c r="J236"/>
  <c r="J155"/>
  <c r="BK149"/>
  <c r="J183"/>
  <c r="BK173"/>
  <c r="BK134"/>
  <c r="BK257"/>
  <c r="J133"/>
  <c r="BK184"/>
  <c r="BK161"/>
  <c r="BK263"/>
  <c r="BK139"/>
  <c r="J142"/>
  <c r="BK177"/>
  <c r="J134"/>
  <c r="J262"/>
  <c r="BK205"/>
  <c r="BK253"/>
  <c r="J246"/>
  <c r="J131"/>
  <c r="J209"/>
  <c r="J211"/>
  <c r="J153"/>
  <c r="J34"/>
  <c r="BK243"/>
  <c r="J218"/>
  <c r="BK210"/>
  <c r="J260"/>
  <c r="J263"/>
  <c r="J148"/>
  <c r="BK168"/>
  <c r="J261"/>
  <c r="J248"/>
  <c r="J149"/>
  <c r="BK232"/>
  <c r="BK146"/>
  <c r="BK214"/>
  <c r="BK163"/>
  <c r="J240"/>
  <c r="J222"/>
  <c r="BK142"/>
  <c r="BK218"/>
  <c r="J255"/>
  <c r="J245"/>
  <c r="J208"/>
  <c r="BK191"/>
  <c r="J161"/>
  <c r="BK236"/>
  <c r="J232"/>
  <c r="BK133"/>
  <c r="J187"/>
  <c r="J193"/>
  <c r="BK255"/>
  <c r="BK261"/>
  <c r="BK212"/>
  <c r="J226"/>
  <c r="J151"/>
  <c r="J256"/>
  <c r="BK151"/>
  <c r="BK250"/>
  <c r="BK208"/>
  <c r="BK183"/>
  <c r="BK209"/>
  <c r="BK262"/>
  <c r="BK199"/>
  <c r="J234"/>
  <c r="BK260"/>
  <c r="J239"/>
  <c r="BK228"/>
  <c r="J157"/>
  <c r="J181"/>
  <c r="J195"/>
  <c r="BK237"/>
  <c r="BK211"/>
  <c r="J137"/>
  <c r="BK201"/>
  <c r="J214"/>
  <c i="1" r="AS94"/>
  <c i="2" r="BK153"/>
  <c r="J199"/>
  <c r="J237"/>
  <c r="BK187"/>
  <c r="J178"/>
  <c r="BK222"/>
  <c r="J177"/>
  <c l="1" r="T130"/>
  <c r="P130"/>
  <c r="T180"/>
  <c r="BK130"/>
  <c r="BK186"/>
  <c r="J186"/>
  <c r="J101"/>
  <c r="R207"/>
  <c r="T207"/>
  <c r="R130"/>
  <c r="R180"/>
  <c r="BK244"/>
  <c r="J244"/>
  <c r="J103"/>
  <c r="T165"/>
  <c r="P186"/>
  <c r="R254"/>
  <c r="P207"/>
  <c r="P254"/>
  <c r="BK165"/>
  <c r="J165"/>
  <c r="J99"/>
  <c r="BK207"/>
  <c r="J207"/>
  <c r="J102"/>
  <c r="R244"/>
  <c r="BK254"/>
  <c r="J254"/>
  <c r="J107"/>
  <c r="P258"/>
  <c r="R165"/>
  <c r="P180"/>
  <c r="R186"/>
  <c r="P244"/>
  <c r="BK258"/>
  <c r="J258"/>
  <c r="J108"/>
  <c r="R258"/>
  <c r="P165"/>
  <c r="BK180"/>
  <c r="J180"/>
  <c r="J100"/>
  <c r="T186"/>
  <c r="T244"/>
  <c r="T254"/>
  <c r="T258"/>
  <c r="BK249"/>
  <c r="J249"/>
  <c r="J104"/>
  <c r="BK252"/>
  <c r="J252"/>
  <c r="J106"/>
  <c r="BE148"/>
  <c r="BE213"/>
  <c r="BE139"/>
  <c r="BE155"/>
  <c r="BE161"/>
  <c r="BE166"/>
  <c r="BE184"/>
  <c r="BE205"/>
  <c r="BE211"/>
  <c r="F92"/>
  <c r="J122"/>
  <c r="BE168"/>
  <c r="BE214"/>
  <c r="BE226"/>
  <c r="BE144"/>
  <c r="BE151"/>
  <c r="BE193"/>
  <c r="BE239"/>
  <c r="BE242"/>
  <c r="BE245"/>
  <c r="BE257"/>
  <c r="BE178"/>
  <c r="BE215"/>
  <c r="BE183"/>
  <c r="BE199"/>
  <c r="BE203"/>
  <c r="BE230"/>
  <c r="BE260"/>
  <c r="BE261"/>
  <c r="BE262"/>
  <c r="BE195"/>
  <c r="BE201"/>
  <c r="BE222"/>
  <c r="BE237"/>
  <c r="BE246"/>
  <c r="BE248"/>
  <c r="BE250"/>
  <c i="1" r="AW95"/>
  <c i="2" r="BE133"/>
  <c r="BE146"/>
  <c r="BE153"/>
  <c r="BE163"/>
  <c r="BE191"/>
  <c r="E118"/>
  <c r="BE131"/>
  <c r="BE134"/>
  <c r="BE196"/>
  <c r="BE210"/>
  <c r="BE232"/>
  <c r="BE137"/>
  <c r="BE149"/>
  <c r="BE157"/>
  <c r="BE170"/>
  <c r="BE175"/>
  <c r="BE181"/>
  <c r="BE209"/>
  <c r="BE177"/>
  <c r="BE187"/>
  <c r="BE212"/>
  <c r="BE208"/>
  <c r="BE218"/>
  <c r="BE236"/>
  <c r="BE240"/>
  <c r="BE243"/>
  <c r="BE263"/>
  <c r="BE173"/>
  <c r="BE234"/>
  <c r="BE142"/>
  <c r="BE220"/>
  <c r="BE228"/>
  <c r="BE253"/>
  <c r="BE255"/>
  <c r="BE256"/>
  <c r="BE259"/>
  <c r="F36"/>
  <c i="1" r="BC95"/>
  <c r="BC94"/>
  <c r="AY94"/>
  <c i="2" r="F34"/>
  <c i="1" r="BA95"/>
  <c r="BA94"/>
  <c r="W30"/>
  <c i="2" r="F35"/>
  <c i="1" r="BB95"/>
  <c r="BB94"/>
  <c r="W31"/>
  <c i="2" r="F37"/>
  <c i="1" r="BD95"/>
  <c r="BD94"/>
  <c r="W33"/>
  <c i="2" l="1" r="R129"/>
  <c r="R128"/>
  <c r="BK129"/>
  <c r="P129"/>
  <c r="P128"/>
  <c i="1" r="AU95"/>
  <c i="2" r="T129"/>
  <c r="T128"/>
  <c r="J130"/>
  <c r="J98"/>
  <c r="BK251"/>
  <c r="J251"/>
  <c r="J105"/>
  <c i="1" r="AU94"/>
  <c i="2" r="F33"/>
  <c i="1" r="AZ95"/>
  <c r="AZ94"/>
  <c r="W29"/>
  <c r="W32"/>
  <c r="AW94"/>
  <c r="AK30"/>
  <c i="2" r="J33"/>
  <c i="1" r="AV95"/>
  <c r="AT95"/>
  <c r="AX94"/>
  <c i="2" l="1" r="BK128"/>
  <c r="J128"/>
  <c r="J96"/>
  <c r="J129"/>
  <c r="J97"/>
  <c i="1" r="AV94"/>
  <c r="AK29"/>
  <c i="2" l="1" r="J30"/>
  <c i="1" r="AG95"/>
  <c r="AG94"/>
  <c r="AK26"/>
  <c r="AK35"/>
  <c r="AT94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<sst xmlns="http://schemas.openxmlformats.org/spreadsheetml/2006/main">
  <si>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</si>
  <si>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</si>
  <si>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</si>
  <si>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</si>
  <si>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{c79a52c1-982b-453f-a48f-b9fb4157c572}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</si>
  <si>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</si>
  <si>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</si>
  <si>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</si>
  <si>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</si>
  <si>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</si>
  <si>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</si>
  <si>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</si>
  <si>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</si>
  <si>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</si>
  <si>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Y547ak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</si>
  <si>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</si>
  <si>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</si>
  <si>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Novostavba Autobusových zálivů v obci Dolní Nivy</t>
  </si>
  <si>
    <t>KSO:</t>
  </si>
  <si>
    <t>CC-CZ:</t>
  </si>
  <si>
    <t>Místo:</t>
  </si>
  <si>
    <t>Dolní Niny</t>
  </si>
  <si>
    <t>Datum:</t>
  </si>
  <si>
    <t>15. 3. 2025</t>
  </si>
  <si>
    <t>Zadavatel:</t>
  </si>
  <si>
    <t>IČ:</t>
  </si>
  <si>
    <t>Obec Dolní Nivy</t>
  </si>
  <si>
    <t>DIČ:</t>
  </si>
  <si>
    <t>Uchazeč:</t>
  </si>
  <si>
    <t>Vyplň údaj</t>
  </si>
  <si>
    <t>Projektant:</t>
  </si>
  <si>
    <t>Nováček Jiří</t>
  </si>
  <si>
    <t>True</t>
  </si>
  <si>
    <t>Zpracovatel:</t>
  </si>
  <si>
    <t>Milan Hájek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</si>
  <si>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</si>
  <si>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</si>
  <si>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</si>
  <si>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</si>
  <si>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</si>
  <si>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</si>
  <si>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</si>
  <si>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</si>
  <si>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</si>
  <si>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</si>
  <si>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</si>
  <si>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</si>
  <si>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</si>
  <si>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</si>
  <si>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</si>
  <si>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</si>
  <si>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</si>
  <si>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</si>
  <si>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</si>
  <si>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</si>
  <si>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</si>
  <si>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</si>
  <si>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</si>
  <si>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</si>
  <si>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</si>
  <si>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</si>
  <si>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</si>
  <si>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</si>
  <si>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</si>
  <si>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</si>
  <si>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</si>
  <si>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</si>
  <si>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</si>
  <si>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</si>
  <si>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</si>
  <si>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</si>
  <si>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</si>
  <si>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</si>
  <si>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</si>
  <si>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</si>
  <si>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</si>
  <si>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</si>
  <si>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</si>
  <si>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</si>
  <si>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</si>
  <si>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</si>
  <si>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</t>
  </si>
  <si>
    <t>SO 102 - Autobusové zálivy Dolní Nivy</t>
  </si>
  <si>
    <t>STA</t>
  </si>
  <si>
    <t>1</t>
  </si>
  <si>
    <t>{ff0c6ca1-b2e8-4890-ac4c-315306ff7cb2}</t>
  </si>
  <si>
    <t>2</t>
  </si>
  <si>
    <t>KRYCÍ LIST SOUPISU PRACÍ</t>
  </si>
  <si>
    <t>Objekt:</t>
  </si>
  <si>
    <t>20 - SO 102 - Autobusové zálivy Dolní Nivy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</si>
  <si>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</si>
  <si>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</si>
  <si>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</si>
  <si>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</si>
  <si>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</si>
  <si>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</si>
  <si>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</si>
  <si>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</si>
  <si>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</si>
  <si>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</si>
  <si>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</si>
  <si>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</si>
  <si>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</si>
  <si>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</si>
  <si>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</si>
  <si>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</si>
  <si>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</si>
  <si>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</si>
  <si>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</si>
  <si>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</si>
  <si>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</si>
  <si>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</si>
  <si>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</si>
  <si>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</si>
  <si>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</si>
  <si>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</si>
  <si>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</si>
  <si>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</si>
  <si>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</si>
  <si>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</si>
  <si>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</si>
  <si>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</si>
  <si>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</si>
  <si>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</si>
  <si>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</si>
  <si>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113154513</t>
  </si>
  <si>
    <t>Frézování živičného krytu tl 50 mm pruh š do 0,5 m pl do 500 m2</t>
  </si>
  <si>
    <t>m2</t>
  </si>
  <si>
    <t>CS ÚRS 2025 01</t>
  </si>
  <si>
    <t>4</t>
  </si>
  <si>
    <t>-292591584</t>
  </si>
  <si>
    <t>VV</t>
  </si>
  <si>
    <t>118,3*0,4</t>
  </si>
  <si>
    <t>113154518</t>
  </si>
  <si>
    <t>Frézování živičného krytu tl 100 mm pruh š do 0,5 m pl do 500 m2</t>
  </si>
  <si>
    <t>1303324645</t>
  </si>
  <si>
    <t>3</t>
  </si>
  <si>
    <t>122251104</t>
  </si>
  <si>
    <t>Odkopávky a prokopávky nezapažené v hornině třídy těžitelnosti I skupiny 3 objem do 500 m3 strojně</t>
  </si>
  <si>
    <t>m3</t>
  </si>
  <si>
    <t>-930936969</t>
  </si>
  <si>
    <t>(125+17)*0,24</t>
  </si>
  <si>
    <t>88*0,49</t>
  </si>
  <si>
    <t>131251100</t>
  </si>
  <si>
    <t>Hloubení jam nezapažených v hornině třídy těžitelnosti I skupiny 3 objem do 20 m3 strojně</t>
  </si>
  <si>
    <t>-687723408</t>
  </si>
  <si>
    <t>1*2,5*1 "vsak</t>
  </si>
  <si>
    <t>5</t>
  </si>
  <si>
    <t>132251102</t>
  </si>
  <si>
    <t>Hloubení rýh nezapažených š do 800 mm v hornině třídy těžitelnosti I skupiny 3 objem do 50 m3 strojně</t>
  </si>
  <si>
    <t>-1335111851</t>
  </si>
  <si>
    <t>53*0,3*0,3 "drenáž</t>
  </si>
  <si>
    <t>3*0,6*0,5*2 "posedová zídka</t>
  </si>
  <si>
    <t>6</t>
  </si>
  <si>
    <t>162751117</t>
  </si>
  <si>
    <t>Vodorovné přemístění přes 9 000 do 10000 m výkopku/sypaniny z horniny třídy těžitelnosti I skupiny 1 až 3</t>
  </si>
  <si>
    <t>-1297362073</t>
  </si>
  <si>
    <t>77,2+2,5+6,57-1,25</t>
  </si>
  <si>
    <t>7</t>
  </si>
  <si>
    <t>171151103</t>
  </si>
  <si>
    <t>Uložení sypaniny z hornin soudržných do násypů zhutněných strojně</t>
  </si>
  <si>
    <t>867273779</t>
  </si>
  <si>
    <t>27*0,8</t>
  </si>
  <si>
    <t>8</t>
  </si>
  <si>
    <t>M</t>
  </si>
  <si>
    <t>58331200</t>
  </si>
  <si>
    <t>štěrkopísek netříděný</t>
  </si>
  <si>
    <t>t</t>
  </si>
  <si>
    <t>2047220266</t>
  </si>
  <si>
    <t>21,6*2 'Přepočtené koeficientem množství</t>
  </si>
  <si>
    <t>9</t>
  </si>
  <si>
    <t>171251201</t>
  </si>
  <si>
    <t>Uložení sypaniny na skládky nebo meziskládky</t>
  </si>
  <si>
    <t>1331826004</t>
  </si>
  <si>
    <t>10</t>
  </si>
  <si>
    <t>171201231</t>
  </si>
  <si>
    <t>Poplatek za uložení zeminy a kamení na recyklační skládce (skládkovné) kód odpadu 17 05 04</t>
  </si>
  <si>
    <t>-1597679747</t>
  </si>
  <si>
    <t>85,02*2 'Přepočtené koeficientem množství</t>
  </si>
  <si>
    <t>11</t>
  </si>
  <si>
    <t>174151101</t>
  </si>
  <si>
    <t>Zásyp jam, šachet rýh nebo kolem objektů sypaninou se zhutněním</t>
  </si>
  <si>
    <t>-1688977550</t>
  </si>
  <si>
    <t>1*2,5*0,5 "vsak</t>
  </si>
  <si>
    <t>181411132</t>
  </si>
  <si>
    <t>Založení parkového trávníku výsevem pl do 1000 m2 ve svahu přes 1:5 do 1:2</t>
  </si>
  <si>
    <t>-784184994</t>
  </si>
  <si>
    <t>82 "travnaté plochy</t>
  </si>
  <si>
    <t>13</t>
  </si>
  <si>
    <t>00572410</t>
  </si>
  <si>
    <t>osivo směs travní parková</t>
  </si>
  <si>
    <t>kg</t>
  </si>
  <si>
    <t>1336853122</t>
  </si>
  <si>
    <t>82*0,02 'Přepočtené koeficientem množství</t>
  </si>
  <si>
    <t>14</t>
  </si>
  <si>
    <t>181951112</t>
  </si>
  <si>
    <t>Úprava pláně v hornině třídy těžitelnosti I skupiny 1 až 3 se zhutněním strojně</t>
  </si>
  <si>
    <t>-1132774307</t>
  </si>
  <si>
    <t>125 "zámková dlažba</t>
  </si>
  <si>
    <t>17 "reliéfní dlažba</t>
  </si>
  <si>
    <t>88 "zámková dlažba pojízdná</t>
  </si>
  <si>
    <t>15</t>
  </si>
  <si>
    <t>182351123</t>
  </si>
  <si>
    <t>Rozprostření ornice pl přes 100 do 500 m2 ve svahu přes 1:5 tl vrstvy do 200 mm strojně</t>
  </si>
  <si>
    <t>1950785874</t>
  </si>
  <si>
    <t>16</t>
  </si>
  <si>
    <t>10371500</t>
  </si>
  <si>
    <t>substrát pro trávníky VL</t>
  </si>
  <si>
    <t>318867450</t>
  </si>
  <si>
    <t>82*0,1 'Přepočtené koeficientem množství</t>
  </si>
  <si>
    <t>Zakládání</t>
  </si>
  <si>
    <t>17</t>
  </si>
  <si>
    <t>211531111</t>
  </si>
  <si>
    <t>Výplň odvodňovacích žeber nebo trativodů kamenivem hrubým drceným frakce 16 až 63 mm</t>
  </si>
  <si>
    <t>-1251151575</t>
  </si>
  <si>
    <t>18</t>
  </si>
  <si>
    <t>211561111</t>
  </si>
  <si>
    <t>Výplň odvodňovacích žeber nebo trativodů kamenivem hrubým drceným frakce 4 až 16 mm</t>
  </si>
  <si>
    <t>-1729374306</t>
  </si>
  <si>
    <t>53*0,3*0,2</t>
  </si>
  <si>
    <t>19</t>
  </si>
  <si>
    <t>211971110</t>
  </si>
  <si>
    <t>Zřízení opláštění žeber nebo trativodů geotextilií v rýze nebo zářezu sklonu do 1:2</t>
  </si>
  <si>
    <t>1609542791</t>
  </si>
  <si>
    <t>53*(0,3*2+0,2*2)</t>
  </si>
  <si>
    <t>53*1,1 'Přepočtené koeficientem množství</t>
  </si>
  <si>
    <t>69311172</t>
  </si>
  <si>
    <t>geotextilie PP s ÚV stabilizací 300g/m2</t>
  </si>
  <si>
    <t>1101700629</t>
  </si>
  <si>
    <t>212572121</t>
  </si>
  <si>
    <t>Lože pro trativody z kameniva drobného těženého</t>
  </si>
  <si>
    <t>96803684</t>
  </si>
  <si>
    <t>53*0,4*0,1</t>
  </si>
  <si>
    <t>22</t>
  </si>
  <si>
    <t>212755214</t>
  </si>
  <si>
    <t>Trativody z drenážních trubek plastových flexibilních DN 100 mm bez lože a obsypu</t>
  </si>
  <si>
    <t>m</t>
  </si>
  <si>
    <t>1064399951</t>
  </si>
  <si>
    <t>23</t>
  </si>
  <si>
    <t>274313711</t>
  </si>
  <si>
    <t>Základové pasy z betonu tř. C 20/25</t>
  </si>
  <si>
    <t>1493410687</t>
  </si>
  <si>
    <t>Svislé a kompletní konstrukce</t>
  </si>
  <si>
    <t>24</t>
  </si>
  <si>
    <t>311213213</t>
  </si>
  <si>
    <t>Zdivo z pravidelných kamenů na maltu objem jednoho kamene do 0,02 m3 š spáry přes 10 do 20 mm</t>
  </si>
  <si>
    <t>-1505536744</t>
  </si>
  <si>
    <t>25</t>
  </si>
  <si>
    <t>311213912</t>
  </si>
  <si>
    <t>Příplatek k cenám zdění zdiva z kamene na maltu za oboustranné lícování zdiva</t>
  </si>
  <si>
    <t>-610041116</t>
  </si>
  <si>
    <t>26</t>
  </si>
  <si>
    <t>311213921</t>
  </si>
  <si>
    <t>Příplatek k cenám zdění zdiva z kamene na maltu za vytvoření hrany rohu</t>
  </si>
  <si>
    <t>-1495913804</t>
  </si>
  <si>
    <t>0,5*4*2</t>
  </si>
  <si>
    <t>Komunikace pozemní</t>
  </si>
  <si>
    <t>27</t>
  </si>
  <si>
    <t>564251011</t>
  </si>
  <si>
    <t>Podklad nebo podsyp ze štěrkopísku ŠP plochy do 100 m2 tl 150 mm</t>
  </si>
  <si>
    <t>214719696</t>
  </si>
  <si>
    <t>88 "zámková dlažba pojízdná fr.0/16</t>
  </si>
  <si>
    <t>125 "zámková dlažba fr.0/16</t>
  </si>
  <si>
    <t>17 "reliéfní dlažba fr.0/16</t>
  </si>
  <si>
    <t>28</t>
  </si>
  <si>
    <t>564861111</t>
  </si>
  <si>
    <t>Podklad ze štěrkodrtě ŠD plochy přes 100 m2 tl 200 mm</t>
  </si>
  <si>
    <t>1141082214</t>
  </si>
  <si>
    <t>88 "zámková dlažba pojízdná fr.32/63</t>
  </si>
  <si>
    <t>29</t>
  </si>
  <si>
    <t>573211112</t>
  </si>
  <si>
    <t>Postřik živičný spojovací z asfaltu v množství 0,70 kg/m2</t>
  </si>
  <si>
    <t>-1686019064</t>
  </si>
  <si>
    <t>30</t>
  </si>
  <si>
    <t>577134111</t>
  </si>
  <si>
    <t>Asfaltový beton vrstva obrusná ACO 11+ (ABS) tř. I tl 40 mm š do 3 m z nemodifikovaného asfaltu</t>
  </si>
  <si>
    <t>-1850604718</t>
  </si>
  <si>
    <t>31</t>
  </si>
  <si>
    <t>596211110</t>
  </si>
  <si>
    <t>Kladení zámkové dlažby komunikací pro pěší ručně tl 60 mm skupiny A pl do 50 m2</t>
  </si>
  <si>
    <t>-2095587315</t>
  </si>
  <si>
    <t>32</t>
  </si>
  <si>
    <t>59245018</t>
  </si>
  <si>
    <t>dlažba skladebná betonová 200x100mm tl 60mm přírodní</t>
  </si>
  <si>
    <t>-264965847</t>
  </si>
  <si>
    <t>125*1,03 'Přepočtené koeficientem množství</t>
  </si>
  <si>
    <t>33</t>
  </si>
  <si>
    <t>59245006</t>
  </si>
  <si>
    <t>dlažba pro nevidomé betonová 200x100mm tl 60mm barevná</t>
  </si>
  <si>
    <t>-85104841</t>
  </si>
  <si>
    <t>17*1,03 'Přepočtené koeficientem množství</t>
  </si>
  <si>
    <t>34</t>
  </si>
  <si>
    <t>596212332</t>
  </si>
  <si>
    <t>Kladení zámkové dlažby pozemních komunikací ručně tl do 100 mm skupiny C pl do 300 m2</t>
  </si>
  <si>
    <t>278277474</t>
  </si>
  <si>
    <t>35</t>
  </si>
  <si>
    <t>59245296</t>
  </si>
  <si>
    <t>dlažba zámková betonová tvaru I 200x165mm tl 100mm přírodní</t>
  </si>
  <si>
    <t>366489263</t>
  </si>
  <si>
    <t>88*1,05 'Přepočtené koeficientem množství</t>
  </si>
  <si>
    <t>Ostatní konstrukce a práce, bourání</t>
  </si>
  <si>
    <t>36</t>
  </si>
  <si>
    <t>914111111</t>
  </si>
  <si>
    <t>Montáž svislé dopravní značky do velikosti 1 m2 objímkami na sloupek nebo konzolu</t>
  </si>
  <si>
    <t>kus</t>
  </si>
  <si>
    <t>-897130700</t>
  </si>
  <si>
    <t>37</t>
  </si>
  <si>
    <t>404442570</t>
  </si>
  <si>
    <t>značka svislá Ij4c</t>
  </si>
  <si>
    <t>1106361255</t>
  </si>
  <si>
    <t>38</t>
  </si>
  <si>
    <t>914511112</t>
  </si>
  <si>
    <t>Montáž sloupku dopravních značek délky do 3,5 m s betonovým základem a patkou D 60 mm</t>
  </si>
  <si>
    <t>447239915</t>
  </si>
  <si>
    <t>39</t>
  </si>
  <si>
    <t>404452250</t>
  </si>
  <si>
    <t>sloupek pro dopravní značku Zn D 60mm v 3,5m</t>
  </si>
  <si>
    <t>874295252</t>
  </si>
  <si>
    <t>40</t>
  </si>
  <si>
    <t>404452400</t>
  </si>
  <si>
    <t>patka pro sloupek Al D 60mm</t>
  </si>
  <si>
    <t>746895835</t>
  </si>
  <si>
    <t>41</t>
  </si>
  <si>
    <t>404452530</t>
  </si>
  <si>
    <t>víčko plastové na sloupek D 60mm</t>
  </si>
  <si>
    <t>-1974508322</t>
  </si>
  <si>
    <t>42</t>
  </si>
  <si>
    <t>404452560</t>
  </si>
  <si>
    <t>svorka upínací na sloupek dopravní značky D 60mm</t>
  </si>
  <si>
    <t>-143199468</t>
  </si>
  <si>
    <t>43</t>
  </si>
  <si>
    <t>915211111</t>
  </si>
  <si>
    <t>Vodorovné dopravní značení dělící čáry souvislé š 125 mm bílý plast</t>
  </si>
  <si>
    <t>-1384115319</t>
  </si>
  <si>
    <t>36,4*2 "zastávka BUS</t>
  </si>
  <si>
    <t>44 "VDZ plná</t>
  </si>
  <si>
    <t>44</t>
  </si>
  <si>
    <t>915211121</t>
  </si>
  <si>
    <t>Vodorovné dopravní značení dělící čáry přerušované š 125 mm bílý plast</t>
  </si>
  <si>
    <t>-200377859</t>
  </si>
  <si>
    <t>100 "VDZ přerušovaná</t>
  </si>
  <si>
    <t>45</t>
  </si>
  <si>
    <t>915351111</t>
  </si>
  <si>
    <t>Předformátované vodorovné dopravní značení číslice nebo písmeno délky do 1 m</t>
  </si>
  <si>
    <t>2120931837</t>
  </si>
  <si>
    <t>3*4 "nápis BUS</t>
  </si>
  <si>
    <t>46</t>
  </si>
  <si>
    <t>915611111</t>
  </si>
  <si>
    <t>Předznačení vodorovného liniového značení</t>
  </si>
  <si>
    <t>-556171241</t>
  </si>
  <si>
    <t>47</t>
  </si>
  <si>
    <t>915621111</t>
  </si>
  <si>
    <t>Předznačení vodorovného plošného značení</t>
  </si>
  <si>
    <t>-1207455762</t>
  </si>
  <si>
    <t>3*1,5*4 "nápis BUS</t>
  </si>
  <si>
    <t>48</t>
  </si>
  <si>
    <t>916131213</t>
  </si>
  <si>
    <t>Osazení silničního obrubníku betonového stojatého s boční opěrou do lože z betonu prostého</t>
  </si>
  <si>
    <t>1979516544</t>
  </si>
  <si>
    <t>98+83+6</t>
  </si>
  <si>
    <t>49</t>
  </si>
  <si>
    <t>59217029</t>
  </si>
  <si>
    <t>obrubník silniční betonový nájezdový 1000x150x150mm</t>
  </si>
  <si>
    <t>-1640812858</t>
  </si>
  <si>
    <t>83*1,02 'Přepočtené koeficientem množství</t>
  </si>
  <si>
    <t>50</t>
  </si>
  <si>
    <t>59217030</t>
  </si>
  <si>
    <t>obrubník silniční betonový přechodový 1000x150x150-250mm</t>
  </si>
  <si>
    <t>2033927172</t>
  </si>
  <si>
    <t>6*1,02 'Přepočtené koeficientem množství</t>
  </si>
  <si>
    <t>51</t>
  </si>
  <si>
    <t>59217031</t>
  </si>
  <si>
    <t>obrubník silniční betonový 1000x150x250mm</t>
  </si>
  <si>
    <t>1014716176</t>
  </si>
  <si>
    <t>98*1,02 'Přepočtené koeficientem množství</t>
  </si>
  <si>
    <t>52</t>
  </si>
  <si>
    <t>916331112</t>
  </si>
  <si>
    <t>Osazení zahradního obrubníku betonového do lože z betonu s boční opěrou</t>
  </si>
  <si>
    <t>-115428350</t>
  </si>
  <si>
    <t>53</t>
  </si>
  <si>
    <t>59217012</t>
  </si>
  <si>
    <t>obrubník zahradní betonový 500x80x250mm</t>
  </si>
  <si>
    <t>1726483315</t>
  </si>
  <si>
    <t>90*1,02 'Přepočtené koeficientem množství</t>
  </si>
  <si>
    <t>54</t>
  </si>
  <si>
    <t>916431112</t>
  </si>
  <si>
    <t>Osazení bezbariérového betonového obrubníku do betonového lože tl 150 mm s boční opěrou</t>
  </si>
  <si>
    <t>440741537</t>
  </si>
  <si>
    <t>55</t>
  </si>
  <si>
    <t>59217041</t>
  </si>
  <si>
    <t>obrubník betonový bezbariérový přímý 290mm</t>
  </si>
  <si>
    <t>-1001994568</t>
  </si>
  <si>
    <t>24*1,02 'Přepočtené koeficientem množství</t>
  </si>
  <si>
    <t>56</t>
  </si>
  <si>
    <t>919121111</t>
  </si>
  <si>
    <t>Těsnění spár zálivkou za studena pro komůrky š 10 mm hl 20 mm s těsnicím profilem</t>
  </si>
  <si>
    <t>-1533985582</t>
  </si>
  <si>
    <t>57</t>
  </si>
  <si>
    <t>919735112</t>
  </si>
  <si>
    <t>Řezání stávajícího živičného krytu hl přes 50 do 100 mm</t>
  </si>
  <si>
    <t>-543802830</t>
  </si>
  <si>
    <t>997</t>
  </si>
  <si>
    <t>Přesun sutě</t>
  </si>
  <si>
    <t>58</t>
  </si>
  <si>
    <t>997221551</t>
  </si>
  <si>
    <t>Vodorovná doprava suti ze sypkých materiálů do 1 km</t>
  </si>
  <si>
    <t>1377690116</t>
  </si>
  <si>
    <t>59</t>
  </si>
  <si>
    <t>997221559</t>
  </si>
  <si>
    <t>Příplatek ZKD 1 km u vodorovné dopravy suti ze sypkých materiálů</t>
  </si>
  <si>
    <t>-1002332528</t>
  </si>
  <si>
    <t>25,682*19 'Přepočtené koeficientem množství</t>
  </si>
  <si>
    <t>60</t>
  </si>
  <si>
    <t>997221875</t>
  </si>
  <si>
    <t>Poplatek za uložení na recyklační skládce (skládkovné) stavebního odpadu asfaltového bez obsahu dehtu zatříděného do Katalogu odpadů pod kódem 17 03 02</t>
  </si>
  <si>
    <t>411694026</t>
  </si>
  <si>
    <t>998</t>
  </si>
  <si>
    <t>Přesun hmot</t>
  </si>
  <si>
    <t>61</t>
  </si>
  <si>
    <t>998225111</t>
  </si>
  <si>
    <t>Přesun hmot pro pozemní komunikace s krytem z kamene, monolitickým betonovým nebo živičným</t>
  </si>
  <si>
    <t>-1055858661</t>
  </si>
  <si>
    <t>PSV</t>
  </si>
  <si>
    <t>Práce a dodávky PSV</t>
  </si>
  <si>
    <t>766</t>
  </si>
  <si>
    <t>Konstrukce truhlářské</t>
  </si>
  <si>
    <t>62</t>
  </si>
  <si>
    <t>766-PZ</t>
  </si>
  <si>
    <t>M+D dřevěný posedový rošt 3000x500 vč.ochranného nátěru - viz PD</t>
  </si>
  <si>
    <t>-1102153606</t>
  </si>
  <si>
    <t>OST</t>
  </si>
  <si>
    <t>Ostatní</t>
  </si>
  <si>
    <t>63</t>
  </si>
  <si>
    <t>999-VRN-1</t>
  </si>
  <si>
    <t>Práce geotechnika</t>
  </si>
  <si>
    <t>---</t>
  </si>
  <si>
    <t>700802959</t>
  </si>
  <si>
    <t>64</t>
  </si>
  <si>
    <t>999-VRN-2</t>
  </si>
  <si>
    <t>Zkoušky únosnosti pláně</t>
  </si>
  <si>
    <t>154364857</t>
  </si>
  <si>
    <t>65</t>
  </si>
  <si>
    <t>999-VRN-3</t>
  </si>
  <si>
    <t>Přechodné dopravní značení</t>
  </si>
  <si>
    <t>1714432966</t>
  </si>
  <si>
    <t>VRN</t>
  </si>
  <si>
    <t>Vedlejší rozpočtové náklady</t>
  </si>
  <si>
    <t>66</t>
  </si>
  <si>
    <t>999-VRN-1.1</t>
  </si>
  <si>
    <t>náklady na inženýrskou činnost se zpracováním a zajištěním DIO</t>
  </si>
  <si>
    <t>-1269167920</t>
  </si>
  <si>
    <t>67</t>
  </si>
  <si>
    <t>999-VRN-2.1</t>
  </si>
  <si>
    <t>PD skutečného provedení</t>
  </si>
  <si>
    <t>1824288915</t>
  </si>
  <si>
    <t>68</t>
  </si>
  <si>
    <t>999-VRN-3.1</t>
  </si>
  <si>
    <t>geodetické zaměření skutečného provedení</t>
  </si>
  <si>
    <t>-1959517085</t>
  </si>
  <si>
    <t>69</t>
  </si>
  <si>
    <t>999-VRN-4</t>
  </si>
  <si>
    <t>zařízení staveniště</t>
  </si>
  <si>
    <t>3167331</t>
  </si>
  <si>
    <t>70</t>
  </si>
  <si>
    <t>999-VRN-5</t>
  </si>
  <si>
    <t>poplatky za zábory</t>
  </si>
  <si>
    <t>-1629689482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</si>
</sst>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26</v>
      </c>
      <c r="AK11" s="29" t="s">
        <v>27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28</v>
      </c>
      <c r="AK13" s="29" t="s">
        <v>25</v>
      </c>
      <c r="AN13" s="31" t="s">
        <v>29</v>
      </c>
      <c r="AR13" s="19"/>
      <c r="BE13" s="28"/>
      <c r="BS13" s="16" t="s">
        <v>6</v>
      </c>
    </row>
    <row r="14">
      <c r="B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N14" s="31" t="s">
        <v>29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30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31</v>
      </c>
      <c r="AK17" s="29" t="s">
        <v>27</v>
      </c>
      <c r="AN17" s="24" t="s">
        <v>1</v>
      </c>
      <c r="AR17" s="19"/>
      <c r="BE17" s="28"/>
      <c r="BS17" s="16" t="s">
        <v>32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33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34</v>
      </c>
      <c r="AK20" s="29" t="s">
        <v>27</v>
      </c>
      <c r="AN20" s="24" t="s">
        <v>1</v>
      </c>
      <c r="AR20" s="19"/>
      <c r="BE20" s="28"/>
      <c r="BS20" s="16" t="s">
        <v>32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35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40</v>
      </c>
      <c r="E29" s="3"/>
      <c r="F29" s="29" t="s">
        <v>41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42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45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49" t="s">
        <v>48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50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51</v>
      </c>
      <c r="AI60" s="38"/>
      <c r="AJ60" s="38"/>
      <c r="AK60" s="38"/>
      <c r="AL60" s="38"/>
      <c r="AM60" s="55" t="s">
        <v>52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54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51</v>
      </c>
      <c r="AI75" s="38"/>
      <c r="AJ75" s="38"/>
      <c r="AK75" s="38"/>
      <c r="AL75" s="38"/>
      <c r="AM75" s="55" t="s">
        <v>52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Y547ak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Novostavba Autobusových zálivů v obci Dolní Nivy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>Dolní Niny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15. 3. 2025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Obec Dolní Nivy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30</v>
      </c>
      <c r="AJ89" s="35"/>
      <c r="AK89" s="35"/>
      <c r="AL89" s="35"/>
      <c r="AM89" s="67" t="str">
        <f>IF(E17="","",E17)</f>
        <v>Nováček Jiří</v>
      </c>
      <c r="AN89" s="4"/>
      <c r="AO89" s="4"/>
      <c r="AP89" s="4"/>
      <c r="AQ89" s="35"/>
      <c r="AR89" s="36"/>
      <c r="AS89" s="68" t="s">
        <v>56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15" customHeight="1">
      <c r="A90" s="35"/>
      <c r="B90" s="36"/>
      <c r="C90" s="29" t="s">
        <v>28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33</v>
      </c>
      <c r="AJ90" s="35"/>
      <c r="AK90" s="35"/>
      <c r="AL90" s="35"/>
      <c r="AM90" s="67" t="str">
        <f>IF(E20="","",E20)</f>
        <v>Milan Hájek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57</v>
      </c>
      <c r="D92" s="77"/>
      <c r="E92" s="77"/>
      <c r="F92" s="77"/>
      <c r="G92" s="77"/>
      <c r="H92" s="78"/>
      <c r="I92" s="79" t="s">
        <v>58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59</v>
      </c>
      <c r="AH92" s="77"/>
      <c r="AI92" s="77"/>
      <c r="AJ92" s="77"/>
      <c r="AK92" s="77"/>
      <c r="AL92" s="77"/>
      <c r="AM92" s="77"/>
      <c r="AN92" s="79" t="s">
        <v>60</v>
      </c>
      <c r="AO92" s="77"/>
      <c r="AP92" s="81"/>
      <c r="AQ92" s="82" t="s">
        <v>61</v>
      </c>
      <c r="AR92" s="36"/>
      <c r="AS92" s="83" t="s">
        <v>62</v>
      </c>
      <c r="AT92" s="84" t="s">
        <v>63</v>
      </c>
      <c r="AU92" s="84" t="s">
        <v>64</v>
      </c>
      <c r="AV92" s="84" t="s">
        <v>65</v>
      </c>
      <c r="AW92" s="84" t="s">
        <v>66</v>
      </c>
      <c r="AX92" s="84" t="s">
        <v>67</v>
      </c>
      <c r="AY92" s="84" t="s">
        <v>68</v>
      </c>
      <c r="AZ92" s="84" t="s">
        <v>69</v>
      </c>
      <c r="BA92" s="84" t="s">
        <v>70</v>
      </c>
      <c r="BB92" s="84" t="s">
        <v>71</v>
      </c>
      <c r="BC92" s="84" t="s">
        <v>72</v>
      </c>
      <c r="BD92" s="85" t="s">
        <v>73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74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75</v>
      </c>
      <c r="BT94" s="99" t="s">
        <v>76</v>
      </c>
      <c r="BU94" s="100" t="s">
        <v>77</v>
      </c>
      <c r="BV94" s="99" t="s">
        <v>78</v>
      </c>
      <c r="BW94" s="99" t="s">
        <v>4</v>
      </c>
      <c r="BX94" s="99" t="s">
        <v>79</v>
      </c>
      <c r="CL94" s="99" t="s">
        <v>1</v>
      </c>
    </row>
    <row r="95" s="7" customFormat="1" ht="16.5" customHeight="1">
      <c r="A95" s="101" t="s">
        <v>80</v>
      </c>
      <c r="B95" s="102"/>
      <c r="C95" s="103"/>
      <c r="D95" s="104" t="s">
        <v>81</v>
      </c>
      <c r="E95" s="104"/>
      <c r="F95" s="104"/>
      <c r="G95" s="104"/>
      <c r="H95" s="104"/>
      <c r="I95" s="105"/>
      <c r="J95" s="104" t="s">
        <v>82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'20 - SO 102 - Autobusové ...'!J30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83</v>
      </c>
      <c r="AR95" s="102"/>
      <c r="AS95" s="108">
        <v>0</v>
      </c>
      <c r="AT95" s="109">
        <f>ROUND(SUM(AV95:AW95),2)</f>
        <v>0</v>
      </c>
      <c r="AU95" s="110">
        <f>'20 - SO 102 - Autobusové ...'!P128</f>
        <v>0</v>
      </c>
      <c r="AV95" s="109">
        <f>'20 - SO 102 - Autobusové ...'!J33</f>
        <v>0</v>
      </c>
      <c r="AW95" s="109">
        <f>'20 - SO 102 - Autobusové ...'!J34</f>
        <v>0</v>
      </c>
      <c r="AX95" s="109">
        <f>'20 - SO 102 - Autobusové ...'!J35</f>
        <v>0</v>
      </c>
      <c r="AY95" s="109">
        <f>'20 - SO 102 - Autobusové ...'!J36</f>
        <v>0</v>
      </c>
      <c r="AZ95" s="109">
        <f>'20 - SO 102 - Autobusové ...'!F33</f>
        <v>0</v>
      </c>
      <c r="BA95" s="109">
        <f>'20 - SO 102 - Autobusové ...'!F34</f>
        <v>0</v>
      </c>
      <c r="BB95" s="109">
        <f>'20 - SO 102 - Autobusové ...'!F35</f>
        <v>0</v>
      </c>
      <c r="BC95" s="109">
        <f>'20 - SO 102 - Autobusové ...'!F36</f>
        <v>0</v>
      </c>
      <c r="BD95" s="111">
        <f>'20 - SO 102 - Autobusové ...'!F37</f>
        <v>0</v>
      </c>
      <c r="BE95" s="7"/>
      <c r="BT95" s="112" t="s">
        <v>84</v>
      </c>
      <c r="BV95" s="112" t="s">
        <v>78</v>
      </c>
      <c r="BW95" s="112" t="s">
        <v>85</v>
      </c>
      <c r="BX95" s="112" t="s">
        <v>4</v>
      </c>
      <c r="CL95" s="112" t="s">
        <v>1</v>
      </c>
      <c r="CM95" s="112" t="s">
        <v>86</v>
      </c>
    </row>
    <row r="96" s="2" customFormat="1" ht="30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6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 - SO 102 - Autobusov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87</v>
      </c>
      <c r="L4" s="19"/>
      <c r="M4" s="113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4" t="str">
        <f>'Rekapitulace stavby'!K6</f>
        <v>Novostavba Autobusových zálivů v obci Dolní Nivy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88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89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15. 3. 2025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">
        <v>34</v>
      </c>
      <c r="F24" s="35"/>
      <c r="G24" s="35"/>
      <c r="H24" s="35"/>
      <c r="I24" s="29" t="s">
        <v>27</v>
      </c>
      <c r="J24" s="2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5"/>
      <c r="B27" s="116"/>
      <c r="C27" s="115"/>
      <c r="D27" s="115"/>
      <c r="E27" s="33" t="s">
        <v>1</v>
      </c>
      <c r="F27" s="33"/>
      <c r="G27" s="33"/>
      <c r="H27" s="33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18" t="s">
        <v>36</v>
      </c>
      <c r="E30" s="35"/>
      <c r="F30" s="35"/>
      <c r="G30" s="35"/>
      <c r="H30" s="35"/>
      <c r="I30" s="35"/>
      <c r="J30" s="93">
        <f>ROUND(J128,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19" t="s">
        <v>40</v>
      </c>
      <c r="E33" s="29" t="s">
        <v>41</v>
      </c>
      <c r="F33" s="120">
        <f>ROUND((SUM(BE128:BE263)),  2)</f>
        <v>0</v>
      </c>
      <c r="G33" s="35"/>
      <c r="H33" s="35"/>
      <c r="I33" s="121">
        <v>0.20999999999999999</v>
      </c>
      <c r="J33" s="120">
        <f>ROUND(((SUM(BE128:BE263))*I33),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0">
        <f>ROUND((SUM(BF128:BF263)),  2)</f>
        <v>0</v>
      </c>
      <c r="G34" s="35"/>
      <c r="H34" s="35"/>
      <c r="I34" s="121">
        <v>0.12</v>
      </c>
      <c r="J34" s="120">
        <f>ROUND(((SUM(BF128:BF263))*I34),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0">
        <f>ROUND((SUM(BG128:BG263)),  2)</f>
        <v>0</v>
      </c>
      <c r="G35" s="35"/>
      <c r="H35" s="35"/>
      <c r="I35" s="121">
        <v>0.20999999999999999</v>
      </c>
      <c r="J35" s="12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0">
        <f>ROUND((SUM(BH128:BH263)),  2)</f>
        <v>0</v>
      </c>
      <c r="G36" s="35"/>
      <c r="H36" s="35"/>
      <c r="I36" s="121">
        <v>0.12</v>
      </c>
      <c r="J36" s="12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0">
        <f>ROUND((SUM(BI128:BI263)),  2)</f>
        <v>0</v>
      </c>
      <c r="G37" s="35"/>
      <c r="H37" s="35"/>
      <c r="I37" s="121">
        <v>0</v>
      </c>
      <c r="J37" s="12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2"/>
      <c r="D39" s="123" t="s">
        <v>46</v>
      </c>
      <c r="E39" s="78"/>
      <c r="F39" s="78"/>
      <c r="G39" s="124" t="s">
        <v>47</v>
      </c>
      <c r="H39" s="125" t="s">
        <v>48</v>
      </c>
      <c r="I39" s="78"/>
      <c r="J39" s="126">
        <f>SUM(J30:J37)</f>
        <v>0</v>
      </c>
      <c r="K39" s="127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28" t="s">
        <v>52</v>
      </c>
      <c r="G61" s="55" t="s">
        <v>51</v>
      </c>
      <c r="H61" s="38"/>
      <c r="I61" s="38"/>
      <c r="J61" s="129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28" t="s">
        <v>52</v>
      </c>
      <c r="G76" s="55" t="s">
        <v>51</v>
      </c>
      <c r="H76" s="38"/>
      <c r="I76" s="38"/>
      <c r="J76" s="129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4" t="str">
        <f>E7</f>
        <v>Novostavba Autobusových zálivů v obci Dolní Nivy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>20 - SO 102 - Autobusové zálivy Dolní Nivy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>Dolní Niny</v>
      </c>
      <c r="G89" s="35"/>
      <c r="H89" s="35"/>
      <c r="I89" s="29" t="s">
        <v>22</v>
      </c>
      <c r="J89" s="66" t="str">
        <f>IF(J12="","",J12)</f>
        <v>15. 3. 2025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5"/>
      <c r="E91" s="35"/>
      <c r="F91" s="24" t="str">
        <f>E15</f>
        <v>Obec Dolní Nivy</v>
      </c>
      <c r="G91" s="35"/>
      <c r="H91" s="35"/>
      <c r="I91" s="29" t="s">
        <v>30</v>
      </c>
      <c r="J91" s="33" t="str">
        <f>E21</f>
        <v>Nováček Jiří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>Milan Hájek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0" t="s">
        <v>91</v>
      </c>
      <c r="D94" s="122"/>
      <c r="E94" s="122"/>
      <c r="F94" s="122"/>
      <c r="G94" s="122"/>
      <c r="H94" s="122"/>
      <c r="I94" s="122"/>
      <c r="J94" s="131" t="s">
        <v>92</v>
      </c>
      <c r="K94" s="122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2" t="s">
        <v>93</v>
      </c>
      <c r="D96" s="35"/>
      <c r="E96" s="35"/>
      <c r="F96" s="35"/>
      <c r="G96" s="35"/>
      <c r="H96" s="35"/>
      <c r="I96" s="35"/>
      <c r="J96" s="93">
        <f>J128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94</v>
      </c>
    </row>
    <row r="97" s="9" customFormat="1" ht="24.96" customHeight="1">
      <c r="A97" s="9"/>
      <c r="B97" s="133"/>
      <c r="C97" s="9"/>
      <c r="D97" s="134" t="s">
        <v>95</v>
      </c>
      <c r="E97" s="135"/>
      <c r="F97" s="135"/>
      <c r="G97" s="135"/>
      <c r="H97" s="135"/>
      <c r="I97" s="135"/>
      <c r="J97" s="136">
        <f>J129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7"/>
      <c r="C98" s="10"/>
      <c r="D98" s="138" t="s">
        <v>96</v>
      </c>
      <c r="E98" s="139"/>
      <c r="F98" s="139"/>
      <c r="G98" s="139"/>
      <c r="H98" s="139"/>
      <c r="I98" s="139"/>
      <c r="J98" s="140">
        <f>J130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97</v>
      </c>
      <c r="E99" s="139"/>
      <c r="F99" s="139"/>
      <c r="G99" s="139"/>
      <c r="H99" s="139"/>
      <c r="I99" s="139"/>
      <c r="J99" s="140">
        <f>J165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98</v>
      </c>
      <c r="E100" s="139"/>
      <c r="F100" s="139"/>
      <c r="G100" s="139"/>
      <c r="H100" s="139"/>
      <c r="I100" s="139"/>
      <c r="J100" s="140">
        <f>J180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7"/>
      <c r="C101" s="10"/>
      <c r="D101" s="138" t="s">
        <v>99</v>
      </c>
      <c r="E101" s="139"/>
      <c r="F101" s="139"/>
      <c r="G101" s="139"/>
      <c r="H101" s="139"/>
      <c r="I101" s="139"/>
      <c r="J101" s="140">
        <f>J186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7"/>
      <c r="C102" s="10"/>
      <c r="D102" s="138" t="s">
        <v>100</v>
      </c>
      <c r="E102" s="139"/>
      <c r="F102" s="139"/>
      <c r="G102" s="139"/>
      <c r="H102" s="139"/>
      <c r="I102" s="139"/>
      <c r="J102" s="140">
        <f>J207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101</v>
      </c>
      <c r="E103" s="139"/>
      <c r="F103" s="139"/>
      <c r="G103" s="139"/>
      <c r="H103" s="139"/>
      <c r="I103" s="139"/>
      <c r="J103" s="140">
        <f>J244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102</v>
      </c>
      <c r="E104" s="139"/>
      <c r="F104" s="139"/>
      <c r="G104" s="139"/>
      <c r="H104" s="139"/>
      <c r="I104" s="139"/>
      <c r="J104" s="140">
        <f>J249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3"/>
      <c r="C105" s="9"/>
      <c r="D105" s="134" t="s">
        <v>103</v>
      </c>
      <c r="E105" s="135"/>
      <c r="F105" s="135"/>
      <c r="G105" s="135"/>
      <c r="H105" s="135"/>
      <c r="I105" s="135"/>
      <c r="J105" s="136">
        <f>J251</f>
        <v>0</v>
      </c>
      <c r="K105" s="9"/>
      <c r="L105" s="13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37"/>
      <c r="C106" s="10"/>
      <c r="D106" s="138" t="s">
        <v>104</v>
      </c>
      <c r="E106" s="139"/>
      <c r="F106" s="139"/>
      <c r="G106" s="139"/>
      <c r="H106" s="139"/>
      <c r="I106" s="139"/>
      <c r="J106" s="140">
        <f>J252</f>
        <v>0</v>
      </c>
      <c r="K106" s="10"/>
      <c r="L106" s="13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3"/>
      <c r="C107" s="9"/>
      <c r="D107" s="134" t="s">
        <v>105</v>
      </c>
      <c r="E107" s="135"/>
      <c r="F107" s="135"/>
      <c r="G107" s="135"/>
      <c r="H107" s="135"/>
      <c r="I107" s="135"/>
      <c r="J107" s="136">
        <f>J254</f>
        <v>0</v>
      </c>
      <c r="K107" s="9"/>
      <c r="L107" s="13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33"/>
      <c r="C108" s="9"/>
      <c r="D108" s="134" t="s">
        <v>106</v>
      </c>
      <c r="E108" s="135"/>
      <c r="F108" s="135"/>
      <c r="G108" s="135"/>
      <c r="H108" s="135"/>
      <c r="I108" s="135"/>
      <c r="J108" s="136">
        <f>J258</f>
        <v>0</v>
      </c>
      <c r="K108" s="9"/>
      <c r="L108" s="1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="2" customFormat="1" ht="6.96" customHeight="1">
      <c r="A114" s="35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107</v>
      </c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16</v>
      </c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5"/>
      <c r="D118" s="35"/>
      <c r="E118" s="114" t="str">
        <f>E7</f>
        <v>Novostavba Autobusových zálivů v obci Dolní Nivy</v>
      </c>
      <c r="F118" s="29"/>
      <c r="G118" s="29"/>
      <c r="H118" s="29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88</v>
      </c>
      <c r="D119" s="35"/>
      <c r="E119" s="35"/>
      <c r="F119" s="35"/>
      <c r="G119" s="35"/>
      <c r="H119" s="35"/>
      <c r="I119" s="35"/>
      <c r="J119" s="35"/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5"/>
      <c r="D120" s="35"/>
      <c r="E120" s="64" t="str">
        <f>E9</f>
        <v>20 - SO 102 - Autobusové zálivy Dolní Nivy</v>
      </c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20</v>
      </c>
      <c r="D122" s="35"/>
      <c r="E122" s="35"/>
      <c r="F122" s="24" t="str">
        <f>F12</f>
        <v>Dolní Niny</v>
      </c>
      <c r="G122" s="35"/>
      <c r="H122" s="35"/>
      <c r="I122" s="29" t="s">
        <v>22</v>
      </c>
      <c r="J122" s="66" t="str">
        <f>IF(J12="","",J12)</f>
        <v>15. 3. 2025</v>
      </c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24</v>
      </c>
      <c r="D124" s="35"/>
      <c r="E124" s="35"/>
      <c r="F124" s="24" t="str">
        <f>E15</f>
        <v>Obec Dolní Nivy</v>
      </c>
      <c r="G124" s="35"/>
      <c r="H124" s="35"/>
      <c r="I124" s="29" t="s">
        <v>30</v>
      </c>
      <c r="J124" s="33" t="str">
        <f>E21</f>
        <v>Nováček Jiří</v>
      </c>
      <c r="K124" s="35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28</v>
      </c>
      <c r="D125" s="35"/>
      <c r="E125" s="35"/>
      <c r="F125" s="24" t="str">
        <f>IF(E18="","",E18)</f>
        <v>Vyplň údaj</v>
      </c>
      <c r="G125" s="35"/>
      <c r="H125" s="35"/>
      <c r="I125" s="29" t="s">
        <v>33</v>
      </c>
      <c r="J125" s="33" t="str">
        <f>E24</f>
        <v>Milan Hájek</v>
      </c>
      <c r="K125" s="35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41"/>
      <c r="B127" s="142"/>
      <c r="C127" s="143" t="s">
        <v>108</v>
      </c>
      <c r="D127" s="144" t="s">
        <v>61</v>
      </c>
      <c r="E127" s="144" t="s">
        <v>57</v>
      </c>
      <c r="F127" s="144" t="s">
        <v>58</v>
      </c>
      <c r="G127" s="144" t="s">
        <v>109</v>
      </c>
      <c r="H127" s="144" t="s">
        <v>110</v>
      </c>
      <c r="I127" s="144" t="s">
        <v>111</v>
      </c>
      <c r="J127" s="144" t="s">
        <v>92</v>
      </c>
      <c r="K127" s="145" t="s">
        <v>112</v>
      </c>
      <c r="L127" s="146"/>
      <c r="M127" s="83" t="s">
        <v>1</v>
      </c>
      <c r="N127" s="84" t="s">
        <v>40</v>
      </c>
      <c r="O127" s="84" t="s">
        <v>113</v>
      </c>
      <c r="P127" s="84" t="s">
        <v>114</v>
      </c>
      <c r="Q127" s="84" t="s">
        <v>115</v>
      </c>
      <c r="R127" s="84" t="s">
        <v>116</v>
      </c>
      <c r="S127" s="84" t="s">
        <v>117</v>
      </c>
      <c r="T127" s="85" t="s">
        <v>118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</row>
    <row r="128" s="2" customFormat="1" ht="22.8" customHeight="1">
      <c r="A128" s="35"/>
      <c r="B128" s="36"/>
      <c r="C128" s="90" t="s">
        <v>119</v>
      </c>
      <c r="D128" s="35"/>
      <c r="E128" s="35"/>
      <c r="F128" s="35"/>
      <c r="G128" s="35"/>
      <c r="H128" s="35"/>
      <c r="I128" s="35"/>
      <c r="J128" s="147">
        <f>BK128</f>
        <v>0</v>
      </c>
      <c r="K128" s="35"/>
      <c r="L128" s="36"/>
      <c r="M128" s="86"/>
      <c r="N128" s="70"/>
      <c r="O128" s="87"/>
      <c r="P128" s="148">
        <f>P129+P251+P254+P258</f>
        <v>0</v>
      </c>
      <c r="Q128" s="87"/>
      <c r="R128" s="148">
        <f>R129+R251+R254+R258</f>
        <v>199.6633142</v>
      </c>
      <c r="S128" s="87"/>
      <c r="T128" s="149">
        <f>T129+T251+T254+T258</f>
        <v>25.681800000000003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6" t="s">
        <v>75</v>
      </c>
      <c r="AU128" s="16" t="s">
        <v>94</v>
      </c>
      <c r="BK128" s="150">
        <f>BK129+BK251+BK254+BK258</f>
        <v>0</v>
      </c>
    </row>
    <row r="129" s="12" customFormat="1" ht="25.92" customHeight="1">
      <c r="A129" s="12"/>
      <c r="B129" s="151"/>
      <c r="C129" s="12"/>
      <c r="D129" s="152" t="s">
        <v>75</v>
      </c>
      <c r="E129" s="153" t="s">
        <v>120</v>
      </c>
      <c r="F129" s="153" t="s">
        <v>121</v>
      </c>
      <c r="G129" s="12"/>
      <c r="H129" s="12"/>
      <c r="I129" s="154"/>
      <c r="J129" s="155">
        <f>BK129</f>
        <v>0</v>
      </c>
      <c r="K129" s="12"/>
      <c r="L129" s="151"/>
      <c r="M129" s="156"/>
      <c r="N129" s="157"/>
      <c r="O129" s="157"/>
      <c r="P129" s="158">
        <f>P130+P165+P180+P186+P207+P244+P249</f>
        <v>0</v>
      </c>
      <c r="Q129" s="157"/>
      <c r="R129" s="158">
        <f>R130+R165+R180+R186+R207+R244+R249</f>
        <v>199.6633142</v>
      </c>
      <c r="S129" s="157"/>
      <c r="T129" s="159">
        <f>T130+T165+T180+T186+T207+T244+T249</f>
        <v>25.681800000000003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2" t="s">
        <v>84</v>
      </c>
      <c r="AT129" s="160" t="s">
        <v>75</v>
      </c>
      <c r="AU129" s="160" t="s">
        <v>76</v>
      </c>
      <c r="AY129" s="152" t="s">
        <v>122</v>
      </c>
      <c r="BK129" s="161">
        <f>BK130+BK165+BK180+BK186+BK207+BK244+BK249</f>
        <v>0</v>
      </c>
    </row>
    <row r="130" s="12" customFormat="1" ht="22.8" customHeight="1">
      <c r="A130" s="12"/>
      <c r="B130" s="151"/>
      <c r="C130" s="12"/>
      <c r="D130" s="152" t="s">
        <v>75</v>
      </c>
      <c r="E130" s="162" t="s">
        <v>84</v>
      </c>
      <c r="F130" s="162" t="s">
        <v>123</v>
      </c>
      <c r="G130" s="12"/>
      <c r="H130" s="12"/>
      <c r="I130" s="154"/>
      <c r="J130" s="163">
        <f>BK130</f>
        <v>0</v>
      </c>
      <c r="K130" s="12"/>
      <c r="L130" s="151"/>
      <c r="M130" s="156"/>
      <c r="N130" s="157"/>
      <c r="O130" s="157"/>
      <c r="P130" s="158">
        <f>SUM(P131:P164)</f>
        <v>0</v>
      </c>
      <c r="Q130" s="157"/>
      <c r="R130" s="158">
        <f>SUM(R131:R164)</f>
        <v>44.926753200000007</v>
      </c>
      <c r="S130" s="157"/>
      <c r="T130" s="159">
        <f>SUM(T131:T164)</f>
        <v>25.681800000000003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2" t="s">
        <v>84</v>
      </c>
      <c r="AT130" s="160" t="s">
        <v>75</v>
      </c>
      <c r="AU130" s="160" t="s">
        <v>84</v>
      </c>
      <c r="AY130" s="152" t="s">
        <v>122</v>
      </c>
      <c r="BK130" s="161">
        <f>SUM(BK131:BK164)</f>
        <v>0</v>
      </c>
    </row>
    <row r="131" s="2" customFormat="1" ht="24.15" customHeight="1">
      <c r="A131" s="35"/>
      <c r="B131" s="164"/>
      <c r="C131" s="165" t="s">
        <v>84</v>
      </c>
      <c r="D131" s="165" t="s">
        <v>124</v>
      </c>
      <c r="E131" s="166" t="s">
        <v>125</v>
      </c>
      <c r="F131" s="167" t="s">
        <v>126</v>
      </c>
      <c r="G131" s="168" t="s">
        <v>127</v>
      </c>
      <c r="H131" s="169">
        <v>47.32</v>
      </c>
      <c r="I131" s="170"/>
      <c r="J131" s="171">
        <f>ROUND(I131*H131,2)</f>
        <v>0</v>
      </c>
      <c r="K131" s="167" t="s">
        <v>128</v>
      </c>
      <c r="L131" s="36"/>
      <c r="M131" s="172" t="s">
        <v>1</v>
      </c>
      <c r="N131" s="173" t="s">
        <v>41</v>
      </c>
      <c r="O131" s="74"/>
      <c r="P131" s="174">
        <f>O131*H131</f>
        <v>0</v>
      </c>
      <c r="Q131" s="174">
        <v>1.0000000000000001E-05</v>
      </c>
      <c r="R131" s="174">
        <f>Q131*H131</f>
        <v>0.00047320000000000006</v>
      </c>
      <c r="S131" s="174">
        <v>0.11500000000000001</v>
      </c>
      <c r="T131" s="175">
        <f>S131*H131</f>
        <v>5.4418000000000006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76" t="s">
        <v>129</v>
      </c>
      <c r="AT131" s="176" t="s">
        <v>124</v>
      </c>
      <c r="AU131" s="176" t="s">
        <v>86</v>
      </c>
      <c r="AY131" s="16" t="s">
        <v>122</v>
      </c>
      <c r="BE131" s="177">
        <f>IF(N131="základní",J131,0)</f>
        <v>0</v>
      </c>
      <c r="BF131" s="177">
        <f>IF(N131="snížená",J131,0)</f>
        <v>0</v>
      </c>
      <c r="BG131" s="177">
        <f>IF(N131="zákl. přenesená",J131,0)</f>
        <v>0</v>
      </c>
      <c r="BH131" s="177">
        <f>IF(N131="sníž. přenesená",J131,0)</f>
        <v>0</v>
      </c>
      <c r="BI131" s="177">
        <f>IF(N131="nulová",J131,0)</f>
        <v>0</v>
      </c>
      <c r="BJ131" s="16" t="s">
        <v>84</v>
      </c>
      <c r="BK131" s="177">
        <f>ROUND(I131*H131,2)</f>
        <v>0</v>
      </c>
      <c r="BL131" s="16" t="s">
        <v>129</v>
      </c>
      <c r="BM131" s="176" t="s">
        <v>130</v>
      </c>
    </row>
    <row r="132" s="13" customFormat="1">
      <c r="A132" s="13"/>
      <c r="B132" s="178"/>
      <c r="C132" s="13"/>
      <c r="D132" s="179" t="s">
        <v>131</v>
      </c>
      <c r="E132" s="180" t="s">
        <v>1</v>
      </c>
      <c r="F132" s="181" t="s">
        <v>132</v>
      </c>
      <c r="G132" s="13"/>
      <c r="H132" s="182">
        <v>47.32</v>
      </c>
      <c r="I132" s="183"/>
      <c r="J132" s="13"/>
      <c r="K132" s="13"/>
      <c r="L132" s="178"/>
      <c r="M132" s="184"/>
      <c r="N132" s="185"/>
      <c r="O132" s="185"/>
      <c r="P132" s="185"/>
      <c r="Q132" s="185"/>
      <c r="R132" s="185"/>
      <c r="S132" s="185"/>
      <c r="T132" s="18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0" t="s">
        <v>131</v>
      </c>
      <c r="AU132" s="180" t="s">
        <v>86</v>
      </c>
      <c r="AV132" s="13" t="s">
        <v>86</v>
      </c>
      <c r="AW132" s="13" t="s">
        <v>32</v>
      </c>
      <c r="AX132" s="13" t="s">
        <v>84</v>
      </c>
      <c r="AY132" s="180" t="s">
        <v>122</v>
      </c>
    </row>
    <row r="133" s="2" customFormat="1" ht="24.15" customHeight="1">
      <c r="A133" s="35"/>
      <c r="B133" s="164"/>
      <c r="C133" s="165" t="s">
        <v>86</v>
      </c>
      <c r="D133" s="165" t="s">
        <v>124</v>
      </c>
      <c r="E133" s="166" t="s">
        <v>133</v>
      </c>
      <c r="F133" s="167" t="s">
        <v>134</v>
      </c>
      <c r="G133" s="168" t="s">
        <v>127</v>
      </c>
      <c r="H133" s="169">
        <v>88</v>
      </c>
      <c r="I133" s="170"/>
      <c r="J133" s="171">
        <f>ROUND(I133*H133,2)</f>
        <v>0</v>
      </c>
      <c r="K133" s="167" t="s">
        <v>128</v>
      </c>
      <c r="L133" s="36"/>
      <c r="M133" s="172" t="s">
        <v>1</v>
      </c>
      <c r="N133" s="173" t="s">
        <v>41</v>
      </c>
      <c r="O133" s="74"/>
      <c r="P133" s="174">
        <f>O133*H133</f>
        <v>0</v>
      </c>
      <c r="Q133" s="174">
        <v>3.0000000000000001E-05</v>
      </c>
      <c r="R133" s="174">
        <f>Q133*H133</f>
        <v>0.00264</v>
      </c>
      <c r="S133" s="174">
        <v>0.23000000000000001</v>
      </c>
      <c r="T133" s="175">
        <f>S133*H133</f>
        <v>20.240000000000002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76" t="s">
        <v>129</v>
      </c>
      <c r="AT133" s="176" t="s">
        <v>124</v>
      </c>
      <c r="AU133" s="176" t="s">
        <v>86</v>
      </c>
      <c r="AY133" s="16" t="s">
        <v>122</v>
      </c>
      <c r="BE133" s="177">
        <f>IF(N133="základní",J133,0)</f>
        <v>0</v>
      </c>
      <c r="BF133" s="177">
        <f>IF(N133="snížená",J133,0)</f>
        <v>0</v>
      </c>
      <c r="BG133" s="177">
        <f>IF(N133="zákl. přenesená",J133,0)</f>
        <v>0</v>
      </c>
      <c r="BH133" s="177">
        <f>IF(N133="sníž. přenesená",J133,0)</f>
        <v>0</v>
      </c>
      <c r="BI133" s="177">
        <f>IF(N133="nulová",J133,0)</f>
        <v>0</v>
      </c>
      <c r="BJ133" s="16" t="s">
        <v>84</v>
      </c>
      <c r="BK133" s="177">
        <f>ROUND(I133*H133,2)</f>
        <v>0</v>
      </c>
      <c r="BL133" s="16" t="s">
        <v>129</v>
      </c>
      <c r="BM133" s="176" t="s">
        <v>135</v>
      </c>
    </row>
    <row r="134" s="2" customFormat="1" ht="33" customHeight="1">
      <c r="A134" s="35"/>
      <c r="B134" s="164"/>
      <c r="C134" s="165" t="s">
        <v>136</v>
      </c>
      <c r="D134" s="165" t="s">
        <v>124</v>
      </c>
      <c r="E134" s="166" t="s">
        <v>137</v>
      </c>
      <c r="F134" s="167" t="s">
        <v>138</v>
      </c>
      <c r="G134" s="168" t="s">
        <v>139</v>
      </c>
      <c r="H134" s="169">
        <v>77.200000000000003</v>
      </c>
      <c r="I134" s="170"/>
      <c r="J134" s="171">
        <f>ROUND(I134*H134,2)</f>
        <v>0</v>
      </c>
      <c r="K134" s="167" t="s">
        <v>128</v>
      </c>
      <c r="L134" s="36"/>
      <c r="M134" s="172" t="s">
        <v>1</v>
      </c>
      <c r="N134" s="173" t="s">
        <v>41</v>
      </c>
      <c r="O134" s="74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76" t="s">
        <v>129</v>
      </c>
      <c r="AT134" s="176" t="s">
        <v>124</v>
      </c>
      <c r="AU134" s="176" t="s">
        <v>86</v>
      </c>
      <c r="AY134" s="16" t="s">
        <v>122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6" t="s">
        <v>84</v>
      </c>
      <c r="BK134" s="177">
        <f>ROUND(I134*H134,2)</f>
        <v>0</v>
      </c>
      <c r="BL134" s="16" t="s">
        <v>129</v>
      </c>
      <c r="BM134" s="176" t="s">
        <v>140</v>
      </c>
    </row>
    <row r="135" s="13" customFormat="1">
      <c r="A135" s="13"/>
      <c r="B135" s="178"/>
      <c r="C135" s="13"/>
      <c r="D135" s="179" t="s">
        <v>131</v>
      </c>
      <c r="E135" s="180" t="s">
        <v>1</v>
      </c>
      <c r="F135" s="181" t="s">
        <v>141</v>
      </c>
      <c r="G135" s="13"/>
      <c r="H135" s="182">
        <v>34.079999999999998</v>
      </c>
      <c r="I135" s="183"/>
      <c r="J135" s="13"/>
      <c r="K135" s="13"/>
      <c r="L135" s="178"/>
      <c r="M135" s="184"/>
      <c r="N135" s="185"/>
      <c r="O135" s="185"/>
      <c r="P135" s="185"/>
      <c r="Q135" s="185"/>
      <c r="R135" s="185"/>
      <c r="S135" s="185"/>
      <c r="T135" s="18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0" t="s">
        <v>131</v>
      </c>
      <c r="AU135" s="180" t="s">
        <v>86</v>
      </c>
      <c r="AV135" s="13" t="s">
        <v>86</v>
      </c>
      <c r="AW135" s="13" t="s">
        <v>32</v>
      </c>
      <c r="AX135" s="13" t="s">
        <v>76</v>
      </c>
      <c r="AY135" s="180" t="s">
        <v>122</v>
      </c>
    </row>
    <row r="136" s="13" customFormat="1">
      <c r="A136" s="13"/>
      <c r="B136" s="178"/>
      <c r="C136" s="13"/>
      <c r="D136" s="179" t="s">
        <v>131</v>
      </c>
      <c r="E136" s="180" t="s">
        <v>1</v>
      </c>
      <c r="F136" s="181" t="s">
        <v>142</v>
      </c>
      <c r="G136" s="13"/>
      <c r="H136" s="182">
        <v>43.119999999999997</v>
      </c>
      <c r="I136" s="183"/>
      <c r="J136" s="13"/>
      <c r="K136" s="13"/>
      <c r="L136" s="178"/>
      <c r="M136" s="184"/>
      <c r="N136" s="185"/>
      <c r="O136" s="185"/>
      <c r="P136" s="185"/>
      <c r="Q136" s="185"/>
      <c r="R136" s="185"/>
      <c r="S136" s="185"/>
      <c r="T136" s="18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0" t="s">
        <v>131</v>
      </c>
      <c r="AU136" s="180" t="s">
        <v>86</v>
      </c>
      <c r="AV136" s="13" t="s">
        <v>86</v>
      </c>
      <c r="AW136" s="13" t="s">
        <v>32</v>
      </c>
      <c r="AX136" s="13" t="s">
        <v>76</v>
      </c>
      <c r="AY136" s="180" t="s">
        <v>122</v>
      </c>
    </row>
    <row r="137" s="2" customFormat="1" ht="24.15" customHeight="1">
      <c r="A137" s="35"/>
      <c r="B137" s="164"/>
      <c r="C137" s="165" t="s">
        <v>129</v>
      </c>
      <c r="D137" s="165" t="s">
        <v>124</v>
      </c>
      <c r="E137" s="166" t="s">
        <v>143</v>
      </c>
      <c r="F137" s="167" t="s">
        <v>144</v>
      </c>
      <c r="G137" s="168" t="s">
        <v>139</v>
      </c>
      <c r="H137" s="169">
        <v>2.5</v>
      </c>
      <c r="I137" s="170"/>
      <c r="J137" s="171">
        <f>ROUND(I137*H137,2)</f>
        <v>0</v>
      </c>
      <c r="K137" s="167" t="s">
        <v>128</v>
      </c>
      <c r="L137" s="36"/>
      <c r="M137" s="172" t="s">
        <v>1</v>
      </c>
      <c r="N137" s="173" t="s">
        <v>41</v>
      </c>
      <c r="O137" s="74"/>
      <c r="P137" s="174">
        <f>O137*H137</f>
        <v>0</v>
      </c>
      <c r="Q137" s="174">
        <v>0</v>
      </c>
      <c r="R137" s="174">
        <f>Q137*H137</f>
        <v>0</v>
      </c>
      <c r="S137" s="174">
        <v>0</v>
      </c>
      <c r="T137" s="17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76" t="s">
        <v>129</v>
      </c>
      <c r="AT137" s="176" t="s">
        <v>124</v>
      </c>
      <c r="AU137" s="176" t="s">
        <v>86</v>
      </c>
      <c r="AY137" s="16" t="s">
        <v>122</v>
      </c>
      <c r="BE137" s="177">
        <f>IF(N137="základní",J137,0)</f>
        <v>0</v>
      </c>
      <c r="BF137" s="177">
        <f>IF(N137="snížená",J137,0)</f>
        <v>0</v>
      </c>
      <c r="BG137" s="177">
        <f>IF(N137="zákl. přenesená",J137,0)</f>
        <v>0</v>
      </c>
      <c r="BH137" s="177">
        <f>IF(N137="sníž. přenesená",J137,0)</f>
        <v>0</v>
      </c>
      <c r="BI137" s="177">
        <f>IF(N137="nulová",J137,0)</f>
        <v>0</v>
      </c>
      <c r="BJ137" s="16" t="s">
        <v>84</v>
      </c>
      <c r="BK137" s="177">
        <f>ROUND(I137*H137,2)</f>
        <v>0</v>
      </c>
      <c r="BL137" s="16" t="s">
        <v>129</v>
      </c>
      <c r="BM137" s="176" t="s">
        <v>145</v>
      </c>
    </row>
    <row r="138" s="13" customFormat="1">
      <c r="A138" s="13"/>
      <c r="B138" s="178"/>
      <c r="C138" s="13"/>
      <c r="D138" s="179" t="s">
        <v>131</v>
      </c>
      <c r="E138" s="180" t="s">
        <v>1</v>
      </c>
      <c r="F138" s="181" t="s">
        <v>146</v>
      </c>
      <c r="G138" s="13"/>
      <c r="H138" s="182">
        <v>2.5</v>
      </c>
      <c r="I138" s="183"/>
      <c r="J138" s="13"/>
      <c r="K138" s="13"/>
      <c r="L138" s="178"/>
      <c r="M138" s="184"/>
      <c r="N138" s="185"/>
      <c r="O138" s="185"/>
      <c r="P138" s="185"/>
      <c r="Q138" s="185"/>
      <c r="R138" s="185"/>
      <c r="S138" s="185"/>
      <c r="T138" s="18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0" t="s">
        <v>131</v>
      </c>
      <c r="AU138" s="180" t="s">
        <v>86</v>
      </c>
      <c r="AV138" s="13" t="s">
        <v>86</v>
      </c>
      <c r="AW138" s="13" t="s">
        <v>32</v>
      </c>
      <c r="AX138" s="13" t="s">
        <v>84</v>
      </c>
      <c r="AY138" s="180" t="s">
        <v>122</v>
      </c>
    </row>
    <row r="139" s="2" customFormat="1" ht="33" customHeight="1">
      <c r="A139" s="35"/>
      <c r="B139" s="164"/>
      <c r="C139" s="165" t="s">
        <v>147</v>
      </c>
      <c r="D139" s="165" t="s">
        <v>124</v>
      </c>
      <c r="E139" s="166" t="s">
        <v>148</v>
      </c>
      <c r="F139" s="167" t="s">
        <v>149</v>
      </c>
      <c r="G139" s="168" t="s">
        <v>139</v>
      </c>
      <c r="H139" s="169">
        <v>6.5700000000000003</v>
      </c>
      <c r="I139" s="170"/>
      <c r="J139" s="171">
        <f>ROUND(I139*H139,2)</f>
        <v>0</v>
      </c>
      <c r="K139" s="167" t="s">
        <v>128</v>
      </c>
      <c r="L139" s="36"/>
      <c r="M139" s="172" t="s">
        <v>1</v>
      </c>
      <c r="N139" s="173" t="s">
        <v>41</v>
      </c>
      <c r="O139" s="74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76" t="s">
        <v>129</v>
      </c>
      <c r="AT139" s="176" t="s">
        <v>124</v>
      </c>
      <c r="AU139" s="176" t="s">
        <v>86</v>
      </c>
      <c r="AY139" s="16" t="s">
        <v>122</v>
      </c>
      <c r="BE139" s="177">
        <f>IF(N139="základní",J139,0)</f>
        <v>0</v>
      </c>
      <c r="BF139" s="177">
        <f>IF(N139="snížená",J139,0)</f>
        <v>0</v>
      </c>
      <c r="BG139" s="177">
        <f>IF(N139="zákl. přenesená",J139,0)</f>
        <v>0</v>
      </c>
      <c r="BH139" s="177">
        <f>IF(N139="sníž. přenesená",J139,0)</f>
        <v>0</v>
      </c>
      <c r="BI139" s="177">
        <f>IF(N139="nulová",J139,0)</f>
        <v>0</v>
      </c>
      <c r="BJ139" s="16" t="s">
        <v>84</v>
      </c>
      <c r="BK139" s="177">
        <f>ROUND(I139*H139,2)</f>
        <v>0</v>
      </c>
      <c r="BL139" s="16" t="s">
        <v>129</v>
      </c>
      <c r="BM139" s="176" t="s">
        <v>150</v>
      </c>
    </row>
    <row r="140" s="13" customFormat="1">
      <c r="A140" s="13"/>
      <c r="B140" s="178"/>
      <c r="C140" s="13"/>
      <c r="D140" s="179" t="s">
        <v>131</v>
      </c>
      <c r="E140" s="180" t="s">
        <v>1</v>
      </c>
      <c r="F140" s="181" t="s">
        <v>151</v>
      </c>
      <c r="G140" s="13"/>
      <c r="H140" s="182">
        <v>4.7699999999999996</v>
      </c>
      <c r="I140" s="183"/>
      <c r="J140" s="13"/>
      <c r="K140" s="13"/>
      <c r="L140" s="178"/>
      <c r="M140" s="184"/>
      <c r="N140" s="185"/>
      <c r="O140" s="185"/>
      <c r="P140" s="185"/>
      <c r="Q140" s="185"/>
      <c r="R140" s="185"/>
      <c r="S140" s="185"/>
      <c r="T140" s="18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0" t="s">
        <v>131</v>
      </c>
      <c r="AU140" s="180" t="s">
        <v>86</v>
      </c>
      <c r="AV140" s="13" t="s">
        <v>86</v>
      </c>
      <c r="AW140" s="13" t="s">
        <v>32</v>
      </c>
      <c r="AX140" s="13" t="s">
        <v>76</v>
      </c>
      <c r="AY140" s="180" t="s">
        <v>122</v>
      </c>
    </row>
    <row r="141" s="13" customFormat="1">
      <c r="A141" s="13"/>
      <c r="B141" s="178"/>
      <c r="C141" s="13"/>
      <c r="D141" s="179" t="s">
        <v>131</v>
      </c>
      <c r="E141" s="180" t="s">
        <v>1</v>
      </c>
      <c r="F141" s="181" t="s">
        <v>152</v>
      </c>
      <c r="G141" s="13"/>
      <c r="H141" s="182">
        <v>1.8</v>
      </c>
      <c r="I141" s="183"/>
      <c r="J141" s="13"/>
      <c r="K141" s="13"/>
      <c r="L141" s="178"/>
      <c r="M141" s="184"/>
      <c r="N141" s="185"/>
      <c r="O141" s="185"/>
      <c r="P141" s="185"/>
      <c r="Q141" s="185"/>
      <c r="R141" s="185"/>
      <c r="S141" s="185"/>
      <c r="T141" s="18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0" t="s">
        <v>131</v>
      </c>
      <c r="AU141" s="180" t="s">
        <v>86</v>
      </c>
      <c r="AV141" s="13" t="s">
        <v>86</v>
      </c>
      <c r="AW141" s="13" t="s">
        <v>32</v>
      </c>
      <c r="AX141" s="13" t="s">
        <v>76</v>
      </c>
      <c r="AY141" s="180" t="s">
        <v>122</v>
      </c>
    </row>
    <row r="142" s="2" customFormat="1" ht="37.8" customHeight="1">
      <c r="A142" s="35"/>
      <c r="B142" s="164"/>
      <c r="C142" s="165" t="s">
        <v>153</v>
      </c>
      <c r="D142" s="165" t="s">
        <v>124</v>
      </c>
      <c r="E142" s="166" t="s">
        <v>154</v>
      </c>
      <c r="F142" s="167" t="s">
        <v>155</v>
      </c>
      <c r="G142" s="168" t="s">
        <v>139</v>
      </c>
      <c r="H142" s="169">
        <v>85.019999999999996</v>
      </c>
      <c r="I142" s="170"/>
      <c r="J142" s="171">
        <f>ROUND(I142*H142,2)</f>
        <v>0</v>
      </c>
      <c r="K142" s="167" t="s">
        <v>128</v>
      </c>
      <c r="L142" s="36"/>
      <c r="M142" s="172" t="s">
        <v>1</v>
      </c>
      <c r="N142" s="173" t="s">
        <v>41</v>
      </c>
      <c r="O142" s="74"/>
      <c r="P142" s="174">
        <f>O142*H142</f>
        <v>0</v>
      </c>
      <c r="Q142" s="174">
        <v>0</v>
      </c>
      <c r="R142" s="174">
        <f>Q142*H142</f>
        <v>0</v>
      </c>
      <c r="S142" s="174">
        <v>0</v>
      </c>
      <c r="T142" s="17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76" t="s">
        <v>129</v>
      </c>
      <c r="AT142" s="176" t="s">
        <v>124</v>
      </c>
      <c r="AU142" s="176" t="s">
        <v>86</v>
      </c>
      <c r="AY142" s="16" t="s">
        <v>122</v>
      </c>
      <c r="BE142" s="177">
        <f>IF(N142="základní",J142,0)</f>
        <v>0</v>
      </c>
      <c r="BF142" s="177">
        <f>IF(N142="snížená",J142,0)</f>
        <v>0</v>
      </c>
      <c r="BG142" s="177">
        <f>IF(N142="zákl. přenesená",J142,0)</f>
        <v>0</v>
      </c>
      <c r="BH142" s="177">
        <f>IF(N142="sníž. přenesená",J142,0)</f>
        <v>0</v>
      </c>
      <c r="BI142" s="177">
        <f>IF(N142="nulová",J142,0)</f>
        <v>0</v>
      </c>
      <c r="BJ142" s="16" t="s">
        <v>84</v>
      </c>
      <c r="BK142" s="177">
        <f>ROUND(I142*H142,2)</f>
        <v>0</v>
      </c>
      <c r="BL142" s="16" t="s">
        <v>129</v>
      </c>
      <c r="BM142" s="176" t="s">
        <v>156</v>
      </c>
    </row>
    <row r="143" s="13" customFormat="1">
      <c r="A143" s="13"/>
      <c r="B143" s="178"/>
      <c r="C143" s="13"/>
      <c r="D143" s="179" t="s">
        <v>131</v>
      </c>
      <c r="E143" s="180" t="s">
        <v>1</v>
      </c>
      <c r="F143" s="181" t="s">
        <v>157</v>
      </c>
      <c r="G143" s="13"/>
      <c r="H143" s="182">
        <v>85.019999999999996</v>
      </c>
      <c r="I143" s="183"/>
      <c r="J143" s="13"/>
      <c r="K143" s="13"/>
      <c r="L143" s="178"/>
      <c r="M143" s="184"/>
      <c r="N143" s="185"/>
      <c r="O143" s="185"/>
      <c r="P143" s="185"/>
      <c r="Q143" s="185"/>
      <c r="R143" s="185"/>
      <c r="S143" s="185"/>
      <c r="T143" s="18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0" t="s">
        <v>131</v>
      </c>
      <c r="AU143" s="180" t="s">
        <v>86</v>
      </c>
      <c r="AV143" s="13" t="s">
        <v>86</v>
      </c>
      <c r="AW143" s="13" t="s">
        <v>32</v>
      </c>
      <c r="AX143" s="13" t="s">
        <v>84</v>
      </c>
      <c r="AY143" s="180" t="s">
        <v>122</v>
      </c>
    </row>
    <row r="144" s="2" customFormat="1" ht="24.15" customHeight="1">
      <c r="A144" s="35"/>
      <c r="B144" s="164"/>
      <c r="C144" s="165" t="s">
        <v>158</v>
      </c>
      <c r="D144" s="165" t="s">
        <v>124</v>
      </c>
      <c r="E144" s="166" t="s">
        <v>159</v>
      </c>
      <c r="F144" s="167" t="s">
        <v>160</v>
      </c>
      <c r="G144" s="168" t="s">
        <v>139</v>
      </c>
      <c r="H144" s="169">
        <v>21.600000000000001</v>
      </c>
      <c r="I144" s="170"/>
      <c r="J144" s="171">
        <f>ROUND(I144*H144,2)</f>
        <v>0</v>
      </c>
      <c r="K144" s="167" t="s">
        <v>128</v>
      </c>
      <c r="L144" s="36"/>
      <c r="M144" s="172" t="s">
        <v>1</v>
      </c>
      <c r="N144" s="173" t="s">
        <v>41</v>
      </c>
      <c r="O144" s="74"/>
      <c r="P144" s="174">
        <f>O144*H144</f>
        <v>0</v>
      </c>
      <c r="Q144" s="174">
        <v>0</v>
      </c>
      <c r="R144" s="174">
        <f>Q144*H144</f>
        <v>0</v>
      </c>
      <c r="S144" s="174">
        <v>0</v>
      </c>
      <c r="T144" s="17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76" t="s">
        <v>129</v>
      </c>
      <c r="AT144" s="176" t="s">
        <v>124</v>
      </c>
      <c r="AU144" s="176" t="s">
        <v>86</v>
      </c>
      <c r="AY144" s="16" t="s">
        <v>122</v>
      </c>
      <c r="BE144" s="177">
        <f>IF(N144="základní",J144,0)</f>
        <v>0</v>
      </c>
      <c r="BF144" s="177">
        <f>IF(N144="snížená",J144,0)</f>
        <v>0</v>
      </c>
      <c r="BG144" s="177">
        <f>IF(N144="zákl. přenesená",J144,0)</f>
        <v>0</v>
      </c>
      <c r="BH144" s="177">
        <f>IF(N144="sníž. přenesená",J144,0)</f>
        <v>0</v>
      </c>
      <c r="BI144" s="177">
        <f>IF(N144="nulová",J144,0)</f>
        <v>0</v>
      </c>
      <c r="BJ144" s="16" t="s">
        <v>84</v>
      </c>
      <c r="BK144" s="177">
        <f>ROUND(I144*H144,2)</f>
        <v>0</v>
      </c>
      <c r="BL144" s="16" t="s">
        <v>129</v>
      </c>
      <c r="BM144" s="176" t="s">
        <v>161</v>
      </c>
    </row>
    <row r="145" s="13" customFormat="1">
      <c r="A145" s="13"/>
      <c r="B145" s="178"/>
      <c r="C145" s="13"/>
      <c r="D145" s="179" t="s">
        <v>131</v>
      </c>
      <c r="E145" s="180" t="s">
        <v>1</v>
      </c>
      <c r="F145" s="181" t="s">
        <v>162</v>
      </c>
      <c r="G145" s="13"/>
      <c r="H145" s="182">
        <v>21.600000000000001</v>
      </c>
      <c r="I145" s="183"/>
      <c r="J145" s="13"/>
      <c r="K145" s="13"/>
      <c r="L145" s="178"/>
      <c r="M145" s="184"/>
      <c r="N145" s="185"/>
      <c r="O145" s="185"/>
      <c r="P145" s="185"/>
      <c r="Q145" s="185"/>
      <c r="R145" s="185"/>
      <c r="S145" s="185"/>
      <c r="T145" s="18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0" t="s">
        <v>131</v>
      </c>
      <c r="AU145" s="180" t="s">
        <v>86</v>
      </c>
      <c r="AV145" s="13" t="s">
        <v>86</v>
      </c>
      <c r="AW145" s="13" t="s">
        <v>32</v>
      </c>
      <c r="AX145" s="13" t="s">
        <v>84</v>
      </c>
      <c r="AY145" s="180" t="s">
        <v>122</v>
      </c>
    </row>
    <row r="146" s="2" customFormat="1" ht="16.5" customHeight="1">
      <c r="A146" s="35"/>
      <c r="B146" s="164"/>
      <c r="C146" s="187" t="s">
        <v>163</v>
      </c>
      <c r="D146" s="187" t="s">
        <v>164</v>
      </c>
      <c r="E146" s="188" t="s">
        <v>165</v>
      </c>
      <c r="F146" s="189" t="s">
        <v>166</v>
      </c>
      <c r="G146" s="190" t="s">
        <v>167</v>
      </c>
      <c r="H146" s="191">
        <v>43.200000000000003</v>
      </c>
      <c r="I146" s="192"/>
      <c r="J146" s="193">
        <f>ROUND(I146*H146,2)</f>
        <v>0</v>
      </c>
      <c r="K146" s="189" t="s">
        <v>128</v>
      </c>
      <c r="L146" s="194"/>
      <c r="M146" s="195" t="s">
        <v>1</v>
      </c>
      <c r="N146" s="196" t="s">
        <v>41</v>
      </c>
      <c r="O146" s="74"/>
      <c r="P146" s="174">
        <f>O146*H146</f>
        <v>0</v>
      </c>
      <c r="Q146" s="174">
        <v>1</v>
      </c>
      <c r="R146" s="174">
        <f>Q146*H146</f>
        <v>43.200000000000003</v>
      </c>
      <c r="S146" s="174">
        <v>0</v>
      </c>
      <c r="T146" s="17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76" t="s">
        <v>163</v>
      </c>
      <c r="AT146" s="176" t="s">
        <v>164</v>
      </c>
      <c r="AU146" s="176" t="s">
        <v>86</v>
      </c>
      <c r="AY146" s="16" t="s">
        <v>122</v>
      </c>
      <c r="BE146" s="177">
        <f>IF(N146="základní",J146,0)</f>
        <v>0</v>
      </c>
      <c r="BF146" s="177">
        <f>IF(N146="snížená",J146,0)</f>
        <v>0</v>
      </c>
      <c r="BG146" s="177">
        <f>IF(N146="zákl. přenesená",J146,0)</f>
        <v>0</v>
      </c>
      <c r="BH146" s="177">
        <f>IF(N146="sníž. přenesená",J146,0)</f>
        <v>0</v>
      </c>
      <c r="BI146" s="177">
        <f>IF(N146="nulová",J146,0)</f>
        <v>0</v>
      </c>
      <c r="BJ146" s="16" t="s">
        <v>84</v>
      </c>
      <c r="BK146" s="177">
        <f>ROUND(I146*H146,2)</f>
        <v>0</v>
      </c>
      <c r="BL146" s="16" t="s">
        <v>129</v>
      </c>
      <c r="BM146" s="176" t="s">
        <v>168</v>
      </c>
    </row>
    <row r="147" s="13" customFormat="1">
      <c r="A147" s="13"/>
      <c r="B147" s="178"/>
      <c r="C147" s="13"/>
      <c r="D147" s="179" t="s">
        <v>131</v>
      </c>
      <c r="E147" s="13"/>
      <c r="F147" s="181" t="s">
        <v>169</v>
      </c>
      <c r="G147" s="13"/>
      <c r="H147" s="182">
        <v>43.200000000000003</v>
      </c>
      <c r="I147" s="183"/>
      <c r="J147" s="13"/>
      <c r="K147" s="13"/>
      <c r="L147" s="178"/>
      <c r="M147" s="184"/>
      <c r="N147" s="185"/>
      <c r="O147" s="185"/>
      <c r="P147" s="185"/>
      <c r="Q147" s="185"/>
      <c r="R147" s="185"/>
      <c r="S147" s="185"/>
      <c r="T147" s="18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0" t="s">
        <v>131</v>
      </c>
      <c r="AU147" s="180" t="s">
        <v>86</v>
      </c>
      <c r="AV147" s="13" t="s">
        <v>86</v>
      </c>
      <c r="AW147" s="13" t="s">
        <v>3</v>
      </c>
      <c r="AX147" s="13" t="s">
        <v>84</v>
      </c>
      <c r="AY147" s="180" t="s">
        <v>122</v>
      </c>
    </row>
    <row r="148" s="2" customFormat="1" ht="16.5" customHeight="1">
      <c r="A148" s="35"/>
      <c r="B148" s="164"/>
      <c r="C148" s="165" t="s">
        <v>170</v>
      </c>
      <c r="D148" s="165" t="s">
        <v>124</v>
      </c>
      <c r="E148" s="166" t="s">
        <v>171</v>
      </c>
      <c r="F148" s="167" t="s">
        <v>172</v>
      </c>
      <c r="G148" s="168" t="s">
        <v>139</v>
      </c>
      <c r="H148" s="169">
        <v>85.019999999999996</v>
      </c>
      <c r="I148" s="170"/>
      <c r="J148" s="171">
        <f>ROUND(I148*H148,2)</f>
        <v>0</v>
      </c>
      <c r="K148" s="167" t="s">
        <v>128</v>
      </c>
      <c r="L148" s="36"/>
      <c r="M148" s="172" t="s">
        <v>1</v>
      </c>
      <c r="N148" s="173" t="s">
        <v>41</v>
      </c>
      <c r="O148" s="74"/>
      <c r="P148" s="174">
        <f>O148*H148</f>
        <v>0</v>
      </c>
      <c r="Q148" s="174">
        <v>0</v>
      </c>
      <c r="R148" s="174">
        <f>Q148*H148</f>
        <v>0</v>
      </c>
      <c r="S148" s="174">
        <v>0</v>
      </c>
      <c r="T148" s="17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76" t="s">
        <v>129</v>
      </c>
      <c r="AT148" s="176" t="s">
        <v>124</v>
      </c>
      <c r="AU148" s="176" t="s">
        <v>86</v>
      </c>
      <c r="AY148" s="16" t="s">
        <v>122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6" t="s">
        <v>84</v>
      </c>
      <c r="BK148" s="177">
        <f>ROUND(I148*H148,2)</f>
        <v>0</v>
      </c>
      <c r="BL148" s="16" t="s">
        <v>129</v>
      </c>
      <c r="BM148" s="176" t="s">
        <v>173</v>
      </c>
    </row>
    <row r="149" s="2" customFormat="1" ht="33" customHeight="1">
      <c r="A149" s="35"/>
      <c r="B149" s="164"/>
      <c r="C149" s="165" t="s">
        <v>174</v>
      </c>
      <c r="D149" s="165" t="s">
        <v>124</v>
      </c>
      <c r="E149" s="166" t="s">
        <v>175</v>
      </c>
      <c r="F149" s="167" t="s">
        <v>176</v>
      </c>
      <c r="G149" s="168" t="s">
        <v>167</v>
      </c>
      <c r="H149" s="169">
        <v>170.03999999999999</v>
      </c>
      <c r="I149" s="170"/>
      <c r="J149" s="171">
        <f>ROUND(I149*H149,2)</f>
        <v>0</v>
      </c>
      <c r="K149" s="167" t="s">
        <v>128</v>
      </c>
      <c r="L149" s="36"/>
      <c r="M149" s="172" t="s">
        <v>1</v>
      </c>
      <c r="N149" s="173" t="s">
        <v>41</v>
      </c>
      <c r="O149" s="74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76" t="s">
        <v>129</v>
      </c>
      <c r="AT149" s="176" t="s">
        <v>124</v>
      </c>
      <c r="AU149" s="176" t="s">
        <v>86</v>
      </c>
      <c r="AY149" s="16" t="s">
        <v>122</v>
      </c>
      <c r="BE149" s="177">
        <f>IF(N149="základní",J149,0)</f>
        <v>0</v>
      </c>
      <c r="BF149" s="177">
        <f>IF(N149="snížená",J149,0)</f>
        <v>0</v>
      </c>
      <c r="BG149" s="177">
        <f>IF(N149="zákl. přenesená",J149,0)</f>
        <v>0</v>
      </c>
      <c r="BH149" s="177">
        <f>IF(N149="sníž. přenesená",J149,0)</f>
        <v>0</v>
      </c>
      <c r="BI149" s="177">
        <f>IF(N149="nulová",J149,0)</f>
        <v>0</v>
      </c>
      <c r="BJ149" s="16" t="s">
        <v>84</v>
      </c>
      <c r="BK149" s="177">
        <f>ROUND(I149*H149,2)</f>
        <v>0</v>
      </c>
      <c r="BL149" s="16" t="s">
        <v>129</v>
      </c>
      <c r="BM149" s="176" t="s">
        <v>177</v>
      </c>
    </row>
    <row r="150" s="13" customFormat="1">
      <c r="A150" s="13"/>
      <c r="B150" s="178"/>
      <c r="C150" s="13"/>
      <c r="D150" s="179" t="s">
        <v>131</v>
      </c>
      <c r="E150" s="13"/>
      <c r="F150" s="181" t="s">
        <v>178</v>
      </c>
      <c r="G150" s="13"/>
      <c r="H150" s="182">
        <v>170.03999999999999</v>
      </c>
      <c r="I150" s="183"/>
      <c r="J150" s="13"/>
      <c r="K150" s="13"/>
      <c r="L150" s="178"/>
      <c r="M150" s="184"/>
      <c r="N150" s="185"/>
      <c r="O150" s="185"/>
      <c r="P150" s="185"/>
      <c r="Q150" s="185"/>
      <c r="R150" s="185"/>
      <c r="S150" s="185"/>
      <c r="T150" s="18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0" t="s">
        <v>131</v>
      </c>
      <c r="AU150" s="180" t="s">
        <v>86</v>
      </c>
      <c r="AV150" s="13" t="s">
        <v>86</v>
      </c>
      <c r="AW150" s="13" t="s">
        <v>3</v>
      </c>
      <c r="AX150" s="13" t="s">
        <v>84</v>
      </c>
      <c r="AY150" s="180" t="s">
        <v>122</v>
      </c>
    </row>
    <row r="151" s="2" customFormat="1" ht="24.15" customHeight="1">
      <c r="A151" s="35"/>
      <c r="B151" s="164"/>
      <c r="C151" s="165" t="s">
        <v>179</v>
      </c>
      <c r="D151" s="165" t="s">
        <v>124</v>
      </c>
      <c r="E151" s="166" t="s">
        <v>180</v>
      </c>
      <c r="F151" s="167" t="s">
        <v>181</v>
      </c>
      <c r="G151" s="168" t="s">
        <v>139</v>
      </c>
      <c r="H151" s="169">
        <v>1.25</v>
      </c>
      <c r="I151" s="170"/>
      <c r="J151" s="171">
        <f>ROUND(I151*H151,2)</f>
        <v>0</v>
      </c>
      <c r="K151" s="167" t="s">
        <v>128</v>
      </c>
      <c r="L151" s="36"/>
      <c r="M151" s="172" t="s">
        <v>1</v>
      </c>
      <c r="N151" s="173" t="s">
        <v>41</v>
      </c>
      <c r="O151" s="74"/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76" t="s">
        <v>129</v>
      </c>
      <c r="AT151" s="176" t="s">
        <v>124</v>
      </c>
      <c r="AU151" s="176" t="s">
        <v>86</v>
      </c>
      <c r="AY151" s="16" t="s">
        <v>122</v>
      </c>
      <c r="BE151" s="177">
        <f>IF(N151="základní",J151,0)</f>
        <v>0</v>
      </c>
      <c r="BF151" s="177">
        <f>IF(N151="snížená",J151,0)</f>
        <v>0</v>
      </c>
      <c r="BG151" s="177">
        <f>IF(N151="zákl. přenesená",J151,0)</f>
        <v>0</v>
      </c>
      <c r="BH151" s="177">
        <f>IF(N151="sníž. přenesená",J151,0)</f>
        <v>0</v>
      </c>
      <c r="BI151" s="177">
        <f>IF(N151="nulová",J151,0)</f>
        <v>0</v>
      </c>
      <c r="BJ151" s="16" t="s">
        <v>84</v>
      </c>
      <c r="BK151" s="177">
        <f>ROUND(I151*H151,2)</f>
        <v>0</v>
      </c>
      <c r="BL151" s="16" t="s">
        <v>129</v>
      </c>
      <c r="BM151" s="176" t="s">
        <v>182</v>
      </c>
    </row>
    <row r="152" s="13" customFormat="1">
      <c r="A152" s="13"/>
      <c r="B152" s="178"/>
      <c r="C152" s="13"/>
      <c r="D152" s="179" t="s">
        <v>131</v>
      </c>
      <c r="E152" s="180" t="s">
        <v>1</v>
      </c>
      <c r="F152" s="181" t="s">
        <v>183</v>
      </c>
      <c r="G152" s="13"/>
      <c r="H152" s="182">
        <v>1.25</v>
      </c>
      <c r="I152" s="183"/>
      <c r="J152" s="13"/>
      <c r="K152" s="13"/>
      <c r="L152" s="178"/>
      <c r="M152" s="184"/>
      <c r="N152" s="185"/>
      <c r="O152" s="185"/>
      <c r="P152" s="185"/>
      <c r="Q152" s="185"/>
      <c r="R152" s="185"/>
      <c r="S152" s="185"/>
      <c r="T152" s="18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0" t="s">
        <v>131</v>
      </c>
      <c r="AU152" s="180" t="s">
        <v>86</v>
      </c>
      <c r="AV152" s="13" t="s">
        <v>86</v>
      </c>
      <c r="AW152" s="13" t="s">
        <v>32</v>
      </c>
      <c r="AX152" s="13" t="s">
        <v>84</v>
      </c>
      <c r="AY152" s="180" t="s">
        <v>122</v>
      </c>
    </row>
    <row r="153" s="2" customFormat="1" ht="24.15" customHeight="1">
      <c r="A153" s="35"/>
      <c r="B153" s="164"/>
      <c r="C153" s="165" t="s">
        <v>8</v>
      </c>
      <c r="D153" s="165" t="s">
        <v>124</v>
      </c>
      <c r="E153" s="166" t="s">
        <v>184</v>
      </c>
      <c r="F153" s="167" t="s">
        <v>185</v>
      </c>
      <c r="G153" s="168" t="s">
        <v>127</v>
      </c>
      <c r="H153" s="169">
        <v>82</v>
      </c>
      <c r="I153" s="170"/>
      <c r="J153" s="171">
        <f>ROUND(I153*H153,2)</f>
        <v>0</v>
      </c>
      <c r="K153" s="167" t="s">
        <v>128</v>
      </c>
      <c r="L153" s="36"/>
      <c r="M153" s="172" t="s">
        <v>1</v>
      </c>
      <c r="N153" s="173" t="s">
        <v>41</v>
      </c>
      <c r="O153" s="74"/>
      <c r="P153" s="174">
        <f>O153*H153</f>
        <v>0</v>
      </c>
      <c r="Q153" s="174">
        <v>0</v>
      </c>
      <c r="R153" s="174">
        <f>Q153*H153</f>
        <v>0</v>
      </c>
      <c r="S153" s="174">
        <v>0</v>
      </c>
      <c r="T153" s="17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76" t="s">
        <v>129</v>
      </c>
      <c r="AT153" s="176" t="s">
        <v>124</v>
      </c>
      <c r="AU153" s="176" t="s">
        <v>86</v>
      </c>
      <c r="AY153" s="16" t="s">
        <v>122</v>
      </c>
      <c r="BE153" s="177">
        <f>IF(N153="základní",J153,0)</f>
        <v>0</v>
      </c>
      <c r="BF153" s="177">
        <f>IF(N153="snížená",J153,0)</f>
        <v>0</v>
      </c>
      <c r="BG153" s="177">
        <f>IF(N153="zákl. přenesená",J153,0)</f>
        <v>0</v>
      </c>
      <c r="BH153" s="177">
        <f>IF(N153="sníž. přenesená",J153,0)</f>
        <v>0</v>
      </c>
      <c r="BI153" s="177">
        <f>IF(N153="nulová",J153,0)</f>
        <v>0</v>
      </c>
      <c r="BJ153" s="16" t="s">
        <v>84</v>
      </c>
      <c r="BK153" s="177">
        <f>ROUND(I153*H153,2)</f>
        <v>0</v>
      </c>
      <c r="BL153" s="16" t="s">
        <v>129</v>
      </c>
      <c r="BM153" s="176" t="s">
        <v>186</v>
      </c>
    </row>
    <row r="154" s="13" customFormat="1">
      <c r="A154" s="13"/>
      <c r="B154" s="178"/>
      <c r="C154" s="13"/>
      <c r="D154" s="179" t="s">
        <v>131</v>
      </c>
      <c r="E154" s="180" t="s">
        <v>1</v>
      </c>
      <c r="F154" s="181" t="s">
        <v>187</v>
      </c>
      <c r="G154" s="13"/>
      <c r="H154" s="182">
        <v>82</v>
      </c>
      <c r="I154" s="183"/>
      <c r="J154" s="13"/>
      <c r="K154" s="13"/>
      <c r="L154" s="178"/>
      <c r="M154" s="184"/>
      <c r="N154" s="185"/>
      <c r="O154" s="185"/>
      <c r="P154" s="185"/>
      <c r="Q154" s="185"/>
      <c r="R154" s="185"/>
      <c r="S154" s="185"/>
      <c r="T154" s="18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0" t="s">
        <v>131</v>
      </c>
      <c r="AU154" s="180" t="s">
        <v>86</v>
      </c>
      <c r="AV154" s="13" t="s">
        <v>86</v>
      </c>
      <c r="AW154" s="13" t="s">
        <v>32</v>
      </c>
      <c r="AX154" s="13" t="s">
        <v>84</v>
      </c>
      <c r="AY154" s="180" t="s">
        <v>122</v>
      </c>
    </row>
    <row r="155" s="2" customFormat="1" ht="16.5" customHeight="1">
      <c r="A155" s="35"/>
      <c r="B155" s="164"/>
      <c r="C155" s="187" t="s">
        <v>188</v>
      </c>
      <c r="D155" s="187" t="s">
        <v>164</v>
      </c>
      <c r="E155" s="188" t="s">
        <v>189</v>
      </c>
      <c r="F155" s="189" t="s">
        <v>190</v>
      </c>
      <c r="G155" s="190" t="s">
        <v>191</v>
      </c>
      <c r="H155" s="191">
        <v>1.6399999999999999</v>
      </c>
      <c r="I155" s="192"/>
      <c r="J155" s="193">
        <f>ROUND(I155*H155,2)</f>
        <v>0</v>
      </c>
      <c r="K155" s="189" t="s">
        <v>128</v>
      </c>
      <c r="L155" s="194"/>
      <c r="M155" s="195" t="s">
        <v>1</v>
      </c>
      <c r="N155" s="196" t="s">
        <v>41</v>
      </c>
      <c r="O155" s="74"/>
      <c r="P155" s="174">
        <f>O155*H155</f>
        <v>0</v>
      </c>
      <c r="Q155" s="174">
        <v>0.001</v>
      </c>
      <c r="R155" s="174">
        <f>Q155*H155</f>
        <v>0.00164</v>
      </c>
      <c r="S155" s="174">
        <v>0</v>
      </c>
      <c r="T155" s="17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76" t="s">
        <v>163</v>
      </c>
      <c r="AT155" s="176" t="s">
        <v>164</v>
      </c>
      <c r="AU155" s="176" t="s">
        <v>86</v>
      </c>
      <c r="AY155" s="16" t="s">
        <v>122</v>
      </c>
      <c r="BE155" s="177">
        <f>IF(N155="základní",J155,0)</f>
        <v>0</v>
      </c>
      <c r="BF155" s="177">
        <f>IF(N155="snížená",J155,0)</f>
        <v>0</v>
      </c>
      <c r="BG155" s="177">
        <f>IF(N155="zákl. přenesená",J155,0)</f>
        <v>0</v>
      </c>
      <c r="BH155" s="177">
        <f>IF(N155="sníž. přenesená",J155,0)</f>
        <v>0</v>
      </c>
      <c r="BI155" s="177">
        <f>IF(N155="nulová",J155,0)</f>
        <v>0</v>
      </c>
      <c r="BJ155" s="16" t="s">
        <v>84</v>
      </c>
      <c r="BK155" s="177">
        <f>ROUND(I155*H155,2)</f>
        <v>0</v>
      </c>
      <c r="BL155" s="16" t="s">
        <v>129</v>
      </c>
      <c r="BM155" s="176" t="s">
        <v>192</v>
      </c>
    </row>
    <row r="156" s="13" customFormat="1">
      <c r="A156" s="13"/>
      <c r="B156" s="178"/>
      <c r="C156" s="13"/>
      <c r="D156" s="179" t="s">
        <v>131</v>
      </c>
      <c r="E156" s="13"/>
      <c r="F156" s="181" t="s">
        <v>193</v>
      </c>
      <c r="G156" s="13"/>
      <c r="H156" s="182">
        <v>1.6399999999999999</v>
      </c>
      <c r="I156" s="183"/>
      <c r="J156" s="13"/>
      <c r="K156" s="13"/>
      <c r="L156" s="178"/>
      <c r="M156" s="184"/>
      <c r="N156" s="185"/>
      <c r="O156" s="185"/>
      <c r="P156" s="185"/>
      <c r="Q156" s="185"/>
      <c r="R156" s="185"/>
      <c r="S156" s="185"/>
      <c r="T156" s="18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0" t="s">
        <v>131</v>
      </c>
      <c r="AU156" s="180" t="s">
        <v>86</v>
      </c>
      <c r="AV156" s="13" t="s">
        <v>86</v>
      </c>
      <c r="AW156" s="13" t="s">
        <v>3</v>
      </c>
      <c r="AX156" s="13" t="s">
        <v>84</v>
      </c>
      <c r="AY156" s="180" t="s">
        <v>122</v>
      </c>
    </row>
    <row r="157" s="2" customFormat="1" ht="24.15" customHeight="1">
      <c r="A157" s="35"/>
      <c r="B157" s="164"/>
      <c r="C157" s="165" t="s">
        <v>194</v>
      </c>
      <c r="D157" s="165" t="s">
        <v>124</v>
      </c>
      <c r="E157" s="166" t="s">
        <v>195</v>
      </c>
      <c r="F157" s="167" t="s">
        <v>196</v>
      </c>
      <c r="G157" s="168" t="s">
        <v>127</v>
      </c>
      <c r="H157" s="169">
        <v>230</v>
      </c>
      <c r="I157" s="170"/>
      <c r="J157" s="171">
        <f>ROUND(I157*H157,2)</f>
        <v>0</v>
      </c>
      <c r="K157" s="167" t="s">
        <v>128</v>
      </c>
      <c r="L157" s="36"/>
      <c r="M157" s="172" t="s">
        <v>1</v>
      </c>
      <c r="N157" s="173" t="s">
        <v>41</v>
      </c>
      <c r="O157" s="74"/>
      <c r="P157" s="174">
        <f>O157*H157</f>
        <v>0</v>
      </c>
      <c r="Q157" s="174">
        <v>0</v>
      </c>
      <c r="R157" s="174">
        <f>Q157*H157</f>
        <v>0</v>
      </c>
      <c r="S157" s="174">
        <v>0</v>
      </c>
      <c r="T157" s="17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76" t="s">
        <v>129</v>
      </c>
      <c r="AT157" s="176" t="s">
        <v>124</v>
      </c>
      <c r="AU157" s="176" t="s">
        <v>86</v>
      </c>
      <c r="AY157" s="16" t="s">
        <v>122</v>
      </c>
      <c r="BE157" s="177">
        <f>IF(N157="základní",J157,0)</f>
        <v>0</v>
      </c>
      <c r="BF157" s="177">
        <f>IF(N157="snížená",J157,0)</f>
        <v>0</v>
      </c>
      <c r="BG157" s="177">
        <f>IF(N157="zákl. přenesená",J157,0)</f>
        <v>0</v>
      </c>
      <c r="BH157" s="177">
        <f>IF(N157="sníž. přenesená",J157,0)</f>
        <v>0</v>
      </c>
      <c r="BI157" s="177">
        <f>IF(N157="nulová",J157,0)</f>
        <v>0</v>
      </c>
      <c r="BJ157" s="16" t="s">
        <v>84</v>
      </c>
      <c r="BK157" s="177">
        <f>ROUND(I157*H157,2)</f>
        <v>0</v>
      </c>
      <c r="BL157" s="16" t="s">
        <v>129</v>
      </c>
      <c r="BM157" s="176" t="s">
        <v>197</v>
      </c>
    </row>
    <row r="158" s="13" customFormat="1">
      <c r="A158" s="13"/>
      <c r="B158" s="178"/>
      <c r="C158" s="13"/>
      <c r="D158" s="179" t="s">
        <v>131</v>
      </c>
      <c r="E158" s="180" t="s">
        <v>1</v>
      </c>
      <c r="F158" s="181" t="s">
        <v>198</v>
      </c>
      <c r="G158" s="13"/>
      <c r="H158" s="182">
        <v>125</v>
      </c>
      <c r="I158" s="183"/>
      <c r="J158" s="13"/>
      <c r="K158" s="13"/>
      <c r="L158" s="178"/>
      <c r="M158" s="184"/>
      <c r="N158" s="185"/>
      <c r="O158" s="185"/>
      <c r="P158" s="185"/>
      <c r="Q158" s="185"/>
      <c r="R158" s="185"/>
      <c r="S158" s="185"/>
      <c r="T158" s="18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0" t="s">
        <v>131</v>
      </c>
      <c r="AU158" s="180" t="s">
        <v>86</v>
      </c>
      <c r="AV158" s="13" t="s">
        <v>86</v>
      </c>
      <c r="AW158" s="13" t="s">
        <v>32</v>
      </c>
      <c r="AX158" s="13" t="s">
        <v>76</v>
      </c>
      <c r="AY158" s="180" t="s">
        <v>122</v>
      </c>
    </row>
    <row r="159" s="13" customFormat="1">
      <c r="A159" s="13"/>
      <c r="B159" s="178"/>
      <c r="C159" s="13"/>
      <c r="D159" s="179" t="s">
        <v>131</v>
      </c>
      <c r="E159" s="180" t="s">
        <v>1</v>
      </c>
      <c r="F159" s="181" t="s">
        <v>199</v>
      </c>
      <c r="G159" s="13"/>
      <c r="H159" s="182">
        <v>17</v>
      </c>
      <c r="I159" s="183"/>
      <c r="J159" s="13"/>
      <c r="K159" s="13"/>
      <c r="L159" s="178"/>
      <c r="M159" s="184"/>
      <c r="N159" s="185"/>
      <c r="O159" s="185"/>
      <c r="P159" s="185"/>
      <c r="Q159" s="185"/>
      <c r="R159" s="185"/>
      <c r="S159" s="185"/>
      <c r="T159" s="18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0" t="s">
        <v>131</v>
      </c>
      <c r="AU159" s="180" t="s">
        <v>86</v>
      </c>
      <c r="AV159" s="13" t="s">
        <v>86</v>
      </c>
      <c r="AW159" s="13" t="s">
        <v>32</v>
      </c>
      <c r="AX159" s="13" t="s">
        <v>76</v>
      </c>
      <c r="AY159" s="180" t="s">
        <v>122</v>
      </c>
    </row>
    <row r="160" s="13" customFormat="1">
      <c r="A160" s="13"/>
      <c r="B160" s="178"/>
      <c r="C160" s="13"/>
      <c r="D160" s="179" t="s">
        <v>131</v>
      </c>
      <c r="E160" s="180" t="s">
        <v>1</v>
      </c>
      <c r="F160" s="181" t="s">
        <v>200</v>
      </c>
      <c r="G160" s="13"/>
      <c r="H160" s="182">
        <v>88</v>
      </c>
      <c r="I160" s="183"/>
      <c r="J160" s="13"/>
      <c r="K160" s="13"/>
      <c r="L160" s="178"/>
      <c r="M160" s="184"/>
      <c r="N160" s="185"/>
      <c r="O160" s="185"/>
      <c r="P160" s="185"/>
      <c r="Q160" s="185"/>
      <c r="R160" s="185"/>
      <c r="S160" s="185"/>
      <c r="T160" s="18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0" t="s">
        <v>131</v>
      </c>
      <c r="AU160" s="180" t="s">
        <v>86</v>
      </c>
      <c r="AV160" s="13" t="s">
        <v>86</v>
      </c>
      <c r="AW160" s="13" t="s">
        <v>32</v>
      </c>
      <c r="AX160" s="13" t="s">
        <v>76</v>
      </c>
      <c r="AY160" s="180" t="s">
        <v>122</v>
      </c>
    </row>
    <row r="161" s="2" customFormat="1" ht="24.15" customHeight="1">
      <c r="A161" s="35"/>
      <c r="B161" s="164"/>
      <c r="C161" s="165" t="s">
        <v>201</v>
      </c>
      <c r="D161" s="165" t="s">
        <v>124</v>
      </c>
      <c r="E161" s="166" t="s">
        <v>202</v>
      </c>
      <c r="F161" s="167" t="s">
        <v>203</v>
      </c>
      <c r="G161" s="168" t="s">
        <v>127</v>
      </c>
      <c r="H161" s="169">
        <v>82</v>
      </c>
      <c r="I161" s="170"/>
      <c r="J161" s="171">
        <f>ROUND(I161*H161,2)</f>
        <v>0</v>
      </c>
      <c r="K161" s="167" t="s">
        <v>128</v>
      </c>
      <c r="L161" s="36"/>
      <c r="M161" s="172" t="s">
        <v>1</v>
      </c>
      <c r="N161" s="173" t="s">
        <v>41</v>
      </c>
      <c r="O161" s="74"/>
      <c r="P161" s="174">
        <f>O161*H161</f>
        <v>0</v>
      </c>
      <c r="Q161" s="174">
        <v>0</v>
      </c>
      <c r="R161" s="174">
        <f>Q161*H161</f>
        <v>0</v>
      </c>
      <c r="S161" s="174">
        <v>0</v>
      </c>
      <c r="T161" s="17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76" t="s">
        <v>129</v>
      </c>
      <c r="AT161" s="176" t="s">
        <v>124</v>
      </c>
      <c r="AU161" s="176" t="s">
        <v>86</v>
      </c>
      <c r="AY161" s="16" t="s">
        <v>122</v>
      </c>
      <c r="BE161" s="177">
        <f>IF(N161="základní",J161,0)</f>
        <v>0</v>
      </c>
      <c r="BF161" s="177">
        <f>IF(N161="snížená",J161,0)</f>
        <v>0</v>
      </c>
      <c r="BG161" s="177">
        <f>IF(N161="zákl. přenesená",J161,0)</f>
        <v>0</v>
      </c>
      <c r="BH161" s="177">
        <f>IF(N161="sníž. přenesená",J161,0)</f>
        <v>0</v>
      </c>
      <c r="BI161" s="177">
        <f>IF(N161="nulová",J161,0)</f>
        <v>0</v>
      </c>
      <c r="BJ161" s="16" t="s">
        <v>84</v>
      </c>
      <c r="BK161" s="177">
        <f>ROUND(I161*H161,2)</f>
        <v>0</v>
      </c>
      <c r="BL161" s="16" t="s">
        <v>129</v>
      </c>
      <c r="BM161" s="176" t="s">
        <v>204</v>
      </c>
    </row>
    <row r="162" s="13" customFormat="1">
      <c r="A162" s="13"/>
      <c r="B162" s="178"/>
      <c r="C162" s="13"/>
      <c r="D162" s="179" t="s">
        <v>131</v>
      </c>
      <c r="E162" s="180" t="s">
        <v>1</v>
      </c>
      <c r="F162" s="181" t="s">
        <v>187</v>
      </c>
      <c r="G162" s="13"/>
      <c r="H162" s="182">
        <v>82</v>
      </c>
      <c r="I162" s="183"/>
      <c r="J162" s="13"/>
      <c r="K162" s="13"/>
      <c r="L162" s="178"/>
      <c r="M162" s="184"/>
      <c r="N162" s="185"/>
      <c r="O162" s="185"/>
      <c r="P162" s="185"/>
      <c r="Q162" s="185"/>
      <c r="R162" s="185"/>
      <c r="S162" s="185"/>
      <c r="T162" s="18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0" t="s">
        <v>131</v>
      </c>
      <c r="AU162" s="180" t="s">
        <v>86</v>
      </c>
      <c r="AV162" s="13" t="s">
        <v>86</v>
      </c>
      <c r="AW162" s="13" t="s">
        <v>32</v>
      </c>
      <c r="AX162" s="13" t="s">
        <v>84</v>
      </c>
      <c r="AY162" s="180" t="s">
        <v>122</v>
      </c>
    </row>
    <row r="163" s="2" customFormat="1" ht="16.5" customHeight="1">
      <c r="A163" s="35"/>
      <c r="B163" s="164"/>
      <c r="C163" s="187" t="s">
        <v>205</v>
      </c>
      <c r="D163" s="187" t="s">
        <v>164</v>
      </c>
      <c r="E163" s="188" t="s">
        <v>206</v>
      </c>
      <c r="F163" s="189" t="s">
        <v>207</v>
      </c>
      <c r="G163" s="190" t="s">
        <v>139</v>
      </c>
      <c r="H163" s="191">
        <v>8.1999999999999993</v>
      </c>
      <c r="I163" s="192"/>
      <c r="J163" s="193">
        <f>ROUND(I163*H163,2)</f>
        <v>0</v>
      </c>
      <c r="K163" s="189" t="s">
        <v>128</v>
      </c>
      <c r="L163" s="194"/>
      <c r="M163" s="195" t="s">
        <v>1</v>
      </c>
      <c r="N163" s="196" t="s">
        <v>41</v>
      </c>
      <c r="O163" s="74"/>
      <c r="P163" s="174">
        <f>O163*H163</f>
        <v>0</v>
      </c>
      <c r="Q163" s="174">
        <v>0.20999999999999999</v>
      </c>
      <c r="R163" s="174">
        <f>Q163*H163</f>
        <v>1.7219999999999998</v>
      </c>
      <c r="S163" s="174">
        <v>0</v>
      </c>
      <c r="T163" s="17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76" t="s">
        <v>163</v>
      </c>
      <c r="AT163" s="176" t="s">
        <v>164</v>
      </c>
      <c r="AU163" s="176" t="s">
        <v>86</v>
      </c>
      <c r="AY163" s="16" t="s">
        <v>122</v>
      </c>
      <c r="BE163" s="177">
        <f>IF(N163="základní",J163,0)</f>
        <v>0</v>
      </c>
      <c r="BF163" s="177">
        <f>IF(N163="snížená",J163,0)</f>
        <v>0</v>
      </c>
      <c r="BG163" s="177">
        <f>IF(N163="zákl. přenesená",J163,0)</f>
        <v>0</v>
      </c>
      <c r="BH163" s="177">
        <f>IF(N163="sníž. přenesená",J163,0)</f>
        <v>0</v>
      </c>
      <c r="BI163" s="177">
        <f>IF(N163="nulová",J163,0)</f>
        <v>0</v>
      </c>
      <c r="BJ163" s="16" t="s">
        <v>84</v>
      </c>
      <c r="BK163" s="177">
        <f>ROUND(I163*H163,2)</f>
        <v>0</v>
      </c>
      <c r="BL163" s="16" t="s">
        <v>129</v>
      </c>
      <c r="BM163" s="176" t="s">
        <v>208</v>
      </c>
    </row>
    <row r="164" s="13" customFormat="1">
      <c r="A164" s="13"/>
      <c r="B164" s="178"/>
      <c r="C164" s="13"/>
      <c r="D164" s="179" t="s">
        <v>131</v>
      </c>
      <c r="E164" s="13"/>
      <c r="F164" s="181" t="s">
        <v>209</v>
      </c>
      <c r="G164" s="13"/>
      <c r="H164" s="182">
        <v>8.1999999999999993</v>
      </c>
      <c r="I164" s="183"/>
      <c r="J164" s="13"/>
      <c r="K164" s="13"/>
      <c r="L164" s="178"/>
      <c r="M164" s="184"/>
      <c r="N164" s="185"/>
      <c r="O164" s="185"/>
      <c r="P164" s="185"/>
      <c r="Q164" s="185"/>
      <c r="R164" s="185"/>
      <c r="S164" s="185"/>
      <c r="T164" s="18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0" t="s">
        <v>131</v>
      </c>
      <c r="AU164" s="180" t="s">
        <v>86</v>
      </c>
      <c r="AV164" s="13" t="s">
        <v>86</v>
      </c>
      <c r="AW164" s="13" t="s">
        <v>3</v>
      </c>
      <c r="AX164" s="13" t="s">
        <v>84</v>
      </c>
      <c r="AY164" s="180" t="s">
        <v>122</v>
      </c>
    </row>
    <row r="165" s="12" customFormat="1" ht="22.8" customHeight="1">
      <c r="A165" s="12"/>
      <c r="B165" s="151"/>
      <c r="C165" s="12"/>
      <c r="D165" s="152" t="s">
        <v>75</v>
      </c>
      <c r="E165" s="162" t="s">
        <v>86</v>
      </c>
      <c r="F165" s="162" t="s">
        <v>210</v>
      </c>
      <c r="G165" s="12"/>
      <c r="H165" s="12"/>
      <c r="I165" s="154"/>
      <c r="J165" s="163">
        <f>BK165</f>
        <v>0</v>
      </c>
      <c r="K165" s="12"/>
      <c r="L165" s="151"/>
      <c r="M165" s="156"/>
      <c r="N165" s="157"/>
      <c r="O165" s="157"/>
      <c r="P165" s="158">
        <f>SUM(P166:P179)</f>
        <v>0</v>
      </c>
      <c r="Q165" s="157"/>
      <c r="R165" s="158">
        <f>SUM(R166:R179)</f>
        <v>13.921837</v>
      </c>
      <c r="S165" s="157"/>
      <c r="T165" s="159">
        <f>SUM(T166:T179)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2" t="s">
        <v>84</v>
      </c>
      <c r="AT165" s="160" t="s">
        <v>75</v>
      </c>
      <c r="AU165" s="160" t="s">
        <v>84</v>
      </c>
      <c r="AY165" s="152" t="s">
        <v>122</v>
      </c>
      <c r="BK165" s="161">
        <f>SUM(BK166:BK179)</f>
        <v>0</v>
      </c>
    </row>
    <row r="166" s="2" customFormat="1" ht="33" customHeight="1">
      <c r="A166" s="35"/>
      <c r="B166" s="164"/>
      <c r="C166" s="165" t="s">
        <v>211</v>
      </c>
      <c r="D166" s="165" t="s">
        <v>124</v>
      </c>
      <c r="E166" s="166" t="s">
        <v>212</v>
      </c>
      <c r="F166" s="167" t="s">
        <v>213</v>
      </c>
      <c r="G166" s="168" t="s">
        <v>139</v>
      </c>
      <c r="H166" s="169">
        <v>1.25</v>
      </c>
      <c r="I166" s="170"/>
      <c r="J166" s="171">
        <f>ROUND(I166*H166,2)</f>
        <v>0</v>
      </c>
      <c r="K166" s="167" t="s">
        <v>128</v>
      </c>
      <c r="L166" s="36"/>
      <c r="M166" s="172" t="s">
        <v>1</v>
      </c>
      <c r="N166" s="173" t="s">
        <v>41</v>
      </c>
      <c r="O166" s="74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76" t="s">
        <v>129</v>
      </c>
      <c r="AT166" s="176" t="s">
        <v>124</v>
      </c>
      <c r="AU166" s="176" t="s">
        <v>86</v>
      </c>
      <c r="AY166" s="16" t="s">
        <v>122</v>
      </c>
      <c r="BE166" s="177">
        <f>IF(N166="základní",J166,0)</f>
        <v>0</v>
      </c>
      <c r="BF166" s="177">
        <f>IF(N166="snížená",J166,0)</f>
        <v>0</v>
      </c>
      <c r="BG166" s="177">
        <f>IF(N166="zákl. přenesená",J166,0)</f>
        <v>0</v>
      </c>
      <c r="BH166" s="177">
        <f>IF(N166="sníž. přenesená",J166,0)</f>
        <v>0</v>
      </c>
      <c r="BI166" s="177">
        <f>IF(N166="nulová",J166,0)</f>
        <v>0</v>
      </c>
      <c r="BJ166" s="16" t="s">
        <v>84</v>
      </c>
      <c r="BK166" s="177">
        <f>ROUND(I166*H166,2)</f>
        <v>0</v>
      </c>
      <c r="BL166" s="16" t="s">
        <v>129</v>
      </c>
      <c r="BM166" s="176" t="s">
        <v>214</v>
      </c>
    </row>
    <row r="167" s="13" customFormat="1">
      <c r="A167" s="13"/>
      <c r="B167" s="178"/>
      <c r="C167" s="13"/>
      <c r="D167" s="179" t="s">
        <v>131</v>
      </c>
      <c r="E167" s="180" t="s">
        <v>1</v>
      </c>
      <c r="F167" s="181" t="s">
        <v>183</v>
      </c>
      <c r="G167" s="13"/>
      <c r="H167" s="182">
        <v>1.25</v>
      </c>
      <c r="I167" s="183"/>
      <c r="J167" s="13"/>
      <c r="K167" s="13"/>
      <c r="L167" s="178"/>
      <c r="M167" s="184"/>
      <c r="N167" s="185"/>
      <c r="O167" s="185"/>
      <c r="P167" s="185"/>
      <c r="Q167" s="185"/>
      <c r="R167" s="185"/>
      <c r="S167" s="185"/>
      <c r="T167" s="18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0" t="s">
        <v>131</v>
      </c>
      <c r="AU167" s="180" t="s">
        <v>86</v>
      </c>
      <c r="AV167" s="13" t="s">
        <v>86</v>
      </c>
      <c r="AW167" s="13" t="s">
        <v>32</v>
      </c>
      <c r="AX167" s="13" t="s">
        <v>84</v>
      </c>
      <c r="AY167" s="180" t="s">
        <v>122</v>
      </c>
    </row>
    <row r="168" s="2" customFormat="1" ht="33" customHeight="1">
      <c r="A168" s="35"/>
      <c r="B168" s="164"/>
      <c r="C168" s="165" t="s">
        <v>215</v>
      </c>
      <c r="D168" s="165" t="s">
        <v>124</v>
      </c>
      <c r="E168" s="166" t="s">
        <v>216</v>
      </c>
      <c r="F168" s="167" t="s">
        <v>217</v>
      </c>
      <c r="G168" s="168" t="s">
        <v>139</v>
      </c>
      <c r="H168" s="169">
        <v>3.1800000000000002</v>
      </c>
      <c r="I168" s="170"/>
      <c r="J168" s="171">
        <f>ROUND(I168*H168,2)</f>
        <v>0</v>
      </c>
      <c r="K168" s="167" t="s">
        <v>128</v>
      </c>
      <c r="L168" s="36"/>
      <c r="M168" s="172" t="s">
        <v>1</v>
      </c>
      <c r="N168" s="173" t="s">
        <v>41</v>
      </c>
      <c r="O168" s="74"/>
      <c r="P168" s="174">
        <f>O168*H168</f>
        <v>0</v>
      </c>
      <c r="Q168" s="174">
        <v>1.665</v>
      </c>
      <c r="R168" s="174">
        <f>Q168*H168</f>
        <v>5.2947000000000006</v>
      </c>
      <c r="S168" s="174">
        <v>0</v>
      </c>
      <c r="T168" s="17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76" t="s">
        <v>129</v>
      </c>
      <c r="AT168" s="176" t="s">
        <v>124</v>
      </c>
      <c r="AU168" s="176" t="s">
        <v>86</v>
      </c>
      <c r="AY168" s="16" t="s">
        <v>122</v>
      </c>
      <c r="BE168" s="177">
        <f>IF(N168="základní",J168,0)</f>
        <v>0</v>
      </c>
      <c r="BF168" s="177">
        <f>IF(N168="snížená",J168,0)</f>
        <v>0</v>
      </c>
      <c r="BG168" s="177">
        <f>IF(N168="zákl. přenesená",J168,0)</f>
        <v>0</v>
      </c>
      <c r="BH168" s="177">
        <f>IF(N168="sníž. přenesená",J168,0)</f>
        <v>0</v>
      </c>
      <c r="BI168" s="177">
        <f>IF(N168="nulová",J168,0)</f>
        <v>0</v>
      </c>
      <c r="BJ168" s="16" t="s">
        <v>84</v>
      </c>
      <c r="BK168" s="177">
        <f>ROUND(I168*H168,2)</f>
        <v>0</v>
      </c>
      <c r="BL168" s="16" t="s">
        <v>129</v>
      </c>
      <c r="BM168" s="176" t="s">
        <v>218</v>
      </c>
    </row>
    <row r="169" s="13" customFormat="1">
      <c r="A169" s="13"/>
      <c r="B169" s="178"/>
      <c r="C169" s="13"/>
      <c r="D169" s="179" t="s">
        <v>131</v>
      </c>
      <c r="E169" s="180" t="s">
        <v>1</v>
      </c>
      <c r="F169" s="181" t="s">
        <v>219</v>
      </c>
      <c r="G169" s="13"/>
      <c r="H169" s="182">
        <v>3.1800000000000002</v>
      </c>
      <c r="I169" s="183"/>
      <c r="J169" s="13"/>
      <c r="K169" s="13"/>
      <c r="L169" s="178"/>
      <c r="M169" s="184"/>
      <c r="N169" s="185"/>
      <c r="O169" s="185"/>
      <c r="P169" s="185"/>
      <c r="Q169" s="185"/>
      <c r="R169" s="185"/>
      <c r="S169" s="185"/>
      <c r="T169" s="18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0" t="s">
        <v>131</v>
      </c>
      <c r="AU169" s="180" t="s">
        <v>86</v>
      </c>
      <c r="AV169" s="13" t="s">
        <v>86</v>
      </c>
      <c r="AW169" s="13" t="s">
        <v>32</v>
      </c>
      <c r="AX169" s="13" t="s">
        <v>84</v>
      </c>
      <c r="AY169" s="180" t="s">
        <v>122</v>
      </c>
    </row>
    <row r="170" s="2" customFormat="1" ht="24.15" customHeight="1">
      <c r="A170" s="35"/>
      <c r="B170" s="164"/>
      <c r="C170" s="165" t="s">
        <v>220</v>
      </c>
      <c r="D170" s="165" t="s">
        <v>124</v>
      </c>
      <c r="E170" s="166" t="s">
        <v>221</v>
      </c>
      <c r="F170" s="167" t="s">
        <v>222</v>
      </c>
      <c r="G170" s="168" t="s">
        <v>127</v>
      </c>
      <c r="H170" s="169">
        <v>58.299999999999997</v>
      </c>
      <c r="I170" s="170"/>
      <c r="J170" s="171">
        <f>ROUND(I170*H170,2)</f>
        <v>0</v>
      </c>
      <c r="K170" s="167" t="s">
        <v>128</v>
      </c>
      <c r="L170" s="36"/>
      <c r="M170" s="172" t="s">
        <v>1</v>
      </c>
      <c r="N170" s="173" t="s">
        <v>41</v>
      </c>
      <c r="O170" s="74"/>
      <c r="P170" s="174">
        <f>O170*H170</f>
        <v>0</v>
      </c>
      <c r="Q170" s="174">
        <v>0.00017000000000000001</v>
      </c>
      <c r="R170" s="174">
        <f>Q170*H170</f>
        <v>0.0099109999999999997</v>
      </c>
      <c r="S170" s="174">
        <v>0</v>
      </c>
      <c r="T170" s="17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76" t="s">
        <v>129</v>
      </c>
      <c r="AT170" s="176" t="s">
        <v>124</v>
      </c>
      <c r="AU170" s="176" t="s">
        <v>86</v>
      </c>
      <c r="AY170" s="16" t="s">
        <v>122</v>
      </c>
      <c r="BE170" s="177">
        <f>IF(N170="základní",J170,0)</f>
        <v>0</v>
      </c>
      <c r="BF170" s="177">
        <f>IF(N170="snížená",J170,0)</f>
        <v>0</v>
      </c>
      <c r="BG170" s="177">
        <f>IF(N170="zákl. přenesená",J170,0)</f>
        <v>0</v>
      </c>
      <c r="BH170" s="177">
        <f>IF(N170="sníž. přenesená",J170,0)</f>
        <v>0</v>
      </c>
      <c r="BI170" s="177">
        <f>IF(N170="nulová",J170,0)</f>
        <v>0</v>
      </c>
      <c r="BJ170" s="16" t="s">
        <v>84</v>
      </c>
      <c r="BK170" s="177">
        <f>ROUND(I170*H170,2)</f>
        <v>0</v>
      </c>
      <c r="BL170" s="16" t="s">
        <v>129</v>
      </c>
      <c r="BM170" s="176" t="s">
        <v>223</v>
      </c>
    </row>
    <row r="171" s="13" customFormat="1">
      <c r="A171" s="13"/>
      <c r="B171" s="178"/>
      <c r="C171" s="13"/>
      <c r="D171" s="179" t="s">
        <v>131</v>
      </c>
      <c r="E171" s="180" t="s">
        <v>1</v>
      </c>
      <c r="F171" s="181" t="s">
        <v>224</v>
      </c>
      <c r="G171" s="13"/>
      <c r="H171" s="182">
        <v>53</v>
      </c>
      <c r="I171" s="183"/>
      <c r="J171" s="13"/>
      <c r="K171" s="13"/>
      <c r="L171" s="178"/>
      <c r="M171" s="184"/>
      <c r="N171" s="185"/>
      <c r="O171" s="185"/>
      <c r="P171" s="185"/>
      <c r="Q171" s="185"/>
      <c r="R171" s="185"/>
      <c r="S171" s="185"/>
      <c r="T171" s="18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0" t="s">
        <v>131</v>
      </c>
      <c r="AU171" s="180" t="s">
        <v>86</v>
      </c>
      <c r="AV171" s="13" t="s">
        <v>86</v>
      </c>
      <c r="AW171" s="13" t="s">
        <v>32</v>
      </c>
      <c r="AX171" s="13" t="s">
        <v>84</v>
      </c>
      <c r="AY171" s="180" t="s">
        <v>122</v>
      </c>
    </row>
    <row r="172" s="13" customFormat="1">
      <c r="A172" s="13"/>
      <c r="B172" s="178"/>
      <c r="C172" s="13"/>
      <c r="D172" s="179" t="s">
        <v>131</v>
      </c>
      <c r="E172" s="13"/>
      <c r="F172" s="181" t="s">
        <v>225</v>
      </c>
      <c r="G172" s="13"/>
      <c r="H172" s="182">
        <v>58.299999999999997</v>
      </c>
      <c r="I172" s="183"/>
      <c r="J172" s="13"/>
      <c r="K172" s="13"/>
      <c r="L172" s="178"/>
      <c r="M172" s="184"/>
      <c r="N172" s="185"/>
      <c r="O172" s="185"/>
      <c r="P172" s="185"/>
      <c r="Q172" s="185"/>
      <c r="R172" s="185"/>
      <c r="S172" s="185"/>
      <c r="T172" s="18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0" t="s">
        <v>131</v>
      </c>
      <c r="AU172" s="180" t="s">
        <v>86</v>
      </c>
      <c r="AV172" s="13" t="s">
        <v>86</v>
      </c>
      <c r="AW172" s="13" t="s">
        <v>3</v>
      </c>
      <c r="AX172" s="13" t="s">
        <v>84</v>
      </c>
      <c r="AY172" s="180" t="s">
        <v>122</v>
      </c>
    </row>
    <row r="173" s="2" customFormat="1" ht="16.5" customHeight="1">
      <c r="A173" s="35"/>
      <c r="B173" s="164"/>
      <c r="C173" s="187" t="s">
        <v>81</v>
      </c>
      <c r="D173" s="187" t="s">
        <v>164</v>
      </c>
      <c r="E173" s="188" t="s">
        <v>226</v>
      </c>
      <c r="F173" s="189" t="s">
        <v>227</v>
      </c>
      <c r="G173" s="190" t="s">
        <v>127</v>
      </c>
      <c r="H173" s="191">
        <v>58.299999999999997</v>
      </c>
      <c r="I173" s="192"/>
      <c r="J173" s="193">
        <f>ROUND(I173*H173,2)</f>
        <v>0</v>
      </c>
      <c r="K173" s="189" t="s">
        <v>128</v>
      </c>
      <c r="L173" s="194"/>
      <c r="M173" s="195" t="s">
        <v>1</v>
      </c>
      <c r="N173" s="196" t="s">
        <v>41</v>
      </c>
      <c r="O173" s="74"/>
      <c r="P173" s="174">
        <f>O173*H173</f>
        <v>0</v>
      </c>
      <c r="Q173" s="174">
        <v>0.00029999999999999997</v>
      </c>
      <c r="R173" s="174">
        <f>Q173*H173</f>
        <v>0.017489999999999999</v>
      </c>
      <c r="S173" s="174">
        <v>0</v>
      </c>
      <c r="T173" s="17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76" t="s">
        <v>163</v>
      </c>
      <c r="AT173" s="176" t="s">
        <v>164</v>
      </c>
      <c r="AU173" s="176" t="s">
        <v>86</v>
      </c>
      <c r="AY173" s="16" t="s">
        <v>122</v>
      </c>
      <c r="BE173" s="177">
        <f>IF(N173="základní",J173,0)</f>
        <v>0</v>
      </c>
      <c r="BF173" s="177">
        <f>IF(N173="snížená",J173,0)</f>
        <v>0</v>
      </c>
      <c r="BG173" s="177">
        <f>IF(N173="zákl. přenesená",J173,0)</f>
        <v>0</v>
      </c>
      <c r="BH173" s="177">
        <f>IF(N173="sníž. přenesená",J173,0)</f>
        <v>0</v>
      </c>
      <c r="BI173" s="177">
        <f>IF(N173="nulová",J173,0)</f>
        <v>0</v>
      </c>
      <c r="BJ173" s="16" t="s">
        <v>84</v>
      </c>
      <c r="BK173" s="177">
        <f>ROUND(I173*H173,2)</f>
        <v>0</v>
      </c>
      <c r="BL173" s="16" t="s">
        <v>129</v>
      </c>
      <c r="BM173" s="176" t="s">
        <v>228</v>
      </c>
    </row>
    <row r="174" s="13" customFormat="1">
      <c r="A174" s="13"/>
      <c r="B174" s="178"/>
      <c r="C174" s="13"/>
      <c r="D174" s="179" t="s">
        <v>131</v>
      </c>
      <c r="E174" s="13"/>
      <c r="F174" s="181" t="s">
        <v>225</v>
      </c>
      <c r="G174" s="13"/>
      <c r="H174" s="182">
        <v>58.299999999999997</v>
      </c>
      <c r="I174" s="183"/>
      <c r="J174" s="13"/>
      <c r="K174" s="13"/>
      <c r="L174" s="178"/>
      <c r="M174" s="184"/>
      <c r="N174" s="185"/>
      <c r="O174" s="185"/>
      <c r="P174" s="185"/>
      <c r="Q174" s="185"/>
      <c r="R174" s="185"/>
      <c r="S174" s="185"/>
      <c r="T174" s="18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0" t="s">
        <v>131</v>
      </c>
      <c r="AU174" s="180" t="s">
        <v>86</v>
      </c>
      <c r="AV174" s="13" t="s">
        <v>86</v>
      </c>
      <c r="AW174" s="13" t="s">
        <v>3</v>
      </c>
      <c r="AX174" s="13" t="s">
        <v>84</v>
      </c>
      <c r="AY174" s="180" t="s">
        <v>122</v>
      </c>
    </row>
    <row r="175" s="2" customFormat="1" ht="21.75" customHeight="1">
      <c r="A175" s="35"/>
      <c r="B175" s="164"/>
      <c r="C175" s="165" t="s">
        <v>7</v>
      </c>
      <c r="D175" s="165" t="s">
        <v>124</v>
      </c>
      <c r="E175" s="166" t="s">
        <v>229</v>
      </c>
      <c r="F175" s="167" t="s">
        <v>230</v>
      </c>
      <c r="G175" s="168" t="s">
        <v>139</v>
      </c>
      <c r="H175" s="169">
        <v>2.1200000000000001</v>
      </c>
      <c r="I175" s="170"/>
      <c r="J175" s="171">
        <f>ROUND(I175*H175,2)</f>
        <v>0</v>
      </c>
      <c r="K175" s="167" t="s">
        <v>128</v>
      </c>
      <c r="L175" s="36"/>
      <c r="M175" s="172" t="s">
        <v>1</v>
      </c>
      <c r="N175" s="173" t="s">
        <v>41</v>
      </c>
      <c r="O175" s="74"/>
      <c r="P175" s="174">
        <f>O175*H175</f>
        <v>0</v>
      </c>
      <c r="Q175" s="174">
        <v>1.9199999999999999</v>
      </c>
      <c r="R175" s="174">
        <f>Q175*H175</f>
        <v>4.0704000000000002</v>
      </c>
      <c r="S175" s="174">
        <v>0</v>
      </c>
      <c r="T175" s="17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76" t="s">
        <v>129</v>
      </c>
      <c r="AT175" s="176" t="s">
        <v>124</v>
      </c>
      <c r="AU175" s="176" t="s">
        <v>86</v>
      </c>
      <c r="AY175" s="16" t="s">
        <v>122</v>
      </c>
      <c r="BE175" s="177">
        <f>IF(N175="základní",J175,0)</f>
        <v>0</v>
      </c>
      <c r="BF175" s="177">
        <f>IF(N175="snížená",J175,0)</f>
        <v>0</v>
      </c>
      <c r="BG175" s="177">
        <f>IF(N175="zákl. přenesená",J175,0)</f>
        <v>0</v>
      </c>
      <c r="BH175" s="177">
        <f>IF(N175="sníž. přenesená",J175,0)</f>
        <v>0</v>
      </c>
      <c r="BI175" s="177">
        <f>IF(N175="nulová",J175,0)</f>
        <v>0</v>
      </c>
      <c r="BJ175" s="16" t="s">
        <v>84</v>
      </c>
      <c r="BK175" s="177">
        <f>ROUND(I175*H175,2)</f>
        <v>0</v>
      </c>
      <c r="BL175" s="16" t="s">
        <v>129</v>
      </c>
      <c r="BM175" s="176" t="s">
        <v>231</v>
      </c>
    </row>
    <row r="176" s="13" customFormat="1">
      <c r="A176" s="13"/>
      <c r="B176" s="178"/>
      <c r="C176" s="13"/>
      <c r="D176" s="179" t="s">
        <v>131</v>
      </c>
      <c r="E176" s="180" t="s">
        <v>1</v>
      </c>
      <c r="F176" s="181" t="s">
        <v>232</v>
      </c>
      <c r="G176" s="13"/>
      <c r="H176" s="182">
        <v>2.1200000000000001</v>
      </c>
      <c r="I176" s="183"/>
      <c r="J176" s="13"/>
      <c r="K176" s="13"/>
      <c r="L176" s="178"/>
      <c r="M176" s="184"/>
      <c r="N176" s="185"/>
      <c r="O176" s="185"/>
      <c r="P176" s="185"/>
      <c r="Q176" s="185"/>
      <c r="R176" s="185"/>
      <c r="S176" s="185"/>
      <c r="T176" s="18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0" t="s">
        <v>131</v>
      </c>
      <c r="AU176" s="180" t="s">
        <v>86</v>
      </c>
      <c r="AV176" s="13" t="s">
        <v>86</v>
      </c>
      <c r="AW176" s="13" t="s">
        <v>32</v>
      </c>
      <c r="AX176" s="13" t="s">
        <v>84</v>
      </c>
      <c r="AY176" s="180" t="s">
        <v>122</v>
      </c>
    </row>
    <row r="177" s="2" customFormat="1" ht="24.15" customHeight="1">
      <c r="A177" s="35"/>
      <c r="B177" s="164"/>
      <c r="C177" s="165" t="s">
        <v>233</v>
      </c>
      <c r="D177" s="165" t="s">
        <v>124</v>
      </c>
      <c r="E177" s="166" t="s">
        <v>234</v>
      </c>
      <c r="F177" s="167" t="s">
        <v>235</v>
      </c>
      <c r="G177" s="168" t="s">
        <v>236</v>
      </c>
      <c r="H177" s="169">
        <v>53</v>
      </c>
      <c r="I177" s="170"/>
      <c r="J177" s="171">
        <f>ROUND(I177*H177,2)</f>
        <v>0</v>
      </c>
      <c r="K177" s="167" t="s">
        <v>128</v>
      </c>
      <c r="L177" s="36"/>
      <c r="M177" s="172" t="s">
        <v>1</v>
      </c>
      <c r="N177" s="173" t="s">
        <v>41</v>
      </c>
      <c r="O177" s="74"/>
      <c r="P177" s="174">
        <f>O177*H177</f>
        <v>0</v>
      </c>
      <c r="Q177" s="174">
        <v>0.00048999999999999998</v>
      </c>
      <c r="R177" s="174">
        <f>Q177*H177</f>
        <v>0.02597</v>
      </c>
      <c r="S177" s="174">
        <v>0</v>
      </c>
      <c r="T177" s="17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76" t="s">
        <v>129</v>
      </c>
      <c r="AT177" s="176" t="s">
        <v>124</v>
      </c>
      <c r="AU177" s="176" t="s">
        <v>86</v>
      </c>
      <c r="AY177" s="16" t="s">
        <v>122</v>
      </c>
      <c r="BE177" s="177">
        <f>IF(N177="základní",J177,0)</f>
        <v>0</v>
      </c>
      <c r="BF177" s="177">
        <f>IF(N177="snížená",J177,0)</f>
        <v>0</v>
      </c>
      <c r="BG177" s="177">
        <f>IF(N177="zákl. přenesená",J177,0)</f>
        <v>0</v>
      </c>
      <c r="BH177" s="177">
        <f>IF(N177="sníž. přenesená",J177,0)</f>
        <v>0</v>
      </c>
      <c r="BI177" s="177">
        <f>IF(N177="nulová",J177,0)</f>
        <v>0</v>
      </c>
      <c r="BJ177" s="16" t="s">
        <v>84</v>
      </c>
      <c r="BK177" s="177">
        <f>ROUND(I177*H177,2)</f>
        <v>0</v>
      </c>
      <c r="BL177" s="16" t="s">
        <v>129</v>
      </c>
      <c r="BM177" s="176" t="s">
        <v>237</v>
      </c>
    </row>
    <row r="178" s="2" customFormat="1" ht="16.5" customHeight="1">
      <c r="A178" s="35"/>
      <c r="B178" s="164"/>
      <c r="C178" s="165" t="s">
        <v>238</v>
      </c>
      <c r="D178" s="165" t="s">
        <v>124</v>
      </c>
      <c r="E178" s="166" t="s">
        <v>239</v>
      </c>
      <c r="F178" s="167" t="s">
        <v>240</v>
      </c>
      <c r="G178" s="168" t="s">
        <v>139</v>
      </c>
      <c r="H178" s="169">
        <v>1.8</v>
      </c>
      <c r="I178" s="170"/>
      <c r="J178" s="171">
        <f>ROUND(I178*H178,2)</f>
        <v>0</v>
      </c>
      <c r="K178" s="167" t="s">
        <v>128</v>
      </c>
      <c r="L178" s="36"/>
      <c r="M178" s="172" t="s">
        <v>1</v>
      </c>
      <c r="N178" s="173" t="s">
        <v>41</v>
      </c>
      <c r="O178" s="74"/>
      <c r="P178" s="174">
        <f>O178*H178</f>
        <v>0</v>
      </c>
      <c r="Q178" s="174">
        <v>2.5018699999999998</v>
      </c>
      <c r="R178" s="174">
        <f>Q178*H178</f>
        <v>4.5033659999999998</v>
      </c>
      <c r="S178" s="174">
        <v>0</v>
      </c>
      <c r="T178" s="17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76" t="s">
        <v>129</v>
      </c>
      <c r="AT178" s="176" t="s">
        <v>124</v>
      </c>
      <c r="AU178" s="176" t="s">
        <v>86</v>
      </c>
      <c r="AY178" s="16" t="s">
        <v>122</v>
      </c>
      <c r="BE178" s="177">
        <f>IF(N178="základní",J178,0)</f>
        <v>0</v>
      </c>
      <c r="BF178" s="177">
        <f>IF(N178="snížená",J178,0)</f>
        <v>0</v>
      </c>
      <c r="BG178" s="177">
        <f>IF(N178="zákl. přenesená",J178,0)</f>
        <v>0</v>
      </c>
      <c r="BH178" s="177">
        <f>IF(N178="sníž. přenesená",J178,0)</f>
        <v>0</v>
      </c>
      <c r="BI178" s="177">
        <f>IF(N178="nulová",J178,0)</f>
        <v>0</v>
      </c>
      <c r="BJ178" s="16" t="s">
        <v>84</v>
      </c>
      <c r="BK178" s="177">
        <f>ROUND(I178*H178,2)</f>
        <v>0</v>
      </c>
      <c r="BL178" s="16" t="s">
        <v>129</v>
      </c>
      <c r="BM178" s="176" t="s">
        <v>241</v>
      </c>
    </row>
    <row r="179" s="13" customFormat="1">
      <c r="A179" s="13"/>
      <c r="B179" s="178"/>
      <c r="C179" s="13"/>
      <c r="D179" s="179" t="s">
        <v>131</v>
      </c>
      <c r="E179" s="180" t="s">
        <v>1</v>
      </c>
      <c r="F179" s="181" t="s">
        <v>152</v>
      </c>
      <c r="G179" s="13"/>
      <c r="H179" s="182">
        <v>1.8</v>
      </c>
      <c r="I179" s="183"/>
      <c r="J179" s="13"/>
      <c r="K179" s="13"/>
      <c r="L179" s="178"/>
      <c r="M179" s="184"/>
      <c r="N179" s="185"/>
      <c r="O179" s="185"/>
      <c r="P179" s="185"/>
      <c r="Q179" s="185"/>
      <c r="R179" s="185"/>
      <c r="S179" s="185"/>
      <c r="T179" s="18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0" t="s">
        <v>131</v>
      </c>
      <c r="AU179" s="180" t="s">
        <v>86</v>
      </c>
      <c r="AV179" s="13" t="s">
        <v>86</v>
      </c>
      <c r="AW179" s="13" t="s">
        <v>32</v>
      </c>
      <c r="AX179" s="13" t="s">
        <v>84</v>
      </c>
      <c r="AY179" s="180" t="s">
        <v>122</v>
      </c>
    </row>
    <row r="180" s="12" customFormat="1" ht="22.8" customHeight="1">
      <c r="A180" s="12"/>
      <c r="B180" s="151"/>
      <c r="C180" s="12"/>
      <c r="D180" s="152" t="s">
        <v>75</v>
      </c>
      <c r="E180" s="162" t="s">
        <v>136</v>
      </c>
      <c r="F180" s="162" t="s">
        <v>242</v>
      </c>
      <c r="G180" s="12"/>
      <c r="H180" s="12"/>
      <c r="I180" s="154"/>
      <c r="J180" s="163">
        <f>BK180</f>
        <v>0</v>
      </c>
      <c r="K180" s="12"/>
      <c r="L180" s="151"/>
      <c r="M180" s="156"/>
      <c r="N180" s="157"/>
      <c r="O180" s="157"/>
      <c r="P180" s="158">
        <f>SUM(P181:P185)</f>
        <v>0</v>
      </c>
      <c r="Q180" s="157"/>
      <c r="R180" s="158">
        <f>SUM(R181:R185)</f>
        <v>5.1999839999999997</v>
      </c>
      <c r="S180" s="157"/>
      <c r="T180" s="159">
        <f>SUM(T181:T185)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2" t="s">
        <v>84</v>
      </c>
      <c r="AT180" s="160" t="s">
        <v>75</v>
      </c>
      <c r="AU180" s="160" t="s">
        <v>84</v>
      </c>
      <c r="AY180" s="152" t="s">
        <v>122</v>
      </c>
      <c r="BK180" s="161">
        <f>SUM(BK181:BK185)</f>
        <v>0</v>
      </c>
    </row>
    <row r="181" s="2" customFormat="1" ht="33" customHeight="1">
      <c r="A181" s="35"/>
      <c r="B181" s="164"/>
      <c r="C181" s="165" t="s">
        <v>243</v>
      </c>
      <c r="D181" s="165" t="s">
        <v>124</v>
      </c>
      <c r="E181" s="166" t="s">
        <v>244</v>
      </c>
      <c r="F181" s="167" t="s">
        <v>245</v>
      </c>
      <c r="G181" s="168" t="s">
        <v>139</v>
      </c>
      <c r="H181" s="169">
        <v>1.8</v>
      </c>
      <c r="I181" s="170"/>
      <c r="J181" s="171">
        <f>ROUND(I181*H181,2)</f>
        <v>0</v>
      </c>
      <c r="K181" s="167" t="s">
        <v>128</v>
      </c>
      <c r="L181" s="36"/>
      <c r="M181" s="172" t="s">
        <v>1</v>
      </c>
      <c r="N181" s="173" t="s">
        <v>41</v>
      </c>
      <c r="O181" s="74"/>
      <c r="P181" s="174">
        <f>O181*H181</f>
        <v>0</v>
      </c>
      <c r="Q181" s="174">
        <v>2.8888799999999999</v>
      </c>
      <c r="R181" s="174">
        <f>Q181*H181</f>
        <v>5.1999839999999997</v>
      </c>
      <c r="S181" s="174">
        <v>0</v>
      </c>
      <c r="T181" s="17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76" t="s">
        <v>129</v>
      </c>
      <c r="AT181" s="176" t="s">
        <v>124</v>
      </c>
      <c r="AU181" s="176" t="s">
        <v>86</v>
      </c>
      <c r="AY181" s="16" t="s">
        <v>122</v>
      </c>
      <c r="BE181" s="177">
        <f>IF(N181="základní",J181,0)</f>
        <v>0</v>
      </c>
      <c r="BF181" s="177">
        <f>IF(N181="snížená",J181,0)</f>
        <v>0</v>
      </c>
      <c r="BG181" s="177">
        <f>IF(N181="zákl. přenesená",J181,0)</f>
        <v>0</v>
      </c>
      <c r="BH181" s="177">
        <f>IF(N181="sníž. přenesená",J181,0)</f>
        <v>0</v>
      </c>
      <c r="BI181" s="177">
        <f>IF(N181="nulová",J181,0)</f>
        <v>0</v>
      </c>
      <c r="BJ181" s="16" t="s">
        <v>84</v>
      </c>
      <c r="BK181" s="177">
        <f>ROUND(I181*H181,2)</f>
        <v>0</v>
      </c>
      <c r="BL181" s="16" t="s">
        <v>129</v>
      </c>
      <c r="BM181" s="176" t="s">
        <v>246</v>
      </c>
    </row>
    <row r="182" s="13" customFormat="1">
      <c r="A182" s="13"/>
      <c r="B182" s="178"/>
      <c r="C182" s="13"/>
      <c r="D182" s="179" t="s">
        <v>131</v>
      </c>
      <c r="E182" s="180" t="s">
        <v>1</v>
      </c>
      <c r="F182" s="181" t="s">
        <v>152</v>
      </c>
      <c r="G182" s="13"/>
      <c r="H182" s="182">
        <v>1.8</v>
      </c>
      <c r="I182" s="183"/>
      <c r="J182" s="13"/>
      <c r="K182" s="13"/>
      <c r="L182" s="178"/>
      <c r="M182" s="184"/>
      <c r="N182" s="185"/>
      <c r="O182" s="185"/>
      <c r="P182" s="185"/>
      <c r="Q182" s="185"/>
      <c r="R182" s="185"/>
      <c r="S182" s="185"/>
      <c r="T182" s="18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0" t="s">
        <v>131</v>
      </c>
      <c r="AU182" s="180" t="s">
        <v>86</v>
      </c>
      <c r="AV182" s="13" t="s">
        <v>86</v>
      </c>
      <c r="AW182" s="13" t="s">
        <v>32</v>
      </c>
      <c r="AX182" s="13" t="s">
        <v>84</v>
      </c>
      <c r="AY182" s="180" t="s">
        <v>122</v>
      </c>
    </row>
    <row r="183" s="2" customFormat="1" ht="24.15" customHeight="1">
      <c r="A183" s="35"/>
      <c r="B183" s="164"/>
      <c r="C183" s="165" t="s">
        <v>247</v>
      </c>
      <c r="D183" s="165" t="s">
        <v>124</v>
      </c>
      <c r="E183" s="166" t="s">
        <v>248</v>
      </c>
      <c r="F183" s="167" t="s">
        <v>249</v>
      </c>
      <c r="G183" s="168" t="s">
        <v>139</v>
      </c>
      <c r="H183" s="169">
        <v>1.8</v>
      </c>
      <c r="I183" s="170"/>
      <c r="J183" s="171">
        <f>ROUND(I183*H183,2)</f>
        <v>0</v>
      </c>
      <c r="K183" s="167" t="s">
        <v>128</v>
      </c>
      <c r="L183" s="36"/>
      <c r="M183" s="172" t="s">
        <v>1</v>
      </c>
      <c r="N183" s="173" t="s">
        <v>41</v>
      </c>
      <c r="O183" s="74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76" t="s">
        <v>129</v>
      </c>
      <c r="AT183" s="176" t="s">
        <v>124</v>
      </c>
      <c r="AU183" s="176" t="s">
        <v>86</v>
      </c>
      <c r="AY183" s="16" t="s">
        <v>122</v>
      </c>
      <c r="BE183" s="177">
        <f>IF(N183="základní",J183,0)</f>
        <v>0</v>
      </c>
      <c r="BF183" s="177">
        <f>IF(N183="snížená",J183,0)</f>
        <v>0</v>
      </c>
      <c r="BG183" s="177">
        <f>IF(N183="zákl. přenesená",J183,0)</f>
        <v>0</v>
      </c>
      <c r="BH183" s="177">
        <f>IF(N183="sníž. přenesená",J183,0)</f>
        <v>0</v>
      </c>
      <c r="BI183" s="177">
        <f>IF(N183="nulová",J183,0)</f>
        <v>0</v>
      </c>
      <c r="BJ183" s="16" t="s">
        <v>84</v>
      </c>
      <c r="BK183" s="177">
        <f>ROUND(I183*H183,2)</f>
        <v>0</v>
      </c>
      <c r="BL183" s="16" t="s">
        <v>129</v>
      </c>
      <c r="BM183" s="176" t="s">
        <v>250</v>
      </c>
    </row>
    <row r="184" s="2" customFormat="1" ht="24.15" customHeight="1">
      <c r="A184" s="35"/>
      <c r="B184" s="164"/>
      <c r="C184" s="165" t="s">
        <v>251</v>
      </c>
      <c r="D184" s="165" t="s">
        <v>124</v>
      </c>
      <c r="E184" s="166" t="s">
        <v>252</v>
      </c>
      <c r="F184" s="167" t="s">
        <v>253</v>
      </c>
      <c r="G184" s="168" t="s">
        <v>236</v>
      </c>
      <c r="H184" s="169">
        <v>4</v>
      </c>
      <c r="I184" s="170"/>
      <c r="J184" s="171">
        <f>ROUND(I184*H184,2)</f>
        <v>0</v>
      </c>
      <c r="K184" s="167" t="s">
        <v>128</v>
      </c>
      <c r="L184" s="36"/>
      <c r="M184" s="172" t="s">
        <v>1</v>
      </c>
      <c r="N184" s="173" t="s">
        <v>41</v>
      </c>
      <c r="O184" s="74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76" t="s">
        <v>129</v>
      </c>
      <c r="AT184" s="176" t="s">
        <v>124</v>
      </c>
      <c r="AU184" s="176" t="s">
        <v>86</v>
      </c>
      <c r="AY184" s="16" t="s">
        <v>122</v>
      </c>
      <c r="BE184" s="177">
        <f>IF(N184="základní",J184,0)</f>
        <v>0</v>
      </c>
      <c r="BF184" s="177">
        <f>IF(N184="snížená",J184,0)</f>
        <v>0</v>
      </c>
      <c r="BG184" s="177">
        <f>IF(N184="zákl. přenesená",J184,0)</f>
        <v>0</v>
      </c>
      <c r="BH184" s="177">
        <f>IF(N184="sníž. přenesená",J184,0)</f>
        <v>0</v>
      </c>
      <c r="BI184" s="177">
        <f>IF(N184="nulová",J184,0)</f>
        <v>0</v>
      </c>
      <c r="BJ184" s="16" t="s">
        <v>84</v>
      </c>
      <c r="BK184" s="177">
        <f>ROUND(I184*H184,2)</f>
        <v>0</v>
      </c>
      <c r="BL184" s="16" t="s">
        <v>129</v>
      </c>
      <c r="BM184" s="176" t="s">
        <v>254</v>
      </c>
    </row>
    <row r="185" s="13" customFormat="1">
      <c r="A185" s="13"/>
      <c r="B185" s="178"/>
      <c r="C185" s="13"/>
      <c r="D185" s="179" t="s">
        <v>131</v>
      </c>
      <c r="E185" s="180" t="s">
        <v>1</v>
      </c>
      <c r="F185" s="181" t="s">
        <v>255</v>
      </c>
      <c r="G185" s="13"/>
      <c r="H185" s="182">
        <v>4</v>
      </c>
      <c r="I185" s="183"/>
      <c r="J185" s="13"/>
      <c r="K185" s="13"/>
      <c r="L185" s="178"/>
      <c r="M185" s="184"/>
      <c r="N185" s="185"/>
      <c r="O185" s="185"/>
      <c r="P185" s="185"/>
      <c r="Q185" s="185"/>
      <c r="R185" s="185"/>
      <c r="S185" s="185"/>
      <c r="T185" s="18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0" t="s">
        <v>131</v>
      </c>
      <c r="AU185" s="180" t="s">
        <v>86</v>
      </c>
      <c r="AV185" s="13" t="s">
        <v>86</v>
      </c>
      <c r="AW185" s="13" t="s">
        <v>32</v>
      </c>
      <c r="AX185" s="13" t="s">
        <v>84</v>
      </c>
      <c r="AY185" s="180" t="s">
        <v>122</v>
      </c>
    </row>
    <row r="186" s="12" customFormat="1" ht="22.8" customHeight="1">
      <c r="A186" s="12"/>
      <c r="B186" s="151"/>
      <c r="C186" s="12"/>
      <c r="D186" s="152" t="s">
        <v>75</v>
      </c>
      <c r="E186" s="162" t="s">
        <v>147</v>
      </c>
      <c r="F186" s="162" t="s">
        <v>256</v>
      </c>
      <c r="G186" s="12"/>
      <c r="H186" s="12"/>
      <c r="I186" s="154"/>
      <c r="J186" s="163">
        <f>BK186</f>
        <v>0</v>
      </c>
      <c r="K186" s="12"/>
      <c r="L186" s="151"/>
      <c r="M186" s="156"/>
      <c r="N186" s="157"/>
      <c r="O186" s="157"/>
      <c r="P186" s="158">
        <f>SUM(P187:P206)</f>
        <v>0</v>
      </c>
      <c r="Q186" s="157"/>
      <c r="R186" s="158">
        <f>SUM(R187:R206)</f>
        <v>64.4615936</v>
      </c>
      <c r="S186" s="157"/>
      <c r="T186" s="159">
        <f>SUM(T187:T206)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2" t="s">
        <v>84</v>
      </c>
      <c r="AT186" s="160" t="s">
        <v>75</v>
      </c>
      <c r="AU186" s="160" t="s">
        <v>84</v>
      </c>
      <c r="AY186" s="152" t="s">
        <v>122</v>
      </c>
      <c r="BK186" s="161">
        <f>SUM(BK187:BK206)</f>
        <v>0</v>
      </c>
    </row>
    <row r="187" s="2" customFormat="1" ht="24.15" customHeight="1">
      <c r="A187" s="35"/>
      <c r="B187" s="164"/>
      <c r="C187" s="165" t="s">
        <v>257</v>
      </c>
      <c r="D187" s="165" t="s">
        <v>124</v>
      </c>
      <c r="E187" s="166" t="s">
        <v>258</v>
      </c>
      <c r="F187" s="167" t="s">
        <v>259</v>
      </c>
      <c r="G187" s="168" t="s">
        <v>127</v>
      </c>
      <c r="H187" s="169">
        <v>230</v>
      </c>
      <c r="I187" s="170"/>
      <c r="J187" s="171">
        <f>ROUND(I187*H187,2)</f>
        <v>0</v>
      </c>
      <c r="K187" s="167" t="s">
        <v>128</v>
      </c>
      <c r="L187" s="36"/>
      <c r="M187" s="172" t="s">
        <v>1</v>
      </c>
      <c r="N187" s="173" t="s">
        <v>41</v>
      </c>
      <c r="O187" s="74"/>
      <c r="P187" s="174">
        <f>O187*H187</f>
        <v>0</v>
      </c>
      <c r="Q187" s="174">
        <v>0</v>
      </c>
      <c r="R187" s="174">
        <f>Q187*H187</f>
        <v>0</v>
      </c>
      <c r="S187" s="174">
        <v>0</v>
      </c>
      <c r="T187" s="17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76" t="s">
        <v>129</v>
      </c>
      <c r="AT187" s="176" t="s">
        <v>124</v>
      </c>
      <c r="AU187" s="176" t="s">
        <v>86</v>
      </c>
      <c r="AY187" s="16" t="s">
        <v>122</v>
      </c>
      <c r="BE187" s="177">
        <f>IF(N187="základní",J187,0)</f>
        <v>0</v>
      </c>
      <c r="BF187" s="177">
        <f>IF(N187="snížená",J187,0)</f>
        <v>0</v>
      </c>
      <c r="BG187" s="177">
        <f>IF(N187="zákl. přenesená",J187,0)</f>
        <v>0</v>
      </c>
      <c r="BH187" s="177">
        <f>IF(N187="sníž. přenesená",J187,0)</f>
        <v>0</v>
      </c>
      <c r="BI187" s="177">
        <f>IF(N187="nulová",J187,0)</f>
        <v>0</v>
      </c>
      <c r="BJ187" s="16" t="s">
        <v>84</v>
      </c>
      <c r="BK187" s="177">
        <f>ROUND(I187*H187,2)</f>
        <v>0</v>
      </c>
      <c r="BL187" s="16" t="s">
        <v>129</v>
      </c>
      <c r="BM187" s="176" t="s">
        <v>260</v>
      </c>
    </row>
    <row r="188" s="13" customFormat="1">
      <c r="A188" s="13"/>
      <c r="B188" s="178"/>
      <c r="C188" s="13"/>
      <c r="D188" s="179" t="s">
        <v>131</v>
      </c>
      <c r="E188" s="180" t="s">
        <v>1</v>
      </c>
      <c r="F188" s="181" t="s">
        <v>261</v>
      </c>
      <c r="G188" s="13"/>
      <c r="H188" s="182">
        <v>88</v>
      </c>
      <c r="I188" s="183"/>
      <c r="J188" s="13"/>
      <c r="K188" s="13"/>
      <c r="L188" s="178"/>
      <c r="M188" s="184"/>
      <c r="N188" s="185"/>
      <c r="O188" s="185"/>
      <c r="P188" s="185"/>
      <c r="Q188" s="185"/>
      <c r="R188" s="185"/>
      <c r="S188" s="185"/>
      <c r="T188" s="18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0" t="s">
        <v>131</v>
      </c>
      <c r="AU188" s="180" t="s">
        <v>86</v>
      </c>
      <c r="AV188" s="13" t="s">
        <v>86</v>
      </c>
      <c r="AW188" s="13" t="s">
        <v>32</v>
      </c>
      <c r="AX188" s="13" t="s">
        <v>76</v>
      </c>
      <c r="AY188" s="180" t="s">
        <v>122</v>
      </c>
    </row>
    <row r="189" s="13" customFormat="1">
      <c r="A189" s="13"/>
      <c r="B189" s="178"/>
      <c r="C189" s="13"/>
      <c r="D189" s="179" t="s">
        <v>131</v>
      </c>
      <c r="E189" s="180" t="s">
        <v>1</v>
      </c>
      <c r="F189" s="181" t="s">
        <v>262</v>
      </c>
      <c r="G189" s="13"/>
      <c r="H189" s="182">
        <v>125</v>
      </c>
      <c r="I189" s="183"/>
      <c r="J189" s="13"/>
      <c r="K189" s="13"/>
      <c r="L189" s="178"/>
      <c r="M189" s="184"/>
      <c r="N189" s="185"/>
      <c r="O189" s="185"/>
      <c r="P189" s="185"/>
      <c r="Q189" s="185"/>
      <c r="R189" s="185"/>
      <c r="S189" s="185"/>
      <c r="T189" s="18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0" t="s">
        <v>131</v>
      </c>
      <c r="AU189" s="180" t="s">
        <v>86</v>
      </c>
      <c r="AV189" s="13" t="s">
        <v>86</v>
      </c>
      <c r="AW189" s="13" t="s">
        <v>32</v>
      </c>
      <c r="AX189" s="13" t="s">
        <v>76</v>
      </c>
      <c r="AY189" s="180" t="s">
        <v>122</v>
      </c>
    </row>
    <row r="190" s="13" customFormat="1">
      <c r="A190" s="13"/>
      <c r="B190" s="178"/>
      <c r="C190" s="13"/>
      <c r="D190" s="179" t="s">
        <v>131</v>
      </c>
      <c r="E190" s="180" t="s">
        <v>1</v>
      </c>
      <c r="F190" s="181" t="s">
        <v>263</v>
      </c>
      <c r="G190" s="13"/>
      <c r="H190" s="182">
        <v>17</v>
      </c>
      <c r="I190" s="183"/>
      <c r="J190" s="13"/>
      <c r="K190" s="13"/>
      <c r="L190" s="178"/>
      <c r="M190" s="184"/>
      <c r="N190" s="185"/>
      <c r="O190" s="185"/>
      <c r="P190" s="185"/>
      <c r="Q190" s="185"/>
      <c r="R190" s="185"/>
      <c r="S190" s="185"/>
      <c r="T190" s="18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0" t="s">
        <v>131</v>
      </c>
      <c r="AU190" s="180" t="s">
        <v>86</v>
      </c>
      <c r="AV190" s="13" t="s">
        <v>86</v>
      </c>
      <c r="AW190" s="13" t="s">
        <v>32</v>
      </c>
      <c r="AX190" s="13" t="s">
        <v>76</v>
      </c>
      <c r="AY190" s="180" t="s">
        <v>122</v>
      </c>
    </row>
    <row r="191" s="2" customFormat="1" ht="24.15" customHeight="1">
      <c r="A191" s="35"/>
      <c r="B191" s="164"/>
      <c r="C191" s="165" t="s">
        <v>264</v>
      </c>
      <c r="D191" s="165" t="s">
        <v>124</v>
      </c>
      <c r="E191" s="166" t="s">
        <v>265</v>
      </c>
      <c r="F191" s="167" t="s">
        <v>266</v>
      </c>
      <c r="G191" s="168" t="s">
        <v>127</v>
      </c>
      <c r="H191" s="169">
        <v>88</v>
      </c>
      <c r="I191" s="170"/>
      <c r="J191" s="171">
        <f>ROUND(I191*H191,2)</f>
        <v>0</v>
      </c>
      <c r="K191" s="167" t="s">
        <v>128</v>
      </c>
      <c r="L191" s="36"/>
      <c r="M191" s="172" t="s">
        <v>1</v>
      </c>
      <c r="N191" s="173" t="s">
        <v>41</v>
      </c>
      <c r="O191" s="74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76" t="s">
        <v>129</v>
      </c>
      <c r="AT191" s="176" t="s">
        <v>124</v>
      </c>
      <c r="AU191" s="176" t="s">
        <v>86</v>
      </c>
      <c r="AY191" s="16" t="s">
        <v>122</v>
      </c>
      <c r="BE191" s="177">
        <f>IF(N191="základní",J191,0)</f>
        <v>0</v>
      </c>
      <c r="BF191" s="177">
        <f>IF(N191="snížená",J191,0)</f>
        <v>0</v>
      </c>
      <c r="BG191" s="177">
        <f>IF(N191="zákl. přenesená",J191,0)</f>
        <v>0</v>
      </c>
      <c r="BH191" s="177">
        <f>IF(N191="sníž. přenesená",J191,0)</f>
        <v>0</v>
      </c>
      <c r="BI191" s="177">
        <f>IF(N191="nulová",J191,0)</f>
        <v>0</v>
      </c>
      <c r="BJ191" s="16" t="s">
        <v>84</v>
      </c>
      <c r="BK191" s="177">
        <f>ROUND(I191*H191,2)</f>
        <v>0</v>
      </c>
      <c r="BL191" s="16" t="s">
        <v>129</v>
      </c>
      <c r="BM191" s="176" t="s">
        <v>267</v>
      </c>
    </row>
    <row r="192" s="13" customFormat="1">
      <c r="A192" s="13"/>
      <c r="B192" s="178"/>
      <c r="C192" s="13"/>
      <c r="D192" s="179" t="s">
        <v>131</v>
      </c>
      <c r="E192" s="180" t="s">
        <v>1</v>
      </c>
      <c r="F192" s="181" t="s">
        <v>268</v>
      </c>
      <c r="G192" s="13"/>
      <c r="H192" s="182">
        <v>88</v>
      </c>
      <c r="I192" s="183"/>
      <c r="J192" s="13"/>
      <c r="K192" s="13"/>
      <c r="L192" s="178"/>
      <c r="M192" s="184"/>
      <c r="N192" s="185"/>
      <c r="O192" s="185"/>
      <c r="P192" s="185"/>
      <c r="Q192" s="185"/>
      <c r="R192" s="185"/>
      <c r="S192" s="185"/>
      <c r="T192" s="18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0" t="s">
        <v>131</v>
      </c>
      <c r="AU192" s="180" t="s">
        <v>86</v>
      </c>
      <c r="AV192" s="13" t="s">
        <v>86</v>
      </c>
      <c r="AW192" s="13" t="s">
        <v>32</v>
      </c>
      <c r="AX192" s="13" t="s">
        <v>84</v>
      </c>
      <c r="AY192" s="180" t="s">
        <v>122</v>
      </c>
    </row>
    <row r="193" s="2" customFormat="1" ht="21.75" customHeight="1">
      <c r="A193" s="35"/>
      <c r="B193" s="164"/>
      <c r="C193" s="165" t="s">
        <v>269</v>
      </c>
      <c r="D193" s="165" t="s">
        <v>124</v>
      </c>
      <c r="E193" s="166" t="s">
        <v>270</v>
      </c>
      <c r="F193" s="167" t="s">
        <v>271</v>
      </c>
      <c r="G193" s="168" t="s">
        <v>127</v>
      </c>
      <c r="H193" s="169">
        <v>47.32</v>
      </c>
      <c r="I193" s="170"/>
      <c r="J193" s="171">
        <f>ROUND(I193*H193,2)</f>
        <v>0</v>
      </c>
      <c r="K193" s="167" t="s">
        <v>128</v>
      </c>
      <c r="L193" s="36"/>
      <c r="M193" s="172" t="s">
        <v>1</v>
      </c>
      <c r="N193" s="173" t="s">
        <v>41</v>
      </c>
      <c r="O193" s="74"/>
      <c r="P193" s="174">
        <f>O193*H193</f>
        <v>0</v>
      </c>
      <c r="Q193" s="174">
        <v>0</v>
      </c>
      <c r="R193" s="174">
        <f>Q193*H193</f>
        <v>0</v>
      </c>
      <c r="S193" s="174">
        <v>0</v>
      </c>
      <c r="T193" s="17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76" t="s">
        <v>129</v>
      </c>
      <c r="AT193" s="176" t="s">
        <v>124</v>
      </c>
      <c r="AU193" s="176" t="s">
        <v>86</v>
      </c>
      <c r="AY193" s="16" t="s">
        <v>122</v>
      </c>
      <c r="BE193" s="177">
        <f>IF(N193="základní",J193,0)</f>
        <v>0</v>
      </c>
      <c r="BF193" s="177">
        <f>IF(N193="snížená",J193,0)</f>
        <v>0</v>
      </c>
      <c r="BG193" s="177">
        <f>IF(N193="zákl. přenesená",J193,0)</f>
        <v>0</v>
      </c>
      <c r="BH193" s="177">
        <f>IF(N193="sníž. přenesená",J193,0)</f>
        <v>0</v>
      </c>
      <c r="BI193" s="177">
        <f>IF(N193="nulová",J193,0)</f>
        <v>0</v>
      </c>
      <c r="BJ193" s="16" t="s">
        <v>84</v>
      </c>
      <c r="BK193" s="177">
        <f>ROUND(I193*H193,2)</f>
        <v>0</v>
      </c>
      <c r="BL193" s="16" t="s">
        <v>129</v>
      </c>
      <c r="BM193" s="176" t="s">
        <v>272</v>
      </c>
    </row>
    <row r="194" s="13" customFormat="1">
      <c r="A194" s="13"/>
      <c r="B194" s="178"/>
      <c r="C194" s="13"/>
      <c r="D194" s="179" t="s">
        <v>131</v>
      </c>
      <c r="E194" s="180" t="s">
        <v>1</v>
      </c>
      <c r="F194" s="181" t="s">
        <v>132</v>
      </c>
      <c r="G194" s="13"/>
      <c r="H194" s="182">
        <v>47.32</v>
      </c>
      <c r="I194" s="183"/>
      <c r="J194" s="13"/>
      <c r="K194" s="13"/>
      <c r="L194" s="178"/>
      <c r="M194" s="184"/>
      <c r="N194" s="185"/>
      <c r="O194" s="185"/>
      <c r="P194" s="185"/>
      <c r="Q194" s="185"/>
      <c r="R194" s="185"/>
      <c r="S194" s="185"/>
      <c r="T194" s="18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0" t="s">
        <v>131</v>
      </c>
      <c r="AU194" s="180" t="s">
        <v>86</v>
      </c>
      <c r="AV194" s="13" t="s">
        <v>86</v>
      </c>
      <c r="AW194" s="13" t="s">
        <v>32</v>
      </c>
      <c r="AX194" s="13" t="s">
        <v>84</v>
      </c>
      <c r="AY194" s="180" t="s">
        <v>122</v>
      </c>
    </row>
    <row r="195" s="2" customFormat="1" ht="33" customHeight="1">
      <c r="A195" s="35"/>
      <c r="B195" s="164"/>
      <c r="C195" s="165" t="s">
        <v>273</v>
      </c>
      <c r="D195" s="165" t="s">
        <v>124</v>
      </c>
      <c r="E195" s="166" t="s">
        <v>274</v>
      </c>
      <c r="F195" s="167" t="s">
        <v>275</v>
      </c>
      <c r="G195" s="168" t="s">
        <v>127</v>
      </c>
      <c r="H195" s="169">
        <v>47.32</v>
      </c>
      <c r="I195" s="170"/>
      <c r="J195" s="171">
        <f>ROUND(I195*H195,2)</f>
        <v>0</v>
      </c>
      <c r="K195" s="167" t="s">
        <v>128</v>
      </c>
      <c r="L195" s="36"/>
      <c r="M195" s="172" t="s">
        <v>1</v>
      </c>
      <c r="N195" s="173" t="s">
        <v>41</v>
      </c>
      <c r="O195" s="74"/>
      <c r="P195" s="174">
        <f>O195*H195</f>
        <v>0</v>
      </c>
      <c r="Q195" s="174">
        <v>0.10373</v>
      </c>
      <c r="R195" s="174">
        <f>Q195*H195</f>
        <v>4.9085036000000004</v>
      </c>
      <c r="S195" s="174">
        <v>0</v>
      </c>
      <c r="T195" s="17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76" t="s">
        <v>129</v>
      </c>
      <c r="AT195" s="176" t="s">
        <v>124</v>
      </c>
      <c r="AU195" s="176" t="s">
        <v>86</v>
      </c>
      <c r="AY195" s="16" t="s">
        <v>122</v>
      </c>
      <c r="BE195" s="177">
        <f>IF(N195="základní",J195,0)</f>
        <v>0</v>
      </c>
      <c r="BF195" s="177">
        <f>IF(N195="snížená",J195,0)</f>
        <v>0</v>
      </c>
      <c r="BG195" s="177">
        <f>IF(N195="zákl. přenesená",J195,0)</f>
        <v>0</v>
      </c>
      <c r="BH195" s="177">
        <f>IF(N195="sníž. přenesená",J195,0)</f>
        <v>0</v>
      </c>
      <c r="BI195" s="177">
        <f>IF(N195="nulová",J195,0)</f>
        <v>0</v>
      </c>
      <c r="BJ195" s="16" t="s">
        <v>84</v>
      </c>
      <c r="BK195" s="177">
        <f>ROUND(I195*H195,2)</f>
        <v>0</v>
      </c>
      <c r="BL195" s="16" t="s">
        <v>129</v>
      </c>
      <c r="BM195" s="176" t="s">
        <v>276</v>
      </c>
    </row>
    <row r="196" s="2" customFormat="1" ht="24.15" customHeight="1">
      <c r="A196" s="35"/>
      <c r="B196" s="164"/>
      <c r="C196" s="165" t="s">
        <v>277</v>
      </c>
      <c r="D196" s="165" t="s">
        <v>124</v>
      </c>
      <c r="E196" s="166" t="s">
        <v>278</v>
      </c>
      <c r="F196" s="167" t="s">
        <v>279</v>
      </c>
      <c r="G196" s="168" t="s">
        <v>127</v>
      </c>
      <c r="H196" s="169">
        <v>142</v>
      </c>
      <c r="I196" s="170"/>
      <c r="J196" s="171">
        <f>ROUND(I196*H196,2)</f>
        <v>0</v>
      </c>
      <c r="K196" s="167" t="s">
        <v>128</v>
      </c>
      <c r="L196" s="36"/>
      <c r="M196" s="172" t="s">
        <v>1</v>
      </c>
      <c r="N196" s="173" t="s">
        <v>41</v>
      </c>
      <c r="O196" s="74"/>
      <c r="P196" s="174">
        <f>O196*H196</f>
        <v>0</v>
      </c>
      <c r="Q196" s="174">
        <v>0.089219999999999994</v>
      </c>
      <c r="R196" s="174">
        <f>Q196*H196</f>
        <v>12.669239999999999</v>
      </c>
      <c r="S196" s="174">
        <v>0</v>
      </c>
      <c r="T196" s="17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76" t="s">
        <v>129</v>
      </c>
      <c r="AT196" s="176" t="s">
        <v>124</v>
      </c>
      <c r="AU196" s="176" t="s">
        <v>86</v>
      </c>
      <c r="AY196" s="16" t="s">
        <v>122</v>
      </c>
      <c r="BE196" s="177">
        <f>IF(N196="základní",J196,0)</f>
        <v>0</v>
      </c>
      <c r="BF196" s="177">
        <f>IF(N196="snížená",J196,0)</f>
        <v>0</v>
      </c>
      <c r="BG196" s="177">
        <f>IF(N196="zákl. přenesená",J196,0)</f>
        <v>0</v>
      </c>
      <c r="BH196" s="177">
        <f>IF(N196="sníž. přenesená",J196,0)</f>
        <v>0</v>
      </c>
      <c r="BI196" s="177">
        <f>IF(N196="nulová",J196,0)</f>
        <v>0</v>
      </c>
      <c r="BJ196" s="16" t="s">
        <v>84</v>
      </c>
      <c r="BK196" s="177">
        <f>ROUND(I196*H196,2)</f>
        <v>0</v>
      </c>
      <c r="BL196" s="16" t="s">
        <v>129</v>
      </c>
      <c r="BM196" s="176" t="s">
        <v>280</v>
      </c>
    </row>
    <row r="197" s="13" customFormat="1">
      <c r="A197" s="13"/>
      <c r="B197" s="178"/>
      <c r="C197" s="13"/>
      <c r="D197" s="179" t="s">
        <v>131</v>
      </c>
      <c r="E197" s="180" t="s">
        <v>1</v>
      </c>
      <c r="F197" s="181" t="s">
        <v>198</v>
      </c>
      <c r="G197" s="13"/>
      <c r="H197" s="182">
        <v>125</v>
      </c>
      <c r="I197" s="183"/>
      <c r="J197" s="13"/>
      <c r="K197" s="13"/>
      <c r="L197" s="178"/>
      <c r="M197" s="184"/>
      <c r="N197" s="185"/>
      <c r="O197" s="185"/>
      <c r="P197" s="185"/>
      <c r="Q197" s="185"/>
      <c r="R197" s="185"/>
      <c r="S197" s="185"/>
      <c r="T197" s="18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0" t="s">
        <v>131</v>
      </c>
      <c r="AU197" s="180" t="s">
        <v>86</v>
      </c>
      <c r="AV197" s="13" t="s">
        <v>86</v>
      </c>
      <c r="AW197" s="13" t="s">
        <v>32</v>
      </c>
      <c r="AX197" s="13" t="s">
        <v>76</v>
      </c>
      <c r="AY197" s="180" t="s">
        <v>122</v>
      </c>
    </row>
    <row r="198" s="13" customFormat="1">
      <c r="A198" s="13"/>
      <c r="B198" s="178"/>
      <c r="C198" s="13"/>
      <c r="D198" s="179" t="s">
        <v>131</v>
      </c>
      <c r="E198" s="180" t="s">
        <v>1</v>
      </c>
      <c r="F198" s="181" t="s">
        <v>199</v>
      </c>
      <c r="G198" s="13"/>
      <c r="H198" s="182">
        <v>17</v>
      </c>
      <c r="I198" s="183"/>
      <c r="J198" s="13"/>
      <c r="K198" s="13"/>
      <c r="L198" s="178"/>
      <c r="M198" s="184"/>
      <c r="N198" s="185"/>
      <c r="O198" s="185"/>
      <c r="P198" s="185"/>
      <c r="Q198" s="185"/>
      <c r="R198" s="185"/>
      <c r="S198" s="185"/>
      <c r="T198" s="18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0" t="s">
        <v>131</v>
      </c>
      <c r="AU198" s="180" t="s">
        <v>86</v>
      </c>
      <c r="AV198" s="13" t="s">
        <v>86</v>
      </c>
      <c r="AW198" s="13" t="s">
        <v>32</v>
      </c>
      <c r="AX198" s="13" t="s">
        <v>76</v>
      </c>
      <c r="AY198" s="180" t="s">
        <v>122</v>
      </c>
    </row>
    <row r="199" s="2" customFormat="1" ht="24.15" customHeight="1">
      <c r="A199" s="35"/>
      <c r="B199" s="164"/>
      <c r="C199" s="187" t="s">
        <v>281</v>
      </c>
      <c r="D199" s="187" t="s">
        <v>164</v>
      </c>
      <c r="E199" s="188" t="s">
        <v>282</v>
      </c>
      <c r="F199" s="189" t="s">
        <v>283</v>
      </c>
      <c r="G199" s="190" t="s">
        <v>127</v>
      </c>
      <c r="H199" s="191">
        <v>128.75</v>
      </c>
      <c r="I199" s="192"/>
      <c r="J199" s="193">
        <f>ROUND(I199*H199,2)</f>
        <v>0</v>
      </c>
      <c r="K199" s="189" t="s">
        <v>128</v>
      </c>
      <c r="L199" s="194"/>
      <c r="M199" s="195" t="s">
        <v>1</v>
      </c>
      <c r="N199" s="196" t="s">
        <v>41</v>
      </c>
      <c r="O199" s="74"/>
      <c r="P199" s="174">
        <f>O199*H199</f>
        <v>0</v>
      </c>
      <c r="Q199" s="174">
        <v>0.13200000000000001</v>
      </c>
      <c r="R199" s="174">
        <f>Q199*H199</f>
        <v>16.995000000000001</v>
      </c>
      <c r="S199" s="174">
        <v>0</v>
      </c>
      <c r="T199" s="17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76" t="s">
        <v>163</v>
      </c>
      <c r="AT199" s="176" t="s">
        <v>164</v>
      </c>
      <c r="AU199" s="176" t="s">
        <v>86</v>
      </c>
      <c r="AY199" s="16" t="s">
        <v>122</v>
      </c>
      <c r="BE199" s="177">
        <f>IF(N199="základní",J199,0)</f>
        <v>0</v>
      </c>
      <c r="BF199" s="177">
        <f>IF(N199="snížená",J199,0)</f>
        <v>0</v>
      </c>
      <c r="BG199" s="177">
        <f>IF(N199="zákl. přenesená",J199,0)</f>
        <v>0</v>
      </c>
      <c r="BH199" s="177">
        <f>IF(N199="sníž. přenesená",J199,0)</f>
        <v>0</v>
      </c>
      <c r="BI199" s="177">
        <f>IF(N199="nulová",J199,0)</f>
        <v>0</v>
      </c>
      <c r="BJ199" s="16" t="s">
        <v>84</v>
      </c>
      <c r="BK199" s="177">
        <f>ROUND(I199*H199,2)</f>
        <v>0</v>
      </c>
      <c r="BL199" s="16" t="s">
        <v>129</v>
      </c>
      <c r="BM199" s="176" t="s">
        <v>284</v>
      </c>
    </row>
    <row r="200" s="13" customFormat="1">
      <c r="A200" s="13"/>
      <c r="B200" s="178"/>
      <c r="C200" s="13"/>
      <c r="D200" s="179" t="s">
        <v>131</v>
      </c>
      <c r="E200" s="13"/>
      <c r="F200" s="181" t="s">
        <v>285</v>
      </c>
      <c r="G200" s="13"/>
      <c r="H200" s="182">
        <v>128.75</v>
      </c>
      <c r="I200" s="183"/>
      <c r="J200" s="13"/>
      <c r="K200" s="13"/>
      <c r="L200" s="178"/>
      <c r="M200" s="184"/>
      <c r="N200" s="185"/>
      <c r="O200" s="185"/>
      <c r="P200" s="185"/>
      <c r="Q200" s="185"/>
      <c r="R200" s="185"/>
      <c r="S200" s="185"/>
      <c r="T200" s="18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0" t="s">
        <v>131</v>
      </c>
      <c r="AU200" s="180" t="s">
        <v>86</v>
      </c>
      <c r="AV200" s="13" t="s">
        <v>86</v>
      </c>
      <c r="AW200" s="13" t="s">
        <v>3</v>
      </c>
      <c r="AX200" s="13" t="s">
        <v>84</v>
      </c>
      <c r="AY200" s="180" t="s">
        <v>122</v>
      </c>
    </row>
    <row r="201" s="2" customFormat="1" ht="24.15" customHeight="1">
      <c r="A201" s="35"/>
      <c r="B201" s="164"/>
      <c r="C201" s="187" t="s">
        <v>286</v>
      </c>
      <c r="D201" s="187" t="s">
        <v>164</v>
      </c>
      <c r="E201" s="188" t="s">
        <v>287</v>
      </c>
      <c r="F201" s="189" t="s">
        <v>288</v>
      </c>
      <c r="G201" s="190" t="s">
        <v>127</v>
      </c>
      <c r="H201" s="191">
        <v>17.510000000000002</v>
      </c>
      <c r="I201" s="192"/>
      <c r="J201" s="193">
        <f>ROUND(I201*H201,2)</f>
        <v>0</v>
      </c>
      <c r="K201" s="189" t="s">
        <v>128</v>
      </c>
      <c r="L201" s="194"/>
      <c r="M201" s="195" t="s">
        <v>1</v>
      </c>
      <c r="N201" s="196" t="s">
        <v>41</v>
      </c>
      <c r="O201" s="74"/>
      <c r="P201" s="174">
        <f>O201*H201</f>
        <v>0</v>
      </c>
      <c r="Q201" s="174">
        <v>0.13100000000000001</v>
      </c>
      <c r="R201" s="174">
        <f>Q201*H201</f>
        <v>2.2938100000000001</v>
      </c>
      <c r="S201" s="174">
        <v>0</v>
      </c>
      <c r="T201" s="17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76" t="s">
        <v>163</v>
      </c>
      <c r="AT201" s="176" t="s">
        <v>164</v>
      </c>
      <c r="AU201" s="176" t="s">
        <v>86</v>
      </c>
      <c r="AY201" s="16" t="s">
        <v>122</v>
      </c>
      <c r="BE201" s="177">
        <f>IF(N201="základní",J201,0)</f>
        <v>0</v>
      </c>
      <c r="BF201" s="177">
        <f>IF(N201="snížená",J201,0)</f>
        <v>0</v>
      </c>
      <c r="BG201" s="177">
        <f>IF(N201="zákl. přenesená",J201,0)</f>
        <v>0</v>
      </c>
      <c r="BH201" s="177">
        <f>IF(N201="sníž. přenesená",J201,0)</f>
        <v>0</v>
      </c>
      <c r="BI201" s="177">
        <f>IF(N201="nulová",J201,0)</f>
        <v>0</v>
      </c>
      <c r="BJ201" s="16" t="s">
        <v>84</v>
      </c>
      <c r="BK201" s="177">
        <f>ROUND(I201*H201,2)</f>
        <v>0</v>
      </c>
      <c r="BL201" s="16" t="s">
        <v>129</v>
      </c>
      <c r="BM201" s="176" t="s">
        <v>289</v>
      </c>
    </row>
    <row r="202" s="13" customFormat="1">
      <c r="A202" s="13"/>
      <c r="B202" s="178"/>
      <c r="C202" s="13"/>
      <c r="D202" s="179" t="s">
        <v>131</v>
      </c>
      <c r="E202" s="13"/>
      <c r="F202" s="181" t="s">
        <v>290</v>
      </c>
      <c r="G202" s="13"/>
      <c r="H202" s="182">
        <v>17.510000000000002</v>
      </c>
      <c r="I202" s="183"/>
      <c r="J202" s="13"/>
      <c r="K202" s="13"/>
      <c r="L202" s="178"/>
      <c r="M202" s="184"/>
      <c r="N202" s="185"/>
      <c r="O202" s="185"/>
      <c r="P202" s="185"/>
      <c r="Q202" s="185"/>
      <c r="R202" s="185"/>
      <c r="S202" s="185"/>
      <c r="T202" s="18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0" t="s">
        <v>131</v>
      </c>
      <c r="AU202" s="180" t="s">
        <v>86</v>
      </c>
      <c r="AV202" s="13" t="s">
        <v>86</v>
      </c>
      <c r="AW202" s="13" t="s">
        <v>3</v>
      </c>
      <c r="AX202" s="13" t="s">
        <v>84</v>
      </c>
      <c r="AY202" s="180" t="s">
        <v>122</v>
      </c>
    </row>
    <row r="203" s="2" customFormat="1" ht="24.15" customHeight="1">
      <c r="A203" s="35"/>
      <c r="B203" s="164"/>
      <c r="C203" s="165" t="s">
        <v>291</v>
      </c>
      <c r="D203" s="165" t="s">
        <v>124</v>
      </c>
      <c r="E203" s="166" t="s">
        <v>292</v>
      </c>
      <c r="F203" s="167" t="s">
        <v>293</v>
      </c>
      <c r="G203" s="168" t="s">
        <v>127</v>
      </c>
      <c r="H203" s="169">
        <v>88</v>
      </c>
      <c r="I203" s="170"/>
      <c r="J203" s="171">
        <f>ROUND(I203*H203,2)</f>
        <v>0</v>
      </c>
      <c r="K203" s="167" t="s">
        <v>128</v>
      </c>
      <c r="L203" s="36"/>
      <c r="M203" s="172" t="s">
        <v>1</v>
      </c>
      <c r="N203" s="173" t="s">
        <v>41</v>
      </c>
      <c r="O203" s="74"/>
      <c r="P203" s="174">
        <f>O203*H203</f>
        <v>0</v>
      </c>
      <c r="Q203" s="174">
        <v>0.11303000000000001</v>
      </c>
      <c r="R203" s="174">
        <f>Q203*H203</f>
        <v>9.9466400000000004</v>
      </c>
      <c r="S203" s="174">
        <v>0</v>
      </c>
      <c r="T203" s="17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76" t="s">
        <v>129</v>
      </c>
      <c r="AT203" s="176" t="s">
        <v>124</v>
      </c>
      <c r="AU203" s="176" t="s">
        <v>86</v>
      </c>
      <c r="AY203" s="16" t="s">
        <v>122</v>
      </c>
      <c r="BE203" s="177">
        <f>IF(N203="základní",J203,0)</f>
        <v>0</v>
      </c>
      <c r="BF203" s="177">
        <f>IF(N203="snížená",J203,0)</f>
        <v>0</v>
      </c>
      <c r="BG203" s="177">
        <f>IF(N203="zákl. přenesená",J203,0)</f>
        <v>0</v>
      </c>
      <c r="BH203" s="177">
        <f>IF(N203="sníž. přenesená",J203,0)</f>
        <v>0</v>
      </c>
      <c r="BI203" s="177">
        <f>IF(N203="nulová",J203,0)</f>
        <v>0</v>
      </c>
      <c r="BJ203" s="16" t="s">
        <v>84</v>
      </c>
      <c r="BK203" s="177">
        <f>ROUND(I203*H203,2)</f>
        <v>0</v>
      </c>
      <c r="BL203" s="16" t="s">
        <v>129</v>
      </c>
      <c r="BM203" s="176" t="s">
        <v>294</v>
      </c>
    </row>
    <row r="204" s="13" customFormat="1">
      <c r="A204" s="13"/>
      <c r="B204" s="178"/>
      <c r="C204" s="13"/>
      <c r="D204" s="179" t="s">
        <v>131</v>
      </c>
      <c r="E204" s="180" t="s">
        <v>1</v>
      </c>
      <c r="F204" s="181" t="s">
        <v>200</v>
      </c>
      <c r="G204" s="13"/>
      <c r="H204" s="182">
        <v>88</v>
      </c>
      <c r="I204" s="183"/>
      <c r="J204" s="13"/>
      <c r="K204" s="13"/>
      <c r="L204" s="178"/>
      <c r="M204" s="184"/>
      <c r="N204" s="185"/>
      <c r="O204" s="185"/>
      <c r="P204" s="185"/>
      <c r="Q204" s="185"/>
      <c r="R204" s="185"/>
      <c r="S204" s="185"/>
      <c r="T204" s="18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0" t="s">
        <v>131</v>
      </c>
      <c r="AU204" s="180" t="s">
        <v>86</v>
      </c>
      <c r="AV204" s="13" t="s">
        <v>86</v>
      </c>
      <c r="AW204" s="13" t="s">
        <v>32</v>
      </c>
      <c r="AX204" s="13" t="s">
        <v>84</v>
      </c>
      <c r="AY204" s="180" t="s">
        <v>122</v>
      </c>
    </row>
    <row r="205" s="2" customFormat="1" ht="24.15" customHeight="1">
      <c r="A205" s="35"/>
      <c r="B205" s="164"/>
      <c r="C205" s="187" t="s">
        <v>295</v>
      </c>
      <c r="D205" s="187" t="s">
        <v>164</v>
      </c>
      <c r="E205" s="188" t="s">
        <v>296</v>
      </c>
      <c r="F205" s="189" t="s">
        <v>297</v>
      </c>
      <c r="G205" s="190" t="s">
        <v>127</v>
      </c>
      <c r="H205" s="191">
        <v>92.400000000000006</v>
      </c>
      <c r="I205" s="192"/>
      <c r="J205" s="193">
        <f>ROUND(I205*H205,2)</f>
        <v>0</v>
      </c>
      <c r="K205" s="189" t="s">
        <v>128</v>
      </c>
      <c r="L205" s="194"/>
      <c r="M205" s="195" t="s">
        <v>1</v>
      </c>
      <c r="N205" s="196" t="s">
        <v>41</v>
      </c>
      <c r="O205" s="74"/>
      <c r="P205" s="174">
        <f>O205*H205</f>
        <v>0</v>
      </c>
      <c r="Q205" s="174">
        <v>0.191</v>
      </c>
      <c r="R205" s="174">
        <f>Q205*H205</f>
        <v>17.648400000000002</v>
      </c>
      <c r="S205" s="174">
        <v>0</v>
      </c>
      <c r="T205" s="17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76" t="s">
        <v>163</v>
      </c>
      <c r="AT205" s="176" t="s">
        <v>164</v>
      </c>
      <c r="AU205" s="176" t="s">
        <v>86</v>
      </c>
      <c r="AY205" s="16" t="s">
        <v>122</v>
      </c>
      <c r="BE205" s="177">
        <f>IF(N205="základní",J205,0)</f>
        <v>0</v>
      </c>
      <c r="BF205" s="177">
        <f>IF(N205="snížená",J205,0)</f>
        <v>0</v>
      </c>
      <c r="BG205" s="177">
        <f>IF(N205="zákl. přenesená",J205,0)</f>
        <v>0</v>
      </c>
      <c r="BH205" s="177">
        <f>IF(N205="sníž. přenesená",J205,0)</f>
        <v>0</v>
      </c>
      <c r="BI205" s="177">
        <f>IF(N205="nulová",J205,0)</f>
        <v>0</v>
      </c>
      <c r="BJ205" s="16" t="s">
        <v>84</v>
      </c>
      <c r="BK205" s="177">
        <f>ROUND(I205*H205,2)</f>
        <v>0</v>
      </c>
      <c r="BL205" s="16" t="s">
        <v>129</v>
      </c>
      <c r="BM205" s="176" t="s">
        <v>298</v>
      </c>
    </row>
    <row r="206" s="13" customFormat="1">
      <c r="A206" s="13"/>
      <c r="B206" s="178"/>
      <c r="C206" s="13"/>
      <c r="D206" s="179" t="s">
        <v>131</v>
      </c>
      <c r="E206" s="13"/>
      <c r="F206" s="181" t="s">
        <v>299</v>
      </c>
      <c r="G206" s="13"/>
      <c r="H206" s="182">
        <v>92.400000000000006</v>
      </c>
      <c r="I206" s="183"/>
      <c r="J206" s="13"/>
      <c r="K206" s="13"/>
      <c r="L206" s="178"/>
      <c r="M206" s="184"/>
      <c r="N206" s="185"/>
      <c r="O206" s="185"/>
      <c r="P206" s="185"/>
      <c r="Q206" s="185"/>
      <c r="R206" s="185"/>
      <c r="S206" s="185"/>
      <c r="T206" s="18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0" t="s">
        <v>131</v>
      </c>
      <c r="AU206" s="180" t="s">
        <v>86</v>
      </c>
      <c r="AV206" s="13" t="s">
        <v>86</v>
      </c>
      <c r="AW206" s="13" t="s">
        <v>3</v>
      </c>
      <c r="AX206" s="13" t="s">
        <v>84</v>
      </c>
      <c r="AY206" s="180" t="s">
        <v>122</v>
      </c>
    </row>
    <row r="207" s="12" customFormat="1" ht="22.8" customHeight="1">
      <c r="A207" s="12"/>
      <c r="B207" s="151"/>
      <c r="C207" s="12"/>
      <c r="D207" s="152" t="s">
        <v>75</v>
      </c>
      <c r="E207" s="162" t="s">
        <v>170</v>
      </c>
      <c r="F207" s="162" t="s">
        <v>300</v>
      </c>
      <c r="G207" s="12"/>
      <c r="H207" s="12"/>
      <c r="I207" s="154"/>
      <c r="J207" s="163">
        <f>BK207</f>
        <v>0</v>
      </c>
      <c r="K207" s="12"/>
      <c r="L207" s="151"/>
      <c r="M207" s="156"/>
      <c r="N207" s="157"/>
      <c r="O207" s="157"/>
      <c r="P207" s="158">
        <f>SUM(P208:P243)</f>
        <v>0</v>
      </c>
      <c r="Q207" s="157"/>
      <c r="R207" s="158">
        <f>SUM(R208:R243)</f>
        <v>71.153146400000011</v>
      </c>
      <c r="S207" s="157"/>
      <c r="T207" s="159">
        <f>SUM(T208:T243)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2" t="s">
        <v>84</v>
      </c>
      <c r="AT207" s="160" t="s">
        <v>75</v>
      </c>
      <c r="AU207" s="160" t="s">
        <v>84</v>
      </c>
      <c r="AY207" s="152" t="s">
        <v>122</v>
      </c>
      <c r="BK207" s="161">
        <f>SUM(BK208:BK243)</f>
        <v>0</v>
      </c>
    </row>
    <row r="208" s="2" customFormat="1" ht="24.15" customHeight="1">
      <c r="A208" s="35"/>
      <c r="B208" s="164"/>
      <c r="C208" s="165" t="s">
        <v>301</v>
      </c>
      <c r="D208" s="165" t="s">
        <v>124</v>
      </c>
      <c r="E208" s="166" t="s">
        <v>302</v>
      </c>
      <c r="F208" s="167" t="s">
        <v>303</v>
      </c>
      <c r="G208" s="168" t="s">
        <v>304</v>
      </c>
      <c r="H208" s="169">
        <v>2</v>
      </c>
      <c r="I208" s="170"/>
      <c r="J208" s="171">
        <f>ROUND(I208*H208,2)</f>
        <v>0</v>
      </c>
      <c r="K208" s="167" t="s">
        <v>128</v>
      </c>
      <c r="L208" s="36"/>
      <c r="M208" s="172" t="s">
        <v>1</v>
      </c>
      <c r="N208" s="173" t="s">
        <v>41</v>
      </c>
      <c r="O208" s="74"/>
      <c r="P208" s="174">
        <f>O208*H208</f>
        <v>0</v>
      </c>
      <c r="Q208" s="174">
        <v>0.00069999999999999999</v>
      </c>
      <c r="R208" s="174">
        <f>Q208*H208</f>
        <v>0.0014</v>
      </c>
      <c r="S208" s="174">
        <v>0</v>
      </c>
      <c r="T208" s="17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76" t="s">
        <v>129</v>
      </c>
      <c r="AT208" s="176" t="s">
        <v>124</v>
      </c>
      <c r="AU208" s="176" t="s">
        <v>86</v>
      </c>
      <c r="AY208" s="16" t="s">
        <v>122</v>
      </c>
      <c r="BE208" s="177">
        <f>IF(N208="základní",J208,0)</f>
        <v>0</v>
      </c>
      <c r="BF208" s="177">
        <f>IF(N208="snížená",J208,0)</f>
        <v>0</v>
      </c>
      <c r="BG208" s="177">
        <f>IF(N208="zákl. přenesená",J208,0)</f>
        <v>0</v>
      </c>
      <c r="BH208" s="177">
        <f>IF(N208="sníž. přenesená",J208,0)</f>
        <v>0</v>
      </c>
      <c r="BI208" s="177">
        <f>IF(N208="nulová",J208,0)</f>
        <v>0</v>
      </c>
      <c r="BJ208" s="16" t="s">
        <v>84</v>
      </c>
      <c r="BK208" s="177">
        <f>ROUND(I208*H208,2)</f>
        <v>0</v>
      </c>
      <c r="BL208" s="16" t="s">
        <v>129</v>
      </c>
      <c r="BM208" s="176" t="s">
        <v>305</v>
      </c>
    </row>
    <row r="209" s="2" customFormat="1" ht="16.5" customHeight="1">
      <c r="A209" s="35"/>
      <c r="B209" s="164"/>
      <c r="C209" s="187" t="s">
        <v>306</v>
      </c>
      <c r="D209" s="187" t="s">
        <v>164</v>
      </c>
      <c r="E209" s="188" t="s">
        <v>307</v>
      </c>
      <c r="F209" s="189" t="s">
        <v>308</v>
      </c>
      <c r="G209" s="190" t="s">
        <v>304</v>
      </c>
      <c r="H209" s="191">
        <v>2</v>
      </c>
      <c r="I209" s="192"/>
      <c r="J209" s="193">
        <f>ROUND(I209*H209,2)</f>
        <v>0</v>
      </c>
      <c r="K209" s="189" t="s">
        <v>1</v>
      </c>
      <c r="L209" s="194"/>
      <c r="M209" s="195" t="s">
        <v>1</v>
      </c>
      <c r="N209" s="196" t="s">
        <v>41</v>
      </c>
      <c r="O209" s="74"/>
      <c r="P209" s="174">
        <f>O209*H209</f>
        <v>0</v>
      </c>
      <c r="Q209" s="174">
        <v>0.0030000000000000001</v>
      </c>
      <c r="R209" s="174">
        <f>Q209*H209</f>
        <v>0.0060000000000000001</v>
      </c>
      <c r="S209" s="174">
        <v>0</v>
      </c>
      <c r="T209" s="17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76" t="s">
        <v>163</v>
      </c>
      <c r="AT209" s="176" t="s">
        <v>164</v>
      </c>
      <c r="AU209" s="176" t="s">
        <v>86</v>
      </c>
      <c r="AY209" s="16" t="s">
        <v>122</v>
      </c>
      <c r="BE209" s="177">
        <f>IF(N209="základní",J209,0)</f>
        <v>0</v>
      </c>
      <c r="BF209" s="177">
        <f>IF(N209="snížená",J209,0)</f>
        <v>0</v>
      </c>
      <c r="BG209" s="177">
        <f>IF(N209="zákl. přenesená",J209,0)</f>
        <v>0</v>
      </c>
      <c r="BH209" s="177">
        <f>IF(N209="sníž. přenesená",J209,0)</f>
        <v>0</v>
      </c>
      <c r="BI209" s="177">
        <f>IF(N209="nulová",J209,0)</f>
        <v>0</v>
      </c>
      <c r="BJ209" s="16" t="s">
        <v>84</v>
      </c>
      <c r="BK209" s="177">
        <f>ROUND(I209*H209,2)</f>
        <v>0</v>
      </c>
      <c r="BL209" s="16" t="s">
        <v>129</v>
      </c>
      <c r="BM209" s="176" t="s">
        <v>309</v>
      </c>
    </row>
    <row r="210" s="2" customFormat="1" ht="24.15" customHeight="1">
      <c r="A210" s="35"/>
      <c r="B210" s="164"/>
      <c r="C210" s="165" t="s">
        <v>310</v>
      </c>
      <c r="D210" s="165" t="s">
        <v>124</v>
      </c>
      <c r="E210" s="166" t="s">
        <v>311</v>
      </c>
      <c r="F210" s="167" t="s">
        <v>312</v>
      </c>
      <c r="G210" s="168" t="s">
        <v>304</v>
      </c>
      <c r="H210" s="169">
        <v>2</v>
      </c>
      <c r="I210" s="170"/>
      <c r="J210" s="171">
        <f>ROUND(I210*H210,2)</f>
        <v>0</v>
      </c>
      <c r="K210" s="167" t="s">
        <v>128</v>
      </c>
      <c r="L210" s="36"/>
      <c r="M210" s="172" t="s">
        <v>1</v>
      </c>
      <c r="N210" s="173" t="s">
        <v>41</v>
      </c>
      <c r="O210" s="74"/>
      <c r="P210" s="174">
        <f>O210*H210</f>
        <v>0</v>
      </c>
      <c r="Q210" s="174">
        <v>0.11241</v>
      </c>
      <c r="R210" s="174">
        <f>Q210*H210</f>
        <v>0.22481999999999999</v>
      </c>
      <c r="S210" s="174">
        <v>0</v>
      </c>
      <c r="T210" s="17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76" t="s">
        <v>129</v>
      </c>
      <c r="AT210" s="176" t="s">
        <v>124</v>
      </c>
      <c r="AU210" s="176" t="s">
        <v>86</v>
      </c>
      <c r="AY210" s="16" t="s">
        <v>122</v>
      </c>
      <c r="BE210" s="177">
        <f>IF(N210="základní",J210,0)</f>
        <v>0</v>
      </c>
      <c r="BF210" s="177">
        <f>IF(N210="snížená",J210,0)</f>
        <v>0</v>
      </c>
      <c r="BG210" s="177">
        <f>IF(N210="zákl. přenesená",J210,0)</f>
        <v>0</v>
      </c>
      <c r="BH210" s="177">
        <f>IF(N210="sníž. přenesená",J210,0)</f>
        <v>0</v>
      </c>
      <c r="BI210" s="177">
        <f>IF(N210="nulová",J210,0)</f>
        <v>0</v>
      </c>
      <c r="BJ210" s="16" t="s">
        <v>84</v>
      </c>
      <c r="BK210" s="177">
        <f>ROUND(I210*H210,2)</f>
        <v>0</v>
      </c>
      <c r="BL210" s="16" t="s">
        <v>129</v>
      </c>
      <c r="BM210" s="176" t="s">
        <v>313</v>
      </c>
    </row>
    <row r="211" s="2" customFormat="1" ht="21.75" customHeight="1">
      <c r="A211" s="35"/>
      <c r="B211" s="164"/>
      <c r="C211" s="187" t="s">
        <v>314</v>
      </c>
      <c r="D211" s="187" t="s">
        <v>164</v>
      </c>
      <c r="E211" s="188" t="s">
        <v>315</v>
      </c>
      <c r="F211" s="189" t="s">
        <v>316</v>
      </c>
      <c r="G211" s="190" t="s">
        <v>304</v>
      </c>
      <c r="H211" s="191">
        <v>2</v>
      </c>
      <c r="I211" s="192"/>
      <c r="J211" s="193">
        <f>ROUND(I211*H211,2)</f>
        <v>0</v>
      </c>
      <c r="K211" s="189" t="s">
        <v>128</v>
      </c>
      <c r="L211" s="194"/>
      <c r="M211" s="195" t="s">
        <v>1</v>
      </c>
      <c r="N211" s="196" t="s">
        <v>41</v>
      </c>
      <c r="O211" s="74"/>
      <c r="P211" s="174">
        <f>O211*H211</f>
        <v>0</v>
      </c>
      <c r="Q211" s="174">
        <v>0.0061000000000000004</v>
      </c>
      <c r="R211" s="174">
        <f>Q211*H211</f>
        <v>0.012200000000000001</v>
      </c>
      <c r="S211" s="174">
        <v>0</v>
      </c>
      <c r="T211" s="17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76" t="s">
        <v>163</v>
      </c>
      <c r="AT211" s="176" t="s">
        <v>164</v>
      </c>
      <c r="AU211" s="176" t="s">
        <v>86</v>
      </c>
      <c r="AY211" s="16" t="s">
        <v>122</v>
      </c>
      <c r="BE211" s="177">
        <f>IF(N211="základní",J211,0)</f>
        <v>0</v>
      </c>
      <c r="BF211" s="177">
        <f>IF(N211="snížená",J211,0)</f>
        <v>0</v>
      </c>
      <c r="BG211" s="177">
        <f>IF(N211="zákl. přenesená",J211,0)</f>
        <v>0</v>
      </c>
      <c r="BH211" s="177">
        <f>IF(N211="sníž. přenesená",J211,0)</f>
        <v>0</v>
      </c>
      <c r="BI211" s="177">
        <f>IF(N211="nulová",J211,0)</f>
        <v>0</v>
      </c>
      <c r="BJ211" s="16" t="s">
        <v>84</v>
      </c>
      <c r="BK211" s="177">
        <f>ROUND(I211*H211,2)</f>
        <v>0</v>
      </c>
      <c r="BL211" s="16" t="s">
        <v>129</v>
      </c>
      <c r="BM211" s="176" t="s">
        <v>317</v>
      </c>
    </row>
    <row r="212" s="2" customFormat="1" ht="16.5" customHeight="1">
      <c r="A212" s="35"/>
      <c r="B212" s="164"/>
      <c r="C212" s="187" t="s">
        <v>318</v>
      </c>
      <c r="D212" s="187" t="s">
        <v>164</v>
      </c>
      <c r="E212" s="188" t="s">
        <v>319</v>
      </c>
      <c r="F212" s="189" t="s">
        <v>320</v>
      </c>
      <c r="G212" s="190" t="s">
        <v>304</v>
      </c>
      <c r="H212" s="191">
        <v>2</v>
      </c>
      <c r="I212" s="192"/>
      <c r="J212" s="193">
        <f>ROUND(I212*H212,2)</f>
        <v>0</v>
      </c>
      <c r="K212" s="189" t="s">
        <v>128</v>
      </c>
      <c r="L212" s="194"/>
      <c r="M212" s="195" t="s">
        <v>1</v>
      </c>
      <c r="N212" s="196" t="s">
        <v>41</v>
      </c>
      <c r="O212" s="74"/>
      <c r="P212" s="174">
        <f>O212*H212</f>
        <v>0</v>
      </c>
      <c r="Q212" s="174">
        <v>0.0030000000000000001</v>
      </c>
      <c r="R212" s="174">
        <f>Q212*H212</f>
        <v>0.0060000000000000001</v>
      </c>
      <c r="S212" s="174">
        <v>0</v>
      </c>
      <c r="T212" s="17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76" t="s">
        <v>163</v>
      </c>
      <c r="AT212" s="176" t="s">
        <v>164</v>
      </c>
      <c r="AU212" s="176" t="s">
        <v>86</v>
      </c>
      <c r="AY212" s="16" t="s">
        <v>122</v>
      </c>
      <c r="BE212" s="177">
        <f>IF(N212="základní",J212,0)</f>
        <v>0</v>
      </c>
      <c r="BF212" s="177">
        <f>IF(N212="snížená",J212,0)</f>
        <v>0</v>
      </c>
      <c r="BG212" s="177">
        <f>IF(N212="zákl. přenesená",J212,0)</f>
        <v>0</v>
      </c>
      <c r="BH212" s="177">
        <f>IF(N212="sníž. přenesená",J212,0)</f>
        <v>0</v>
      </c>
      <c r="BI212" s="177">
        <f>IF(N212="nulová",J212,0)</f>
        <v>0</v>
      </c>
      <c r="BJ212" s="16" t="s">
        <v>84</v>
      </c>
      <c r="BK212" s="177">
        <f>ROUND(I212*H212,2)</f>
        <v>0</v>
      </c>
      <c r="BL212" s="16" t="s">
        <v>129</v>
      </c>
      <c r="BM212" s="176" t="s">
        <v>321</v>
      </c>
    </row>
    <row r="213" s="2" customFormat="1" ht="16.5" customHeight="1">
      <c r="A213" s="35"/>
      <c r="B213" s="164"/>
      <c r="C213" s="187" t="s">
        <v>322</v>
      </c>
      <c r="D213" s="187" t="s">
        <v>164</v>
      </c>
      <c r="E213" s="188" t="s">
        <v>323</v>
      </c>
      <c r="F213" s="189" t="s">
        <v>324</v>
      </c>
      <c r="G213" s="190" t="s">
        <v>304</v>
      </c>
      <c r="H213" s="191">
        <v>2</v>
      </c>
      <c r="I213" s="192"/>
      <c r="J213" s="193">
        <f>ROUND(I213*H213,2)</f>
        <v>0</v>
      </c>
      <c r="K213" s="189" t="s">
        <v>128</v>
      </c>
      <c r="L213" s="194"/>
      <c r="M213" s="195" t="s">
        <v>1</v>
      </c>
      <c r="N213" s="196" t="s">
        <v>41</v>
      </c>
      <c r="O213" s="74"/>
      <c r="P213" s="174">
        <f>O213*H213</f>
        <v>0</v>
      </c>
      <c r="Q213" s="174">
        <v>0.00010000000000000001</v>
      </c>
      <c r="R213" s="174">
        <f>Q213*H213</f>
        <v>0.00020000000000000001</v>
      </c>
      <c r="S213" s="174">
        <v>0</v>
      </c>
      <c r="T213" s="17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76" t="s">
        <v>163</v>
      </c>
      <c r="AT213" s="176" t="s">
        <v>164</v>
      </c>
      <c r="AU213" s="176" t="s">
        <v>86</v>
      </c>
      <c r="AY213" s="16" t="s">
        <v>122</v>
      </c>
      <c r="BE213" s="177">
        <f>IF(N213="základní",J213,0)</f>
        <v>0</v>
      </c>
      <c r="BF213" s="177">
        <f>IF(N213="snížená",J213,0)</f>
        <v>0</v>
      </c>
      <c r="BG213" s="177">
        <f>IF(N213="zákl. přenesená",J213,0)</f>
        <v>0</v>
      </c>
      <c r="BH213" s="177">
        <f>IF(N213="sníž. přenesená",J213,0)</f>
        <v>0</v>
      </c>
      <c r="BI213" s="177">
        <f>IF(N213="nulová",J213,0)</f>
        <v>0</v>
      </c>
      <c r="BJ213" s="16" t="s">
        <v>84</v>
      </c>
      <c r="BK213" s="177">
        <f>ROUND(I213*H213,2)</f>
        <v>0</v>
      </c>
      <c r="BL213" s="16" t="s">
        <v>129</v>
      </c>
      <c r="BM213" s="176" t="s">
        <v>325</v>
      </c>
    </row>
    <row r="214" s="2" customFormat="1" ht="21.75" customHeight="1">
      <c r="A214" s="35"/>
      <c r="B214" s="164"/>
      <c r="C214" s="187" t="s">
        <v>326</v>
      </c>
      <c r="D214" s="187" t="s">
        <v>164</v>
      </c>
      <c r="E214" s="188" t="s">
        <v>327</v>
      </c>
      <c r="F214" s="189" t="s">
        <v>328</v>
      </c>
      <c r="G214" s="190" t="s">
        <v>304</v>
      </c>
      <c r="H214" s="191">
        <v>4</v>
      </c>
      <c r="I214" s="192"/>
      <c r="J214" s="193">
        <f>ROUND(I214*H214,2)</f>
        <v>0</v>
      </c>
      <c r="K214" s="189" t="s">
        <v>128</v>
      </c>
      <c r="L214" s="194"/>
      <c r="M214" s="195" t="s">
        <v>1</v>
      </c>
      <c r="N214" s="196" t="s">
        <v>41</v>
      </c>
      <c r="O214" s="74"/>
      <c r="P214" s="174">
        <f>O214*H214</f>
        <v>0</v>
      </c>
      <c r="Q214" s="174">
        <v>0.00035</v>
      </c>
      <c r="R214" s="174">
        <f>Q214*H214</f>
        <v>0.0014</v>
      </c>
      <c r="S214" s="174">
        <v>0</v>
      </c>
      <c r="T214" s="17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76" t="s">
        <v>163</v>
      </c>
      <c r="AT214" s="176" t="s">
        <v>164</v>
      </c>
      <c r="AU214" s="176" t="s">
        <v>86</v>
      </c>
      <c r="AY214" s="16" t="s">
        <v>122</v>
      </c>
      <c r="BE214" s="177">
        <f>IF(N214="základní",J214,0)</f>
        <v>0</v>
      </c>
      <c r="BF214" s="177">
        <f>IF(N214="snížená",J214,0)</f>
        <v>0</v>
      </c>
      <c r="BG214" s="177">
        <f>IF(N214="zákl. přenesená",J214,0)</f>
        <v>0</v>
      </c>
      <c r="BH214" s="177">
        <f>IF(N214="sníž. přenesená",J214,0)</f>
        <v>0</v>
      </c>
      <c r="BI214" s="177">
        <f>IF(N214="nulová",J214,0)</f>
        <v>0</v>
      </c>
      <c r="BJ214" s="16" t="s">
        <v>84</v>
      </c>
      <c r="BK214" s="177">
        <f>ROUND(I214*H214,2)</f>
        <v>0</v>
      </c>
      <c r="BL214" s="16" t="s">
        <v>129</v>
      </c>
      <c r="BM214" s="176" t="s">
        <v>329</v>
      </c>
    </row>
    <row r="215" s="2" customFormat="1" ht="24.15" customHeight="1">
      <c r="A215" s="35"/>
      <c r="B215" s="164"/>
      <c r="C215" s="165" t="s">
        <v>330</v>
      </c>
      <c r="D215" s="165" t="s">
        <v>124</v>
      </c>
      <c r="E215" s="166" t="s">
        <v>331</v>
      </c>
      <c r="F215" s="167" t="s">
        <v>332</v>
      </c>
      <c r="G215" s="168" t="s">
        <v>236</v>
      </c>
      <c r="H215" s="169">
        <v>116.8</v>
      </c>
      <c r="I215" s="170"/>
      <c r="J215" s="171">
        <f>ROUND(I215*H215,2)</f>
        <v>0</v>
      </c>
      <c r="K215" s="167" t="s">
        <v>128</v>
      </c>
      <c r="L215" s="36"/>
      <c r="M215" s="172" t="s">
        <v>1</v>
      </c>
      <c r="N215" s="173" t="s">
        <v>41</v>
      </c>
      <c r="O215" s="74"/>
      <c r="P215" s="174">
        <f>O215*H215</f>
        <v>0</v>
      </c>
      <c r="Q215" s="174">
        <v>0.00020000000000000001</v>
      </c>
      <c r="R215" s="174">
        <f>Q215*H215</f>
        <v>0.023359999999999999</v>
      </c>
      <c r="S215" s="174">
        <v>0</v>
      </c>
      <c r="T215" s="17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76" t="s">
        <v>129</v>
      </c>
      <c r="AT215" s="176" t="s">
        <v>124</v>
      </c>
      <c r="AU215" s="176" t="s">
        <v>86</v>
      </c>
      <c r="AY215" s="16" t="s">
        <v>122</v>
      </c>
      <c r="BE215" s="177">
        <f>IF(N215="základní",J215,0)</f>
        <v>0</v>
      </c>
      <c r="BF215" s="177">
        <f>IF(N215="snížená",J215,0)</f>
        <v>0</v>
      </c>
      <c r="BG215" s="177">
        <f>IF(N215="zákl. přenesená",J215,0)</f>
        <v>0</v>
      </c>
      <c r="BH215" s="177">
        <f>IF(N215="sníž. přenesená",J215,0)</f>
        <v>0</v>
      </c>
      <c r="BI215" s="177">
        <f>IF(N215="nulová",J215,0)</f>
        <v>0</v>
      </c>
      <c r="BJ215" s="16" t="s">
        <v>84</v>
      </c>
      <c r="BK215" s="177">
        <f>ROUND(I215*H215,2)</f>
        <v>0</v>
      </c>
      <c r="BL215" s="16" t="s">
        <v>129</v>
      </c>
      <c r="BM215" s="176" t="s">
        <v>333</v>
      </c>
    </row>
    <row r="216" s="13" customFormat="1">
      <c r="A216" s="13"/>
      <c r="B216" s="178"/>
      <c r="C216" s="13"/>
      <c r="D216" s="179" t="s">
        <v>131</v>
      </c>
      <c r="E216" s="180" t="s">
        <v>1</v>
      </c>
      <c r="F216" s="181" t="s">
        <v>334</v>
      </c>
      <c r="G216" s="13"/>
      <c r="H216" s="182">
        <v>72.799999999999997</v>
      </c>
      <c r="I216" s="183"/>
      <c r="J216" s="13"/>
      <c r="K216" s="13"/>
      <c r="L216" s="178"/>
      <c r="M216" s="184"/>
      <c r="N216" s="185"/>
      <c r="O216" s="185"/>
      <c r="P216" s="185"/>
      <c r="Q216" s="185"/>
      <c r="R216" s="185"/>
      <c r="S216" s="185"/>
      <c r="T216" s="18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0" t="s">
        <v>131</v>
      </c>
      <c r="AU216" s="180" t="s">
        <v>86</v>
      </c>
      <c r="AV216" s="13" t="s">
        <v>86</v>
      </c>
      <c r="AW216" s="13" t="s">
        <v>32</v>
      </c>
      <c r="AX216" s="13" t="s">
        <v>76</v>
      </c>
      <c r="AY216" s="180" t="s">
        <v>122</v>
      </c>
    </row>
    <row r="217" s="13" customFormat="1">
      <c r="A217" s="13"/>
      <c r="B217" s="178"/>
      <c r="C217" s="13"/>
      <c r="D217" s="179" t="s">
        <v>131</v>
      </c>
      <c r="E217" s="180" t="s">
        <v>1</v>
      </c>
      <c r="F217" s="181" t="s">
        <v>335</v>
      </c>
      <c r="G217" s="13"/>
      <c r="H217" s="182">
        <v>44</v>
      </c>
      <c r="I217" s="183"/>
      <c r="J217" s="13"/>
      <c r="K217" s="13"/>
      <c r="L217" s="178"/>
      <c r="M217" s="184"/>
      <c r="N217" s="185"/>
      <c r="O217" s="185"/>
      <c r="P217" s="185"/>
      <c r="Q217" s="185"/>
      <c r="R217" s="185"/>
      <c r="S217" s="185"/>
      <c r="T217" s="18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0" t="s">
        <v>131</v>
      </c>
      <c r="AU217" s="180" t="s">
        <v>86</v>
      </c>
      <c r="AV217" s="13" t="s">
        <v>86</v>
      </c>
      <c r="AW217" s="13" t="s">
        <v>32</v>
      </c>
      <c r="AX217" s="13" t="s">
        <v>76</v>
      </c>
      <c r="AY217" s="180" t="s">
        <v>122</v>
      </c>
    </row>
    <row r="218" s="2" customFormat="1" ht="24.15" customHeight="1">
      <c r="A218" s="35"/>
      <c r="B218" s="164"/>
      <c r="C218" s="165" t="s">
        <v>336</v>
      </c>
      <c r="D218" s="165" t="s">
        <v>124</v>
      </c>
      <c r="E218" s="166" t="s">
        <v>337</v>
      </c>
      <c r="F218" s="167" t="s">
        <v>338</v>
      </c>
      <c r="G218" s="168" t="s">
        <v>236</v>
      </c>
      <c r="H218" s="169">
        <v>100</v>
      </c>
      <c r="I218" s="170"/>
      <c r="J218" s="171">
        <f>ROUND(I218*H218,2)</f>
        <v>0</v>
      </c>
      <c r="K218" s="167" t="s">
        <v>128</v>
      </c>
      <c r="L218" s="36"/>
      <c r="M218" s="172" t="s">
        <v>1</v>
      </c>
      <c r="N218" s="173" t="s">
        <v>41</v>
      </c>
      <c r="O218" s="74"/>
      <c r="P218" s="174">
        <f>O218*H218</f>
        <v>0</v>
      </c>
      <c r="Q218" s="174">
        <v>6.9999999999999994E-05</v>
      </c>
      <c r="R218" s="174">
        <f>Q218*H218</f>
        <v>0.0069999999999999993</v>
      </c>
      <c r="S218" s="174">
        <v>0</v>
      </c>
      <c r="T218" s="17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76" t="s">
        <v>129</v>
      </c>
      <c r="AT218" s="176" t="s">
        <v>124</v>
      </c>
      <c r="AU218" s="176" t="s">
        <v>86</v>
      </c>
      <c r="AY218" s="16" t="s">
        <v>122</v>
      </c>
      <c r="BE218" s="177">
        <f>IF(N218="základní",J218,0)</f>
        <v>0</v>
      </c>
      <c r="BF218" s="177">
        <f>IF(N218="snížená",J218,0)</f>
        <v>0</v>
      </c>
      <c r="BG218" s="177">
        <f>IF(N218="zákl. přenesená",J218,0)</f>
        <v>0</v>
      </c>
      <c r="BH218" s="177">
        <f>IF(N218="sníž. přenesená",J218,0)</f>
        <v>0</v>
      </c>
      <c r="BI218" s="177">
        <f>IF(N218="nulová",J218,0)</f>
        <v>0</v>
      </c>
      <c r="BJ218" s="16" t="s">
        <v>84</v>
      </c>
      <c r="BK218" s="177">
        <f>ROUND(I218*H218,2)</f>
        <v>0</v>
      </c>
      <c r="BL218" s="16" t="s">
        <v>129</v>
      </c>
      <c r="BM218" s="176" t="s">
        <v>339</v>
      </c>
    </row>
    <row r="219" s="13" customFormat="1">
      <c r="A219" s="13"/>
      <c r="B219" s="178"/>
      <c r="C219" s="13"/>
      <c r="D219" s="179" t="s">
        <v>131</v>
      </c>
      <c r="E219" s="180" t="s">
        <v>1</v>
      </c>
      <c r="F219" s="181" t="s">
        <v>340</v>
      </c>
      <c r="G219" s="13"/>
      <c r="H219" s="182">
        <v>100</v>
      </c>
      <c r="I219" s="183"/>
      <c r="J219" s="13"/>
      <c r="K219" s="13"/>
      <c r="L219" s="178"/>
      <c r="M219" s="184"/>
      <c r="N219" s="185"/>
      <c r="O219" s="185"/>
      <c r="P219" s="185"/>
      <c r="Q219" s="185"/>
      <c r="R219" s="185"/>
      <c r="S219" s="185"/>
      <c r="T219" s="18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0" t="s">
        <v>131</v>
      </c>
      <c r="AU219" s="180" t="s">
        <v>86</v>
      </c>
      <c r="AV219" s="13" t="s">
        <v>86</v>
      </c>
      <c r="AW219" s="13" t="s">
        <v>32</v>
      </c>
      <c r="AX219" s="13" t="s">
        <v>84</v>
      </c>
      <c r="AY219" s="180" t="s">
        <v>122</v>
      </c>
    </row>
    <row r="220" s="2" customFormat="1" ht="24.15" customHeight="1">
      <c r="A220" s="35"/>
      <c r="B220" s="164"/>
      <c r="C220" s="165" t="s">
        <v>341</v>
      </c>
      <c r="D220" s="165" t="s">
        <v>124</v>
      </c>
      <c r="E220" s="166" t="s">
        <v>342</v>
      </c>
      <c r="F220" s="167" t="s">
        <v>343</v>
      </c>
      <c r="G220" s="168" t="s">
        <v>304</v>
      </c>
      <c r="H220" s="169">
        <v>12</v>
      </c>
      <c r="I220" s="170"/>
      <c r="J220" s="171">
        <f>ROUND(I220*H220,2)</f>
        <v>0</v>
      </c>
      <c r="K220" s="167" t="s">
        <v>128</v>
      </c>
      <c r="L220" s="36"/>
      <c r="M220" s="172" t="s">
        <v>1</v>
      </c>
      <c r="N220" s="173" t="s">
        <v>41</v>
      </c>
      <c r="O220" s="74"/>
      <c r="P220" s="174">
        <f>O220*H220</f>
        <v>0</v>
      </c>
      <c r="Q220" s="174">
        <v>0.00052999999999999998</v>
      </c>
      <c r="R220" s="174">
        <f>Q220*H220</f>
        <v>0.0063599999999999993</v>
      </c>
      <c r="S220" s="174">
        <v>0</v>
      </c>
      <c r="T220" s="17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76" t="s">
        <v>129</v>
      </c>
      <c r="AT220" s="176" t="s">
        <v>124</v>
      </c>
      <c r="AU220" s="176" t="s">
        <v>86</v>
      </c>
      <c r="AY220" s="16" t="s">
        <v>122</v>
      </c>
      <c r="BE220" s="177">
        <f>IF(N220="základní",J220,0)</f>
        <v>0</v>
      </c>
      <c r="BF220" s="177">
        <f>IF(N220="snížená",J220,0)</f>
        <v>0</v>
      </c>
      <c r="BG220" s="177">
        <f>IF(N220="zákl. přenesená",J220,0)</f>
        <v>0</v>
      </c>
      <c r="BH220" s="177">
        <f>IF(N220="sníž. přenesená",J220,0)</f>
        <v>0</v>
      </c>
      <c r="BI220" s="177">
        <f>IF(N220="nulová",J220,0)</f>
        <v>0</v>
      </c>
      <c r="BJ220" s="16" t="s">
        <v>84</v>
      </c>
      <c r="BK220" s="177">
        <f>ROUND(I220*H220,2)</f>
        <v>0</v>
      </c>
      <c r="BL220" s="16" t="s">
        <v>129</v>
      </c>
      <c r="BM220" s="176" t="s">
        <v>344</v>
      </c>
    </row>
    <row r="221" s="13" customFormat="1">
      <c r="A221" s="13"/>
      <c r="B221" s="178"/>
      <c r="C221" s="13"/>
      <c r="D221" s="179" t="s">
        <v>131</v>
      </c>
      <c r="E221" s="180" t="s">
        <v>1</v>
      </c>
      <c r="F221" s="181" t="s">
        <v>345</v>
      </c>
      <c r="G221" s="13"/>
      <c r="H221" s="182">
        <v>12</v>
      </c>
      <c r="I221" s="183"/>
      <c r="J221" s="13"/>
      <c r="K221" s="13"/>
      <c r="L221" s="178"/>
      <c r="M221" s="184"/>
      <c r="N221" s="185"/>
      <c r="O221" s="185"/>
      <c r="P221" s="185"/>
      <c r="Q221" s="185"/>
      <c r="R221" s="185"/>
      <c r="S221" s="185"/>
      <c r="T221" s="18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0" t="s">
        <v>131</v>
      </c>
      <c r="AU221" s="180" t="s">
        <v>86</v>
      </c>
      <c r="AV221" s="13" t="s">
        <v>86</v>
      </c>
      <c r="AW221" s="13" t="s">
        <v>32</v>
      </c>
      <c r="AX221" s="13" t="s">
        <v>84</v>
      </c>
      <c r="AY221" s="180" t="s">
        <v>122</v>
      </c>
    </row>
    <row r="222" s="2" customFormat="1" ht="16.5" customHeight="1">
      <c r="A222" s="35"/>
      <c r="B222" s="164"/>
      <c r="C222" s="165" t="s">
        <v>346</v>
      </c>
      <c r="D222" s="165" t="s">
        <v>124</v>
      </c>
      <c r="E222" s="166" t="s">
        <v>347</v>
      </c>
      <c r="F222" s="167" t="s">
        <v>348</v>
      </c>
      <c r="G222" s="168" t="s">
        <v>236</v>
      </c>
      <c r="H222" s="169">
        <v>216.80000000000001</v>
      </c>
      <c r="I222" s="170"/>
      <c r="J222" s="171">
        <f>ROUND(I222*H222,2)</f>
        <v>0</v>
      </c>
      <c r="K222" s="167" t="s">
        <v>128</v>
      </c>
      <c r="L222" s="36"/>
      <c r="M222" s="172" t="s">
        <v>1</v>
      </c>
      <c r="N222" s="173" t="s">
        <v>41</v>
      </c>
      <c r="O222" s="74"/>
      <c r="P222" s="174">
        <f>O222*H222</f>
        <v>0</v>
      </c>
      <c r="Q222" s="174">
        <v>0</v>
      </c>
      <c r="R222" s="174">
        <f>Q222*H222</f>
        <v>0</v>
      </c>
      <c r="S222" s="174">
        <v>0</v>
      </c>
      <c r="T222" s="17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76" t="s">
        <v>129</v>
      </c>
      <c r="AT222" s="176" t="s">
        <v>124</v>
      </c>
      <c r="AU222" s="176" t="s">
        <v>86</v>
      </c>
      <c r="AY222" s="16" t="s">
        <v>122</v>
      </c>
      <c r="BE222" s="177">
        <f>IF(N222="základní",J222,0)</f>
        <v>0</v>
      </c>
      <c r="BF222" s="177">
        <f>IF(N222="snížená",J222,0)</f>
        <v>0</v>
      </c>
      <c r="BG222" s="177">
        <f>IF(N222="zákl. přenesená",J222,0)</f>
        <v>0</v>
      </c>
      <c r="BH222" s="177">
        <f>IF(N222="sníž. přenesená",J222,0)</f>
        <v>0</v>
      </c>
      <c r="BI222" s="177">
        <f>IF(N222="nulová",J222,0)</f>
        <v>0</v>
      </c>
      <c r="BJ222" s="16" t="s">
        <v>84</v>
      </c>
      <c r="BK222" s="177">
        <f>ROUND(I222*H222,2)</f>
        <v>0</v>
      </c>
      <c r="BL222" s="16" t="s">
        <v>129</v>
      </c>
      <c r="BM222" s="176" t="s">
        <v>349</v>
      </c>
    </row>
    <row r="223" s="13" customFormat="1">
      <c r="A223" s="13"/>
      <c r="B223" s="178"/>
      <c r="C223" s="13"/>
      <c r="D223" s="179" t="s">
        <v>131</v>
      </c>
      <c r="E223" s="180" t="s">
        <v>1</v>
      </c>
      <c r="F223" s="181" t="s">
        <v>334</v>
      </c>
      <c r="G223" s="13"/>
      <c r="H223" s="182">
        <v>72.799999999999997</v>
      </c>
      <c r="I223" s="183"/>
      <c r="J223" s="13"/>
      <c r="K223" s="13"/>
      <c r="L223" s="178"/>
      <c r="M223" s="184"/>
      <c r="N223" s="185"/>
      <c r="O223" s="185"/>
      <c r="P223" s="185"/>
      <c r="Q223" s="185"/>
      <c r="R223" s="185"/>
      <c r="S223" s="185"/>
      <c r="T223" s="18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0" t="s">
        <v>131</v>
      </c>
      <c r="AU223" s="180" t="s">
        <v>86</v>
      </c>
      <c r="AV223" s="13" t="s">
        <v>86</v>
      </c>
      <c r="AW223" s="13" t="s">
        <v>32</v>
      </c>
      <c r="AX223" s="13" t="s">
        <v>76</v>
      </c>
      <c r="AY223" s="180" t="s">
        <v>122</v>
      </c>
    </row>
    <row r="224" s="13" customFormat="1">
      <c r="A224" s="13"/>
      <c r="B224" s="178"/>
      <c r="C224" s="13"/>
      <c r="D224" s="179" t="s">
        <v>131</v>
      </c>
      <c r="E224" s="180" t="s">
        <v>1</v>
      </c>
      <c r="F224" s="181" t="s">
        <v>335</v>
      </c>
      <c r="G224" s="13"/>
      <c r="H224" s="182">
        <v>44</v>
      </c>
      <c r="I224" s="183"/>
      <c r="J224" s="13"/>
      <c r="K224" s="13"/>
      <c r="L224" s="178"/>
      <c r="M224" s="184"/>
      <c r="N224" s="185"/>
      <c r="O224" s="185"/>
      <c r="P224" s="185"/>
      <c r="Q224" s="185"/>
      <c r="R224" s="185"/>
      <c r="S224" s="185"/>
      <c r="T224" s="18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0" t="s">
        <v>131</v>
      </c>
      <c r="AU224" s="180" t="s">
        <v>86</v>
      </c>
      <c r="AV224" s="13" t="s">
        <v>86</v>
      </c>
      <c r="AW224" s="13" t="s">
        <v>32</v>
      </c>
      <c r="AX224" s="13" t="s">
        <v>76</v>
      </c>
      <c r="AY224" s="180" t="s">
        <v>122</v>
      </c>
    </row>
    <row r="225" s="13" customFormat="1">
      <c r="A225" s="13"/>
      <c r="B225" s="178"/>
      <c r="C225" s="13"/>
      <c r="D225" s="179" t="s">
        <v>131</v>
      </c>
      <c r="E225" s="180" t="s">
        <v>1</v>
      </c>
      <c r="F225" s="181" t="s">
        <v>340</v>
      </c>
      <c r="G225" s="13"/>
      <c r="H225" s="182">
        <v>100</v>
      </c>
      <c r="I225" s="183"/>
      <c r="J225" s="13"/>
      <c r="K225" s="13"/>
      <c r="L225" s="178"/>
      <c r="M225" s="184"/>
      <c r="N225" s="185"/>
      <c r="O225" s="185"/>
      <c r="P225" s="185"/>
      <c r="Q225" s="185"/>
      <c r="R225" s="185"/>
      <c r="S225" s="185"/>
      <c r="T225" s="18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0" t="s">
        <v>131</v>
      </c>
      <c r="AU225" s="180" t="s">
        <v>86</v>
      </c>
      <c r="AV225" s="13" t="s">
        <v>86</v>
      </c>
      <c r="AW225" s="13" t="s">
        <v>32</v>
      </c>
      <c r="AX225" s="13" t="s">
        <v>76</v>
      </c>
      <c r="AY225" s="180" t="s">
        <v>122</v>
      </c>
    </row>
    <row r="226" s="2" customFormat="1" ht="16.5" customHeight="1">
      <c r="A226" s="35"/>
      <c r="B226" s="164"/>
      <c r="C226" s="165" t="s">
        <v>350</v>
      </c>
      <c r="D226" s="165" t="s">
        <v>124</v>
      </c>
      <c r="E226" s="166" t="s">
        <v>351</v>
      </c>
      <c r="F226" s="167" t="s">
        <v>352</v>
      </c>
      <c r="G226" s="168" t="s">
        <v>127</v>
      </c>
      <c r="H226" s="169">
        <v>18</v>
      </c>
      <c r="I226" s="170"/>
      <c r="J226" s="171">
        <f>ROUND(I226*H226,2)</f>
        <v>0</v>
      </c>
      <c r="K226" s="167" t="s">
        <v>128</v>
      </c>
      <c r="L226" s="36"/>
      <c r="M226" s="172" t="s">
        <v>1</v>
      </c>
      <c r="N226" s="173" t="s">
        <v>41</v>
      </c>
      <c r="O226" s="74"/>
      <c r="P226" s="174">
        <f>O226*H226</f>
        <v>0</v>
      </c>
      <c r="Q226" s="174">
        <v>1.0000000000000001E-05</v>
      </c>
      <c r="R226" s="174">
        <f>Q226*H226</f>
        <v>0.00018000000000000001</v>
      </c>
      <c r="S226" s="174">
        <v>0</v>
      </c>
      <c r="T226" s="17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76" t="s">
        <v>129</v>
      </c>
      <c r="AT226" s="176" t="s">
        <v>124</v>
      </c>
      <c r="AU226" s="176" t="s">
        <v>86</v>
      </c>
      <c r="AY226" s="16" t="s">
        <v>122</v>
      </c>
      <c r="BE226" s="177">
        <f>IF(N226="základní",J226,0)</f>
        <v>0</v>
      </c>
      <c r="BF226" s="177">
        <f>IF(N226="snížená",J226,0)</f>
        <v>0</v>
      </c>
      <c r="BG226" s="177">
        <f>IF(N226="zákl. přenesená",J226,0)</f>
        <v>0</v>
      </c>
      <c r="BH226" s="177">
        <f>IF(N226="sníž. přenesená",J226,0)</f>
        <v>0</v>
      </c>
      <c r="BI226" s="177">
        <f>IF(N226="nulová",J226,0)</f>
        <v>0</v>
      </c>
      <c r="BJ226" s="16" t="s">
        <v>84</v>
      </c>
      <c r="BK226" s="177">
        <f>ROUND(I226*H226,2)</f>
        <v>0</v>
      </c>
      <c r="BL226" s="16" t="s">
        <v>129</v>
      </c>
      <c r="BM226" s="176" t="s">
        <v>353</v>
      </c>
    </row>
    <row r="227" s="13" customFormat="1">
      <c r="A227" s="13"/>
      <c r="B227" s="178"/>
      <c r="C227" s="13"/>
      <c r="D227" s="179" t="s">
        <v>131</v>
      </c>
      <c r="E227" s="180" t="s">
        <v>1</v>
      </c>
      <c r="F227" s="181" t="s">
        <v>354</v>
      </c>
      <c r="G227" s="13"/>
      <c r="H227" s="182">
        <v>18</v>
      </c>
      <c r="I227" s="183"/>
      <c r="J227" s="13"/>
      <c r="K227" s="13"/>
      <c r="L227" s="178"/>
      <c r="M227" s="184"/>
      <c r="N227" s="185"/>
      <c r="O227" s="185"/>
      <c r="P227" s="185"/>
      <c r="Q227" s="185"/>
      <c r="R227" s="185"/>
      <c r="S227" s="185"/>
      <c r="T227" s="18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0" t="s">
        <v>131</v>
      </c>
      <c r="AU227" s="180" t="s">
        <v>86</v>
      </c>
      <c r="AV227" s="13" t="s">
        <v>86</v>
      </c>
      <c r="AW227" s="13" t="s">
        <v>32</v>
      </c>
      <c r="AX227" s="13" t="s">
        <v>84</v>
      </c>
      <c r="AY227" s="180" t="s">
        <v>122</v>
      </c>
    </row>
    <row r="228" s="2" customFormat="1" ht="33" customHeight="1">
      <c r="A228" s="35"/>
      <c r="B228" s="164"/>
      <c r="C228" s="165" t="s">
        <v>355</v>
      </c>
      <c r="D228" s="165" t="s">
        <v>124</v>
      </c>
      <c r="E228" s="166" t="s">
        <v>356</v>
      </c>
      <c r="F228" s="167" t="s">
        <v>357</v>
      </c>
      <c r="G228" s="168" t="s">
        <v>236</v>
      </c>
      <c r="H228" s="169">
        <v>187</v>
      </c>
      <c r="I228" s="170"/>
      <c r="J228" s="171">
        <f>ROUND(I228*H228,2)</f>
        <v>0</v>
      </c>
      <c r="K228" s="167" t="s">
        <v>128</v>
      </c>
      <c r="L228" s="36"/>
      <c r="M228" s="172" t="s">
        <v>1</v>
      </c>
      <c r="N228" s="173" t="s">
        <v>41</v>
      </c>
      <c r="O228" s="74"/>
      <c r="P228" s="174">
        <f>O228*H228</f>
        <v>0</v>
      </c>
      <c r="Q228" s="174">
        <v>0.16850000000000001</v>
      </c>
      <c r="R228" s="174">
        <f>Q228*H228</f>
        <v>31.509500000000003</v>
      </c>
      <c r="S228" s="174">
        <v>0</v>
      </c>
      <c r="T228" s="17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76" t="s">
        <v>129</v>
      </c>
      <c r="AT228" s="176" t="s">
        <v>124</v>
      </c>
      <c r="AU228" s="176" t="s">
        <v>86</v>
      </c>
      <c r="AY228" s="16" t="s">
        <v>122</v>
      </c>
      <c r="BE228" s="177">
        <f>IF(N228="základní",J228,0)</f>
        <v>0</v>
      </c>
      <c r="BF228" s="177">
        <f>IF(N228="snížená",J228,0)</f>
        <v>0</v>
      </c>
      <c r="BG228" s="177">
        <f>IF(N228="zákl. přenesená",J228,0)</f>
        <v>0</v>
      </c>
      <c r="BH228" s="177">
        <f>IF(N228="sníž. přenesená",J228,0)</f>
        <v>0</v>
      </c>
      <c r="BI228" s="177">
        <f>IF(N228="nulová",J228,0)</f>
        <v>0</v>
      </c>
      <c r="BJ228" s="16" t="s">
        <v>84</v>
      </c>
      <c r="BK228" s="177">
        <f>ROUND(I228*H228,2)</f>
        <v>0</v>
      </c>
      <c r="BL228" s="16" t="s">
        <v>129</v>
      </c>
      <c r="BM228" s="176" t="s">
        <v>358</v>
      </c>
    </row>
    <row r="229" s="13" customFormat="1">
      <c r="A229" s="13"/>
      <c r="B229" s="178"/>
      <c r="C229" s="13"/>
      <c r="D229" s="179" t="s">
        <v>131</v>
      </c>
      <c r="E229" s="180" t="s">
        <v>1</v>
      </c>
      <c r="F229" s="181" t="s">
        <v>359</v>
      </c>
      <c r="G229" s="13"/>
      <c r="H229" s="182">
        <v>187</v>
      </c>
      <c r="I229" s="183"/>
      <c r="J229" s="13"/>
      <c r="K229" s="13"/>
      <c r="L229" s="178"/>
      <c r="M229" s="184"/>
      <c r="N229" s="185"/>
      <c r="O229" s="185"/>
      <c r="P229" s="185"/>
      <c r="Q229" s="185"/>
      <c r="R229" s="185"/>
      <c r="S229" s="185"/>
      <c r="T229" s="18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0" t="s">
        <v>131</v>
      </c>
      <c r="AU229" s="180" t="s">
        <v>86</v>
      </c>
      <c r="AV229" s="13" t="s">
        <v>86</v>
      </c>
      <c r="AW229" s="13" t="s">
        <v>32</v>
      </c>
      <c r="AX229" s="13" t="s">
        <v>84</v>
      </c>
      <c r="AY229" s="180" t="s">
        <v>122</v>
      </c>
    </row>
    <row r="230" s="2" customFormat="1" ht="24.15" customHeight="1">
      <c r="A230" s="35"/>
      <c r="B230" s="164"/>
      <c r="C230" s="187" t="s">
        <v>360</v>
      </c>
      <c r="D230" s="187" t="s">
        <v>164</v>
      </c>
      <c r="E230" s="188" t="s">
        <v>361</v>
      </c>
      <c r="F230" s="189" t="s">
        <v>362</v>
      </c>
      <c r="G230" s="190" t="s">
        <v>236</v>
      </c>
      <c r="H230" s="191">
        <v>84.659999999999997</v>
      </c>
      <c r="I230" s="192"/>
      <c r="J230" s="193">
        <f>ROUND(I230*H230,2)</f>
        <v>0</v>
      </c>
      <c r="K230" s="189" t="s">
        <v>128</v>
      </c>
      <c r="L230" s="194"/>
      <c r="M230" s="195" t="s">
        <v>1</v>
      </c>
      <c r="N230" s="196" t="s">
        <v>41</v>
      </c>
      <c r="O230" s="74"/>
      <c r="P230" s="174">
        <f>O230*H230</f>
        <v>0</v>
      </c>
      <c r="Q230" s="174">
        <v>0.048300000000000003</v>
      </c>
      <c r="R230" s="174">
        <f>Q230*H230</f>
        <v>4.0890779999999998</v>
      </c>
      <c r="S230" s="174">
        <v>0</v>
      </c>
      <c r="T230" s="17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76" t="s">
        <v>163</v>
      </c>
      <c r="AT230" s="176" t="s">
        <v>164</v>
      </c>
      <c r="AU230" s="176" t="s">
        <v>86</v>
      </c>
      <c r="AY230" s="16" t="s">
        <v>122</v>
      </c>
      <c r="BE230" s="177">
        <f>IF(N230="základní",J230,0)</f>
        <v>0</v>
      </c>
      <c r="BF230" s="177">
        <f>IF(N230="snížená",J230,0)</f>
        <v>0</v>
      </c>
      <c r="BG230" s="177">
        <f>IF(N230="zákl. přenesená",J230,0)</f>
        <v>0</v>
      </c>
      <c r="BH230" s="177">
        <f>IF(N230="sníž. přenesená",J230,0)</f>
        <v>0</v>
      </c>
      <c r="BI230" s="177">
        <f>IF(N230="nulová",J230,0)</f>
        <v>0</v>
      </c>
      <c r="BJ230" s="16" t="s">
        <v>84</v>
      </c>
      <c r="BK230" s="177">
        <f>ROUND(I230*H230,2)</f>
        <v>0</v>
      </c>
      <c r="BL230" s="16" t="s">
        <v>129</v>
      </c>
      <c r="BM230" s="176" t="s">
        <v>363</v>
      </c>
    </row>
    <row r="231" s="13" customFormat="1">
      <c r="A231" s="13"/>
      <c r="B231" s="178"/>
      <c r="C231" s="13"/>
      <c r="D231" s="179" t="s">
        <v>131</v>
      </c>
      <c r="E231" s="13"/>
      <c r="F231" s="181" t="s">
        <v>364</v>
      </c>
      <c r="G231" s="13"/>
      <c r="H231" s="182">
        <v>84.659999999999997</v>
      </c>
      <c r="I231" s="183"/>
      <c r="J231" s="13"/>
      <c r="K231" s="13"/>
      <c r="L231" s="178"/>
      <c r="M231" s="184"/>
      <c r="N231" s="185"/>
      <c r="O231" s="185"/>
      <c r="P231" s="185"/>
      <c r="Q231" s="185"/>
      <c r="R231" s="185"/>
      <c r="S231" s="185"/>
      <c r="T231" s="18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0" t="s">
        <v>131</v>
      </c>
      <c r="AU231" s="180" t="s">
        <v>86</v>
      </c>
      <c r="AV231" s="13" t="s">
        <v>86</v>
      </c>
      <c r="AW231" s="13" t="s">
        <v>3</v>
      </c>
      <c r="AX231" s="13" t="s">
        <v>84</v>
      </c>
      <c r="AY231" s="180" t="s">
        <v>122</v>
      </c>
    </row>
    <row r="232" s="2" customFormat="1" ht="24.15" customHeight="1">
      <c r="A232" s="35"/>
      <c r="B232" s="164"/>
      <c r="C232" s="187" t="s">
        <v>365</v>
      </c>
      <c r="D232" s="187" t="s">
        <v>164</v>
      </c>
      <c r="E232" s="188" t="s">
        <v>366</v>
      </c>
      <c r="F232" s="189" t="s">
        <v>367</v>
      </c>
      <c r="G232" s="190" t="s">
        <v>236</v>
      </c>
      <c r="H232" s="191">
        <v>6.1200000000000001</v>
      </c>
      <c r="I232" s="192"/>
      <c r="J232" s="193">
        <f>ROUND(I232*H232,2)</f>
        <v>0</v>
      </c>
      <c r="K232" s="189" t="s">
        <v>128</v>
      </c>
      <c r="L232" s="194"/>
      <c r="M232" s="195" t="s">
        <v>1</v>
      </c>
      <c r="N232" s="196" t="s">
        <v>41</v>
      </c>
      <c r="O232" s="74"/>
      <c r="P232" s="174">
        <f>O232*H232</f>
        <v>0</v>
      </c>
      <c r="Q232" s="174">
        <v>0.065670000000000006</v>
      </c>
      <c r="R232" s="174">
        <f>Q232*H232</f>
        <v>0.40190040000000005</v>
      </c>
      <c r="S232" s="174">
        <v>0</v>
      </c>
      <c r="T232" s="17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76" t="s">
        <v>163</v>
      </c>
      <c r="AT232" s="176" t="s">
        <v>164</v>
      </c>
      <c r="AU232" s="176" t="s">
        <v>86</v>
      </c>
      <c r="AY232" s="16" t="s">
        <v>122</v>
      </c>
      <c r="BE232" s="177">
        <f>IF(N232="základní",J232,0)</f>
        <v>0</v>
      </c>
      <c r="BF232" s="177">
        <f>IF(N232="snížená",J232,0)</f>
        <v>0</v>
      </c>
      <c r="BG232" s="177">
        <f>IF(N232="zákl. přenesená",J232,0)</f>
        <v>0</v>
      </c>
      <c r="BH232" s="177">
        <f>IF(N232="sníž. přenesená",J232,0)</f>
        <v>0</v>
      </c>
      <c r="BI232" s="177">
        <f>IF(N232="nulová",J232,0)</f>
        <v>0</v>
      </c>
      <c r="BJ232" s="16" t="s">
        <v>84</v>
      </c>
      <c r="BK232" s="177">
        <f>ROUND(I232*H232,2)</f>
        <v>0</v>
      </c>
      <c r="BL232" s="16" t="s">
        <v>129</v>
      </c>
      <c r="BM232" s="176" t="s">
        <v>368</v>
      </c>
    </row>
    <row r="233" s="13" customFormat="1">
      <c r="A233" s="13"/>
      <c r="B233" s="178"/>
      <c r="C233" s="13"/>
      <c r="D233" s="179" t="s">
        <v>131</v>
      </c>
      <c r="E233" s="13"/>
      <c r="F233" s="181" t="s">
        <v>369</v>
      </c>
      <c r="G233" s="13"/>
      <c r="H233" s="182">
        <v>6.1200000000000001</v>
      </c>
      <c r="I233" s="183"/>
      <c r="J233" s="13"/>
      <c r="K233" s="13"/>
      <c r="L233" s="178"/>
      <c r="M233" s="184"/>
      <c r="N233" s="185"/>
      <c r="O233" s="185"/>
      <c r="P233" s="185"/>
      <c r="Q233" s="185"/>
      <c r="R233" s="185"/>
      <c r="S233" s="185"/>
      <c r="T233" s="18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0" t="s">
        <v>131</v>
      </c>
      <c r="AU233" s="180" t="s">
        <v>86</v>
      </c>
      <c r="AV233" s="13" t="s">
        <v>86</v>
      </c>
      <c r="AW233" s="13" t="s">
        <v>3</v>
      </c>
      <c r="AX233" s="13" t="s">
        <v>84</v>
      </c>
      <c r="AY233" s="180" t="s">
        <v>122</v>
      </c>
    </row>
    <row r="234" s="2" customFormat="1" ht="16.5" customHeight="1">
      <c r="A234" s="35"/>
      <c r="B234" s="164"/>
      <c r="C234" s="187" t="s">
        <v>370</v>
      </c>
      <c r="D234" s="187" t="s">
        <v>164</v>
      </c>
      <c r="E234" s="188" t="s">
        <v>371</v>
      </c>
      <c r="F234" s="189" t="s">
        <v>372</v>
      </c>
      <c r="G234" s="190" t="s">
        <v>236</v>
      </c>
      <c r="H234" s="191">
        <v>99.959999999999994</v>
      </c>
      <c r="I234" s="192"/>
      <c r="J234" s="193">
        <f>ROUND(I234*H234,2)</f>
        <v>0</v>
      </c>
      <c r="K234" s="189" t="s">
        <v>128</v>
      </c>
      <c r="L234" s="194"/>
      <c r="M234" s="195" t="s">
        <v>1</v>
      </c>
      <c r="N234" s="196" t="s">
        <v>41</v>
      </c>
      <c r="O234" s="74"/>
      <c r="P234" s="174">
        <f>O234*H234</f>
        <v>0</v>
      </c>
      <c r="Q234" s="174">
        <v>0.080000000000000002</v>
      </c>
      <c r="R234" s="174">
        <f>Q234*H234</f>
        <v>7.9967999999999995</v>
      </c>
      <c r="S234" s="174">
        <v>0</v>
      </c>
      <c r="T234" s="17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76" t="s">
        <v>163</v>
      </c>
      <c r="AT234" s="176" t="s">
        <v>164</v>
      </c>
      <c r="AU234" s="176" t="s">
        <v>86</v>
      </c>
      <c r="AY234" s="16" t="s">
        <v>122</v>
      </c>
      <c r="BE234" s="177">
        <f>IF(N234="základní",J234,0)</f>
        <v>0</v>
      </c>
      <c r="BF234" s="177">
        <f>IF(N234="snížená",J234,0)</f>
        <v>0</v>
      </c>
      <c r="BG234" s="177">
        <f>IF(N234="zákl. přenesená",J234,0)</f>
        <v>0</v>
      </c>
      <c r="BH234" s="177">
        <f>IF(N234="sníž. přenesená",J234,0)</f>
        <v>0</v>
      </c>
      <c r="BI234" s="177">
        <f>IF(N234="nulová",J234,0)</f>
        <v>0</v>
      </c>
      <c r="BJ234" s="16" t="s">
        <v>84</v>
      </c>
      <c r="BK234" s="177">
        <f>ROUND(I234*H234,2)</f>
        <v>0</v>
      </c>
      <c r="BL234" s="16" t="s">
        <v>129</v>
      </c>
      <c r="BM234" s="176" t="s">
        <v>373</v>
      </c>
    </row>
    <row r="235" s="13" customFormat="1">
      <c r="A235" s="13"/>
      <c r="B235" s="178"/>
      <c r="C235" s="13"/>
      <c r="D235" s="179" t="s">
        <v>131</v>
      </c>
      <c r="E235" s="13"/>
      <c r="F235" s="181" t="s">
        <v>374</v>
      </c>
      <c r="G235" s="13"/>
      <c r="H235" s="182">
        <v>99.959999999999994</v>
      </c>
      <c r="I235" s="183"/>
      <c r="J235" s="13"/>
      <c r="K235" s="13"/>
      <c r="L235" s="178"/>
      <c r="M235" s="184"/>
      <c r="N235" s="185"/>
      <c r="O235" s="185"/>
      <c r="P235" s="185"/>
      <c r="Q235" s="185"/>
      <c r="R235" s="185"/>
      <c r="S235" s="185"/>
      <c r="T235" s="18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0" t="s">
        <v>131</v>
      </c>
      <c r="AU235" s="180" t="s">
        <v>86</v>
      </c>
      <c r="AV235" s="13" t="s">
        <v>86</v>
      </c>
      <c r="AW235" s="13" t="s">
        <v>3</v>
      </c>
      <c r="AX235" s="13" t="s">
        <v>84</v>
      </c>
      <c r="AY235" s="180" t="s">
        <v>122</v>
      </c>
    </row>
    <row r="236" s="2" customFormat="1" ht="24.15" customHeight="1">
      <c r="A236" s="35"/>
      <c r="B236" s="164"/>
      <c r="C236" s="165" t="s">
        <v>375</v>
      </c>
      <c r="D236" s="165" t="s">
        <v>124</v>
      </c>
      <c r="E236" s="166" t="s">
        <v>376</v>
      </c>
      <c r="F236" s="167" t="s">
        <v>377</v>
      </c>
      <c r="G236" s="168" t="s">
        <v>236</v>
      </c>
      <c r="H236" s="169">
        <v>90</v>
      </c>
      <c r="I236" s="170"/>
      <c r="J236" s="171">
        <f>ROUND(I236*H236,2)</f>
        <v>0</v>
      </c>
      <c r="K236" s="167" t="s">
        <v>128</v>
      </c>
      <c r="L236" s="36"/>
      <c r="M236" s="172" t="s">
        <v>1</v>
      </c>
      <c r="N236" s="173" t="s">
        <v>41</v>
      </c>
      <c r="O236" s="74"/>
      <c r="P236" s="174">
        <f>O236*H236</f>
        <v>0</v>
      </c>
      <c r="Q236" s="174">
        <v>0.10095</v>
      </c>
      <c r="R236" s="174">
        <f>Q236*H236</f>
        <v>9.0854999999999997</v>
      </c>
      <c r="S236" s="174">
        <v>0</v>
      </c>
      <c r="T236" s="17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76" t="s">
        <v>129</v>
      </c>
      <c r="AT236" s="176" t="s">
        <v>124</v>
      </c>
      <c r="AU236" s="176" t="s">
        <v>86</v>
      </c>
      <c r="AY236" s="16" t="s">
        <v>122</v>
      </c>
      <c r="BE236" s="177">
        <f>IF(N236="základní",J236,0)</f>
        <v>0</v>
      </c>
      <c r="BF236" s="177">
        <f>IF(N236="snížená",J236,0)</f>
        <v>0</v>
      </c>
      <c r="BG236" s="177">
        <f>IF(N236="zákl. přenesená",J236,0)</f>
        <v>0</v>
      </c>
      <c r="BH236" s="177">
        <f>IF(N236="sníž. přenesená",J236,0)</f>
        <v>0</v>
      </c>
      <c r="BI236" s="177">
        <f>IF(N236="nulová",J236,0)</f>
        <v>0</v>
      </c>
      <c r="BJ236" s="16" t="s">
        <v>84</v>
      </c>
      <c r="BK236" s="177">
        <f>ROUND(I236*H236,2)</f>
        <v>0</v>
      </c>
      <c r="BL236" s="16" t="s">
        <v>129</v>
      </c>
      <c r="BM236" s="176" t="s">
        <v>378</v>
      </c>
    </row>
    <row r="237" s="2" customFormat="1" ht="16.5" customHeight="1">
      <c r="A237" s="35"/>
      <c r="B237" s="164"/>
      <c r="C237" s="187" t="s">
        <v>379</v>
      </c>
      <c r="D237" s="187" t="s">
        <v>164</v>
      </c>
      <c r="E237" s="188" t="s">
        <v>380</v>
      </c>
      <c r="F237" s="189" t="s">
        <v>381</v>
      </c>
      <c r="G237" s="190" t="s">
        <v>236</v>
      </c>
      <c r="H237" s="191">
        <v>91.799999999999997</v>
      </c>
      <c r="I237" s="192"/>
      <c r="J237" s="193">
        <f>ROUND(I237*H237,2)</f>
        <v>0</v>
      </c>
      <c r="K237" s="189" t="s">
        <v>128</v>
      </c>
      <c r="L237" s="194"/>
      <c r="M237" s="195" t="s">
        <v>1</v>
      </c>
      <c r="N237" s="196" t="s">
        <v>41</v>
      </c>
      <c r="O237" s="74"/>
      <c r="P237" s="174">
        <f>O237*H237</f>
        <v>0</v>
      </c>
      <c r="Q237" s="174">
        <v>0.042999999999999997</v>
      </c>
      <c r="R237" s="174">
        <f>Q237*H237</f>
        <v>3.9473999999999996</v>
      </c>
      <c r="S237" s="174">
        <v>0</v>
      </c>
      <c r="T237" s="17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76" t="s">
        <v>163</v>
      </c>
      <c r="AT237" s="176" t="s">
        <v>164</v>
      </c>
      <c r="AU237" s="176" t="s">
        <v>86</v>
      </c>
      <c r="AY237" s="16" t="s">
        <v>122</v>
      </c>
      <c r="BE237" s="177">
        <f>IF(N237="základní",J237,0)</f>
        <v>0</v>
      </c>
      <c r="BF237" s="177">
        <f>IF(N237="snížená",J237,0)</f>
        <v>0</v>
      </c>
      <c r="BG237" s="177">
        <f>IF(N237="zákl. přenesená",J237,0)</f>
        <v>0</v>
      </c>
      <c r="BH237" s="177">
        <f>IF(N237="sníž. přenesená",J237,0)</f>
        <v>0</v>
      </c>
      <c r="BI237" s="177">
        <f>IF(N237="nulová",J237,0)</f>
        <v>0</v>
      </c>
      <c r="BJ237" s="16" t="s">
        <v>84</v>
      </c>
      <c r="BK237" s="177">
        <f>ROUND(I237*H237,2)</f>
        <v>0</v>
      </c>
      <c r="BL237" s="16" t="s">
        <v>129</v>
      </c>
      <c r="BM237" s="176" t="s">
        <v>382</v>
      </c>
    </row>
    <row r="238" s="13" customFormat="1">
      <c r="A238" s="13"/>
      <c r="B238" s="178"/>
      <c r="C238" s="13"/>
      <c r="D238" s="179" t="s">
        <v>131</v>
      </c>
      <c r="E238" s="13"/>
      <c r="F238" s="181" t="s">
        <v>383</v>
      </c>
      <c r="G238" s="13"/>
      <c r="H238" s="182">
        <v>91.799999999999997</v>
      </c>
      <c r="I238" s="183"/>
      <c r="J238" s="13"/>
      <c r="K238" s="13"/>
      <c r="L238" s="178"/>
      <c r="M238" s="184"/>
      <c r="N238" s="185"/>
      <c r="O238" s="185"/>
      <c r="P238" s="185"/>
      <c r="Q238" s="185"/>
      <c r="R238" s="185"/>
      <c r="S238" s="185"/>
      <c r="T238" s="18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0" t="s">
        <v>131</v>
      </c>
      <c r="AU238" s="180" t="s">
        <v>86</v>
      </c>
      <c r="AV238" s="13" t="s">
        <v>86</v>
      </c>
      <c r="AW238" s="13" t="s">
        <v>3</v>
      </c>
      <c r="AX238" s="13" t="s">
        <v>84</v>
      </c>
      <c r="AY238" s="180" t="s">
        <v>122</v>
      </c>
    </row>
    <row r="239" s="2" customFormat="1" ht="24.15" customHeight="1">
      <c r="A239" s="35"/>
      <c r="B239" s="164"/>
      <c r="C239" s="165" t="s">
        <v>384</v>
      </c>
      <c r="D239" s="165" t="s">
        <v>124</v>
      </c>
      <c r="E239" s="166" t="s">
        <v>385</v>
      </c>
      <c r="F239" s="167" t="s">
        <v>386</v>
      </c>
      <c r="G239" s="168" t="s">
        <v>236</v>
      </c>
      <c r="H239" s="169">
        <v>24</v>
      </c>
      <c r="I239" s="170"/>
      <c r="J239" s="171">
        <f>ROUND(I239*H239,2)</f>
        <v>0</v>
      </c>
      <c r="K239" s="167" t="s">
        <v>128</v>
      </c>
      <c r="L239" s="36"/>
      <c r="M239" s="172" t="s">
        <v>1</v>
      </c>
      <c r="N239" s="173" t="s">
        <v>41</v>
      </c>
      <c r="O239" s="74"/>
      <c r="P239" s="174">
        <f>O239*H239</f>
        <v>0</v>
      </c>
      <c r="Q239" s="174">
        <v>0.34612999999999999</v>
      </c>
      <c r="R239" s="174">
        <f>Q239*H239</f>
        <v>8.3071199999999994</v>
      </c>
      <c r="S239" s="174">
        <v>0</v>
      </c>
      <c r="T239" s="17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76" t="s">
        <v>129</v>
      </c>
      <c r="AT239" s="176" t="s">
        <v>124</v>
      </c>
      <c r="AU239" s="176" t="s">
        <v>86</v>
      </c>
      <c r="AY239" s="16" t="s">
        <v>122</v>
      </c>
      <c r="BE239" s="177">
        <f>IF(N239="základní",J239,0)</f>
        <v>0</v>
      </c>
      <c r="BF239" s="177">
        <f>IF(N239="snížená",J239,0)</f>
        <v>0</v>
      </c>
      <c r="BG239" s="177">
        <f>IF(N239="zákl. přenesená",J239,0)</f>
        <v>0</v>
      </c>
      <c r="BH239" s="177">
        <f>IF(N239="sníž. přenesená",J239,0)</f>
        <v>0</v>
      </c>
      <c r="BI239" s="177">
        <f>IF(N239="nulová",J239,0)</f>
        <v>0</v>
      </c>
      <c r="BJ239" s="16" t="s">
        <v>84</v>
      </c>
      <c r="BK239" s="177">
        <f>ROUND(I239*H239,2)</f>
        <v>0</v>
      </c>
      <c r="BL239" s="16" t="s">
        <v>129</v>
      </c>
      <c r="BM239" s="176" t="s">
        <v>387</v>
      </c>
    </row>
    <row r="240" s="2" customFormat="1" ht="16.5" customHeight="1">
      <c r="A240" s="35"/>
      <c r="B240" s="164"/>
      <c r="C240" s="187" t="s">
        <v>388</v>
      </c>
      <c r="D240" s="187" t="s">
        <v>164</v>
      </c>
      <c r="E240" s="188" t="s">
        <v>389</v>
      </c>
      <c r="F240" s="189" t="s">
        <v>390</v>
      </c>
      <c r="G240" s="190" t="s">
        <v>236</v>
      </c>
      <c r="H240" s="191">
        <v>24.48</v>
      </c>
      <c r="I240" s="192"/>
      <c r="J240" s="193">
        <f>ROUND(I240*H240,2)</f>
        <v>0</v>
      </c>
      <c r="K240" s="189" t="s">
        <v>128</v>
      </c>
      <c r="L240" s="194"/>
      <c r="M240" s="195" t="s">
        <v>1</v>
      </c>
      <c r="N240" s="196" t="s">
        <v>41</v>
      </c>
      <c r="O240" s="74"/>
      <c r="P240" s="174">
        <f>O240*H240</f>
        <v>0</v>
      </c>
      <c r="Q240" s="174">
        <v>0.22500000000000001</v>
      </c>
      <c r="R240" s="174">
        <f>Q240*H240</f>
        <v>5.508</v>
      </c>
      <c r="S240" s="174">
        <v>0</v>
      </c>
      <c r="T240" s="17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76" t="s">
        <v>163</v>
      </c>
      <c r="AT240" s="176" t="s">
        <v>164</v>
      </c>
      <c r="AU240" s="176" t="s">
        <v>86</v>
      </c>
      <c r="AY240" s="16" t="s">
        <v>122</v>
      </c>
      <c r="BE240" s="177">
        <f>IF(N240="základní",J240,0)</f>
        <v>0</v>
      </c>
      <c r="BF240" s="177">
        <f>IF(N240="snížená",J240,0)</f>
        <v>0</v>
      </c>
      <c r="BG240" s="177">
        <f>IF(N240="zákl. přenesená",J240,0)</f>
        <v>0</v>
      </c>
      <c r="BH240" s="177">
        <f>IF(N240="sníž. přenesená",J240,0)</f>
        <v>0</v>
      </c>
      <c r="BI240" s="177">
        <f>IF(N240="nulová",J240,0)</f>
        <v>0</v>
      </c>
      <c r="BJ240" s="16" t="s">
        <v>84</v>
      </c>
      <c r="BK240" s="177">
        <f>ROUND(I240*H240,2)</f>
        <v>0</v>
      </c>
      <c r="BL240" s="16" t="s">
        <v>129</v>
      </c>
      <c r="BM240" s="176" t="s">
        <v>391</v>
      </c>
    </row>
    <row r="241" s="13" customFormat="1">
      <c r="A241" s="13"/>
      <c r="B241" s="178"/>
      <c r="C241" s="13"/>
      <c r="D241" s="179" t="s">
        <v>131</v>
      </c>
      <c r="E241" s="13"/>
      <c r="F241" s="181" t="s">
        <v>392</v>
      </c>
      <c r="G241" s="13"/>
      <c r="H241" s="182">
        <v>24.48</v>
      </c>
      <c r="I241" s="183"/>
      <c r="J241" s="13"/>
      <c r="K241" s="13"/>
      <c r="L241" s="178"/>
      <c r="M241" s="184"/>
      <c r="N241" s="185"/>
      <c r="O241" s="185"/>
      <c r="P241" s="185"/>
      <c r="Q241" s="185"/>
      <c r="R241" s="185"/>
      <c r="S241" s="185"/>
      <c r="T241" s="18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0" t="s">
        <v>131</v>
      </c>
      <c r="AU241" s="180" t="s">
        <v>86</v>
      </c>
      <c r="AV241" s="13" t="s">
        <v>86</v>
      </c>
      <c r="AW241" s="13" t="s">
        <v>3</v>
      </c>
      <c r="AX241" s="13" t="s">
        <v>84</v>
      </c>
      <c r="AY241" s="180" t="s">
        <v>122</v>
      </c>
    </row>
    <row r="242" s="2" customFormat="1" ht="24.15" customHeight="1">
      <c r="A242" s="35"/>
      <c r="B242" s="164"/>
      <c r="C242" s="165" t="s">
        <v>393</v>
      </c>
      <c r="D242" s="165" t="s">
        <v>124</v>
      </c>
      <c r="E242" s="166" t="s">
        <v>394</v>
      </c>
      <c r="F242" s="167" t="s">
        <v>395</v>
      </c>
      <c r="G242" s="168" t="s">
        <v>236</v>
      </c>
      <c r="H242" s="169">
        <v>118.3</v>
      </c>
      <c r="I242" s="170"/>
      <c r="J242" s="171">
        <f>ROUND(I242*H242,2)</f>
        <v>0</v>
      </c>
      <c r="K242" s="167" t="s">
        <v>128</v>
      </c>
      <c r="L242" s="36"/>
      <c r="M242" s="172" t="s">
        <v>1</v>
      </c>
      <c r="N242" s="173" t="s">
        <v>41</v>
      </c>
      <c r="O242" s="74"/>
      <c r="P242" s="174">
        <f>O242*H242</f>
        <v>0</v>
      </c>
      <c r="Q242" s="174">
        <v>0.00016000000000000001</v>
      </c>
      <c r="R242" s="174">
        <f>Q242*H242</f>
        <v>0.018928</v>
      </c>
      <c r="S242" s="174">
        <v>0</v>
      </c>
      <c r="T242" s="17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76" t="s">
        <v>129</v>
      </c>
      <c r="AT242" s="176" t="s">
        <v>124</v>
      </c>
      <c r="AU242" s="176" t="s">
        <v>86</v>
      </c>
      <c r="AY242" s="16" t="s">
        <v>122</v>
      </c>
      <c r="BE242" s="177">
        <f>IF(N242="základní",J242,0)</f>
        <v>0</v>
      </c>
      <c r="BF242" s="177">
        <f>IF(N242="snížená",J242,0)</f>
        <v>0</v>
      </c>
      <c r="BG242" s="177">
        <f>IF(N242="zákl. přenesená",J242,0)</f>
        <v>0</v>
      </c>
      <c r="BH242" s="177">
        <f>IF(N242="sníž. přenesená",J242,0)</f>
        <v>0</v>
      </c>
      <c r="BI242" s="177">
        <f>IF(N242="nulová",J242,0)</f>
        <v>0</v>
      </c>
      <c r="BJ242" s="16" t="s">
        <v>84</v>
      </c>
      <c r="BK242" s="177">
        <f>ROUND(I242*H242,2)</f>
        <v>0</v>
      </c>
      <c r="BL242" s="16" t="s">
        <v>129</v>
      </c>
      <c r="BM242" s="176" t="s">
        <v>396</v>
      </c>
    </row>
    <row r="243" s="2" customFormat="1" ht="24.15" customHeight="1">
      <c r="A243" s="35"/>
      <c r="B243" s="164"/>
      <c r="C243" s="165" t="s">
        <v>397</v>
      </c>
      <c r="D243" s="165" t="s">
        <v>124</v>
      </c>
      <c r="E243" s="166" t="s">
        <v>398</v>
      </c>
      <c r="F243" s="167" t="s">
        <v>399</v>
      </c>
      <c r="G243" s="168" t="s">
        <v>236</v>
      </c>
      <c r="H243" s="169">
        <v>118.3</v>
      </c>
      <c r="I243" s="170"/>
      <c r="J243" s="171">
        <f>ROUND(I243*H243,2)</f>
        <v>0</v>
      </c>
      <c r="K243" s="167" t="s">
        <v>128</v>
      </c>
      <c r="L243" s="36"/>
      <c r="M243" s="172" t="s">
        <v>1</v>
      </c>
      <c r="N243" s="173" t="s">
        <v>41</v>
      </c>
      <c r="O243" s="74"/>
      <c r="P243" s="174">
        <f>O243*H243</f>
        <v>0</v>
      </c>
      <c r="Q243" s="174">
        <v>0</v>
      </c>
      <c r="R243" s="174">
        <f>Q243*H243</f>
        <v>0</v>
      </c>
      <c r="S243" s="174">
        <v>0</v>
      </c>
      <c r="T243" s="17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76" t="s">
        <v>129</v>
      </c>
      <c r="AT243" s="176" t="s">
        <v>124</v>
      </c>
      <c r="AU243" s="176" t="s">
        <v>86</v>
      </c>
      <c r="AY243" s="16" t="s">
        <v>122</v>
      </c>
      <c r="BE243" s="177">
        <f>IF(N243="základní",J243,0)</f>
        <v>0</v>
      </c>
      <c r="BF243" s="177">
        <f>IF(N243="snížená",J243,0)</f>
        <v>0</v>
      </c>
      <c r="BG243" s="177">
        <f>IF(N243="zákl. přenesená",J243,0)</f>
        <v>0</v>
      </c>
      <c r="BH243" s="177">
        <f>IF(N243="sníž. přenesená",J243,0)</f>
        <v>0</v>
      </c>
      <c r="BI243" s="177">
        <f>IF(N243="nulová",J243,0)</f>
        <v>0</v>
      </c>
      <c r="BJ243" s="16" t="s">
        <v>84</v>
      </c>
      <c r="BK243" s="177">
        <f>ROUND(I243*H243,2)</f>
        <v>0</v>
      </c>
      <c r="BL243" s="16" t="s">
        <v>129</v>
      </c>
      <c r="BM243" s="176" t="s">
        <v>400</v>
      </c>
    </row>
    <row r="244" s="12" customFormat="1" ht="22.8" customHeight="1">
      <c r="A244" s="12"/>
      <c r="B244" s="151"/>
      <c r="C244" s="12"/>
      <c r="D244" s="152" t="s">
        <v>75</v>
      </c>
      <c r="E244" s="162" t="s">
        <v>401</v>
      </c>
      <c r="F244" s="162" t="s">
        <v>402</v>
      </c>
      <c r="G244" s="12"/>
      <c r="H244" s="12"/>
      <c r="I244" s="154"/>
      <c r="J244" s="163">
        <f>BK244</f>
        <v>0</v>
      </c>
      <c r="K244" s="12"/>
      <c r="L244" s="151"/>
      <c r="M244" s="156"/>
      <c r="N244" s="157"/>
      <c r="O244" s="157"/>
      <c r="P244" s="158">
        <f>SUM(P245:P248)</f>
        <v>0</v>
      </c>
      <c r="Q244" s="157"/>
      <c r="R244" s="158">
        <f>SUM(R245:R248)</f>
        <v>0</v>
      </c>
      <c r="S244" s="157"/>
      <c r="T244" s="159">
        <f>SUM(T245:T248)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2" t="s">
        <v>84</v>
      </c>
      <c r="AT244" s="160" t="s">
        <v>75</v>
      </c>
      <c r="AU244" s="160" t="s">
        <v>84</v>
      </c>
      <c r="AY244" s="152" t="s">
        <v>122</v>
      </c>
      <c r="BK244" s="161">
        <f>SUM(BK245:BK248)</f>
        <v>0</v>
      </c>
    </row>
    <row r="245" s="2" customFormat="1" ht="21.75" customHeight="1">
      <c r="A245" s="35"/>
      <c r="B245" s="164"/>
      <c r="C245" s="165" t="s">
        <v>403</v>
      </c>
      <c r="D245" s="165" t="s">
        <v>124</v>
      </c>
      <c r="E245" s="166" t="s">
        <v>404</v>
      </c>
      <c r="F245" s="167" t="s">
        <v>405</v>
      </c>
      <c r="G245" s="168" t="s">
        <v>167</v>
      </c>
      <c r="H245" s="169">
        <v>25.681999999999999</v>
      </c>
      <c r="I245" s="170"/>
      <c r="J245" s="171">
        <f>ROUND(I245*H245,2)</f>
        <v>0</v>
      </c>
      <c r="K245" s="167" t="s">
        <v>128</v>
      </c>
      <c r="L245" s="36"/>
      <c r="M245" s="172" t="s">
        <v>1</v>
      </c>
      <c r="N245" s="173" t="s">
        <v>41</v>
      </c>
      <c r="O245" s="74"/>
      <c r="P245" s="174">
        <f>O245*H245</f>
        <v>0</v>
      </c>
      <c r="Q245" s="174">
        <v>0</v>
      </c>
      <c r="R245" s="174">
        <f>Q245*H245</f>
        <v>0</v>
      </c>
      <c r="S245" s="174">
        <v>0</v>
      </c>
      <c r="T245" s="17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76" t="s">
        <v>129</v>
      </c>
      <c r="AT245" s="176" t="s">
        <v>124</v>
      </c>
      <c r="AU245" s="176" t="s">
        <v>86</v>
      </c>
      <c r="AY245" s="16" t="s">
        <v>122</v>
      </c>
      <c r="BE245" s="177">
        <f>IF(N245="základní",J245,0)</f>
        <v>0</v>
      </c>
      <c r="BF245" s="177">
        <f>IF(N245="snížená",J245,0)</f>
        <v>0</v>
      </c>
      <c r="BG245" s="177">
        <f>IF(N245="zákl. přenesená",J245,0)</f>
        <v>0</v>
      </c>
      <c r="BH245" s="177">
        <f>IF(N245="sníž. přenesená",J245,0)</f>
        <v>0</v>
      </c>
      <c r="BI245" s="177">
        <f>IF(N245="nulová",J245,0)</f>
        <v>0</v>
      </c>
      <c r="BJ245" s="16" t="s">
        <v>84</v>
      </c>
      <c r="BK245" s="177">
        <f>ROUND(I245*H245,2)</f>
        <v>0</v>
      </c>
      <c r="BL245" s="16" t="s">
        <v>129</v>
      </c>
      <c r="BM245" s="176" t="s">
        <v>406</v>
      </c>
    </row>
    <row r="246" s="2" customFormat="1" ht="24.15" customHeight="1">
      <c r="A246" s="35"/>
      <c r="B246" s="164"/>
      <c r="C246" s="165" t="s">
        <v>407</v>
      </c>
      <c r="D246" s="165" t="s">
        <v>124</v>
      </c>
      <c r="E246" s="166" t="s">
        <v>408</v>
      </c>
      <c r="F246" s="167" t="s">
        <v>409</v>
      </c>
      <c r="G246" s="168" t="s">
        <v>167</v>
      </c>
      <c r="H246" s="169">
        <v>487.95800000000003</v>
      </c>
      <c r="I246" s="170"/>
      <c r="J246" s="171">
        <f>ROUND(I246*H246,2)</f>
        <v>0</v>
      </c>
      <c r="K246" s="167" t="s">
        <v>128</v>
      </c>
      <c r="L246" s="36"/>
      <c r="M246" s="172" t="s">
        <v>1</v>
      </c>
      <c r="N246" s="173" t="s">
        <v>41</v>
      </c>
      <c r="O246" s="74"/>
      <c r="P246" s="174">
        <f>O246*H246</f>
        <v>0</v>
      </c>
      <c r="Q246" s="174">
        <v>0</v>
      </c>
      <c r="R246" s="174">
        <f>Q246*H246</f>
        <v>0</v>
      </c>
      <c r="S246" s="174">
        <v>0</v>
      </c>
      <c r="T246" s="17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76" t="s">
        <v>129</v>
      </c>
      <c r="AT246" s="176" t="s">
        <v>124</v>
      </c>
      <c r="AU246" s="176" t="s">
        <v>86</v>
      </c>
      <c r="AY246" s="16" t="s">
        <v>122</v>
      </c>
      <c r="BE246" s="177">
        <f>IF(N246="základní",J246,0)</f>
        <v>0</v>
      </c>
      <c r="BF246" s="177">
        <f>IF(N246="snížená",J246,0)</f>
        <v>0</v>
      </c>
      <c r="BG246" s="177">
        <f>IF(N246="zákl. přenesená",J246,0)</f>
        <v>0</v>
      </c>
      <c r="BH246" s="177">
        <f>IF(N246="sníž. přenesená",J246,0)</f>
        <v>0</v>
      </c>
      <c r="BI246" s="177">
        <f>IF(N246="nulová",J246,0)</f>
        <v>0</v>
      </c>
      <c r="BJ246" s="16" t="s">
        <v>84</v>
      </c>
      <c r="BK246" s="177">
        <f>ROUND(I246*H246,2)</f>
        <v>0</v>
      </c>
      <c r="BL246" s="16" t="s">
        <v>129</v>
      </c>
      <c r="BM246" s="176" t="s">
        <v>410</v>
      </c>
    </row>
    <row r="247" s="13" customFormat="1">
      <c r="A247" s="13"/>
      <c r="B247" s="178"/>
      <c r="C247" s="13"/>
      <c r="D247" s="179" t="s">
        <v>131</v>
      </c>
      <c r="E247" s="13"/>
      <c r="F247" s="181" t="s">
        <v>411</v>
      </c>
      <c r="G247" s="13"/>
      <c r="H247" s="182">
        <v>487.95800000000003</v>
      </c>
      <c r="I247" s="183"/>
      <c r="J247" s="13"/>
      <c r="K247" s="13"/>
      <c r="L247" s="178"/>
      <c r="M247" s="184"/>
      <c r="N247" s="185"/>
      <c r="O247" s="185"/>
      <c r="P247" s="185"/>
      <c r="Q247" s="185"/>
      <c r="R247" s="185"/>
      <c r="S247" s="185"/>
      <c r="T247" s="18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0" t="s">
        <v>131</v>
      </c>
      <c r="AU247" s="180" t="s">
        <v>86</v>
      </c>
      <c r="AV247" s="13" t="s">
        <v>86</v>
      </c>
      <c r="AW247" s="13" t="s">
        <v>3</v>
      </c>
      <c r="AX247" s="13" t="s">
        <v>84</v>
      </c>
      <c r="AY247" s="180" t="s">
        <v>122</v>
      </c>
    </row>
    <row r="248" s="2" customFormat="1" ht="44.25" customHeight="1">
      <c r="A248" s="35"/>
      <c r="B248" s="164"/>
      <c r="C248" s="165" t="s">
        <v>412</v>
      </c>
      <c r="D248" s="165" t="s">
        <v>124</v>
      </c>
      <c r="E248" s="166" t="s">
        <v>413</v>
      </c>
      <c r="F248" s="167" t="s">
        <v>414</v>
      </c>
      <c r="G248" s="168" t="s">
        <v>167</v>
      </c>
      <c r="H248" s="169">
        <v>25.681999999999999</v>
      </c>
      <c r="I248" s="170"/>
      <c r="J248" s="171">
        <f>ROUND(I248*H248,2)</f>
        <v>0</v>
      </c>
      <c r="K248" s="167" t="s">
        <v>128</v>
      </c>
      <c r="L248" s="36"/>
      <c r="M248" s="172" t="s">
        <v>1</v>
      </c>
      <c r="N248" s="173" t="s">
        <v>41</v>
      </c>
      <c r="O248" s="74"/>
      <c r="P248" s="174">
        <f>O248*H248</f>
        <v>0</v>
      </c>
      <c r="Q248" s="174">
        <v>0</v>
      </c>
      <c r="R248" s="174">
        <f>Q248*H248</f>
        <v>0</v>
      </c>
      <c r="S248" s="174">
        <v>0</v>
      </c>
      <c r="T248" s="17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76" t="s">
        <v>129</v>
      </c>
      <c r="AT248" s="176" t="s">
        <v>124</v>
      </c>
      <c r="AU248" s="176" t="s">
        <v>86</v>
      </c>
      <c r="AY248" s="16" t="s">
        <v>122</v>
      </c>
      <c r="BE248" s="177">
        <f>IF(N248="základní",J248,0)</f>
        <v>0</v>
      </c>
      <c r="BF248" s="177">
        <f>IF(N248="snížená",J248,0)</f>
        <v>0</v>
      </c>
      <c r="BG248" s="177">
        <f>IF(N248="zákl. přenesená",J248,0)</f>
        <v>0</v>
      </c>
      <c r="BH248" s="177">
        <f>IF(N248="sníž. přenesená",J248,0)</f>
        <v>0</v>
      </c>
      <c r="BI248" s="177">
        <f>IF(N248="nulová",J248,0)</f>
        <v>0</v>
      </c>
      <c r="BJ248" s="16" t="s">
        <v>84</v>
      </c>
      <c r="BK248" s="177">
        <f>ROUND(I248*H248,2)</f>
        <v>0</v>
      </c>
      <c r="BL248" s="16" t="s">
        <v>129</v>
      </c>
      <c r="BM248" s="176" t="s">
        <v>415</v>
      </c>
    </row>
    <row r="249" s="12" customFormat="1" ht="22.8" customHeight="1">
      <c r="A249" s="12"/>
      <c r="B249" s="151"/>
      <c r="C249" s="12"/>
      <c r="D249" s="152" t="s">
        <v>75</v>
      </c>
      <c r="E249" s="162" t="s">
        <v>416</v>
      </c>
      <c r="F249" s="162" t="s">
        <v>417</v>
      </c>
      <c r="G249" s="12"/>
      <c r="H249" s="12"/>
      <c r="I249" s="154"/>
      <c r="J249" s="163">
        <f>BK249</f>
        <v>0</v>
      </c>
      <c r="K249" s="12"/>
      <c r="L249" s="151"/>
      <c r="M249" s="156"/>
      <c r="N249" s="157"/>
      <c r="O249" s="157"/>
      <c r="P249" s="158">
        <f>P250</f>
        <v>0</v>
      </c>
      <c r="Q249" s="157"/>
      <c r="R249" s="158">
        <f>R250</f>
        <v>0</v>
      </c>
      <c r="S249" s="157"/>
      <c r="T249" s="159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52" t="s">
        <v>84</v>
      </c>
      <c r="AT249" s="160" t="s">
        <v>75</v>
      </c>
      <c r="AU249" s="160" t="s">
        <v>84</v>
      </c>
      <c r="AY249" s="152" t="s">
        <v>122</v>
      </c>
      <c r="BK249" s="161">
        <f>BK250</f>
        <v>0</v>
      </c>
    </row>
    <row r="250" s="2" customFormat="1" ht="33" customHeight="1">
      <c r="A250" s="35"/>
      <c r="B250" s="164"/>
      <c r="C250" s="165" t="s">
        <v>418</v>
      </c>
      <c r="D250" s="165" t="s">
        <v>124</v>
      </c>
      <c r="E250" s="166" t="s">
        <v>419</v>
      </c>
      <c r="F250" s="167" t="s">
        <v>420</v>
      </c>
      <c r="G250" s="168" t="s">
        <v>167</v>
      </c>
      <c r="H250" s="169">
        <v>199.66300000000001</v>
      </c>
      <c r="I250" s="170"/>
      <c r="J250" s="171">
        <f>ROUND(I250*H250,2)</f>
        <v>0</v>
      </c>
      <c r="K250" s="167" t="s">
        <v>128</v>
      </c>
      <c r="L250" s="36"/>
      <c r="M250" s="172" t="s">
        <v>1</v>
      </c>
      <c r="N250" s="173" t="s">
        <v>41</v>
      </c>
      <c r="O250" s="74"/>
      <c r="P250" s="174">
        <f>O250*H250</f>
        <v>0</v>
      </c>
      <c r="Q250" s="174">
        <v>0</v>
      </c>
      <c r="R250" s="174">
        <f>Q250*H250</f>
        <v>0</v>
      </c>
      <c r="S250" s="174">
        <v>0</v>
      </c>
      <c r="T250" s="17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76" t="s">
        <v>129</v>
      </c>
      <c r="AT250" s="176" t="s">
        <v>124</v>
      </c>
      <c r="AU250" s="176" t="s">
        <v>86</v>
      </c>
      <c r="AY250" s="16" t="s">
        <v>122</v>
      </c>
      <c r="BE250" s="177">
        <f>IF(N250="základní",J250,0)</f>
        <v>0</v>
      </c>
      <c r="BF250" s="177">
        <f>IF(N250="snížená",J250,0)</f>
        <v>0</v>
      </c>
      <c r="BG250" s="177">
        <f>IF(N250="zákl. přenesená",J250,0)</f>
        <v>0</v>
      </c>
      <c r="BH250" s="177">
        <f>IF(N250="sníž. přenesená",J250,0)</f>
        <v>0</v>
      </c>
      <c r="BI250" s="177">
        <f>IF(N250="nulová",J250,0)</f>
        <v>0</v>
      </c>
      <c r="BJ250" s="16" t="s">
        <v>84</v>
      </c>
      <c r="BK250" s="177">
        <f>ROUND(I250*H250,2)</f>
        <v>0</v>
      </c>
      <c r="BL250" s="16" t="s">
        <v>129</v>
      </c>
      <c r="BM250" s="176" t="s">
        <v>421</v>
      </c>
    </row>
    <row r="251" s="12" customFormat="1" ht="25.92" customHeight="1">
      <c r="A251" s="12"/>
      <c r="B251" s="151"/>
      <c r="C251" s="12"/>
      <c r="D251" s="152" t="s">
        <v>75</v>
      </c>
      <c r="E251" s="153" t="s">
        <v>422</v>
      </c>
      <c r="F251" s="153" t="s">
        <v>423</v>
      </c>
      <c r="G251" s="12"/>
      <c r="H251" s="12"/>
      <c r="I251" s="154"/>
      <c r="J251" s="155">
        <f>BK251</f>
        <v>0</v>
      </c>
      <c r="K251" s="12"/>
      <c r="L251" s="151"/>
      <c r="M251" s="156"/>
      <c r="N251" s="157"/>
      <c r="O251" s="157"/>
      <c r="P251" s="158">
        <f>P252</f>
        <v>0</v>
      </c>
      <c r="Q251" s="157"/>
      <c r="R251" s="158">
        <f>R252</f>
        <v>0</v>
      </c>
      <c r="S251" s="157"/>
      <c r="T251" s="159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52" t="s">
        <v>86</v>
      </c>
      <c r="AT251" s="160" t="s">
        <v>75</v>
      </c>
      <c r="AU251" s="160" t="s">
        <v>76</v>
      </c>
      <c r="AY251" s="152" t="s">
        <v>122</v>
      </c>
      <c r="BK251" s="161">
        <f>BK252</f>
        <v>0</v>
      </c>
    </row>
    <row r="252" s="12" customFormat="1" ht="22.8" customHeight="1">
      <c r="A252" s="12"/>
      <c r="B252" s="151"/>
      <c r="C252" s="12"/>
      <c r="D252" s="152" t="s">
        <v>75</v>
      </c>
      <c r="E252" s="162" t="s">
        <v>424</v>
      </c>
      <c r="F252" s="162" t="s">
        <v>425</v>
      </c>
      <c r="G252" s="12"/>
      <c r="H252" s="12"/>
      <c r="I252" s="154"/>
      <c r="J252" s="163">
        <f>BK252</f>
        <v>0</v>
      </c>
      <c r="K252" s="12"/>
      <c r="L252" s="151"/>
      <c r="M252" s="156"/>
      <c r="N252" s="157"/>
      <c r="O252" s="157"/>
      <c r="P252" s="158">
        <f>P253</f>
        <v>0</v>
      </c>
      <c r="Q252" s="157"/>
      <c r="R252" s="158">
        <f>R253</f>
        <v>0</v>
      </c>
      <c r="S252" s="157"/>
      <c r="T252" s="159">
        <f>T253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52" t="s">
        <v>86</v>
      </c>
      <c r="AT252" s="160" t="s">
        <v>75</v>
      </c>
      <c r="AU252" s="160" t="s">
        <v>84</v>
      </c>
      <c r="AY252" s="152" t="s">
        <v>122</v>
      </c>
      <c r="BK252" s="161">
        <f>BK253</f>
        <v>0</v>
      </c>
    </row>
    <row r="253" s="2" customFormat="1" ht="24.15" customHeight="1">
      <c r="A253" s="35"/>
      <c r="B253" s="164"/>
      <c r="C253" s="165" t="s">
        <v>426</v>
      </c>
      <c r="D253" s="165" t="s">
        <v>124</v>
      </c>
      <c r="E253" s="166" t="s">
        <v>427</v>
      </c>
      <c r="F253" s="167" t="s">
        <v>428</v>
      </c>
      <c r="G253" s="168" t="s">
        <v>304</v>
      </c>
      <c r="H253" s="169">
        <v>2</v>
      </c>
      <c r="I253" s="170"/>
      <c r="J253" s="171">
        <f>ROUND(I253*H253,2)</f>
        <v>0</v>
      </c>
      <c r="K253" s="167" t="s">
        <v>1</v>
      </c>
      <c r="L253" s="36"/>
      <c r="M253" s="172" t="s">
        <v>1</v>
      </c>
      <c r="N253" s="173" t="s">
        <v>41</v>
      </c>
      <c r="O253" s="74"/>
      <c r="P253" s="174">
        <f>O253*H253</f>
        <v>0</v>
      </c>
      <c r="Q253" s="174">
        <v>0</v>
      </c>
      <c r="R253" s="174">
        <f>Q253*H253</f>
        <v>0</v>
      </c>
      <c r="S253" s="174">
        <v>0</v>
      </c>
      <c r="T253" s="17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76" t="s">
        <v>205</v>
      </c>
      <c r="AT253" s="176" t="s">
        <v>124</v>
      </c>
      <c r="AU253" s="176" t="s">
        <v>86</v>
      </c>
      <c r="AY253" s="16" t="s">
        <v>122</v>
      </c>
      <c r="BE253" s="177">
        <f>IF(N253="základní",J253,0)</f>
        <v>0</v>
      </c>
      <c r="BF253" s="177">
        <f>IF(N253="snížená",J253,0)</f>
        <v>0</v>
      </c>
      <c r="BG253" s="177">
        <f>IF(N253="zákl. přenesená",J253,0)</f>
        <v>0</v>
      </c>
      <c r="BH253" s="177">
        <f>IF(N253="sníž. přenesená",J253,0)</f>
        <v>0</v>
      </c>
      <c r="BI253" s="177">
        <f>IF(N253="nulová",J253,0)</f>
        <v>0</v>
      </c>
      <c r="BJ253" s="16" t="s">
        <v>84</v>
      </c>
      <c r="BK253" s="177">
        <f>ROUND(I253*H253,2)</f>
        <v>0</v>
      </c>
      <c r="BL253" s="16" t="s">
        <v>205</v>
      </c>
      <c r="BM253" s="176" t="s">
        <v>429</v>
      </c>
    </row>
    <row r="254" s="12" customFormat="1" ht="25.92" customHeight="1">
      <c r="A254" s="12"/>
      <c r="B254" s="151"/>
      <c r="C254" s="12"/>
      <c r="D254" s="152" t="s">
        <v>75</v>
      </c>
      <c r="E254" s="153" t="s">
        <v>430</v>
      </c>
      <c r="F254" s="153" t="s">
        <v>431</v>
      </c>
      <c r="G254" s="12"/>
      <c r="H254" s="12"/>
      <c r="I254" s="154"/>
      <c r="J254" s="155">
        <f>BK254</f>
        <v>0</v>
      </c>
      <c r="K254" s="12"/>
      <c r="L254" s="151"/>
      <c r="M254" s="156"/>
      <c r="N254" s="157"/>
      <c r="O254" s="157"/>
      <c r="P254" s="158">
        <f>SUM(P255:P257)</f>
        <v>0</v>
      </c>
      <c r="Q254" s="157"/>
      <c r="R254" s="158">
        <f>SUM(R255:R257)</f>
        <v>0</v>
      </c>
      <c r="S254" s="157"/>
      <c r="T254" s="159">
        <f>SUM(T255:T257)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2" t="s">
        <v>129</v>
      </c>
      <c r="AT254" s="160" t="s">
        <v>75</v>
      </c>
      <c r="AU254" s="160" t="s">
        <v>76</v>
      </c>
      <c r="AY254" s="152" t="s">
        <v>122</v>
      </c>
      <c r="BK254" s="161">
        <f>SUM(BK255:BK257)</f>
        <v>0</v>
      </c>
    </row>
    <row r="255" s="2" customFormat="1" ht="16.5" customHeight="1">
      <c r="A255" s="35"/>
      <c r="B255" s="164"/>
      <c r="C255" s="165" t="s">
        <v>432</v>
      </c>
      <c r="D255" s="165" t="s">
        <v>124</v>
      </c>
      <c r="E255" s="166" t="s">
        <v>433</v>
      </c>
      <c r="F255" s="167" t="s">
        <v>434</v>
      </c>
      <c r="G255" s="168" t="s">
        <v>435</v>
      </c>
      <c r="H255" s="169">
        <v>1</v>
      </c>
      <c r="I255" s="170"/>
      <c r="J255" s="171">
        <f>ROUND(I255*H255,2)</f>
        <v>0</v>
      </c>
      <c r="K255" s="167" t="s">
        <v>1</v>
      </c>
      <c r="L255" s="36"/>
      <c r="M255" s="172" t="s">
        <v>1</v>
      </c>
      <c r="N255" s="173" t="s">
        <v>41</v>
      </c>
      <c r="O255" s="74"/>
      <c r="P255" s="174">
        <f>O255*H255</f>
        <v>0</v>
      </c>
      <c r="Q255" s="174">
        <v>0</v>
      </c>
      <c r="R255" s="174">
        <f>Q255*H255</f>
        <v>0</v>
      </c>
      <c r="S255" s="174">
        <v>0</v>
      </c>
      <c r="T255" s="17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76" t="s">
        <v>129</v>
      </c>
      <c r="AT255" s="176" t="s">
        <v>124</v>
      </c>
      <c r="AU255" s="176" t="s">
        <v>84</v>
      </c>
      <c r="AY255" s="16" t="s">
        <v>122</v>
      </c>
      <c r="BE255" s="177">
        <f>IF(N255="základní",J255,0)</f>
        <v>0</v>
      </c>
      <c r="BF255" s="177">
        <f>IF(N255="snížená",J255,0)</f>
        <v>0</v>
      </c>
      <c r="BG255" s="177">
        <f>IF(N255="zákl. přenesená",J255,0)</f>
        <v>0</v>
      </c>
      <c r="BH255" s="177">
        <f>IF(N255="sníž. přenesená",J255,0)</f>
        <v>0</v>
      </c>
      <c r="BI255" s="177">
        <f>IF(N255="nulová",J255,0)</f>
        <v>0</v>
      </c>
      <c r="BJ255" s="16" t="s">
        <v>84</v>
      </c>
      <c r="BK255" s="177">
        <f>ROUND(I255*H255,2)</f>
        <v>0</v>
      </c>
      <c r="BL255" s="16" t="s">
        <v>129</v>
      </c>
      <c r="BM255" s="176" t="s">
        <v>436</v>
      </c>
    </row>
    <row r="256" s="2" customFormat="1" ht="16.5" customHeight="1">
      <c r="A256" s="35"/>
      <c r="B256" s="164"/>
      <c r="C256" s="165" t="s">
        <v>437</v>
      </c>
      <c r="D256" s="165" t="s">
        <v>124</v>
      </c>
      <c r="E256" s="166" t="s">
        <v>438</v>
      </c>
      <c r="F256" s="167" t="s">
        <v>439</v>
      </c>
      <c r="G256" s="168" t="s">
        <v>304</v>
      </c>
      <c r="H256" s="169">
        <v>2</v>
      </c>
      <c r="I256" s="170"/>
      <c r="J256" s="171">
        <f>ROUND(I256*H256,2)</f>
        <v>0</v>
      </c>
      <c r="K256" s="167" t="s">
        <v>1</v>
      </c>
      <c r="L256" s="36"/>
      <c r="M256" s="172" t="s">
        <v>1</v>
      </c>
      <c r="N256" s="173" t="s">
        <v>41</v>
      </c>
      <c r="O256" s="74"/>
      <c r="P256" s="174">
        <f>O256*H256</f>
        <v>0</v>
      </c>
      <c r="Q256" s="174">
        <v>0</v>
      </c>
      <c r="R256" s="174">
        <f>Q256*H256</f>
        <v>0</v>
      </c>
      <c r="S256" s="174">
        <v>0</v>
      </c>
      <c r="T256" s="17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76" t="s">
        <v>129</v>
      </c>
      <c r="AT256" s="176" t="s">
        <v>124</v>
      </c>
      <c r="AU256" s="176" t="s">
        <v>84</v>
      </c>
      <c r="AY256" s="16" t="s">
        <v>122</v>
      </c>
      <c r="BE256" s="177">
        <f>IF(N256="základní",J256,0)</f>
        <v>0</v>
      </c>
      <c r="BF256" s="177">
        <f>IF(N256="snížená",J256,0)</f>
        <v>0</v>
      </c>
      <c r="BG256" s="177">
        <f>IF(N256="zákl. přenesená",J256,0)</f>
        <v>0</v>
      </c>
      <c r="BH256" s="177">
        <f>IF(N256="sníž. přenesená",J256,0)</f>
        <v>0</v>
      </c>
      <c r="BI256" s="177">
        <f>IF(N256="nulová",J256,0)</f>
        <v>0</v>
      </c>
      <c r="BJ256" s="16" t="s">
        <v>84</v>
      </c>
      <c r="BK256" s="177">
        <f>ROUND(I256*H256,2)</f>
        <v>0</v>
      </c>
      <c r="BL256" s="16" t="s">
        <v>129</v>
      </c>
      <c r="BM256" s="176" t="s">
        <v>440</v>
      </c>
    </row>
    <row r="257" s="2" customFormat="1" ht="16.5" customHeight="1">
      <c r="A257" s="35"/>
      <c r="B257" s="164"/>
      <c r="C257" s="165" t="s">
        <v>441</v>
      </c>
      <c r="D257" s="165" t="s">
        <v>124</v>
      </c>
      <c r="E257" s="166" t="s">
        <v>442</v>
      </c>
      <c r="F257" s="167" t="s">
        <v>443</v>
      </c>
      <c r="G257" s="168" t="s">
        <v>435</v>
      </c>
      <c r="H257" s="169">
        <v>1</v>
      </c>
      <c r="I257" s="170"/>
      <c r="J257" s="171">
        <f>ROUND(I257*H257,2)</f>
        <v>0</v>
      </c>
      <c r="K257" s="167" t="s">
        <v>1</v>
      </c>
      <c r="L257" s="36"/>
      <c r="M257" s="172" t="s">
        <v>1</v>
      </c>
      <c r="N257" s="173" t="s">
        <v>41</v>
      </c>
      <c r="O257" s="74"/>
      <c r="P257" s="174">
        <f>O257*H257</f>
        <v>0</v>
      </c>
      <c r="Q257" s="174">
        <v>0</v>
      </c>
      <c r="R257" s="174">
        <f>Q257*H257</f>
        <v>0</v>
      </c>
      <c r="S257" s="174">
        <v>0</v>
      </c>
      <c r="T257" s="17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76" t="s">
        <v>129</v>
      </c>
      <c r="AT257" s="176" t="s">
        <v>124</v>
      </c>
      <c r="AU257" s="176" t="s">
        <v>84</v>
      </c>
      <c r="AY257" s="16" t="s">
        <v>122</v>
      </c>
      <c r="BE257" s="177">
        <f>IF(N257="základní",J257,0)</f>
        <v>0</v>
      </c>
      <c r="BF257" s="177">
        <f>IF(N257="snížená",J257,0)</f>
        <v>0</v>
      </c>
      <c r="BG257" s="177">
        <f>IF(N257="zákl. přenesená",J257,0)</f>
        <v>0</v>
      </c>
      <c r="BH257" s="177">
        <f>IF(N257="sníž. přenesená",J257,0)</f>
        <v>0</v>
      </c>
      <c r="BI257" s="177">
        <f>IF(N257="nulová",J257,0)</f>
        <v>0</v>
      </c>
      <c r="BJ257" s="16" t="s">
        <v>84</v>
      </c>
      <c r="BK257" s="177">
        <f>ROUND(I257*H257,2)</f>
        <v>0</v>
      </c>
      <c r="BL257" s="16" t="s">
        <v>129</v>
      </c>
      <c r="BM257" s="176" t="s">
        <v>444</v>
      </c>
    </row>
    <row r="258" s="12" customFormat="1" ht="25.92" customHeight="1">
      <c r="A258" s="12"/>
      <c r="B258" s="151"/>
      <c r="C258" s="12"/>
      <c r="D258" s="152" t="s">
        <v>75</v>
      </c>
      <c r="E258" s="153" t="s">
        <v>445</v>
      </c>
      <c r="F258" s="153" t="s">
        <v>446</v>
      </c>
      <c r="G258" s="12"/>
      <c r="H258" s="12"/>
      <c r="I258" s="154"/>
      <c r="J258" s="155">
        <f>BK258</f>
        <v>0</v>
      </c>
      <c r="K258" s="12"/>
      <c r="L258" s="151"/>
      <c r="M258" s="156"/>
      <c r="N258" s="157"/>
      <c r="O258" s="157"/>
      <c r="P258" s="158">
        <f>SUM(P259:P263)</f>
        <v>0</v>
      </c>
      <c r="Q258" s="157"/>
      <c r="R258" s="158">
        <f>SUM(R259:R263)</f>
        <v>0</v>
      </c>
      <c r="S258" s="157"/>
      <c r="T258" s="159">
        <f>SUM(T259:T263)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2" t="s">
        <v>147</v>
      </c>
      <c r="AT258" s="160" t="s">
        <v>75</v>
      </c>
      <c r="AU258" s="160" t="s">
        <v>76</v>
      </c>
      <c r="AY258" s="152" t="s">
        <v>122</v>
      </c>
      <c r="BK258" s="161">
        <f>SUM(BK259:BK263)</f>
        <v>0</v>
      </c>
    </row>
    <row r="259" s="2" customFormat="1" ht="24.15" customHeight="1">
      <c r="A259" s="35"/>
      <c r="B259" s="164"/>
      <c r="C259" s="165" t="s">
        <v>447</v>
      </c>
      <c r="D259" s="165" t="s">
        <v>124</v>
      </c>
      <c r="E259" s="166" t="s">
        <v>448</v>
      </c>
      <c r="F259" s="167" t="s">
        <v>449</v>
      </c>
      <c r="G259" s="168" t="s">
        <v>435</v>
      </c>
      <c r="H259" s="169">
        <v>1</v>
      </c>
      <c r="I259" s="170"/>
      <c r="J259" s="171">
        <f>ROUND(I259*H259,2)</f>
        <v>0</v>
      </c>
      <c r="K259" s="167" t="s">
        <v>1</v>
      </c>
      <c r="L259" s="36"/>
      <c r="M259" s="172" t="s">
        <v>1</v>
      </c>
      <c r="N259" s="173" t="s">
        <v>41</v>
      </c>
      <c r="O259" s="74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76" t="s">
        <v>129</v>
      </c>
      <c r="AT259" s="176" t="s">
        <v>124</v>
      </c>
      <c r="AU259" s="176" t="s">
        <v>84</v>
      </c>
      <c r="AY259" s="16" t="s">
        <v>122</v>
      </c>
      <c r="BE259" s="177">
        <f>IF(N259="základní",J259,0)</f>
        <v>0</v>
      </c>
      <c r="BF259" s="177">
        <f>IF(N259="snížená",J259,0)</f>
        <v>0</v>
      </c>
      <c r="BG259" s="177">
        <f>IF(N259="zákl. přenesená",J259,0)</f>
        <v>0</v>
      </c>
      <c r="BH259" s="177">
        <f>IF(N259="sníž. přenesená",J259,0)</f>
        <v>0</v>
      </c>
      <c r="BI259" s="177">
        <f>IF(N259="nulová",J259,0)</f>
        <v>0</v>
      </c>
      <c r="BJ259" s="16" t="s">
        <v>84</v>
      </c>
      <c r="BK259" s="177">
        <f>ROUND(I259*H259,2)</f>
        <v>0</v>
      </c>
      <c r="BL259" s="16" t="s">
        <v>129</v>
      </c>
      <c r="BM259" s="176" t="s">
        <v>450</v>
      </c>
    </row>
    <row r="260" s="2" customFormat="1" ht="16.5" customHeight="1">
      <c r="A260" s="35"/>
      <c r="B260" s="164"/>
      <c r="C260" s="165" t="s">
        <v>451</v>
      </c>
      <c r="D260" s="165" t="s">
        <v>124</v>
      </c>
      <c r="E260" s="166" t="s">
        <v>452</v>
      </c>
      <c r="F260" s="167" t="s">
        <v>453</v>
      </c>
      <c r="G260" s="168" t="s">
        <v>435</v>
      </c>
      <c r="H260" s="169">
        <v>1</v>
      </c>
      <c r="I260" s="170"/>
      <c r="J260" s="171">
        <f>ROUND(I260*H260,2)</f>
        <v>0</v>
      </c>
      <c r="K260" s="167" t="s">
        <v>1</v>
      </c>
      <c r="L260" s="36"/>
      <c r="M260" s="172" t="s">
        <v>1</v>
      </c>
      <c r="N260" s="173" t="s">
        <v>41</v>
      </c>
      <c r="O260" s="74"/>
      <c r="P260" s="174">
        <f>O260*H260</f>
        <v>0</v>
      </c>
      <c r="Q260" s="174">
        <v>0</v>
      </c>
      <c r="R260" s="174">
        <f>Q260*H260</f>
        <v>0</v>
      </c>
      <c r="S260" s="174">
        <v>0</v>
      </c>
      <c r="T260" s="17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76" t="s">
        <v>129</v>
      </c>
      <c r="AT260" s="176" t="s">
        <v>124</v>
      </c>
      <c r="AU260" s="176" t="s">
        <v>84</v>
      </c>
      <c r="AY260" s="16" t="s">
        <v>122</v>
      </c>
      <c r="BE260" s="177">
        <f>IF(N260="základní",J260,0)</f>
        <v>0</v>
      </c>
      <c r="BF260" s="177">
        <f>IF(N260="snížená",J260,0)</f>
        <v>0</v>
      </c>
      <c r="BG260" s="177">
        <f>IF(N260="zákl. přenesená",J260,0)</f>
        <v>0</v>
      </c>
      <c r="BH260" s="177">
        <f>IF(N260="sníž. přenesená",J260,0)</f>
        <v>0</v>
      </c>
      <c r="BI260" s="177">
        <f>IF(N260="nulová",J260,0)</f>
        <v>0</v>
      </c>
      <c r="BJ260" s="16" t="s">
        <v>84</v>
      </c>
      <c r="BK260" s="177">
        <f>ROUND(I260*H260,2)</f>
        <v>0</v>
      </c>
      <c r="BL260" s="16" t="s">
        <v>129</v>
      </c>
      <c r="BM260" s="176" t="s">
        <v>454</v>
      </c>
    </row>
    <row r="261" s="2" customFormat="1" ht="16.5" customHeight="1">
      <c r="A261" s="35"/>
      <c r="B261" s="164"/>
      <c r="C261" s="165" t="s">
        <v>455</v>
      </c>
      <c r="D261" s="165" t="s">
        <v>124</v>
      </c>
      <c r="E261" s="166" t="s">
        <v>456</v>
      </c>
      <c r="F261" s="167" t="s">
        <v>457</v>
      </c>
      <c r="G261" s="168" t="s">
        <v>435</v>
      </c>
      <c r="H261" s="169">
        <v>1</v>
      </c>
      <c r="I261" s="170"/>
      <c r="J261" s="171">
        <f>ROUND(I261*H261,2)</f>
        <v>0</v>
      </c>
      <c r="K261" s="167" t="s">
        <v>1</v>
      </c>
      <c r="L261" s="36"/>
      <c r="M261" s="172" t="s">
        <v>1</v>
      </c>
      <c r="N261" s="173" t="s">
        <v>41</v>
      </c>
      <c r="O261" s="74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76" t="s">
        <v>129</v>
      </c>
      <c r="AT261" s="176" t="s">
        <v>124</v>
      </c>
      <c r="AU261" s="176" t="s">
        <v>84</v>
      </c>
      <c r="AY261" s="16" t="s">
        <v>122</v>
      </c>
      <c r="BE261" s="177">
        <f>IF(N261="základní",J261,0)</f>
        <v>0</v>
      </c>
      <c r="BF261" s="177">
        <f>IF(N261="snížená",J261,0)</f>
        <v>0</v>
      </c>
      <c r="BG261" s="177">
        <f>IF(N261="zákl. přenesená",J261,0)</f>
        <v>0</v>
      </c>
      <c r="BH261" s="177">
        <f>IF(N261="sníž. přenesená",J261,0)</f>
        <v>0</v>
      </c>
      <c r="BI261" s="177">
        <f>IF(N261="nulová",J261,0)</f>
        <v>0</v>
      </c>
      <c r="BJ261" s="16" t="s">
        <v>84</v>
      </c>
      <c r="BK261" s="177">
        <f>ROUND(I261*H261,2)</f>
        <v>0</v>
      </c>
      <c r="BL261" s="16" t="s">
        <v>129</v>
      </c>
      <c r="BM261" s="176" t="s">
        <v>458</v>
      </c>
    </row>
    <row r="262" s="2" customFormat="1" ht="16.5" customHeight="1">
      <c r="A262" s="35"/>
      <c r="B262" s="164"/>
      <c r="C262" s="165" t="s">
        <v>459</v>
      </c>
      <c r="D262" s="165" t="s">
        <v>124</v>
      </c>
      <c r="E262" s="166" t="s">
        <v>460</v>
      </c>
      <c r="F262" s="167" t="s">
        <v>461</v>
      </c>
      <c r="G262" s="168" t="s">
        <v>435</v>
      </c>
      <c r="H262" s="169">
        <v>1</v>
      </c>
      <c r="I262" s="170"/>
      <c r="J262" s="171">
        <f>ROUND(I262*H262,2)</f>
        <v>0</v>
      </c>
      <c r="K262" s="167" t="s">
        <v>1</v>
      </c>
      <c r="L262" s="36"/>
      <c r="M262" s="172" t="s">
        <v>1</v>
      </c>
      <c r="N262" s="173" t="s">
        <v>41</v>
      </c>
      <c r="O262" s="74"/>
      <c r="P262" s="174">
        <f>O262*H262</f>
        <v>0</v>
      </c>
      <c r="Q262" s="174">
        <v>0</v>
      </c>
      <c r="R262" s="174">
        <f>Q262*H262</f>
        <v>0</v>
      </c>
      <c r="S262" s="174">
        <v>0</v>
      </c>
      <c r="T262" s="17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76" t="s">
        <v>129</v>
      </c>
      <c r="AT262" s="176" t="s">
        <v>124</v>
      </c>
      <c r="AU262" s="176" t="s">
        <v>84</v>
      </c>
      <c r="AY262" s="16" t="s">
        <v>122</v>
      </c>
      <c r="BE262" s="177">
        <f>IF(N262="základní",J262,0)</f>
        <v>0</v>
      </c>
      <c r="BF262" s="177">
        <f>IF(N262="snížená",J262,0)</f>
        <v>0</v>
      </c>
      <c r="BG262" s="177">
        <f>IF(N262="zákl. přenesená",J262,0)</f>
        <v>0</v>
      </c>
      <c r="BH262" s="177">
        <f>IF(N262="sníž. přenesená",J262,0)</f>
        <v>0</v>
      </c>
      <c r="BI262" s="177">
        <f>IF(N262="nulová",J262,0)</f>
        <v>0</v>
      </c>
      <c r="BJ262" s="16" t="s">
        <v>84</v>
      </c>
      <c r="BK262" s="177">
        <f>ROUND(I262*H262,2)</f>
        <v>0</v>
      </c>
      <c r="BL262" s="16" t="s">
        <v>129</v>
      </c>
      <c r="BM262" s="176" t="s">
        <v>462</v>
      </c>
    </row>
    <row r="263" s="2" customFormat="1" ht="16.5" customHeight="1">
      <c r="A263" s="35"/>
      <c r="B263" s="164"/>
      <c r="C263" s="165" t="s">
        <v>463</v>
      </c>
      <c r="D263" s="165" t="s">
        <v>124</v>
      </c>
      <c r="E263" s="166" t="s">
        <v>464</v>
      </c>
      <c r="F263" s="167" t="s">
        <v>465</v>
      </c>
      <c r="G263" s="168" t="s">
        <v>435</v>
      </c>
      <c r="H263" s="169">
        <v>1</v>
      </c>
      <c r="I263" s="170"/>
      <c r="J263" s="171">
        <f>ROUND(I263*H263,2)</f>
        <v>0</v>
      </c>
      <c r="K263" s="167" t="s">
        <v>1</v>
      </c>
      <c r="L263" s="36"/>
      <c r="M263" s="197" t="s">
        <v>1</v>
      </c>
      <c r="N263" s="198" t="s">
        <v>41</v>
      </c>
      <c r="O263" s="199"/>
      <c r="P263" s="200">
        <f>O263*H263</f>
        <v>0</v>
      </c>
      <c r="Q263" s="200">
        <v>0</v>
      </c>
      <c r="R263" s="200">
        <f>Q263*H263</f>
        <v>0</v>
      </c>
      <c r="S263" s="200">
        <v>0</v>
      </c>
      <c r="T263" s="201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76" t="s">
        <v>129</v>
      </c>
      <c r="AT263" s="176" t="s">
        <v>124</v>
      </c>
      <c r="AU263" s="176" t="s">
        <v>84</v>
      </c>
      <c r="AY263" s="16" t="s">
        <v>122</v>
      </c>
      <c r="BE263" s="177">
        <f>IF(N263="základní",J263,0)</f>
        <v>0</v>
      </c>
      <c r="BF263" s="177">
        <f>IF(N263="snížená",J263,0)</f>
        <v>0</v>
      </c>
      <c r="BG263" s="177">
        <f>IF(N263="zákl. přenesená",J263,0)</f>
        <v>0</v>
      </c>
      <c r="BH263" s="177">
        <f>IF(N263="sníž. přenesená",J263,0)</f>
        <v>0</v>
      </c>
      <c r="BI263" s="177">
        <f>IF(N263="nulová",J263,0)</f>
        <v>0</v>
      </c>
      <c r="BJ263" s="16" t="s">
        <v>84</v>
      </c>
      <c r="BK263" s="177">
        <f>ROUND(I263*H263,2)</f>
        <v>0</v>
      </c>
      <c r="BL263" s="16" t="s">
        <v>129</v>
      </c>
      <c r="BM263" s="176" t="s">
        <v>466</v>
      </c>
    </row>
    <row r="264" s="2" customFormat="1" ht="6.96" customHeight="1">
      <c r="A264" s="35"/>
      <c r="B264" s="57"/>
      <c r="C264" s="58"/>
      <c r="D264" s="58"/>
      <c r="E264" s="58"/>
      <c r="F264" s="58"/>
      <c r="G264" s="58"/>
      <c r="H264" s="58"/>
      <c r="I264" s="58"/>
      <c r="J264" s="58"/>
      <c r="K264" s="58"/>
      <c r="L264" s="36"/>
      <c r="M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</row>
  </sheetData>
  <autoFilter ref="C127:K263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LEGION-MILAN\Milan</dc:creator>
  <cp:lastModifiedBy>LEGION-MILAN\Milan</cp:lastModifiedBy>
  <dcterms:created xsi:type="dcterms:W3CDTF">2025-03-18T07:18:35Z</dcterms:created>
  <dcterms:modified xsi:type="dcterms:W3CDTF">2025-03-18T07:18:37Z</dcterms:modified>
</cp:coreProperties>
</file>