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VÍTEK\PRÁCE\Dýšina\oprava MK 2020\školní\ROZPOČET DOTACE 2020\"/>
    </mc:Choice>
  </mc:AlternateContent>
  <bookViews>
    <workbookView xWindow="0" yWindow="0" windowWidth="0" windowHeight="0"/>
  </bookViews>
  <sheets>
    <sheet name="Rekapitulace stavby" sheetId="1" r:id="rId1"/>
    <sheet name="SO 101.1 - 1.ETAPA" sheetId="2" r:id="rId2"/>
    <sheet name="SO 101.2 - 2.ETAPA - UZNA..." sheetId="3" r:id="rId3"/>
    <sheet name="SO 101.3 - 2.ETAPA - NEUZ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101.1 - 1.ETAPA'!$C$89:$K$317</definedName>
    <definedName name="_xlnm.Print_Area" localSheetId="1">'SO 101.1 - 1.ETAPA'!$C$4:$J$39,'SO 101.1 - 1.ETAPA'!$C$45:$J$71,'SO 101.1 - 1.ETAPA'!$C$77:$K$317</definedName>
    <definedName name="_xlnm.Print_Titles" localSheetId="1">'SO 101.1 - 1.ETAPA'!$89:$89</definedName>
    <definedName name="_xlnm._FilterDatabase" localSheetId="2" hidden="1">'SO 101.2 - 2.ETAPA - UZNA...'!$C$89:$K$216</definedName>
    <definedName name="_xlnm.Print_Area" localSheetId="2">'SO 101.2 - 2.ETAPA - UZNA...'!$C$4:$J$39,'SO 101.2 - 2.ETAPA - UZNA...'!$C$45:$J$71,'SO 101.2 - 2.ETAPA - UZNA...'!$C$77:$K$216</definedName>
    <definedName name="_xlnm.Print_Titles" localSheetId="2">'SO 101.2 - 2.ETAPA - UZNA...'!$89:$89</definedName>
    <definedName name="_xlnm._FilterDatabase" localSheetId="3" hidden="1">'SO 101.3 - 2.ETAPA - NEUZ...'!$C$82:$K$125</definedName>
    <definedName name="_xlnm.Print_Area" localSheetId="3">'SO 101.3 - 2.ETAPA - NEUZ...'!$C$4:$J$39,'SO 101.3 - 2.ETAPA - NEUZ...'!$C$45:$J$64,'SO 101.3 - 2.ETAPA - NEUZ...'!$C$70:$K$125</definedName>
    <definedName name="_xlnm.Print_Titles" localSheetId="3">'SO 101.3 - 2.ETAPA - NEUZ...'!$82:$82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23"/>
  <c r="BH123"/>
  <c r="BG123"/>
  <c r="BF123"/>
  <c r="T123"/>
  <c r="R123"/>
  <c r="P123"/>
  <c r="BI118"/>
  <c r="BH118"/>
  <c r="BG118"/>
  <c r="BF118"/>
  <c r="T118"/>
  <c r="R118"/>
  <c r="P118"/>
  <c r="BI114"/>
  <c r="BH114"/>
  <c r="BG114"/>
  <c r="BF114"/>
  <c r="T114"/>
  <c r="R114"/>
  <c r="P114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R101"/>
  <c r="P101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F77"/>
  <c r="E75"/>
  <c r="F52"/>
  <c r="E50"/>
  <c r="J24"/>
  <c r="E24"/>
  <c r="J80"/>
  <c r="J23"/>
  <c r="J21"/>
  <c r="E21"/>
  <c r="J79"/>
  <c r="J20"/>
  <c r="J18"/>
  <c r="E18"/>
  <c r="F55"/>
  <c r="J17"/>
  <c r="J15"/>
  <c r="E15"/>
  <c r="F54"/>
  <c r="J14"/>
  <c r="J12"/>
  <c r="J77"/>
  <c r="E7"/>
  <c r="E73"/>
  <c i="3" r="J37"/>
  <c r="J36"/>
  <c i="1" r="AY56"/>
  <c i="3" r="J35"/>
  <c i="1" r="AX56"/>
  <c i="3" r="BI215"/>
  <c r="BH215"/>
  <c r="BG215"/>
  <c r="BF215"/>
  <c r="T215"/>
  <c r="T214"/>
  <c r="R215"/>
  <c r="R214"/>
  <c r="P215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3"/>
  <c r="BH203"/>
  <c r="BG203"/>
  <c r="BF203"/>
  <c r="T203"/>
  <c r="R203"/>
  <c r="P203"/>
  <c r="BI200"/>
  <c r="BH200"/>
  <c r="BG200"/>
  <c r="BF200"/>
  <c r="T200"/>
  <c r="R200"/>
  <c r="P200"/>
  <c r="BI193"/>
  <c r="BH193"/>
  <c r="BG193"/>
  <c r="BF193"/>
  <c r="T193"/>
  <c r="R193"/>
  <c r="P193"/>
  <c r="BI188"/>
  <c r="BH188"/>
  <c r="BG188"/>
  <c r="BF188"/>
  <c r="T188"/>
  <c r="R188"/>
  <c r="P188"/>
  <c r="BI183"/>
  <c r="BH183"/>
  <c r="BG183"/>
  <c r="BF183"/>
  <c r="T183"/>
  <c r="T174"/>
  <c r="R183"/>
  <c r="R174"/>
  <c r="P183"/>
  <c r="P174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R165"/>
  <c r="P165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7"/>
  <c r="BH137"/>
  <c r="BG137"/>
  <c r="BF137"/>
  <c r="T137"/>
  <c r="R137"/>
  <c r="P137"/>
  <c r="BI134"/>
  <c r="BH134"/>
  <c r="BG134"/>
  <c r="BF134"/>
  <c r="T134"/>
  <c r="T133"/>
  <c r="R134"/>
  <c r="R133"/>
  <c r="P134"/>
  <c r="P133"/>
  <c r="BI130"/>
  <c r="BH130"/>
  <c r="BG130"/>
  <c r="BF130"/>
  <c r="T130"/>
  <c r="R130"/>
  <c r="P130"/>
  <c r="BI126"/>
  <c r="BH126"/>
  <c r="BG126"/>
  <c r="BF126"/>
  <c r="T126"/>
  <c r="R126"/>
  <c r="P126"/>
  <c r="BI118"/>
  <c r="BH118"/>
  <c r="BG118"/>
  <c r="BF118"/>
  <c r="T118"/>
  <c r="R118"/>
  <c r="P118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3"/>
  <c r="BH93"/>
  <c r="BG93"/>
  <c r="BF93"/>
  <c r="T93"/>
  <c r="R93"/>
  <c r="P93"/>
  <c r="F84"/>
  <c r="E82"/>
  <c r="F52"/>
  <c r="E50"/>
  <c r="J24"/>
  <c r="E24"/>
  <c r="J87"/>
  <c r="J23"/>
  <c r="J21"/>
  <c r="E21"/>
  <c r="J54"/>
  <c r="J20"/>
  <c r="J18"/>
  <c r="E18"/>
  <c r="F87"/>
  <c r="J17"/>
  <c r="J15"/>
  <c r="E15"/>
  <c r="F86"/>
  <c r="J14"/>
  <c r="J12"/>
  <c r="J84"/>
  <c r="E7"/>
  <c r="E80"/>
  <c i="2" r="J172"/>
  <c r="J37"/>
  <c r="J36"/>
  <c i="1" r="AY55"/>
  <c i="2" r="J35"/>
  <c i="1" r="AX55"/>
  <c i="2" r="BI315"/>
  <c r="BH315"/>
  <c r="BG315"/>
  <c r="BF315"/>
  <c r="T315"/>
  <c r="T314"/>
  <c r="R315"/>
  <c r="R314"/>
  <c r="P315"/>
  <c r="P314"/>
  <c r="BI311"/>
  <c r="BH311"/>
  <c r="BG311"/>
  <c r="BF311"/>
  <c r="T311"/>
  <c r="R311"/>
  <c r="P311"/>
  <c r="BI308"/>
  <c r="BH308"/>
  <c r="BG308"/>
  <c r="BF308"/>
  <c r="T308"/>
  <c r="R308"/>
  <c r="P308"/>
  <c r="BI305"/>
  <c r="BH305"/>
  <c r="BG305"/>
  <c r="BF305"/>
  <c r="T305"/>
  <c r="R305"/>
  <c r="P305"/>
  <c r="BI298"/>
  <c r="BH298"/>
  <c r="BG298"/>
  <c r="BF298"/>
  <c r="T298"/>
  <c r="R298"/>
  <c r="P298"/>
  <c r="BI294"/>
  <c r="BH294"/>
  <c r="BG294"/>
  <c r="BF294"/>
  <c r="T294"/>
  <c r="R294"/>
  <c r="P294"/>
  <c r="BI291"/>
  <c r="BH291"/>
  <c r="BG291"/>
  <c r="BF291"/>
  <c r="T291"/>
  <c r="R291"/>
  <c r="P291"/>
  <c r="BI281"/>
  <c r="BH281"/>
  <c r="BG281"/>
  <c r="BF281"/>
  <c r="T281"/>
  <c r="R281"/>
  <c r="P281"/>
  <c r="BI273"/>
  <c r="BH273"/>
  <c r="BG273"/>
  <c r="BF273"/>
  <c r="T273"/>
  <c r="R273"/>
  <c r="P273"/>
  <c r="BI268"/>
  <c r="BH268"/>
  <c r="BG268"/>
  <c r="BF268"/>
  <c r="T268"/>
  <c r="R268"/>
  <c r="P268"/>
  <c r="BI264"/>
  <c r="BH264"/>
  <c r="BG264"/>
  <c r="BF264"/>
  <c r="T264"/>
  <c r="R264"/>
  <c r="P264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38"/>
  <c r="BH238"/>
  <c r="BG238"/>
  <c r="BF238"/>
  <c r="T238"/>
  <c r="R238"/>
  <c r="P238"/>
  <c r="BI233"/>
  <c r="BH233"/>
  <c r="BG233"/>
  <c r="BF233"/>
  <c r="T233"/>
  <c r="R233"/>
  <c r="P233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13"/>
  <c r="BH213"/>
  <c r="BG213"/>
  <c r="BF213"/>
  <c r="T213"/>
  <c r="R213"/>
  <c r="P213"/>
  <c r="BI210"/>
  <c r="BH210"/>
  <c r="BG210"/>
  <c r="BF210"/>
  <c r="T210"/>
  <c r="R210"/>
  <c r="P210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4"/>
  <c r="BH174"/>
  <c r="BG174"/>
  <c r="BF174"/>
  <c r="T174"/>
  <c r="R174"/>
  <c r="P174"/>
  <c r="J63"/>
  <c r="BI169"/>
  <c r="BH169"/>
  <c r="BG169"/>
  <c r="BF169"/>
  <c r="T169"/>
  <c r="R169"/>
  <c r="P169"/>
  <c r="BI164"/>
  <c r="BH164"/>
  <c r="BG164"/>
  <c r="BF164"/>
  <c r="T164"/>
  <c r="R164"/>
  <c r="P164"/>
  <c r="BI153"/>
  <c r="BH153"/>
  <c r="BG153"/>
  <c r="BF153"/>
  <c r="T153"/>
  <c r="R153"/>
  <c r="P153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29"/>
  <c r="BH129"/>
  <c r="BG129"/>
  <c r="BF129"/>
  <c r="T129"/>
  <c r="R129"/>
  <c r="P129"/>
  <c r="BI125"/>
  <c r="BH125"/>
  <c r="BG125"/>
  <c r="BF125"/>
  <c r="T125"/>
  <c r="R125"/>
  <c r="P125"/>
  <c r="BI121"/>
  <c r="BH121"/>
  <c r="BG121"/>
  <c r="BF121"/>
  <c r="T121"/>
  <c r="R121"/>
  <c r="P121"/>
  <c r="BI116"/>
  <c r="BH116"/>
  <c r="BG116"/>
  <c r="BF116"/>
  <c r="T116"/>
  <c r="R116"/>
  <c r="P116"/>
  <c r="BI111"/>
  <c r="BH111"/>
  <c r="BG111"/>
  <c r="BF111"/>
  <c r="T111"/>
  <c r="R111"/>
  <c r="P111"/>
  <c r="BI108"/>
  <c r="BH108"/>
  <c r="BG108"/>
  <c r="BF108"/>
  <c r="T108"/>
  <c r="R108"/>
  <c r="P108"/>
  <c r="BI98"/>
  <c r="BH98"/>
  <c r="BG98"/>
  <c r="BF98"/>
  <c r="T98"/>
  <c r="R98"/>
  <c r="P98"/>
  <c r="BI93"/>
  <c r="BH93"/>
  <c r="BG93"/>
  <c r="BF93"/>
  <c r="T93"/>
  <c r="R93"/>
  <c r="P93"/>
  <c r="F84"/>
  <c r="E82"/>
  <c r="F52"/>
  <c r="E50"/>
  <c r="J24"/>
  <c r="E24"/>
  <c r="J87"/>
  <c r="J23"/>
  <c r="J21"/>
  <c r="E21"/>
  <c r="J86"/>
  <c r="J20"/>
  <c r="J18"/>
  <c r="E18"/>
  <c r="F87"/>
  <c r="J17"/>
  <c r="J15"/>
  <c r="E15"/>
  <c r="F86"/>
  <c r="J14"/>
  <c r="J12"/>
  <c r="J84"/>
  <c r="E7"/>
  <c r="E80"/>
  <c i="1" r="L50"/>
  <c r="AM50"/>
  <c r="AM49"/>
  <c r="L49"/>
  <c r="AM47"/>
  <c r="L47"/>
  <c r="L45"/>
  <c r="L44"/>
  <c i="2" r="BK311"/>
  <c r="J186"/>
  <c i="3" r="BK172"/>
  <c r="BK151"/>
  <c i="2" r="J253"/>
  <c r="BK182"/>
  <c r="J98"/>
  <c r="BK226"/>
  <c r="J142"/>
  <c i="3" r="J113"/>
  <c r="J175"/>
  <c i="4" r="J118"/>
  <c i="2" r="J308"/>
  <c r="J226"/>
  <c r="J169"/>
  <c i="3" r="J193"/>
  <c i="4" r="BK96"/>
  <c i="3" r="J98"/>
  <c r="J103"/>
  <c r="J145"/>
  <c r="J208"/>
  <c i="4" r="J96"/>
  <c i="1" r="AS54"/>
  <c i="3" r="J154"/>
  <c r="BK148"/>
  <c r="BK130"/>
  <c i="4" r="J114"/>
  <c i="2" r="J233"/>
  <c r="BK198"/>
  <c r="J164"/>
  <c r="J116"/>
  <c i="3" r="BK175"/>
  <c r="J100"/>
  <c i="2" r="BK273"/>
  <c r="BK194"/>
  <c r="J111"/>
  <c i="3" r="BK215"/>
  <c i="2" r="BK298"/>
  <c r="BK202"/>
  <c r="BK93"/>
  <c r="J264"/>
  <c r="J148"/>
  <c i="3" r="BK98"/>
  <c r="BK193"/>
  <c i="4" r="J93"/>
  <c i="2" r="BK281"/>
  <c r="J213"/>
  <c r="BK148"/>
  <c i="3" r="BK107"/>
  <c i="4" r="BK88"/>
  <c i="3" r="BK212"/>
  <c r="BK183"/>
  <c r="J126"/>
  <c r="BK118"/>
  <c i="2" r="F36"/>
  <c r="BK223"/>
  <c r="J125"/>
  <c i="3" r="J137"/>
  <c r="BK113"/>
  <c i="4" r="J106"/>
  <c i="2" r="J223"/>
  <c r="BK142"/>
  <c r="J281"/>
  <c r="J198"/>
  <c i="3" r="J160"/>
  <c r="BK103"/>
  <c r="J110"/>
  <c i="2" r="BK315"/>
  <c r="BK251"/>
  <c r="J202"/>
  <c r="J121"/>
  <c i="3" r="BK137"/>
  <c r="BK154"/>
  <c i="4" r="BK123"/>
  <c i="2" r="F35"/>
  <c r="BK229"/>
  <c r="J145"/>
  <c i="3" r="BK93"/>
  <c r="J134"/>
  <c i="4" r="BK114"/>
  <c i="2" r="J291"/>
  <c r="BK169"/>
  <c r="J315"/>
  <c r="BK129"/>
  <c i="3" r="J148"/>
  <c i="2" r="F37"/>
  <c i="4" r="BK93"/>
  <c i="2" r="J249"/>
  <c r="J174"/>
  <c i="3" r="J188"/>
  <c r="J93"/>
  <c i="2" r="J238"/>
  <c r="J129"/>
  <c r="BK294"/>
  <c r="BK210"/>
  <c r="BK111"/>
  <c i="3" r="BK203"/>
  <c i="4" r="J88"/>
  <c i="2" r="F34"/>
  <c r="J294"/>
  <c r="J190"/>
  <c r="BK138"/>
  <c i="3" r="BK170"/>
  <c r="J130"/>
  <c i="4" r="BK118"/>
  <c i="2" r="J305"/>
  <c r="J210"/>
  <c i="3" r="J165"/>
  <c i="2" r="BK308"/>
  <c r="J134"/>
  <c r="BK249"/>
  <c r="BK186"/>
  <c r="BK98"/>
  <c i="3" r="BK134"/>
  <c i="4" r="BK111"/>
  <c i="2" r="J298"/>
  <c r="BK238"/>
  <c r="J182"/>
  <c r="BK125"/>
  <c i="3" r="BK110"/>
  <c i="4" r="J101"/>
  <c i="3" r="BK210"/>
  <c r="J212"/>
  <c r="J210"/>
  <c r="BK145"/>
  <c i="4" r="J90"/>
  <c i="3" r="BK168"/>
  <c r="BK100"/>
  <c r="J118"/>
  <c r="J170"/>
  <c i="4" r="BK106"/>
  <c i="2" r="J311"/>
  <c r="BK264"/>
  <c r="BK174"/>
  <c r="BK121"/>
  <c i="3" r="J203"/>
  <c r="J215"/>
  <c r="BK126"/>
  <c i="2" r="BK291"/>
  <c r="J138"/>
  <c i="3" r="J172"/>
  <c r="BK160"/>
  <c i="2" r="J229"/>
  <c r="J153"/>
  <c r="J34"/>
  <c r="BK305"/>
  <c r="J251"/>
  <c r="BK213"/>
  <c i="3" r="BK142"/>
  <c r="J157"/>
  <c i="2" r="BK253"/>
  <c r="BK153"/>
  <c i="3" r="J151"/>
  <c i="4" r="J86"/>
  <c i="2" r="BK268"/>
  <c r="J194"/>
  <c r="BK116"/>
  <c r="BK233"/>
  <c r="BK164"/>
  <c r="J268"/>
  <c r="BK190"/>
  <c r="BK134"/>
  <c r="J108"/>
  <c i="3" r="J200"/>
  <c r="J107"/>
  <c i="2" r="J93"/>
  <c i="3" r="J183"/>
  <c r="J168"/>
  <c r="BK165"/>
  <c i="4" r="BK101"/>
  <c r="J123"/>
  <c i="3" r="BK200"/>
  <c r="J142"/>
  <c r="BK188"/>
  <c i="4" r="J111"/>
  <c r="BK90"/>
  <c i="2" r="J273"/>
  <c r="BK145"/>
  <c r="BK108"/>
  <c i="3" r="BK157"/>
  <c r="BK208"/>
  <c i="4" r="BK86"/>
  <c i="2" l="1" r="BK173"/>
  <c r="J173"/>
  <c r="J64"/>
  <c r="T225"/>
  <c r="T272"/>
  <c i="3" r="T92"/>
  <c r="R125"/>
  <c i="2" r="R173"/>
  <c r="P225"/>
  <c r="R272"/>
  <c i="3" r="BK92"/>
  <c r="P136"/>
  <c i="2" r="P92"/>
  <c r="R163"/>
  <c r="BK232"/>
  <c r="J232"/>
  <c r="J66"/>
  <c r="BK304"/>
  <c r="J304"/>
  <c r="J69"/>
  <c i="3" r="P92"/>
  <c r="R136"/>
  <c r="R167"/>
  <c r="R187"/>
  <c r="BK207"/>
  <c r="T207"/>
  <c r="T206"/>
  <c i="2" r="T173"/>
  <c r="R225"/>
  <c r="P272"/>
  <c i="4" r="BK85"/>
  <c r="P100"/>
  <c r="BK113"/>
  <c r="J113"/>
  <c r="J63"/>
  <c i="2" r="P173"/>
  <c r="BK225"/>
  <c r="J225"/>
  <c r="J65"/>
  <c r="BK272"/>
  <c r="J272"/>
  <c r="J67"/>
  <c i="3" r="T136"/>
  <c r="BK187"/>
  <c r="J187"/>
  <c r="J67"/>
  <c i="4" r="R85"/>
  <c r="T100"/>
  <c i="2" r="BK92"/>
  <c r="J92"/>
  <c r="J61"/>
  <c r="BK163"/>
  <c r="J163"/>
  <c r="J62"/>
  <c r="P232"/>
  <c r="R304"/>
  <c r="R303"/>
  <c i="3" r="BK136"/>
  <c r="J136"/>
  <c r="J64"/>
  <c r="T167"/>
  <c r="T187"/>
  <c r="P207"/>
  <c r="P206"/>
  <c r="R207"/>
  <c r="R206"/>
  <c i="4" r="BK100"/>
  <c r="J100"/>
  <c r="J62"/>
  <c r="P113"/>
  <c i="2" r="R92"/>
  <c r="P163"/>
  <c r="R232"/>
  <c r="P304"/>
  <c r="P303"/>
  <c i="3" r="R92"/>
  <c r="R91"/>
  <c r="R90"/>
  <c r="P125"/>
  <c r="P167"/>
  <c i="4" r="P85"/>
  <c r="P84"/>
  <c r="P83"/>
  <c i="1" r="AU57"/>
  <c i="4" r="R100"/>
  <c r="R113"/>
  <c i="2" r="T92"/>
  <c r="T91"/>
  <c r="T163"/>
  <c r="T232"/>
  <c r="T304"/>
  <c r="T303"/>
  <c i="3" r="BK125"/>
  <c r="J125"/>
  <c r="J62"/>
  <c r="T125"/>
  <c r="BK167"/>
  <c r="J167"/>
  <c r="J65"/>
  <c r="P187"/>
  <c i="4" r="T85"/>
  <c r="T84"/>
  <c r="T83"/>
  <c r="T113"/>
  <c i="3" r="BK174"/>
  <c r="J174"/>
  <c r="J66"/>
  <c i="2" r="BK314"/>
  <c r="J314"/>
  <c r="J70"/>
  <c i="3" r="BK214"/>
  <c r="J214"/>
  <c r="J70"/>
  <c r="BK133"/>
  <c r="J133"/>
  <c r="J63"/>
  <c r="J92"/>
  <c r="J61"/>
  <c i="4" r="J55"/>
  <c r="F80"/>
  <c r="BE106"/>
  <c i="3" r="J207"/>
  <c r="J69"/>
  <c i="4" r="BE111"/>
  <c r="BE114"/>
  <c r="J52"/>
  <c r="BE90"/>
  <c r="BE123"/>
  <c r="J54"/>
  <c r="F79"/>
  <c r="BE88"/>
  <c r="E48"/>
  <c r="BE118"/>
  <c r="BE86"/>
  <c r="BE101"/>
  <c r="BE93"/>
  <c r="BE96"/>
  <c i="3" r="E48"/>
  <c r="F55"/>
  <c r="J86"/>
  <c r="BE103"/>
  <c r="BE110"/>
  <c r="BE130"/>
  <c r="BE134"/>
  <c r="BE137"/>
  <c r="BE148"/>
  <c r="BE151"/>
  <c r="BE183"/>
  <c r="BE203"/>
  <c r="BE210"/>
  <c r="BE215"/>
  <c r="BE172"/>
  <c r="BE175"/>
  <c r="BE126"/>
  <c r="BE142"/>
  <c r="BE154"/>
  <c r="BE193"/>
  <c r="BE200"/>
  <c r="J55"/>
  <c r="BE113"/>
  <c r="BE145"/>
  <c r="BE165"/>
  <c r="BE170"/>
  <c i="2" r="BK303"/>
  <c r="J303"/>
  <c r="J68"/>
  <c i="3" r="J52"/>
  <c r="BE98"/>
  <c r="BE107"/>
  <c r="BE157"/>
  <c r="BE168"/>
  <c r="BE188"/>
  <c r="BE208"/>
  <c r="BE212"/>
  <c r="BE160"/>
  <c r="F54"/>
  <c r="BE93"/>
  <c r="BE100"/>
  <c r="BE118"/>
  <c i="1" r="BA55"/>
  <c r="BC55"/>
  <c r="BB55"/>
  <c i="2" r="E48"/>
  <c r="J52"/>
  <c r="F54"/>
  <c r="J54"/>
  <c r="F55"/>
  <c r="J55"/>
  <c r="BE93"/>
  <c r="BE98"/>
  <c r="BE108"/>
  <c r="BE111"/>
  <c r="BE116"/>
  <c r="BE121"/>
  <c r="BE125"/>
  <c r="BE129"/>
  <c r="BE134"/>
  <c r="BE138"/>
  <c r="BE142"/>
  <c r="BE145"/>
  <c r="BE148"/>
  <c r="BE153"/>
  <c r="BE164"/>
  <c r="BE169"/>
  <c r="BE174"/>
  <c r="BE182"/>
  <c r="BE186"/>
  <c r="BE190"/>
  <c r="BE194"/>
  <c r="BE198"/>
  <c r="BE202"/>
  <c r="BE210"/>
  <c r="BE213"/>
  <c r="BE223"/>
  <c r="BE226"/>
  <c r="BE229"/>
  <c r="BE233"/>
  <c r="BE238"/>
  <c r="BE249"/>
  <c r="BE251"/>
  <c r="BE253"/>
  <c r="BE264"/>
  <c r="BE268"/>
  <c r="BE273"/>
  <c r="BE281"/>
  <c r="BE291"/>
  <c r="BE294"/>
  <c r="BE298"/>
  <c r="BE305"/>
  <c r="BE308"/>
  <c r="BE311"/>
  <c r="BE315"/>
  <c i="1" r="BD55"/>
  <c r="AW55"/>
  <c i="4" r="F36"/>
  <c i="1" r="BC57"/>
  <c i="3" r="F35"/>
  <c i="1" r="BB56"/>
  <c i="4" r="F34"/>
  <c i="1" r="BA57"/>
  <c i="3" r="F34"/>
  <c i="1" r="BA56"/>
  <c i="4" r="J34"/>
  <c i="1" r="AW57"/>
  <c i="3" r="F36"/>
  <c i="1" r="BC56"/>
  <c i="4" r="F35"/>
  <c i="1" r="BB57"/>
  <c i="3" r="F37"/>
  <c i="1" r="BD56"/>
  <c i="4" r="F37"/>
  <c i="1" r="BD57"/>
  <c i="3" r="J34"/>
  <c i="1" r="AW56"/>
  <c i="2" l="1" r="T90"/>
  <c r="P91"/>
  <c r="P90"/>
  <c i="1" r="AU55"/>
  <c i="3" r="BK91"/>
  <c r="J91"/>
  <c r="J60"/>
  <c i="4" r="R84"/>
  <c r="R83"/>
  <c i="3" r="T91"/>
  <c r="T90"/>
  <c i="4" r="BK84"/>
  <c r="BK83"/>
  <c r="J83"/>
  <c r="J59"/>
  <c i="3" r="BK206"/>
  <c r="J206"/>
  <c r="J68"/>
  <c i="2" r="R91"/>
  <c r="R90"/>
  <c i="3" r="P91"/>
  <c r="P90"/>
  <c i="1" r="AU56"/>
  <c i="2" r="BK91"/>
  <c r="J91"/>
  <c r="J60"/>
  <c i="4" r="J85"/>
  <c r="J61"/>
  <c r="F33"/>
  <c i="1" r="AZ57"/>
  <c r="BB54"/>
  <c r="W31"/>
  <c r="BD54"/>
  <c r="W33"/>
  <c i="4" r="J33"/>
  <c i="1" r="AV57"/>
  <c r="AT57"/>
  <c r="BC54"/>
  <c r="W32"/>
  <c i="3" r="J33"/>
  <c i="1" r="AV56"/>
  <c r="AT56"/>
  <c i="2" r="F33"/>
  <c i="1" r="AZ55"/>
  <c i="2" r="J33"/>
  <c i="1" r="AV55"/>
  <c r="AT55"/>
  <c r="BA54"/>
  <c r="W30"/>
  <c i="3" r="F33"/>
  <c i="1" r="AZ56"/>
  <c i="2" l="1" r="BK90"/>
  <c r="J90"/>
  <c r="J59"/>
  <c i="4" r="J84"/>
  <c r="J60"/>
  <c i="3" r="BK90"/>
  <c r="J90"/>
  <c i="1" r="AW54"/>
  <c r="AK30"/>
  <c i="4" r="J30"/>
  <c i="1" r="AG57"/>
  <c i="3" r="J30"/>
  <c i="1" r="AG56"/>
  <c r="AX54"/>
  <c r="AU54"/>
  <c i="2" r="J30"/>
  <c i="1" r="AG55"/>
  <c r="AZ54"/>
  <c r="W29"/>
  <c r="AY54"/>
  <c i="3" l="1" r="J39"/>
  <c i="4" r="J39"/>
  <c i="3" r="J59"/>
  <c i="2" r="J39"/>
  <c i="1" r="AN55"/>
  <c r="AN56"/>
  <c r="AN57"/>
  <c r="AV54"/>
  <c r="AK29"/>
  <c r="AG54"/>
  <c r="AK26"/>
  <c l="1"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<sst xmlns="http://schemas.openxmlformats.org/spreadsheetml/2006/main">
  <si>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</si>
  <si>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</si>
  <si>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</si>
  <si>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</si>
  <si>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</si>
  <si>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{5130b4e4-707e-437d-9bd5-2d9c636a8261}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</si>
  <si>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</si>
  <si>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</si>
  <si>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</si>
  <si>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</si>
  <si>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</si>
  <si>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</si>
  <si>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</si>
  <si>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</si>
  <si>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0175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</si>
  <si>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</si>
  <si>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</si>
  <si>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DÝŠINA-ŠKOLNÍ ULICE - REKONSTRUKCE MK</t>
  </si>
  <si>
    <t>KSO:</t>
  </si>
  <si>
    <t/>
  </si>
  <si>
    <t>CC-CZ:</t>
  </si>
  <si>
    <t>Místo:</t>
  </si>
  <si>
    <t xml:space="preserve"> </t>
  </si>
  <si>
    <t>Datum:</t>
  </si>
  <si>
    <t>25. 11. 2020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</si>
  <si>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</si>
  <si>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</si>
  <si>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</si>
  <si>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</si>
  <si>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</si>
  <si>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</si>
  <si>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</si>
  <si>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</si>
  <si>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</si>
  <si>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</si>
  <si>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</si>
  <si>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</si>
  <si>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</si>
  <si>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</si>
  <si>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</si>
  <si>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</si>
  <si>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</si>
  <si>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</si>
  <si>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</si>
  <si>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</si>
  <si>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</si>
  <si>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</si>
  <si>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</si>
  <si>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</si>
  <si>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</si>
  <si>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</si>
  <si>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</si>
  <si>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</si>
  <si>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</si>
  <si>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</si>
  <si>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</si>
  <si>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</si>
  <si>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</si>
  <si>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</si>
  <si>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</si>
  <si>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</si>
  <si>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</si>
  <si>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</si>
  <si>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</si>
  <si>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</si>
  <si>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</si>
  <si>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</si>
  <si>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</si>
  <si>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</si>
  <si>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</si>
  <si>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</si>
  <si>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</si>
  <si>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</si>
  <si>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</si>
  <si>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101.1</t>
  </si>
  <si>
    <t>1.ETAPA</t>
  </si>
  <si>
    <t>STA</t>
  </si>
  <si>
    <t>1</t>
  </si>
  <si>
    <t>{3c697fa7-b8d1-4d54-9f3c-4470ba97f6c7}</t>
  </si>
  <si>
    <t>2</t>
  </si>
  <si>
    <t>SO 101.2</t>
  </si>
  <si>
    <t>2.ETAPA - UZNATELNÉ</t>
  </si>
  <si>
    <t>{c435b09d-384b-4df7-b2ab-cf32b68637fa}</t>
  </si>
  <si>
    <t>SO 101.3</t>
  </si>
  <si>
    <t>2.ETAPA - NEUZNATELNÉ</t>
  </si>
  <si>
    <t>{be262635-0b74-45d7-ac54-f3d92d3f2f4c}</t>
  </si>
  <si>
    <t>KRYCÍ LIST SOUPISU PRACÍ</t>
  </si>
  <si>
    <t>Objekt:</t>
  </si>
  <si>
    <t>SO 101.1 - 1.ETAPA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</si>
  <si>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</si>
  <si>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</si>
  <si>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</si>
  <si>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</si>
  <si>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</si>
  <si>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</si>
  <si>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</si>
  <si>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</si>
  <si>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</si>
  <si>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</si>
  <si>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</si>
  <si>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</si>
  <si>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</si>
  <si>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</si>
  <si>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</si>
  <si>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</si>
  <si>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</si>
  <si>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</si>
  <si>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</si>
  <si>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</si>
  <si>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</si>
  <si>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</si>
  <si>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</si>
  <si>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</si>
  <si>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</si>
  <si>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</si>
  <si>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</si>
  <si>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</si>
  <si>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</si>
  <si>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</si>
  <si>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</si>
  <si>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</si>
  <si>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M</t>
  </si>
  <si>
    <t>999100100</t>
  </si>
  <si>
    <t>Sanace - Výměna nevhodné podložní zeminy (odkop zeminy, odvoz, skládkovné, dovoz vhodného materiálu vč. nákupu, pokládka se zhutněním)</t>
  </si>
  <si>
    <t>m3</t>
  </si>
  <si>
    <t>VL.POLOŽKA</t>
  </si>
  <si>
    <t>8</t>
  </si>
  <si>
    <t>4</t>
  </si>
  <si>
    <t>1155305124</t>
  </si>
  <si>
    <t>PP</t>
  </si>
  <si>
    <t>P</t>
  </si>
  <si>
    <t xml:space="preserve">Poznámka k položce:_x000d_
výměna počítána v 50%  povrchu tl. 300mm</t>
  </si>
  <si>
    <t>VV</t>
  </si>
  <si>
    <t>(3018-1117)*0,3</t>
  </si>
  <si>
    <t>570,3*0,5 'Přepočtené koeficientem množství</t>
  </si>
  <si>
    <t>K</t>
  </si>
  <si>
    <t>113106171</t>
  </si>
  <si>
    <t>Rozebrání dlažeb vozovek ze zámkové dlažby s ložem z kameniva ručně</t>
  </si>
  <si>
    <t>m2</t>
  </si>
  <si>
    <t>CS ÚRS 2025 01</t>
  </si>
  <si>
    <t>-11632715</t>
  </si>
  <si>
    <t>Rozebrání dlažeb a dílců vozovek a ploch s přemístěním hmot na skládku na vzdálenost do 3 m nebo s naložením na dopravní prostředek, s jakoukoliv výplní spár ručně ze zámkové dlažby s ložem z kameniva</t>
  </si>
  <si>
    <t>Online PSC</t>
  </si>
  <si>
    <t>https://podminky.urs.cz/item/CS_URS_2025_01/113106171</t>
  </si>
  <si>
    <t>VJEZD</t>
  </si>
  <si>
    <t>18</t>
  </si>
  <si>
    <t>POPELNICE</t>
  </si>
  <si>
    <t>6</t>
  </si>
  <si>
    <t>PŘEDPOKLAD UVOLNĚNÍ DLAŽBY PŘI VYOPADNUTÍ KRAJNÍKU</t>
  </si>
  <si>
    <t>50</t>
  </si>
  <si>
    <t>Součet</t>
  </si>
  <si>
    <t>3</t>
  </si>
  <si>
    <t>113107243</t>
  </si>
  <si>
    <t>Odstranění podkladu živičného tl 150 mm strojně pl přes 200 m2</t>
  </si>
  <si>
    <t>124481359</t>
  </si>
  <si>
    <t>Odstranění podkladů nebo krytů strojně plochy jednotlivě přes 200 m2 s přemístěním hmot na skládku na vzdálenost do 20 m nebo s naložením na dopravní prostředek živičných, o tl. vrstvy přes 100 do 150 mm</t>
  </si>
  <si>
    <t>https://podminky.urs.cz/item/CS_URS_2025_01/113107243</t>
  </si>
  <si>
    <t>113202111</t>
  </si>
  <si>
    <t>Vytrhání obrub krajníků obrubníků stojatých</t>
  </si>
  <si>
    <t>m</t>
  </si>
  <si>
    <t>-161698473</t>
  </si>
  <si>
    <t>Vytrhání obrub s vybouráním lože, s přemístěním hmot na skládku na vzdálenost do 3 m nebo s naložením na dopravní prostředek z krajníků nebo obrubníků stojatých</t>
  </si>
  <si>
    <t>https://podminky.urs.cz/item/CS_URS_2025_01/113202111</t>
  </si>
  <si>
    <t>KRAJNÍK</t>
  </si>
  <si>
    <t>31-15</t>
  </si>
  <si>
    <t>5</t>
  </si>
  <si>
    <t>113204111</t>
  </si>
  <si>
    <t>Vytrhání obrub záhonových</t>
  </si>
  <si>
    <t>1496380257</t>
  </si>
  <si>
    <t>Vytrhání obrub s vybouráním lože, s přemístěním hmot na skládku na vzdálenost do 3 m nebo s naložením na dopravní prostředek záhonových</t>
  </si>
  <si>
    <t>https://podminky.urs.cz/item/CS_URS_2025_01/113204111</t>
  </si>
  <si>
    <t xml:space="preserve"> OBRUBNÍK 500/250/80</t>
  </si>
  <si>
    <t>122202203</t>
  </si>
  <si>
    <t>Odkopávky a prokopávky nezapažené pro silnice objemu do 5000 m3 v hornině tř. 3</t>
  </si>
  <si>
    <t>-1083509834</t>
  </si>
  <si>
    <t>Odkopávky a prokopávky nezapažené pro silnice s přemístěním výkopku v příčných profilech na vzdálenost do 15 m nebo s naložením na dopravní prostředek v hornině tř. 3 přes 1 000 do 5 000 m3</t>
  </si>
  <si>
    <t>https://podminky.urs.cz/item/CS_URS_2025_01/122202203</t>
  </si>
  <si>
    <t>(3018-1117)*0,35</t>
  </si>
  <si>
    <t>7</t>
  </si>
  <si>
    <t>162701105</t>
  </si>
  <si>
    <t>Vodorovné přemístění do 10000 m výkopku/sypaniny z horniny tř. 1 až 4</t>
  </si>
  <si>
    <t>546263020</t>
  </si>
  <si>
    <t>Vodorovné přemístění výkopku nebo sypaniny po suchu na obvyklém dopravním prostředku, bez naložení výkopku, avšak se složením bez rozhrnutí z horniny tř. 1 až 4 na vzdálenost přes 9 000 do 10 000 m</t>
  </si>
  <si>
    <t>https://podminky.urs.cz/item/CS_URS_2025_01/162701105</t>
  </si>
  <si>
    <t>665,35</t>
  </si>
  <si>
    <t>162701109</t>
  </si>
  <si>
    <t>Příplatek k vodorovnému přemístění výkopku/sypaniny z horniny tř. 1 až 4 ZKD 1000 m přes 10000 m</t>
  </si>
  <si>
    <t>-387310629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</si>
  <si>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</si>
  <si>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https://podminky.urs.cz/item/CS_URS_2025_01/162701109</t>
  </si>
  <si>
    <t>Poznámka k položce:_x000d_
skládka do 20km</t>
  </si>
  <si>
    <t>665,35*10 'Přepočtené koeficientem množství</t>
  </si>
  <si>
    <t>9</t>
  </si>
  <si>
    <t>181301101</t>
  </si>
  <si>
    <t>Rozprostření ornice tl vrstvy do 100 mm pl do 500 m2 v rovině nebo ve svahu do 1:5</t>
  </si>
  <si>
    <t>2017485691</t>
  </si>
  <si>
    <t>Rozprostření a urovnání ornice v rovině nebo ve svahu sklonu do 1:5 při souvislé ploše do 500 m2, tl. vrstvy do 100 mm</t>
  </si>
  <si>
    <t>https://podminky.urs.cz/item/CS_URS_2025_01/181301101</t>
  </si>
  <si>
    <t>410-100</t>
  </si>
  <si>
    <t>10</t>
  </si>
  <si>
    <t>181411131</t>
  </si>
  <si>
    <t>Založení parkového trávníku výsevem plochy do 1000 m2 v rovině a ve svahu do 1:5</t>
  </si>
  <si>
    <t>662889034</t>
  </si>
  <si>
    <t>Založení trávníku na půdě předem připravené plochy do 1000 m2 výsevem včetně utažení parkového v rovině nebo na svahu do 1:5</t>
  </si>
  <si>
    <t>https://podminky.urs.cz/item/CS_URS_2025_01/181411131</t>
  </si>
  <si>
    <t>11</t>
  </si>
  <si>
    <t>00572410</t>
  </si>
  <si>
    <t>osivo směs travní parková</t>
  </si>
  <si>
    <t>kg</t>
  </si>
  <si>
    <t>811750063</t>
  </si>
  <si>
    <t>310*0,015 'Přepočtené koeficientem množství</t>
  </si>
  <si>
    <t>10364101</t>
  </si>
  <si>
    <t xml:space="preserve">zemina pro terénní úpravy -  ornice</t>
  </si>
  <si>
    <t>t</t>
  </si>
  <si>
    <t>-74369068</t>
  </si>
  <si>
    <t>310*0,1*1,8</t>
  </si>
  <si>
    <t>13</t>
  </si>
  <si>
    <t>181951101</t>
  </si>
  <si>
    <t>Úprava pláně v hornině tř. 1 až 4 bez zhutnění</t>
  </si>
  <si>
    <t>-356323343</t>
  </si>
  <si>
    <t>Úprava pláně vyrovnáním výškových rozdílů v hornině tř. 1 až 4 bez zhutnění</t>
  </si>
  <si>
    <t>https://podminky.urs.cz/item/CS_URS_2025_01/181951101</t>
  </si>
  <si>
    <t>TRÁVNÍK</t>
  </si>
  <si>
    <t>14</t>
  </si>
  <si>
    <t>181951102</t>
  </si>
  <si>
    <t>Úprava pláně v hornině tř. 1 až 4 se zhutněním</t>
  </si>
  <si>
    <t>-1260817609</t>
  </si>
  <si>
    <t>Úprava pláně vyrovnáním výškových rozdílů v hornině tř. 1 až 4 se zhutněním</t>
  </si>
  <si>
    <t>https://podminky.urs.cz/item/CS_URS_2025_01/181951102</t>
  </si>
  <si>
    <t>VOZOVKA</t>
  </si>
  <si>
    <t>1901</t>
  </si>
  <si>
    <t>17</t>
  </si>
  <si>
    <t>VCHODY</t>
  </si>
  <si>
    <t>Zakládání</t>
  </si>
  <si>
    <t>15</t>
  </si>
  <si>
    <t>213141112</t>
  </si>
  <si>
    <t>Zřízení vrstvy z geotextilie v rovině nebo ve sklonu do 1:5 š do 6 m</t>
  </si>
  <si>
    <t>1886269210</t>
  </si>
  <si>
    <t>Zřízení vrstvy z geotextilie filtrační, separační, odvodňovací, ochranné, výztužné nebo protierozní v rovině nebo ve sklonu do 1:5, šířky přes 3 do 6 m</t>
  </si>
  <si>
    <t>https://podminky.urs.cz/item/CS_URS_2025_01/213141112</t>
  </si>
  <si>
    <t>3050-1120</t>
  </si>
  <si>
    <t>1930*1,15 'Přepočtené koeficientem množství</t>
  </si>
  <si>
    <t>16</t>
  </si>
  <si>
    <t>69311068</t>
  </si>
  <si>
    <t>geotextilie netkaná separační, ochranná, filtrační, drenážní PP 300g/m2</t>
  </si>
  <si>
    <t>-1830408483</t>
  </si>
  <si>
    <t>Svislé a kompletní konstrukce</t>
  </si>
  <si>
    <t>Komunikace pozemní</t>
  </si>
  <si>
    <t>564851111</t>
  </si>
  <si>
    <t>Podklad ze štěrkodrtě ŠD tl 150 mm</t>
  </si>
  <si>
    <t>-149710084</t>
  </si>
  <si>
    <t>Podklad ze štěrkodrti ŠD s rozprostřením a zhutněním, po zhutnění tl. 150 mm</t>
  </si>
  <si>
    <t>https://podminky.urs.cz/item/CS_URS_2025_01/564851111</t>
  </si>
  <si>
    <t>VJEZDY</t>
  </si>
  <si>
    <t>20+18+17</t>
  </si>
  <si>
    <t>VCHODY + CHODNÍK</t>
  </si>
  <si>
    <t>2,5</t>
  </si>
  <si>
    <t>564861111</t>
  </si>
  <si>
    <t>Podklad ze štěrkodrtě ŠD tl 200 mm</t>
  </si>
  <si>
    <t>11234700</t>
  </si>
  <si>
    <t>Podklad ze štěrkodrti ŠD s rozprostřením a zhutněním, po zhutnění tl. 200 mm</t>
  </si>
  <si>
    <t>https://podminky.urs.cz/item/CS_URS_2025_01/564861111</t>
  </si>
  <si>
    <t>3018-1117</t>
  </si>
  <si>
    <t>19</t>
  </si>
  <si>
    <t>564952111</t>
  </si>
  <si>
    <t>Podklad z mechanicky zpevněného kameniva MZK tl 150 mm</t>
  </si>
  <si>
    <t>-328329357</t>
  </si>
  <si>
    <t>Podklad z mechanicky zpevněného kameniva MZK (minerální beton) s rozprostřením a s hutněním, po zhutnění tl. 150 mm</t>
  </si>
  <si>
    <t>https://podminky.urs.cz/item/CS_URS_2025_01/564952111</t>
  </si>
  <si>
    <t>20</t>
  </si>
  <si>
    <t>565135111</t>
  </si>
  <si>
    <t>Asfaltový beton vrstva podkladní ACP 16 (obalované kamenivo OKS) tl 50 mm š do 3 m</t>
  </si>
  <si>
    <t>-1103037831</t>
  </si>
  <si>
    <t>Asfaltový beton vrstva podkladní ACP 16 (obalované kamenivo střednězrnné - OKS) s rozprostřením a zhutněním v pruhu šířky do 3 m, po zhutnění tl. 50 mm</t>
  </si>
  <si>
    <t>https://podminky.urs.cz/item/CS_URS_2025_01/565135111</t>
  </si>
  <si>
    <t>573211108</t>
  </si>
  <si>
    <t>Postřik živičný spojovací z asfaltu v množství 0,40 kg/m2</t>
  </si>
  <si>
    <t>78204621</t>
  </si>
  <si>
    <t>Postřik spojovací PS bez posypu kamenivem z asfaltu silničního, v množství 0,40 kg/m2</t>
  </si>
  <si>
    <t>https://podminky.urs.cz/item/CS_URS_2025_01/573211108</t>
  </si>
  <si>
    <t>22</t>
  </si>
  <si>
    <t>577144111</t>
  </si>
  <si>
    <t>Asfaltový beton vrstva obrusná ACO 11 (ABS) tř. I tl 50 mm š do 3 m z nemodifikovaného asfaltu</t>
  </si>
  <si>
    <t>-1305729618</t>
  </si>
  <si>
    <t>Asfaltový beton vrstva obrusná ACO 11 (ABS) s rozprostřením a se zhutněním z nemodifikovaného asfaltu v pruhu šířky do 3 m tř. I, po zhutnění tl. 50 mm</t>
  </si>
  <si>
    <t>https://podminky.urs.cz/item/CS_URS_2025_01/577144111</t>
  </si>
  <si>
    <t>23</t>
  </si>
  <si>
    <t>596211110</t>
  </si>
  <si>
    <t>Kladení zámkové dlažby komunikací pro pěší tl 60 mm skupiny A pl do 50 m2</t>
  </si>
  <si>
    <t>-1959521793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</si>
  <si>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</si>
  <si>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https://podminky.urs.cz/item/CS_URS_2025_01/596211110</t>
  </si>
  <si>
    <t>ZNOVUOSAZENÍ DLAŽBY PO UVOLNĚNÍ OBRUBY</t>
  </si>
  <si>
    <t>30+6</t>
  </si>
  <si>
    <t>2,0</t>
  </si>
  <si>
    <t>24</t>
  </si>
  <si>
    <t>59245018</t>
  </si>
  <si>
    <t>dlažba skladebná betonová 200x100x60mm přírodní</t>
  </si>
  <si>
    <t>-194421009</t>
  </si>
  <si>
    <t>25</t>
  </si>
  <si>
    <t>596212211</t>
  </si>
  <si>
    <t>Kladení zámkové dlažby pozemních komunikací tl 80 mm skupiny A pl do 100 m2</t>
  </si>
  <si>
    <t>-228619880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</si>
  <si>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50 do 100 m2</t>
  </si>
  <si>
    <t>https://podminky.urs.cz/item/CS_URS_2025_01/596212211</t>
  </si>
  <si>
    <t xml:space="preserve">UVOLNĚNÁ </t>
  </si>
  <si>
    <t>PŘEDPOKLAD PŘESKLÁDÁNÍ PO UVOLNĚNÍ OBRUBNÍKU</t>
  </si>
  <si>
    <t>NOVÉ VJEZDY</t>
  </si>
  <si>
    <t>26</t>
  </si>
  <si>
    <t>59245020</t>
  </si>
  <si>
    <t>dlažba skladebná betonová 200x100x80mm přírodní</t>
  </si>
  <si>
    <t>1309230846</t>
  </si>
  <si>
    <t>Trubní vedení</t>
  </si>
  <si>
    <t>27</t>
  </si>
  <si>
    <t>899331111</t>
  </si>
  <si>
    <t>Výšková úprava uličního vstupu nebo vpusti do 200 mm zvýšením poklopu</t>
  </si>
  <si>
    <t>kus</t>
  </si>
  <si>
    <t>1969027373</t>
  </si>
  <si>
    <t>https://podminky.urs.cz/item/CS_URS_2025_01/899331111</t>
  </si>
  <si>
    <t>28</t>
  </si>
  <si>
    <t>899431111</t>
  </si>
  <si>
    <t>Výšková úprava uličního vstupu nebo vpusti do 200 mm zvýšením krycího hrnce, šoupěte nebo hydrantu</t>
  </si>
  <si>
    <t>951648951</t>
  </si>
  <si>
    <t>Výšková úprava uličního vstupu nebo vpusti do 200 mm zvýšením krycího hrnce, šoupěte nebo hydrantu bez úpravy armatur</t>
  </si>
  <si>
    <t>https://podminky.urs.cz/item/CS_URS_2025_01/899431111</t>
  </si>
  <si>
    <t>Ostatní konstrukce a práce, bourání</t>
  </si>
  <si>
    <t>29</t>
  </si>
  <si>
    <t>915131116</t>
  </si>
  <si>
    <t>Vodorovné dopravní značení přechody pro chodce, šipky, symboly retroreflexní žlutá barva</t>
  </si>
  <si>
    <t>-1062686421</t>
  </si>
  <si>
    <t>Vodorovné dopravní značení stříkané barvou přechody pro chodce, šipky, symboly žluté retroreflexní</t>
  </si>
  <si>
    <t>https://podminky.urs.cz/item/CS_URS_2025_01/915131116</t>
  </si>
  <si>
    <t>V11a - ZASTÁVKA BUS</t>
  </si>
  <si>
    <t>30</t>
  </si>
  <si>
    <t>916231213</t>
  </si>
  <si>
    <t>Osazení chodníkového obrubníku betonového stojatého s boční opěrou do lože z betonu prostého</t>
  </si>
  <si>
    <t>1549225432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</si>
  <si>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</si>
  <si>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https://podminky.urs.cz/item/CS_URS_2025_01/916231213</t>
  </si>
  <si>
    <t>OBRUBA 500/250/80</t>
  </si>
  <si>
    <t>U POPELNIC</t>
  </si>
  <si>
    <t>ZAHRADNÍ U VCHODŮ</t>
  </si>
  <si>
    <t>31</t>
  </si>
  <si>
    <t>59217037</t>
  </si>
  <si>
    <t>obrubník betonový parkový přírodní 500x50x200mm</t>
  </si>
  <si>
    <t>651104458</t>
  </si>
  <si>
    <t>32</t>
  </si>
  <si>
    <t>59217036</t>
  </si>
  <si>
    <t>obrubník betonový parkový přírodní 500x80x250mm</t>
  </si>
  <si>
    <t>1139470447</t>
  </si>
  <si>
    <t>33</t>
  </si>
  <si>
    <t>916241213</t>
  </si>
  <si>
    <t>Osazení obrubníku kamenného stojatého s boční opěrou do lože z betonu prostého</t>
  </si>
  <si>
    <t>134084293</t>
  </si>
  <si>
    <t>Osazení obrubníku kamenného se zřízením lože, s vyplněním a zatřením spár cementovou maltou stojatého s boční opěrou z betonu prostého, do lože z betonu prostého</t>
  </si>
  <si>
    <t>https://podminky.urs.cz/item/CS_URS_2025_01/916241213</t>
  </si>
  <si>
    <t xml:space="preserve">OSAZENÍ KRAJNÍKU </t>
  </si>
  <si>
    <t>UVOLNĚNÝ</t>
  </si>
  <si>
    <t>PŘEDPOKLAD UVOLNĚNÍ</t>
  </si>
  <si>
    <t>OSAZENÍ VYBOURANÉHO + NOVÉHO</t>
  </si>
  <si>
    <t>263-83</t>
  </si>
  <si>
    <t>34</t>
  </si>
  <si>
    <t>58380001</t>
  </si>
  <si>
    <t>krajník kamenný žulový silniční 130x200x300-800mm</t>
  </si>
  <si>
    <t>1095474435</t>
  </si>
  <si>
    <t>PŘEDPOKLAD NÁKUPU 100M - NENÍ NA SKLADĚ OBCE A NENÍ ANI NA STAVBĚ</t>
  </si>
  <si>
    <t>35</t>
  </si>
  <si>
    <t>919732211</t>
  </si>
  <si>
    <t>Styčná spára napojení nového živičného povrchu na stávající za tepla š 15 mm hl 25 mm s prořezáním</t>
  </si>
  <si>
    <t>-2117292242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</si>
  <si>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</si>
  <si>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https://podminky.urs.cz/item/CS_URS_2025_01/919732211</t>
  </si>
  <si>
    <t>(22+17+17,5+7,5)-30</t>
  </si>
  <si>
    <t>997</t>
  </si>
  <si>
    <t>Přesun sutě</t>
  </si>
  <si>
    <t>36</t>
  </si>
  <si>
    <t>997221571</t>
  </si>
  <si>
    <t>Vodorovná doprava vybouraných hmot do 1 km</t>
  </si>
  <si>
    <t>-1190099188</t>
  </si>
  <si>
    <t>Vodorovná doprava vybouraných hmot bez naložení, ale se složením a s hrubým urovnáním na vzdálenost do 1 km</t>
  </si>
  <si>
    <t>https://podminky.urs.cz/item/CS_URS_2025_01/997221571</t>
  </si>
  <si>
    <t>obrubníky -beton</t>
  </si>
  <si>
    <t>0,24</t>
  </si>
  <si>
    <t>asf. kry</t>
  </si>
  <si>
    <t>601</t>
  </si>
  <si>
    <t>37</t>
  </si>
  <si>
    <t>997221579</t>
  </si>
  <si>
    <t>Příplatek ZKD 1 km u vodorovné dopravy vybouraných hmot</t>
  </si>
  <si>
    <t>-1488343514</t>
  </si>
  <si>
    <t>Vodorovná doprava vybouraných hmot bez naložení, ale se složením a s hrubým urovnáním na vzdálenost Příplatek k ceně za každý další i započatý 1 km přes 1 km</t>
  </si>
  <si>
    <t>https://podminky.urs.cz/item/CS_URS_2025_01/997221579</t>
  </si>
  <si>
    <t xml:space="preserve">Poznámka k položce:_x000d_
skládka do 20km_x000d_
</t>
  </si>
  <si>
    <t>601,24*19 'Přepočtené koeficientem množství</t>
  </si>
  <si>
    <t>38</t>
  </si>
  <si>
    <t>997221815</t>
  </si>
  <si>
    <t>Poplatek za uložení na skládce (skládkovné) stavebního odpadu betonového kód odpadu 170 101</t>
  </si>
  <si>
    <t>-1518248507</t>
  </si>
  <si>
    <t>Poplatek za uložení stavebního odpadu na skládce (skládkovné) z prostého betonu zatříděného do Katalogu odpadů pod kódem 170 101</t>
  </si>
  <si>
    <t>https://podminky.urs.cz/item/CS_URS_2025_01/997221815</t>
  </si>
  <si>
    <t>39</t>
  </si>
  <si>
    <t>997221845</t>
  </si>
  <si>
    <t>Poplatek za uložení na skládce (skládkovné) odpadu asfaltového bez dehtu kód odpadu 170 302</t>
  </si>
  <si>
    <t>-381579308</t>
  </si>
  <si>
    <t>Poplatek za uložení stavebního odpadu na skládce (skládkovné) asfaltového bez obsahu dehtu zatříděného do Katalogu odpadů pod kódem 170 302</t>
  </si>
  <si>
    <t>https://podminky.urs.cz/item/CS_URS_2025_01/997221845</t>
  </si>
  <si>
    <t>40</t>
  </si>
  <si>
    <t>997221855</t>
  </si>
  <si>
    <t>Poplatek za uložení na skládce (skládkovné) zeminy a kameniva kód odpadu 170 504</t>
  </si>
  <si>
    <t>696758551</t>
  </si>
  <si>
    <t>Poplatek za uložení stavebního odpadu na skládce (skládkovné) zeminy a kameniva zatříděného do Katalogu odpadů pod kódem 170 504</t>
  </si>
  <si>
    <t>https://podminky.urs.cz/item/CS_URS_2025_01/997221855</t>
  </si>
  <si>
    <t>665,35*1,8 'Přepočtené koeficientem množství</t>
  </si>
  <si>
    <t>VRN</t>
  </si>
  <si>
    <t>Vedlejší rozpočtové náklady</t>
  </si>
  <si>
    <t>VRN1</t>
  </si>
  <si>
    <t>Průzkumné, geodetické a projektové práce</t>
  </si>
  <si>
    <t>41</t>
  </si>
  <si>
    <t>012103000</t>
  </si>
  <si>
    <t>Geodetické práce před výstavbou</t>
  </si>
  <si>
    <t>KUS</t>
  </si>
  <si>
    <t>1024</t>
  </si>
  <si>
    <t>-460634827</t>
  </si>
  <si>
    <t>Geodetické práce před výstavbou-VYTYČENÍ STAVBY</t>
  </si>
  <si>
    <t>https://podminky.urs.cz/item/CS_URS_2025_01/012103000</t>
  </si>
  <si>
    <t>42</t>
  </si>
  <si>
    <t>012303000</t>
  </si>
  <si>
    <t>Geodetické práce po výstavbě</t>
  </si>
  <si>
    <t>1978979981</t>
  </si>
  <si>
    <t>Geodetické práce po výstavbě- ZAMĚŘENÍ SKUTEČNÉHO STAVU</t>
  </si>
  <si>
    <t>https://podminky.urs.cz/item/CS_URS_2025_01/012303000</t>
  </si>
  <si>
    <t>43</t>
  </si>
  <si>
    <t>013254000</t>
  </si>
  <si>
    <t>Dokumentace skutečného provedení stavby</t>
  </si>
  <si>
    <t>375727929</t>
  </si>
  <si>
    <t>https://podminky.urs.cz/item/CS_URS_2025_01/013254000</t>
  </si>
  <si>
    <t>VRN3</t>
  </si>
  <si>
    <t>Zařízení staveniště</t>
  </si>
  <si>
    <t>44</t>
  </si>
  <si>
    <t>034303000</t>
  </si>
  <si>
    <t>Dopravní značení na staveništi</t>
  </si>
  <si>
    <t>947091895</t>
  </si>
  <si>
    <t>Dopravní značení na staveništi - DIO</t>
  </si>
  <si>
    <t>https://podminky.urs.cz/item/CS_URS_2025_01/034303000</t>
  </si>
  <si>
    <t>SO 101.2 - 2.ETAPA - UZNATELNÉ</t>
  </si>
  <si>
    <t>469390187</t>
  </si>
  <si>
    <t>1117*0,3</t>
  </si>
  <si>
    <t>335,1*0,5 'Přepočtené koeficientem množství</t>
  </si>
  <si>
    <t>113106183</t>
  </si>
  <si>
    <t>Rozebrání dlažeb vozovek z velkých kostek s ložem z kameniva strojně pl do 50 m2</t>
  </si>
  <si>
    <t>CS ÚRS 2019 01</t>
  </si>
  <si>
    <t>823001931</t>
  </si>
  <si>
    <t>Rozebrání dlažeb a dílců vozovek a ploch s přemístěním hmot na skládku na vzdálenost do 3 m nebo s naložením na dopravní prostředek, s jakoukoliv výplní spár strojně plochy jednotlivě do 50 m2 z velkých kostek s ložem z kameniva</t>
  </si>
  <si>
    <t>CS ÚRS 2020 01</t>
  </si>
  <si>
    <t>-1145131033</t>
  </si>
  <si>
    <t>1117</t>
  </si>
  <si>
    <t>-1864805469</t>
  </si>
  <si>
    <t>-799381265</t>
  </si>
  <si>
    <t>1117*0,35 'Přepočtené koeficientem množství</t>
  </si>
  <si>
    <t>1732232542</t>
  </si>
  <si>
    <t>390,95</t>
  </si>
  <si>
    <t>2074709357</t>
  </si>
  <si>
    <t>390,95*10 'Přepočtené koeficientem množství</t>
  </si>
  <si>
    <t>-973163174</t>
  </si>
  <si>
    <t>1646273961</t>
  </si>
  <si>
    <t>1117*1,15 'Přepočtené koeficientem množství</t>
  </si>
  <si>
    <t>1902272230</t>
  </si>
  <si>
    <t>359901111</t>
  </si>
  <si>
    <t>Vyčištění uliční vpusti - tlakovou vodou včetně přípojky</t>
  </si>
  <si>
    <t>-1834304482</t>
  </si>
  <si>
    <t>1102872225</t>
  </si>
  <si>
    <t>ÚČELOVÁ KOMUNIKACE K ZŠ</t>
  </si>
  <si>
    <t>98729992</t>
  </si>
  <si>
    <t>1865026700</t>
  </si>
  <si>
    <t>-221054962</t>
  </si>
  <si>
    <t>-1678417478</t>
  </si>
  <si>
    <t>-1949214078</t>
  </si>
  <si>
    <t>591111111</t>
  </si>
  <si>
    <t>Kladení dlažby z kostek velkých z kamene do lože z kameniva těženého tl 50 mm</t>
  </si>
  <si>
    <t>-1889720524</t>
  </si>
  <si>
    <t>Kladení dlažby z kostek s provedením lože do tl. 50 mm, s vyplněním spár, s dvojím beraněním a se smetením přebytečného materiálu na krajnici velkých z kamene, do lože z kameniva těženého</t>
  </si>
  <si>
    <t xml:space="preserve">Poznámka k položce:_x000d_
ZNOVUOSAZENÍ KAMENNÉ DLAŽBY U ŠKOLY </t>
  </si>
  <si>
    <t>-54264401</t>
  </si>
  <si>
    <t>-1920556983</t>
  </si>
  <si>
    <t>899231111</t>
  </si>
  <si>
    <t>Výšková úprava uličního vstupu nebo vpusti do 200 mm zvýšením mříže</t>
  </si>
  <si>
    <t>1758986045</t>
  </si>
  <si>
    <t>-1446843201</t>
  </si>
  <si>
    <t>-1097555859</t>
  </si>
  <si>
    <t>-882239895</t>
  </si>
  <si>
    <t>83</t>
  </si>
  <si>
    <t>1129562792</t>
  </si>
  <si>
    <t>-462785217</t>
  </si>
  <si>
    <t>353</t>
  </si>
  <si>
    <t>-1004809460</t>
  </si>
  <si>
    <t>353*19 'Přepočtené koeficientem množství</t>
  </si>
  <si>
    <t>353011128</t>
  </si>
  <si>
    <t>-1606905773</t>
  </si>
  <si>
    <t>390,95*1,8 'Přepočtené koeficientem množství</t>
  </si>
  <si>
    <t>61708731</t>
  </si>
  <si>
    <t>-1804600557</t>
  </si>
  <si>
    <t>1013987581</t>
  </si>
  <si>
    <t>262967237</t>
  </si>
  <si>
    <t>SO 101.3 - 2.ETAPA - NEUZNATELNÉ</t>
  </si>
  <si>
    <t>-1366367863</t>
  </si>
  <si>
    <t>-1297355208</t>
  </si>
  <si>
    <t>-1955274966</t>
  </si>
  <si>
    <t>100*0,015 'Přepočtené koeficientem množství</t>
  </si>
  <si>
    <t>-304594863</t>
  </si>
  <si>
    <t>100*0,1*1,8</t>
  </si>
  <si>
    <t>-507782073</t>
  </si>
  <si>
    <t>100</t>
  </si>
  <si>
    <t>427897185</t>
  </si>
  <si>
    <t>637358105</t>
  </si>
  <si>
    <t>1189790508</t>
  </si>
  <si>
    <t>915111112</t>
  </si>
  <si>
    <t>Vodorovné dopravní značení dělící čáry souvislé š 125 mm retroreflexní bílá barva</t>
  </si>
  <si>
    <t>-257222123</t>
  </si>
  <si>
    <t>Vodorovné dopravní značení stříkané barvou dělící čára šířky 125 mm souvislá bílá retroreflexní</t>
  </si>
  <si>
    <t>VODÍCÍ PÁS MÍSTA PRO PŘECHÁZENÍ</t>
  </si>
  <si>
    <t>3*6</t>
  </si>
  <si>
    <t>-1671147397</t>
  </si>
  <si>
    <t>1151711371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</si>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</sst>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horizontal="left" vertical="center"/>
    </xf>
    <xf numFmtId="0" fontId="40" fillId="0" borderId="0" xfId="1" applyFont="1" applyAlignment="1" applyProtection="1">
      <alignment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71" TargetMode="External" /><Relationship Id="rId2" Type="http://schemas.openxmlformats.org/officeDocument/2006/relationships/hyperlink" Target="https://podminky.urs.cz/item/CS_URS_2025_01/113107243" TargetMode="External" /><Relationship Id="rId3" Type="http://schemas.openxmlformats.org/officeDocument/2006/relationships/hyperlink" Target="https://podminky.urs.cz/item/CS_URS_2025_01/113202111" TargetMode="External" /><Relationship Id="rId4" Type="http://schemas.openxmlformats.org/officeDocument/2006/relationships/hyperlink" Target="https://podminky.urs.cz/item/CS_URS_2025_01/113204111" TargetMode="External" /><Relationship Id="rId5" Type="http://schemas.openxmlformats.org/officeDocument/2006/relationships/hyperlink" Target="https://podminky.urs.cz/item/CS_URS_2025_01/122202203" TargetMode="External" /><Relationship Id="rId6" Type="http://schemas.openxmlformats.org/officeDocument/2006/relationships/hyperlink" Target="https://podminky.urs.cz/item/CS_URS_2025_01/162701105" TargetMode="External" /><Relationship Id="rId7" Type="http://schemas.openxmlformats.org/officeDocument/2006/relationships/hyperlink" Target="https://podminky.urs.cz/item/CS_URS_2025_01/162701109" TargetMode="External" /><Relationship Id="rId8" Type="http://schemas.openxmlformats.org/officeDocument/2006/relationships/hyperlink" Target="https://podminky.urs.cz/item/CS_URS_2025_01/181301101" TargetMode="External" /><Relationship Id="rId9" Type="http://schemas.openxmlformats.org/officeDocument/2006/relationships/hyperlink" Target="https://podminky.urs.cz/item/CS_URS_2025_01/181411131" TargetMode="External" /><Relationship Id="rId10" Type="http://schemas.openxmlformats.org/officeDocument/2006/relationships/hyperlink" Target="https://podminky.urs.cz/item/CS_URS_2025_01/181951101" TargetMode="External" /><Relationship Id="rId11" Type="http://schemas.openxmlformats.org/officeDocument/2006/relationships/hyperlink" Target="https://podminky.urs.cz/item/CS_URS_2025_01/181951102" TargetMode="External" /><Relationship Id="rId12" Type="http://schemas.openxmlformats.org/officeDocument/2006/relationships/hyperlink" Target="https://podminky.urs.cz/item/CS_URS_2025_01/213141112" TargetMode="External" /><Relationship Id="rId13" Type="http://schemas.openxmlformats.org/officeDocument/2006/relationships/hyperlink" Target="https://podminky.urs.cz/item/CS_URS_2025_01/564851111" TargetMode="External" /><Relationship Id="rId14" Type="http://schemas.openxmlformats.org/officeDocument/2006/relationships/hyperlink" Target="https://podminky.urs.cz/item/CS_URS_2025_01/564861111" TargetMode="External" /><Relationship Id="rId15" Type="http://schemas.openxmlformats.org/officeDocument/2006/relationships/hyperlink" Target="https://podminky.urs.cz/item/CS_URS_2025_01/564952111" TargetMode="External" /><Relationship Id="rId16" Type="http://schemas.openxmlformats.org/officeDocument/2006/relationships/hyperlink" Target="https://podminky.urs.cz/item/CS_URS_2025_01/565135111" TargetMode="External" /><Relationship Id="rId17" Type="http://schemas.openxmlformats.org/officeDocument/2006/relationships/hyperlink" Target="https://podminky.urs.cz/item/CS_URS_2025_01/573211108" TargetMode="External" /><Relationship Id="rId18" Type="http://schemas.openxmlformats.org/officeDocument/2006/relationships/hyperlink" Target="https://podminky.urs.cz/item/CS_URS_2025_01/577144111" TargetMode="External" /><Relationship Id="rId19" Type="http://schemas.openxmlformats.org/officeDocument/2006/relationships/hyperlink" Target="https://podminky.urs.cz/item/CS_URS_2025_01/596211110" TargetMode="External" /><Relationship Id="rId20" Type="http://schemas.openxmlformats.org/officeDocument/2006/relationships/hyperlink" Target="https://podminky.urs.cz/item/CS_URS_2025_01/596212211" TargetMode="External" /><Relationship Id="rId21" Type="http://schemas.openxmlformats.org/officeDocument/2006/relationships/hyperlink" Target="https://podminky.urs.cz/item/CS_URS_2025_01/899331111" TargetMode="External" /><Relationship Id="rId22" Type="http://schemas.openxmlformats.org/officeDocument/2006/relationships/hyperlink" Target="https://podminky.urs.cz/item/CS_URS_2025_01/899431111" TargetMode="External" /><Relationship Id="rId23" Type="http://schemas.openxmlformats.org/officeDocument/2006/relationships/hyperlink" Target="https://podminky.urs.cz/item/CS_URS_2025_01/915131116" TargetMode="External" /><Relationship Id="rId24" Type="http://schemas.openxmlformats.org/officeDocument/2006/relationships/hyperlink" Target="https://podminky.urs.cz/item/CS_URS_2025_01/916231213" TargetMode="External" /><Relationship Id="rId25" Type="http://schemas.openxmlformats.org/officeDocument/2006/relationships/hyperlink" Target="https://podminky.urs.cz/item/CS_URS_2025_01/916241213" TargetMode="External" /><Relationship Id="rId26" Type="http://schemas.openxmlformats.org/officeDocument/2006/relationships/hyperlink" Target="https://podminky.urs.cz/item/CS_URS_2025_01/919732211" TargetMode="External" /><Relationship Id="rId27" Type="http://schemas.openxmlformats.org/officeDocument/2006/relationships/hyperlink" Target="https://podminky.urs.cz/item/CS_URS_2025_01/997221571" TargetMode="External" /><Relationship Id="rId28" Type="http://schemas.openxmlformats.org/officeDocument/2006/relationships/hyperlink" Target="https://podminky.urs.cz/item/CS_URS_2025_01/997221579" TargetMode="External" /><Relationship Id="rId29" Type="http://schemas.openxmlformats.org/officeDocument/2006/relationships/hyperlink" Target="https://podminky.urs.cz/item/CS_URS_2025_01/997221815" TargetMode="External" /><Relationship Id="rId30" Type="http://schemas.openxmlformats.org/officeDocument/2006/relationships/hyperlink" Target="https://podminky.urs.cz/item/CS_URS_2025_01/997221845" TargetMode="External" /><Relationship Id="rId31" Type="http://schemas.openxmlformats.org/officeDocument/2006/relationships/hyperlink" Target="https://podminky.urs.cz/item/CS_URS_2025_01/997221855" TargetMode="External" /><Relationship Id="rId32" Type="http://schemas.openxmlformats.org/officeDocument/2006/relationships/hyperlink" Target="https://podminky.urs.cz/item/CS_URS_2025_01/012103000" TargetMode="External" /><Relationship Id="rId33" Type="http://schemas.openxmlformats.org/officeDocument/2006/relationships/hyperlink" Target="https://podminky.urs.cz/item/CS_URS_2025_01/012303000" TargetMode="External" /><Relationship Id="rId34" Type="http://schemas.openxmlformats.org/officeDocument/2006/relationships/hyperlink" Target="https://podminky.urs.cz/item/CS_URS_2025_01/013254000" TargetMode="External" /><Relationship Id="rId35" Type="http://schemas.openxmlformats.org/officeDocument/2006/relationships/hyperlink" Target="https://podminky.urs.cz/item/CS_URS_2025_01/034303000" TargetMode="External" /><Relationship Id="rId3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29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29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27</v>
      </c>
      <c r="AL14" s="24"/>
      <c r="AM14" s="24"/>
      <c r="AN14" s="36" t="s">
        <v>29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31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31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34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36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37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38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39</v>
      </c>
      <c r="E29" s="49"/>
      <c r="F29" s="34" t="s">
        <v>40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41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42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43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44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45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46</v>
      </c>
      <c r="U35" s="56"/>
      <c r="V35" s="56"/>
      <c r="W35" s="56"/>
      <c r="X35" s="58" t="s">
        <v>47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48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0175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DÝŠINA-ŠKOLNÍ ULICE - REKONSTRUKCE MK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25. 11. 2020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30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49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28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32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50</v>
      </c>
      <c r="D52" s="89"/>
      <c r="E52" s="89"/>
      <c r="F52" s="89"/>
      <c r="G52" s="89"/>
      <c r="H52" s="90"/>
      <c r="I52" s="91" t="s">
        <v>51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52</v>
      </c>
      <c r="AH52" s="89"/>
      <c r="AI52" s="89"/>
      <c r="AJ52" s="89"/>
      <c r="AK52" s="89"/>
      <c r="AL52" s="89"/>
      <c r="AM52" s="89"/>
      <c r="AN52" s="91" t="s">
        <v>53</v>
      </c>
      <c r="AO52" s="89"/>
      <c r="AP52" s="89"/>
      <c r="AQ52" s="93" t="s">
        <v>54</v>
      </c>
      <c r="AR52" s="46"/>
      <c r="AS52" s="94" t="s">
        <v>55</v>
      </c>
      <c r="AT52" s="95" t="s">
        <v>56</v>
      </c>
      <c r="AU52" s="95" t="s">
        <v>57</v>
      </c>
      <c r="AV52" s="95" t="s">
        <v>58</v>
      </c>
      <c r="AW52" s="95" t="s">
        <v>59</v>
      </c>
      <c r="AX52" s="95" t="s">
        <v>60</v>
      </c>
      <c r="AY52" s="95" t="s">
        <v>61</v>
      </c>
      <c r="AZ52" s="95" t="s">
        <v>62</v>
      </c>
      <c r="BA52" s="95" t="s">
        <v>63</v>
      </c>
      <c r="BB52" s="95" t="s">
        <v>64</v>
      </c>
      <c r="BC52" s="95" t="s">
        <v>65</v>
      </c>
      <c r="BD52" s="96" t="s">
        <v>66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67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68</v>
      </c>
      <c r="BT54" s="111" t="s">
        <v>69</v>
      </c>
      <c r="BU54" s="112" t="s">
        <v>70</v>
      </c>
      <c r="BV54" s="111" t="s">
        <v>71</v>
      </c>
      <c r="BW54" s="111" t="s">
        <v>5</v>
      </c>
      <c r="BX54" s="111" t="s">
        <v>72</v>
      </c>
      <c r="CL54" s="111" t="s">
        <v>19</v>
      </c>
    </row>
    <row r="55" s="7" customFormat="1" ht="24.75" customHeight="1">
      <c r="A55" s="113" t="s">
        <v>73</v>
      </c>
      <c r="B55" s="114"/>
      <c r="C55" s="115"/>
      <c r="D55" s="116" t="s">
        <v>74</v>
      </c>
      <c r="E55" s="116"/>
      <c r="F55" s="116"/>
      <c r="G55" s="116"/>
      <c r="H55" s="116"/>
      <c r="I55" s="117"/>
      <c r="J55" s="116" t="s">
        <v>75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101.1 - 1.ETAPA'!J30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76</v>
      </c>
      <c r="AR55" s="120"/>
      <c r="AS55" s="121">
        <v>0</v>
      </c>
      <c r="AT55" s="122">
        <f>ROUND(SUM(AV55:AW55),2)</f>
        <v>0</v>
      </c>
      <c r="AU55" s="123">
        <f>'SO 101.1 - 1.ETAPA'!P90</f>
        <v>0</v>
      </c>
      <c r="AV55" s="122">
        <f>'SO 101.1 - 1.ETAPA'!J33</f>
        <v>0</v>
      </c>
      <c r="AW55" s="122">
        <f>'SO 101.1 - 1.ETAPA'!J34</f>
        <v>0</v>
      </c>
      <c r="AX55" s="122">
        <f>'SO 101.1 - 1.ETAPA'!J35</f>
        <v>0</v>
      </c>
      <c r="AY55" s="122">
        <f>'SO 101.1 - 1.ETAPA'!J36</f>
        <v>0</v>
      </c>
      <c r="AZ55" s="122">
        <f>'SO 101.1 - 1.ETAPA'!F33</f>
        <v>0</v>
      </c>
      <c r="BA55" s="122">
        <f>'SO 101.1 - 1.ETAPA'!F34</f>
        <v>0</v>
      </c>
      <c r="BB55" s="122">
        <f>'SO 101.1 - 1.ETAPA'!F35</f>
        <v>0</v>
      </c>
      <c r="BC55" s="122">
        <f>'SO 101.1 - 1.ETAPA'!F36</f>
        <v>0</v>
      </c>
      <c r="BD55" s="124">
        <f>'SO 101.1 - 1.ETAPA'!F37</f>
        <v>0</v>
      </c>
      <c r="BE55" s="7"/>
      <c r="BT55" s="125" t="s">
        <v>77</v>
      </c>
      <c r="BV55" s="125" t="s">
        <v>71</v>
      </c>
      <c r="BW55" s="125" t="s">
        <v>78</v>
      </c>
      <c r="BX55" s="125" t="s">
        <v>5</v>
      </c>
      <c r="CL55" s="125" t="s">
        <v>19</v>
      </c>
      <c r="CM55" s="125" t="s">
        <v>79</v>
      </c>
    </row>
    <row r="56" s="7" customFormat="1" ht="24.75" customHeight="1">
      <c r="A56" s="113" t="s">
        <v>73</v>
      </c>
      <c r="B56" s="114"/>
      <c r="C56" s="115"/>
      <c r="D56" s="116" t="s">
        <v>80</v>
      </c>
      <c r="E56" s="116"/>
      <c r="F56" s="116"/>
      <c r="G56" s="116"/>
      <c r="H56" s="116"/>
      <c r="I56" s="117"/>
      <c r="J56" s="116" t="s">
        <v>81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101.2 - 2.ETAPA - UZNA...'!J30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76</v>
      </c>
      <c r="AR56" s="120"/>
      <c r="AS56" s="121">
        <v>0</v>
      </c>
      <c r="AT56" s="122">
        <f>ROUND(SUM(AV56:AW56),2)</f>
        <v>0</v>
      </c>
      <c r="AU56" s="123">
        <f>'SO 101.2 - 2.ETAPA - UZNA...'!P90</f>
        <v>0</v>
      </c>
      <c r="AV56" s="122">
        <f>'SO 101.2 - 2.ETAPA - UZNA...'!J33</f>
        <v>0</v>
      </c>
      <c r="AW56" s="122">
        <f>'SO 101.2 - 2.ETAPA - UZNA...'!J34</f>
        <v>0</v>
      </c>
      <c r="AX56" s="122">
        <f>'SO 101.2 - 2.ETAPA - UZNA...'!J35</f>
        <v>0</v>
      </c>
      <c r="AY56" s="122">
        <f>'SO 101.2 - 2.ETAPA - UZNA...'!J36</f>
        <v>0</v>
      </c>
      <c r="AZ56" s="122">
        <f>'SO 101.2 - 2.ETAPA - UZNA...'!F33</f>
        <v>0</v>
      </c>
      <c r="BA56" s="122">
        <f>'SO 101.2 - 2.ETAPA - UZNA...'!F34</f>
        <v>0</v>
      </c>
      <c r="BB56" s="122">
        <f>'SO 101.2 - 2.ETAPA - UZNA...'!F35</f>
        <v>0</v>
      </c>
      <c r="BC56" s="122">
        <f>'SO 101.2 - 2.ETAPA - UZNA...'!F36</f>
        <v>0</v>
      </c>
      <c r="BD56" s="124">
        <f>'SO 101.2 - 2.ETAPA - UZNA...'!F37</f>
        <v>0</v>
      </c>
      <c r="BE56" s="7"/>
      <c r="BT56" s="125" t="s">
        <v>77</v>
      </c>
      <c r="BV56" s="125" t="s">
        <v>71</v>
      </c>
      <c r="BW56" s="125" t="s">
        <v>82</v>
      </c>
      <c r="BX56" s="125" t="s">
        <v>5</v>
      </c>
      <c r="CL56" s="125" t="s">
        <v>19</v>
      </c>
      <c r="CM56" s="125" t="s">
        <v>79</v>
      </c>
    </row>
    <row r="57" s="7" customFormat="1" ht="24.75" customHeight="1">
      <c r="A57" s="113" t="s">
        <v>73</v>
      </c>
      <c r="B57" s="114"/>
      <c r="C57" s="115"/>
      <c r="D57" s="116" t="s">
        <v>83</v>
      </c>
      <c r="E57" s="116"/>
      <c r="F57" s="116"/>
      <c r="G57" s="116"/>
      <c r="H57" s="116"/>
      <c r="I57" s="117"/>
      <c r="J57" s="116" t="s">
        <v>84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'SO 101.3 - 2.ETAPA - NEUZ...'!J30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76</v>
      </c>
      <c r="AR57" s="120"/>
      <c r="AS57" s="126">
        <v>0</v>
      </c>
      <c r="AT57" s="127">
        <f>ROUND(SUM(AV57:AW57),2)</f>
        <v>0</v>
      </c>
      <c r="AU57" s="128">
        <f>'SO 101.3 - 2.ETAPA - NEUZ...'!P83</f>
        <v>0</v>
      </c>
      <c r="AV57" s="127">
        <f>'SO 101.3 - 2.ETAPA - NEUZ...'!J33</f>
        <v>0</v>
      </c>
      <c r="AW57" s="127">
        <f>'SO 101.3 - 2.ETAPA - NEUZ...'!J34</f>
        <v>0</v>
      </c>
      <c r="AX57" s="127">
        <f>'SO 101.3 - 2.ETAPA - NEUZ...'!J35</f>
        <v>0</v>
      </c>
      <c r="AY57" s="127">
        <f>'SO 101.3 - 2.ETAPA - NEUZ...'!J36</f>
        <v>0</v>
      </c>
      <c r="AZ57" s="127">
        <f>'SO 101.3 - 2.ETAPA - NEUZ...'!F33</f>
        <v>0</v>
      </c>
      <c r="BA57" s="127">
        <f>'SO 101.3 - 2.ETAPA - NEUZ...'!F34</f>
        <v>0</v>
      </c>
      <c r="BB57" s="127">
        <f>'SO 101.3 - 2.ETAPA - NEUZ...'!F35</f>
        <v>0</v>
      </c>
      <c r="BC57" s="127">
        <f>'SO 101.3 - 2.ETAPA - NEUZ...'!F36</f>
        <v>0</v>
      </c>
      <c r="BD57" s="129">
        <f>'SO 101.3 - 2.ETAPA - NEUZ...'!F37</f>
        <v>0</v>
      </c>
      <c r="BE57" s="7"/>
      <c r="BT57" s="125" t="s">
        <v>77</v>
      </c>
      <c r="BV57" s="125" t="s">
        <v>71</v>
      </c>
      <c r="BW57" s="125" t="s">
        <v>85</v>
      </c>
      <c r="BX57" s="125" t="s">
        <v>5</v>
      </c>
      <c r="CL57" s="125" t="s">
        <v>19</v>
      </c>
      <c r="CM57" s="125" t="s">
        <v>79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1L9t4SIGF6SSbyckx0n3VK9OuB21jjGbTmDpR1RVJ4Ox425SB/1HjDmQycHmoex6VBtAmjRSl0EoF3+GMfeD9Q==" hashValue="fHPHZWf/VCEoovAfY6uzwvXHIMgKGtMzMAH67zByM9OD7M73d9q+QWGp5Nu+2eAB6/0Nt6cIe5TS94vp3lOmXw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101.1 - 1.ETAPA'!C2" display="/"/>
    <hyperlink ref="A56" location="'SO 101.2 - 2.ETAPA - UZNA...'!C2" display="/"/>
    <hyperlink ref="A57" location="'SO 101.3 - 2.ETAPA - NEUZ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78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79</v>
      </c>
    </row>
    <row r="4" s="1" customFormat="1" ht="24.96" customHeight="1">
      <c r="B4" s="22"/>
      <c r="D4" s="132" t="s">
        <v>86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DÝŠINA-ŠKOLNÍ ULICE - REKONSTRUKCE MK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25. 11. 2020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27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28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27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30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27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32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27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33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35</v>
      </c>
      <c r="E30" s="40"/>
      <c r="F30" s="40"/>
      <c r="G30" s="40"/>
      <c r="H30" s="40"/>
      <c r="I30" s="40"/>
      <c r="J30" s="146">
        <f>ROUND(J90,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37</v>
      </c>
      <c r="G32" s="40"/>
      <c r="H32" s="40"/>
      <c r="I32" s="147" t="s">
        <v>36</v>
      </c>
      <c r="J32" s="147" t="s">
        <v>38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39</v>
      </c>
      <c r="E33" s="134" t="s">
        <v>40</v>
      </c>
      <c r="F33" s="149">
        <f>ROUND((SUM(BE90:BE317)),  2)</f>
        <v>0</v>
      </c>
      <c r="G33" s="40"/>
      <c r="H33" s="40"/>
      <c r="I33" s="150">
        <v>0.20999999999999999</v>
      </c>
      <c r="J33" s="149">
        <f>ROUND(((SUM(BE90:BE317))*I33),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41</v>
      </c>
      <c r="F34" s="149">
        <f>ROUND((SUM(BF90:BF317)),  2)</f>
        <v>0</v>
      </c>
      <c r="G34" s="40"/>
      <c r="H34" s="40"/>
      <c r="I34" s="150">
        <v>0.12</v>
      </c>
      <c r="J34" s="149">
        <f>ROUND(((SUM(BF90:BF317))*I34),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42</v>
      </c>
      <c r="F35" s="149">
        <f>ROUND((SUM(BG90:BG317)),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43</v>
      </c>
      <c r="F36" s="149">
        <f>ROUND((SUM(BH90:BH317)),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44</v>
      </c>
      <c r="F37" s="149">
        <f>ROUND((SUM(BI90:BI317)),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DÝŠINA-ŠKOLNÍ ULICE - REKONSTRUKCE MK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101.1 - 1.ETAPA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25. 11. 2020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90</v>
      </c>
      <c r="D57" s="164"/>
      <c r="E57" s="164"/>
      <c r="F57" s="164"/>
      <c r="G57" s="164"/>
      <c r="H57" s="164"/>
      <c r="I57" s="164"/>
      <c r="J57" s="165" t="s">
        <v>91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67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92</v>
      </c>
    </row>
    <row r="60" s="9" customFormat="1" ht="24.96" customHeight="1">
      <c r="A60" s="9"/>
      <c r="B60" s="167"/>
      <c r="C60" s="168"/>
      <c r="D60" s="169" t="s">
        <v>93</v>
      </c>
      <c r="E60" s="170"/>
      <c r="F60" s="170"/>
      <c r="G60" s="170"/>
      <c r="H60" s="170"/>
      <c r="I60" s="170"/>
      <c r="J60" s="171">
        <f>J91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94</v>
      </c>
      <c r="E61" s="176"/>
      <c r="F61" s="176"/>
      <c r="G61" s="176"/>
      <c r="H61" s="176"/>
      <c r="I61" s="176"/>
      <c r="J61" s="177">
        <f>J92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95</v>
      </c>
      <c r="E62" s="176"/>
      <c r="F62" s="176"/>
      <c r="G62" s="176"/>
      <c r="H62" s="176"/>
      <c r="I62" s="176"/>
      <c r="J62" s="177">
        <f>J163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96</v>
      </c>
      <c r="E63" s="176"/>
      <c r="F63" s="176"/>
      <c r="G63" s="176"/>
      <c r="H63" s="176"/>
      <c r="I63" s="176"/>
      <c r="J63" s="177">
        <f>J172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97</v>
      </c>
      <c r="E64" s="176"/>
      <c r="F64" s="176"/>
      <c r="G64" s="176"/>
      <c r="H64" s="176"/>
      <c r="I64" s="176"/>
      <c r="J64" s="177">
        <f>J173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98</v>
      </c>
      <c r="E65" s="176"/>
      <c r="F65" s="176"/>
      <c r="G65" s="176"/>
      <c r="H65" s="176"/>
      <c r="I65" s="176"/>
      <c r="J65" s="177">
        <f>J225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99</v>
      </c>
      <c r="E66" s="176"/>
      <c r="F66" s="176"/>
      <c r="G66" s="176"/>
      <c r="H66" s="176"/>
      <c r="I66" s="176"/>
      <c r="J66" s="177">
        <f>J232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100</v>
      </c>
      <c r="E67" s="176"/>
      <c r="F67" s="176"/>
      <c r="G67" s="176"/>
      <c r="H67" s="176"/>
      <c r="I67" s="176"/>
      <c r="J67" s="177">
        <f>J272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101</v>
      </c>
      <c r="E68" s="170"/>
      <c r="F68" s="170"/>
      <c r="G68" s="170"/>
      <c r="H68" s="170"/>
      <c r="I68" s="170"/>
      <c r="J68" s="171">
        <f>J303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102</v>
      </c>
      <c r="E69" s="176"/>
      <c r="F69" s="176"/>
      <c r="G69" s="176"/>
      <c r="H69" s="176"/>
      <c r="I69" s="176"/>
      <c r="J69" s="177">
        <f>J304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103</v>
      </c>
      <c r="E70" s="176"/>
      <c r="F70" s="176"/>
      <c r="G70" s="176"/>
      <c r="H70" s="176"/>
      <c r="I70" s="176"/>
      <c r="J70" s="177">
        <f>J314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104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62" t="str">
        <f>E7</f>
        <v>DÝŠINA-ŠKOLNÍ ULICE - REKONSTRUKCE MK</v>
      </c>
      <c r="F80" s="34"/>
      <c r="G80" s="34"/>
      <c r="H80" s="34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87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SO 101.1 - 1.ETAPA</v>
      </c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 xml:space="preserve"> </v>
      </c>
      <c r="G84" s="42"/>
      <c r="H84" s="42"/>
      <c r="I84" s="34" t="s">
        <v>23</v>
      </c>
      <c r="J84" s="74" t="str">
        <f>IF(J12="","",J12)</f>
        <v>25. 11. 2020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E15</f>
        <v xml:space="preserve"> </v>
      </c>
      <c r="G86" s="42"/>
      <c r="H86" s="42"/>
      <c r="I86" s="34" t="s">
        <v>30</v>
      </c>
      <c r="J86" s="38" t="str">
        <f>E21</f>
        <v xml:space="preserve"> 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28</v>
      </c>
      <c r="D87" s="42"/>
      <c r="E87" s="42"/>
      <c r="F87" s="29" t="str">
        <f>IF(E18="","",E18)</f>
        <v>Vyplň údaj</v>
      </c>
      <c r="G87" s="42"/>
      <c r="H87" s="42"/>
      <c r="I87" s="34" t="s">
        <v>32</v>
      </c>
      <c r="J87" s="38" t="str">
        <f>E24</f>
        <v xml:space="preserve"> 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79"/>
      <c r="B89" s="180"/>
      <c r="C89" s="181" t="s">
        <v>105</v>
      </c>
      <c r="D89" s="182" t="s">
        <v>54</v>
      </c>
      <c r="E89" s="182" t="s">
        <v>50</v>
      </c>
      <c r="F89" s="182" t="s">
        <v>51</v>
      </c>
      <c r="G89" s="182" t="s">
        <v>106</v>
      </c>
      <c r="H89" s="182" t="s">
        <v>107</v>
      </c>
      <c r="I89" s="182" t="s">
        <v>108</v>
      </c>
      <c r="J89" s="182" t="s">
        <v>91</v>
      </c>
      <c r="K89" s="183" t="s">
        <v>109</v>
      </c>
      <c r="L89" s="184"/>
      <c r="M89" s="94" t="s">
        <v>19</v>
      </c>
      <c r="N89" s="95" t="s">
        <v>39</v>
      </c>
      <c r="O89" s="95" t="s">
        <v>110</v>
      </c>
      <c r="P89" s="95" t="s">
        <v>111</v>
      </c>
      <c r="Q89" s="95" t="s">
        <v>112</v>
      </c>
      <c r="R89" s="95" t="s">
        <v>113</v>
      </c>
      <c r="S89" s="95" t="s">
        <v>114</v>
      </c>
      <c r="T89" s="96" t="s">
        <v>115</v>
      </c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</row>
    <row r="90" s="2" customFormat="1" ht="22.8" customHeight="1">
      <c r="A90" s="40"/>
      <c r="B90" s="41"/>
      <c r="C90" s="101" t="s">
        <v>116</v>
      </c>
      <c r="D90" s="42"/>
      <c r="E90" s="42"/>
      <c r="F90" s="42"/>
      <c r="G90" s="42"/>
      <c r="H90" s="42"/>
      <c r="I90" s="42"/>
      <c r="J90" s="185">
        <f>BK90</f>
        <v>0</v>
      </c>
      <c r="K90" s="42"/>
      <c r="L90" s="46"/>
      <c r="M90" s="97"/>
      <c r="N90" s="186"/>
      <c r="O90" s="98"/>
      <c r="P90" s="187">
        <f>P91+P303</f>
        <v>0</v>
      </c>
      <c r="Q90" s="98"/>
      <c r="R90" s="187">
        <f>R91+R303</f>
        <v>116.85615999999999</v>
      </c>
      <c r="S90" s="98"/>
      <c r="T90" s="188">
        <f>T91+T303</f>
        <v>626.06600000000003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68</v>
      </c>
      <c r="AU90" s="19" t="s">
        <v>92</v>
      </c>
      <c r="BK90" s="189">
        <f>BK91+BK303</f>
        <v>0</v>
      </c>
    </row>
    <row r="91" s="12" customFormat="1" ht="25.92" customHeight="1">
      <c r="A91" s="12"/>
      <c r="B91" s="190"/>
      <c r="C91" s="191"/>
      <c r="D91" s="192" t="s">
        <v>68</v>
      </c>
      <c r="E91" s="193" t="s">
        <v>117</v>
      </c>
      <c r="F91" s="193" t="s">
        <v>118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P92+P163+P172+P173+P225+P232+P272</f>
        <v>0</v>
      </c>
      <c r="Q91" s="198"/>
      <c r="R91" s="199">
        <f>R92+R163+R172+R173+R225+R232+R272</f>
        <v>116.85615999999999</v>
      </c>
      <c r="S91" s="198"/>
      <c r="T91" s="200">
        <f>T92+T163+T172+T173+T225+T232+T272</f>
        <v>626.06600000000003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77</v>
      </c>
      <c r="AT91" s="202" t="s">
        <v>68</v>
      </c>
      <c r="AU91" s="202" t="s">
        <v>69</v>
      </c>
      <c r="AY91" s="201" t="s">
        <v>119</v>
      </c>
      <c r="BK91" s="203">
        <f>BK92+BK163+BK172+BK173+BK225+BK232+BK272</f>
        <v>0</v>
      </c>
    </row>
    <row r="92" s="12" customFormat="1" ht="22.8" customHeight="1">
      <c r="A92" s="12"/>
      <c r="B92" s="190"/>
      <c r="C92" s="191"/>
      <c r="D92" s="192" t="s">
        <v>68</v>
      </c>
      <c r="E92" s="204" t="s">
        <v>77</v>
      </c>
      <c r="F92" s="204" t="s">
        <v>120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SUM(P93:P162)</f>
        <v>0</v>
      </c>
      <c r="Q92" s="198"/>
      <c r="R92" s="199">
        <f>SUM(R93:R162)</f>
        <v>55.804649999999995</v>
      </c>
      <c r="S92" s="198"/>
      <c r="T92" s="200">
        <f>SUM(T93:T162)</f>
        <v>626.06600000000003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77</v>
      </c>
      <c r="AT92" s="202" t="s">
        <v>68</v>
      </c>
      <c r="AU92" s="202" t="s">
        <v>77</v>
      </c>
      <c r="AY92" s="201" t="s">
        <v>119</v>
      </c>
      <c r="BK92" s="203">
        <f>SUM(BK93:BK162)</f>
        <v>0</v>
      </c>
    </row>
    <row r="93" s="2" customFormat="1" ht="24.15" customHeight="1">
      <c r="A93" s="40"/>
      <c r="B93" s="41"/>
      <c r="C93" s="206" t="s">
        <v>77</v>
      </c>
      <c r="D93" s="206" t="s">
        <v>121</v>
      </c>
      <c r="E93" s="207" t="s">
        <v>122</v>
      </c>
      <c r="F93" s="208" t="s">
        <v>123</v>
      </c>
      <c r="G93" s="209" t="s">
        <v>124</v>
      </c>
      <c r="H93" s="210">
        <v>285.14999999999998</v>
      </c>
      <c r="I93" s="211"/>
      <c r="J93" s="212">
        <f>ROUND(I93*H93,2)</f>
        <v>0</v>
      </c>
      <c r="K93" s="208" t="s">
        <v>125</v>
      </c>
      <c r="L93" s="213"/>
      <c r="M93" s="214" t="s">
        <v>19</v>
      </c>
      <c r="N93" s="215" t="s">
        <v>40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126</v>
      </c>
      <c r="AT93" s="218" t="s">
        <v>121</v>
      </c>
      <c r="AU93" s="218" t="s">
        <v>79</v>
      </c>
      <c r="AY93" s="19" t="s">
        <v>119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77</v>
      </c>
      <c r="BK93" s="219">
        <f>ROUND(I93*H93,2)</f>
        <v>0</v>
      </c>
      <c r="BL93" s="19" t="s">
        <v>127</v>
      </c>
      <c r="BM93" s="218" t="s">
        <v>128</v>
      </c>
    </row>
    <row r="94" s="2" customFormat="1">
      <c r="A94" s="40"/>
      <c r="B94" s="41"/>
      <c r="C94" s="42"/>
      <c r="D94" s="220" t="s">
        <v>129</v>
      </c>
      <c r="E94" s="42"/>
      <c r="F94" s="221" t="s">
        <v>123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129</v>
      </c>
      <c r="AU94" s="19" t="s">
        <v>79</v>
      </c>
    </row>
    <row r="95" s="2" customFormat="1">
      <c r="A95" s="40"/>
      <c r="B95" s="41"/>
      <c r="C95" s="42"/>
      <c r="D95" s="220" t="s">
        <v>130</v>
      </c>
      <c r="E95" s="42"/>
      <c r="F95" s="225" t="s">
        <v>131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130</v>
      </c>
      <c r="AU95" s="19" t="s">
        <v>79</v>
      </c>
    </row>
    <row r="96" s="13" customFormat="1">
      <c r="A96" s="13"/>
      <c r="B96" s="226"/>
      <c r="C96" s="227"/>
      <c r="D96" s="220" t="s">
        <v>132</v>
      </c>
      <c r="E96" s="228" t="s">
        <v>19</v>
      </c>
      <c r="F96" s="229" t="s">
        <v>133</v>
      </c>
      <c r="G96" s="227"/>
      <c r="H96" s="230">
        <v>570.29999999999995</v>
      </c>
      <c r="I96" s="231"/>
      <c r="J96" s="227"/>
      <c r="K96" s="227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132</v>
      </c>
      <c r="AU96" s="236" t="s">
        <v>79</v>
      </c>
      <c r="AV96" s="13" t="s">
        <v>79</v>
      </c>
      <c r="AW96" s="13" t="s">
        <v>31</v>
      </c>
      <c r="AX96" s="13" t="s">
        <v>77</v>
      </c>
      <c r="AY96" s="236" t="s">
        <v>119</v>
      </c>
    </row>
    <row r="97" s="13" customFormat="1">
      <c r="A97" s="13"/>
      <c r="B97" s="226"/>
      <c r="C97" s="227"/>
      <c r="D97" s="220" t="s">
        <v>132</v>
      </c>
      <c r="E97" s="227"/>
      <c r="F97" s="229" t="s">
        <v>134</v>
      </c>
      <c r="G97" s="227"/>
      <c r="H97" s="230">
        <v>285.14999999999998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132</v>
      </c>
      <c r="AU97" s="236" t="s">
        <v>79</v>
      </c>
      <c r="AV97" s="13" t="s">
        <v>79</v>
      </c>
      <c r="AW97" s="13" t="s">
        <v>4</v>
      </c>
      <c r="AX97" s="13" t="s">
        <v>77</v>
      </c>
      <c r="AY97" s="236" t="s">
        <v>119</v>
      </c>
    </row>
    <row r="98" s="2" customFormat="1" ht="16.5" customHeight="1">
      <c r="A98" s="40"/>
      <c r="B98" s="41"/>
      <c r="C98" s="237" t="s">
        <v>79</v>
      </c>
      <c r="D98" s="237" t="s">
        <v>135</v>
      </c>
      <c r="E98" s="238" t="s">
        <v>136</v>
      </c>
      <c r="F98" s="239" t="s">
        <v>137</v>
      </c>
      <c r="G98" s="240" t="s">
        <v>138</v>
      </c>
      <c r="H98" s="241">
        <v>74</v>
      </c>
      <c r="I98" s="242"/>
      <c r="J98" s="243">
        <f>ROUND(I98*H98,2)</f>
        <v>0</v>
      </c>
      <c r="K98" s="239" t="s">
        <v>139</v>
      </c>
      <c r="L98" s="46"/>
      <c r="M98" s="244" t="s">
        <v>19</v>
      </c>
      <c r="N98" s="245" t="s">
        <v>40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0.29499999999999998</v>
      </c>
      <c r="T98" s="217">
        <f>S98*H98</f>
        <v>21.829999999999998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127</v>
      </c>
      <c r="AT98" s="218" t="s">
        <v>135</v>
      </c>
      <c r="AU98" s="218" t="s">
        <v>79</v>
      </c>
      <c r="AY98" s="19" t="s">
        <v>119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77</v>
      </c>
      <c r="BK98" s="219">
        <f>ROUND(I98*H98,2)</f>
        <v>0</v>
      </c>
      <c r="BL98" s="19" t="s">
        <v>127</v>
      </c>
      <c r="BM98" s="218" t="s">
        <v>140</v>
      </c>
    </row>
    <row r="99" s="2" customFormat="1">
      <c r="A99" s="40"/>
      <c r="B99" s="41"/>
      <c r="C99" s="42"/>
      <c r="D99" s="220" t="s">
        <v>129</v>
      </c>
      <c r="E99" s="42"/>
      <c r="F99" s="221" t="s">
        <v>141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129</v>
      </c>
      <c r="AU99" s="19" t="s">
        <v>79</v>
      </c>
    </row>
    <row r="100" s="2" customFormat="1">
      <c r="A100" s="40"/>
      <c r="B100" s="41"/>
      <c r="C100" s="42"/>
      <c r="D100" s="246" t="s">
        <v>142</v>
      </c>
      <c r="E100" s="42"/>
      <c r="F100" s="247" t="s">
        <v>143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142</v>
      </c>
      <c r="AU100" s="19" t="s">
        <v>79</v>
      </c>
    </row>
    <row r="101" s="14" customFormat="1">
      <c r="A101" s="14"/>
      <c r="B101" s="248"/>
      <c r="C101" s="249"/>
      <c r="D101" s="220" t="s">
        <v>132</v>
      </c>
      <c r="E101" s="250" t="s">
        <v>19</v>
      </c>
      <c r="F101" s="251" t="s">
        <v>144</v>
      </c>
      <c r="G101" s="249"/>
      <c r="H101" s="250" t="s">
        <v>19</v>
      </c>
      <c r="I101" s="252"/>
      <c r="J101" s="249"/>
      <c r="K101" s="249"/>
      <c r="L101" s="253"/>
      <c r="M101" s="254"/>
      <c r="N101" s="255"/>
      <c r="O101" s="255"/>
      <c r="P101" s="255"/>
      <c r="Q101" s="255"/>
      <c r="R101" s="255"/>
      <c r="S101" s="255"/>
      <c r="T101" s="256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7" t="s">
        <v>132</v>
      </c>
      <c r="AU101" s="257" t="s">
        <v>79</v>
      </c>
      <c r="AV101" s="14" t="s">
        <v>77</v>
      </c>
      <c r="AW101" s="14" t="s">
        <v>31</v>
      </c>
      <c r="AX101" s="14" t="s">
        <v>69</v>
      </c>
      <c r="AY101" s="257" t="s">
        <v>119</v>
      </c>
    </row>
    <row r="102" s="13" customFormat="1">
      <c r="A102" s="13"/>
      <c r="B102" s="226"/>
      <c r="C102" s="227"/>
      <c r="D102" s="220" t="s">
        <v>132</v>
      </c>
      <c r="E102" s="228" t="s">
        <v>19</v>
      </c>
      <c r="F102" s="229" t="s">
        <v>145</v>
      </c>
      <c r="G102" s="227"/>
      <c r="H102" s="230">
        <v>18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132</v>
      </c>
      <c r="AU102" s="236" t="s">
        <v>79</v>
      </c>
      <c r="AV102" s="13" t="s">
        <v>79</v>
      </c>
      <c r="AW102" s="13" t="s">
        <v>31</v>
      </c>
      <c r="AX102" s="13" t="s">
        <v>69</v>
      </c>
      <c r="AY102" s="236" t="s">
        <v>119</v>
      </c>
    </row>
    <row r="103" s="14" customFormat="1">
      <c r="A103" s="14"/>
      <c r="B103" s="248"/>
      <c r="C103" s="249"/>
      <c r="D103" s="220" t="s">
        <v>132</v>
      </c>
      <c r="E103" s="250" t="s">
        <v>19</v>
      </c>
      <c r="F103" s="251" t="s">
        <v>146</v>
      </c>
      <c r="G103" s="249"/>
      <c r="H103" s="250" t="s">
        <v>19</v>
      </c>
      <c r="I103" s="252"/>
      <c r="J103" s="249"/>
      <c r="K103" s="249"/>
      <c r="L103" s="253"/>
      <c r="M103" s="254"/>
      <c r="N103" s="255"/>
      <c r="O103" s="255"/>
      <c r="P103" s="255"/>
      <c r="Q103" s="255"/>
      <c r="R103" s="255"/>
      <c r="S103" s="255"/>
      <c r="T103" s="25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7" t="s">
        <v>132</v>
      </c>
      <c r="AU103" s="257" t="s">
        <v>79</v>
      </c>
      <c r="AV103" s="14" t="s">
        <v>77</v>
      </c>
      <c r="AW103" s="14" t="s">
        <v>31</v>
      </c>
      <c r="AX103" s="14" t="s">
        <v>69</v>
      </c>
      <c r="AY103" s="257" t="s">
        <v>119</v>
      </c>
    </row>
    <row r="104" s="13" customFormat="1">
      <c r="A104" s="13"/>
      <c r="B104" s="226"/>
      <c r="C104" s="227"/>
      <c r="D104" s="220" t="s">
        <v>132</v>
      </c>
      <c r="E104" s="228" t="s">
        <v>19</v>
      </c>
      <c r="F104" s="229" t="s">
        <v>147</v>
      </c>
      <c r="G104" s="227"/>
      <c r="H104" s="230">
        <v>6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132</v>
      </c>
      <c r="AU104" s="236" t="s">
        <v>79</v>
      </c>
      <c r="AV104" s="13" t="s">
        <v>79</v>
      </c>
      <c r="AW104" s="13" t="s">
        <v>31</v>
      </c>
      <c r="AX104" s="13" t="s">
        <v>69</v>
      </c>
      <c r="AY104" s="236" t="s">
        <v>119</v>
      </c>
    </row>
    <row r="105" s="14" customFormat="1">
      <c r="A105" s="14"/>
      <c r="B105" s="248"/>
      <c r="C105" s="249"/>
      <c r="D105" s="220" t="s">
        <v>132</v>
      </c>
      <c r="E105" s="250" t="s">
        <v>19</v>
      </c>
      <c r="F105" s="251" t="s">
        <v>148</v>
      </c>
      <c r="G105" s="249"/>
      <c r="H105" s="250" t="s">
        <v>19</v>
      </c>
      <c r="I105" s="252"/>
      <c r="J105" s="249"/>
      <c r="K105" s="249"/>
      <c r="L105" s="253"/>
      <c r="M105" s="254"/>
      <c r="N105" s="255"/>
      <c r="O105" s="255"/>
      <c r="P105" s="255"/>
      <c r="Q105" s="255"/>
      <c r="R105" s="255"/>
      <c r="S105" s="255"/>
      <c r="T105" s="25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7" t="s">
        <v>132</v>
      </c>
      <c r="AU105" s="257" t="s">
        <v>79</v>
      </c>
      <c r="AV105" s="14" t="s">
        <v>77</v>
      </c>
      <c r="AW105" s="14" t="s">
        <v>31</v>
      </c>
      <c r="AX105" s="14" t="s">
        <v>69</v>
      </c>
      <c r="AY105" s="257" t="s">
        <v>119</v>
      </c>
    </row>
    <row r="106" s="13" customFormat="1">
      <c r="A106" s="13"/>
      <c r="B106" s="226"/>
      <c r="C106" s="227"/>
      <c r="D106" s="220" t="s">
        <v>132</v>
      </c>
      <c r="E106" s="228" t="s">
        <v>19</v>
      </c>
      <c r="F106" s="229" t="s">
        <v>149</v>
      </c>
      <c r="G106" s="227"/>
      <c r="H106" s="230">
        <v>50</v>
      </c>
      <c r="I106" s="231"/>
      <c r="J106" s="227"/>
      <c r="K106" s="227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132</v>
      </c>
      <c r="AU106" s="236" t="s">
        <v>79</v>
      </c>
      <c r="AV106" s="13" t="s">
        <v>79</v>
      </c>
      <c r="AW106" s="13" t="s">
        <v>31</v>
      </c>
      <c r="AX106" s="13" t="s">
        <v>69</v>
      </c>
      <c r="AY106" s="236" t="s">
        <v>119</v>
      </c>
    </row>
    <row r="107" s="15" customFormat="1">
      <c r="A107" s="15"/>
      <c r="B107" s="258"/>
      <c r="C107" s="259"/>
      <c r="D107" s="220" t="s">
        <v>132</v>
      </c>
      <c r="E107" s="260" t="s">
        <v>19</v>
      </c>
      <c r="F107" s="261" t="s">
        <v>150</v>
      </c>
      <c r="G107" s="259"/>
      <c r="H107" s="262">
        <v>74</v>
      </c>
      <c r="I107" s="263"/>
      <c r="J107" s="259"/>
      <c r="K107" s="259"/>
      <c r="L107" s="264"/>
      <c r="M107" s="265"/>
      <c r="N107" s="266"/>
      <c r="O107" s="266"/>
      <c r="P107" s="266"/>
      <c r="Q107" s="266"/>
      <c r="R107" s="266"/>
      <c r="S107" s="266"/>
      <c r="T107" s="267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68" t="s">
        <v>132</v>
      </c>
      <c r="AU107" s="268" t="s">
        <v>79</v>
      </c>
      <c r="AV107" s="15" t="s">
        <v>127</v>
      </c>
      <c r="AW107" s="15" t="s">
        <v>31</v>
      </c>
      <c r="AX107" s="15" t="s">
        <v>77</v>
      </c>
      <c r="AY107" s="268" t="s">
        <v>119</v>
      </c>
    </row>
    <row r="108" s="2" customFormat="1" ht="16.5" customHeight="1">
      <c r="A108" s="40"/>
      <c r="B108" s="41"/>
      <c r="C108" s="237" t="s">
        <v>151</v>
      </c>
      <c r="D108" s="237" t="s">
        <v>135</v>
      </c>
      <c r="E108" s="238" t="s">
        <v>152</v>
      </c>
      <c r="F108" s="239" t="s">
        <v>153</v>
      </c>
      <c r="G108" s="240" t="s">
        <v>138</v>
      </c>
      <c r="H108" s="241">
        <v>1901</v>
      </c>
      <c r="I108" s="242"/>
      <c r="J108" s="243">
        <f>ROUND(I108*H108,2)</f>
        <v>0</v>
      </c>
      <c r="K108" s="239" t="s">
        <v>139</v>
      </c>
      <c r="L108" s="46"/>
      <c r="M108" s="244" t="s">
        <v>19</v>
      </c>
      <c r="N108" s="245" t="s">
        <v>40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0.316</v>
      </c>
      <c r="T108" s="217">
        <f>S108*H108</f>
        <v>600.71600000000001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127</v>
      </c>
      <c r="AT108" s="218" t="s">
        <v>135</v>
      </c>
      <c r="AU108" s="218" t="s">
        <v>79</v>
      </c>
      <c r="AY108" s="19" t="s">
        <v>119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77</v>
      </c>
      <c r="BK108" s="219">
        <f>ROUND(I108*H108,2)</f>
        <v>0</v>
      </c>
      <c r="BL108" s="19" t="s">
        <v>127</v>
      </c>
      <c r="BM108" s="218" t="s">
        <v>154</v>
      </c>
    </row>
    <row r="109" s="2" customFormat="1">
      <c r="A109" s="40"/>
      <c r="B109" s="41"/>
      <c r="C109" s="42"/>
      <c r="D109" s="220" t="s">
        <v>129</v>
      </c>
      <c r="E109" s="42"/>
      <c r="F109" s="221" t="s">
        <v>155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129</v>
      </c>
      <c r="AU109" s="19" t="s">
        <v>79</v>
      </c>
    </row>
    <row r="110" s="2" customFormat="1">
      <c r="A110" s="40"/>
      <c r="B110" s="41"/>
      <c r="C110" s="42"/>
      <c r="D110" s="246" t="s">
        <v>142</v>
      </c>
      <c r="E110" s="42"/>
      <c r="F110" s="247" t="s">
        <v>156</v>
      </c>
      <c r="G110" s="42"/>
      <c r="H110" s="42"/>
      <c r="I110" s="222"/>
      <c r="J110" s="42"/>
      <c r="K110" s="42"/>
      <c r="L110" s="46"/>
      <c r="M110" s="223"/>
      <c r="N110" s="224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142</v>
      </c>
      <c r="AU110" s="19" t="s">
        <v>79</v>
      </c>
    </row>
    <row r="111" s="2" customFormat="1" ht="16.5" customHeight="1">
      <c r="A111" s="40"/>
      <c r="B111" s="41"/>
      <c r="C111" s="237" t="s">
        <v>127</v>
      </c>
      <c r="D111" s="237" t="s">
        <v>135</v>
      </c>
      <c r="E111" s="238" t="s">
        <v>157</v>
      </c>
      <c r="F111" s="239" t="s">
        <v>158</v>
      </c>
      <c r="G111" s="240" t="s">
        <v>159</v>
      </c>
      <c r="H111" s="241">
        <v>16</v>
      </c>
      <c r="I111" s="242"/>
      <c r="J111" s="243">
        <f>ROUND(I111*H111,2)</f>
        <v>0</v>
      </c>
      <c r="K111" s="239" t="s">
        <v>139</v>
      </c>
      <c r="L111" s="46"/>
      <c r="M111" s="244" t="s">
        <v>19</v>
      </c>
      <c r="N111" s="245" t="s">
        <v>40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0.20499999999999999</v>
      </c>
      <c r="T111" s="217">
        <f>S111*H111</f>
        <v>3.2799999999999998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127</v>
      </c>
      <c r="AT111" s="218" t="s">
        <v>135</v>
      </c>
      <c r="AU111" s="218" t="s">
        <v>79</v>
      </c>
      <c r="AY111" s="19" t="s">
        <v>119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77</v>
      </c>
      <c r="BK111" s="219">
        <f>ROUND(I111*H111,2)</f>
        <v>0</v>
      </c>
      <c r="BL111" s="19" t="s">
        <v>127</v>
      </c>
      <c r="BM111" s="218" t="s">
        <v>160</v>
      </c>
    </row>
    <row r="112" s="2" customFormat="1">
      <c r="A112" s="40"/>
      <c r="B112" s="41"/>
      <c r="C112" s="42"/>
      <c r="D112" s="220" t="s">
        <v>129</v>
      </c>
      <c r="E112" s="42"/>
      <c r="F112" s="221" t="s">
        <v>161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129</v>
      </c>
      <c r="AU112" s="19" t="s">
        <v>79</v>
      </c>
    </row>
    <row r="113" s="2" customFormat="1">
      <c r="A113" s="40"/>
      <c r="B113" s="41"/>
      <c r="C113" s="42"/>
      <c r="D113" s="246" t="s">
        <v>142</v>
      </c>
      <c r="E113" s="42"/>
      <c r="F113" s="247" t="s">
        <v>162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142</v>
      </c>
      <c r="AU113" s="19" t="s">
        <v>79</v>
      </c>
    </row>
    <row r="114" s="14" customFormat="1">
      <c r="A114" s="14"/>
      <c r="B114" s="248"/>
      <c r="C114" s="249"/>
      <c r="D114" s="220" t="s">
        <v>132</v>
      </c>
      <c r="E114" s="250" t="s">
        <v>19</v>
      </c>
      <c r="F114" s="251" t="s">
        <v>163</v>
      </c>
      <c r="G114" s="249"/>
      <c r="H114" s="250" t="s">
        <v>19</v>
      </c>
      <c r="I114" s="252"/>
      <c r="J114" s="249"/>
      <c r="K114" s="249"/>
      <c r="L114" s="253"/>
      <c r="M114" s="254"/>
      <c r="N114" s="255"/>
      <c r="O114" s="255"/>
      <c r="P114" s="255"/>
      <c r="Q114" s="255"/>
      <c r="R114" s="255"/>
      <c r="S114" s="255"/>
      <c r="T114" s="256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7" t="s">
        <v>132</v>
      </c>
      <c r="AU114" s="257" t="s">
        <v>79</v>
      </c>
      <c r="AV114" s="14" t="s">
        <v>77</v>
      </c>
      <c r="AW114" s="14" t="s">
        <v>31</v>
      </c>
      <c r="AX114" s="14" t="s">
        <v>69</v>
      </c>
      <c r="AY114" s="257" t="s">
        <v>119</v>
      </c>
    </row>
    <row r="115" s="13" customFormat="1">
      <c r="A115" s="13"/>
      <c r="B115" s="226"/>
      <c r="C115" s="227"/>
      <c r="D115" s="220" t="s">
        <v>132</v>
      </c>
      <c r="E115" s="228" t="s">
        <v>19</v>
      </c>
      <c r="F115" s="229" t="s">
        <v>164</v>
      </c>
      <c r="G115" s="227"/>
      <c r="H115" s="230">
        <v>16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132</v>
      </c>
      <c r="AU115" s="236" t="s">
        <v>79</v>
      </c>
      <c r="AV115" s="13" t="s">
        <v>79</v>
      </c>
      <c r="AW115" s="13" t="s">
        <v>31</v>
      </c>
      <c r="AX115" s="13" t="s">
        <v>77</v>
      </c>
      <c r="AY115" s="236" t="s">
        <v>119</v>
      </c>
    </row>
    <row r="116" s="2" customFormat="1" ht="16.5" customHeight="1">
      <c r="A116" s="40"/>
      <c r="B116" s="41"/>
      <c r="C116" s="237" t="s">
        <v>165</v>
      </c>
      <c r="D116" s="237" t="s">
        <v>135</v>
      </c>
      <c r="E116" s="238" t="s">
        <v>166</v>
      </c>
      <c r="F116" s="239" t="s">
        <v>167</v>
      </c>
      <c r="G116" s="240" t="s">
        <v>159</v>
      </c>
      <c r="H116" s="241">
        <v>6</v>
      </c>
      <c r="I116" s="242"/>
      <c r="J116" s="243">
        <f>ROUND(I116*H116,2)</f>
        <v>0</v>
      </c>
      <c r="K116" s="239" t="s">
        <v>139</v>
      </c>
      <c r="L116" s="46"/>
      <c r="M116" s="244" t="s">
        <v>19</v>
      </c>
      <c r="N116" s="245" t="s">
        <v>40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0.040000000000000001</v>
      </c>
      <c r="T116" s="217">
        <f>S116*H116</f>
        <v>0.23999999999999999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127</v>
      </c>
      <c r="AT116" s="218" t="s">
        <v>135</v>
      </c>
      <c r="AU116" s="218" t="s">
        <v>79</v>
      </c>
      <c r="AY116" s="19" t="s">
        <v>119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77</v>
      </c>
      <c r="BK116" s="219">
        <f>ROUND(I116*H116,2)</f>
        <v>0</v>
      </c>
      <c r="BL116" s="19" t="s">
        <v>127</v>
      </c>
      <c r="BM116" s="218" t="s">
        <v>168</v>
      </c>
    </row>
    <row r="117" s="2" customFormat="1">
      <c r="A117" s="40"/>
      <c r="B117" s="41"/>
      <c r="C117" s="42"/>
      <c r="D117" s="220" t="s">
        <v>129</v>
      </c>
      <c r="E117" s="42"/>
      <c r="F117" s="221" t="s">
        <v>169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129</v>
      </c>
      <c r="AU117" s="19" t="s">
        <v>79</v>
      </c>
    </row>
    <row r="118" s="2" customFormat="1">
      <c r="A118" s="40"/>
      <c r="B118" s="41"/>
      <c r="C118" s="42"/>
      <c r="D118" s="246" t="s">
        <v>142</v>
      </c>
      <c r="E118" s="42"/>
      <c r="F118" s="247" t="s">
        <v>170</v>
      </c>
      <c r="G118" s="42"/>
      <c r="H118" s="42"/>
      <c r="I118" s="222"/>
      <c r="J118" s="42"/>
      <c r="K118" s="42"/>
      <c r="L118" s="46"/>
      <c r="M118" s="223"/>
      <c r="N118" s="224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142</v>
      </c>
      <c r="AU118" s="19" t="s">
        <v>79</v>
      </c>
    </row>
    <row r="119" s="14" customFormat="1">
      <c r="A119" s="14"/>
      <c r="B119" s="248"/>
      <c r="C119" s="249"/>
      <c r="D119" s="220" t="s">
        <v>132</v>
      </c>
      <c r="E119" s="250" t="s">
        <v>19</v>
      </c>
      <c r="F119" s="251" t="s">
        <v>171</v>
      </c>
      <c r="G119" s="249"/>
      <c r="H119" s="250" t="s">
        <v>19</v>
      </c>
      <c r="I119" s="252"/>
      <c r="J119" s="249"/>
      <c r="K119" s="249"/>
      <c r="L119" s="253"/>
      <c r="M119" s="254"/>
      <c r="N119" s="255"/>
      <c r="O119" s="255"/>
      <c r="P119" s="255"/>
      <c r="Q119" s="255"/>
      <c r="R119" s="255"/>
      <c r="S119" s="255"/>
      <c r="T119" s="25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7" t="s">
        <v>132</v>
      </c>
      <c r="AU119" s="257" t="s">
        <v>79</v>
      </c>
      <c r="AV119" s="14" t="s">
        <v>77</v>
      </c>
      <c r="AW119" s="14" t="s">
        <v>31</v>
      </c>
      <c r="AX119" s="14" t="s">
        <v>69</v>
      </c>
      <c r="AY119" s="257" t="s">
        <v>119</v>
      </c>
    </row>
    <row r="120" s="13" customFormat="1">
      <c r="A120" s="13"/>
      <c r="B120" s="226"/>
      <c r="C120" s="227"/>
      <c r="D120" s="220" t="s">
        <v>132</v>
      </c>
      <c r="E120" s="228" t="s">
        <v>19</v>
      </c>
      <c r="F120" s="229" t="s">
        <v>147</v>
      </c>
      <c r="G120" s="227"/>
      <c r="H120" s="230">
        <v>6</v>
      </c>
      <c r="I120" s="231"/>
      <c r="J120" s="227"/>
      <c r="K120" s="227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132</v>
      </c>
      <c r="AU120" s="236" t="s">
        <v>79</v>
      </c>
      <c r="AV120" s="13" t="s">
        <v>79</v>
      </c>
      <c r="AW120" s="13" t="s">
        <v>31</v>
      </c>
      <c r="AX120" s="13" t="s">
        <v>77</v>
      </c>
      <c r="AY120" s="236" t="s">
        <v>119</v>
      </c>
    </row>
    <row r="121" s="2" customFormat="1" ht="16.5" customHeight="1">
      <c r="A121" s="40"/>
      <c r="B121" s="41"/>
      <c r="C121" s="237" t="s">
        <v>147</v>
      </c>
      <c r="D121" s="237" t="s">
        <v>135</v>
      </c>
      <c r="E121" s="238" t="s">
        <v>172</v>
      </c>
      <c r="F121" s="239" t="s">
        <v>173</v>
      </c>
      <c r="G121" s="240" t="s">
        <v>124</v>
      </c>
      <c r="H121" s="241">
        <v>665.35000000000002</v>
      </c>
      <c r="I121" s="242"/>
      <c r="J121" s="243">
        <f>ROUND(I121*H121,2)</f>
        <v>0</v>
      </c>
      <c r="K121" s="239" t="s">
        <v>139</v>
      </c>
      <c r="L121" s="46"/>
      <c r="M121" s="244" t="s">
        <v>19</v>
      </c>
      <c r="N121" s="245" t="s">
        <v>40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127</v>
      </c>
      <c r="AT121" s="218" t="s">
        <v>135</v>
      </c>
      <c r="AU121" s="218" t="s">
        <v>79</v>
      </c>
      <c r="AY121" s="19" t="s">
        <v>119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77</v>
      </c>
      <c r="BK121" s="219">
        <f>ROUND(I121*H121,2)</f>
        <v>0</v>
      </c>
      <c r="BL121" s="19" t="s">
        <v>127</v>
      </c>
      <c r="BM121" s="218" t="s">
        <v>174</v>
      </c>
    </row>
    <row r="122" s="2" customFormat="1">
      <c r="A122" s="40"/>
      <c r="B122" s="41"/>
      <c r="C122" s="42"/>
      <c r="D122" s="220" t="s">
        <v>129</v>
      </c>
      <c r="E122" s="42"/>
      <c r="F122" s="221" t="s">
        <v>175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129</v>
      </c>
      <c r="AU122" s="19" t="s">
        <v>79</v>
      </c>
    </row>
    <row r="123" s="2" customFormat="1">
      <c r="A123" s="40"/>
      <c r="B123" s="41"/>
      <c r="C123" s="42"/>
      <c r="D123" s="246" t="s">
        <v>142</v>
      </c>
      <c r="E123" s="42"/>
      <c r="F123" s="247" t="s">
        <v>176</v>
      </c>
      <c r="G123" s="42"/>
      <c r="H123" s="42"/>
      <c r="I123" s="222"/>
      <c r="J123" s="42"/>
      <c r="K123" s="42"/>
      <c r="L123" s="46"/>
      <c r="M123" s="223"/>
      <c r="N123" s="224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142</v>
      </c>
      <c r="AU123" s="19" t="s">
        <v>79</v>
      </c>
    </row>
    <row r="124" s="13" customFormat="1">
      <c r="A124" s="13"/>
      <c r="B124" s="226"/>
      <c r="C124" s="227"/>
      <c r="D124" s="220" t="s">
        <v>132</v>
      </c>
      <c r="E124" s="228" t="s">
        <v>19</v>
      </c>
      <c r="F124" s="229" t="s">
        <v>177</v>
      </c>
      <c r="G124" s="227"/>
      <c r="H124" s="230">
        <v>665.35000000000002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132</v>
      </c>
      <c r="AU124" s="236" t="s">
        <v>79</v>
      </c>
      <c r="AV124" s="13" t="s">
        <v>79</v>
      </c>
      <c r="AW124" s="13" t="s">
        <v>31</v>
      </c>
      <c r="AX124" s="13" t="s">
        <v>77</v>
      </c>
      <c r="AY124" s="236" t="s">
        <v>119</v>
      </c>
    </row>
    <row r="125" s="2" customFormat="1" ht="16.5" customHeight="1">
      <c r="A125" s="40"/>
      <c r="B125" s="41"/>
      <c r="C125" s="237" t="s">
        <v>178</v>
      </c>
      <c r="D125" s="237" t="s">
        <v>135</v>
      </c>
      <c r="E125" s="238" t="s">
        <v>179</v>
      </c>
      <c r="F125" s="239" t="s">
        <v>180</v>
      </c>
      <c r="G125" s="240" t="s">
        <v>124</v>
      </c>
      <c r="H125" s="241">
        <v>665.35000000000002</v>
      </c>
      <c r="I125" s="242"/>
      <c r="J125" s="243">
        <f>ROUND(I125*H125,2)</f>
        <v>0</v>
      </c>
      <c r="K125" s="239" t="s">
        <v>139</v>
      </c>
      <c r="L125" s="46"/>
      <c r="M125" s="244" t="s">
        <v>19</v>
      </c>
      <c r="N125" s="245" t="s">
        <v>40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127</v>
      </c>
      <c r="AT125" s="218" t="s">
        <v>135</v>
      </c>
      <c r="AU125" s="218" t="s">
        <v>79</v>
      </c>
      <c r="AY125" s="19" t="s">
        <v>119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77</v>
      </c>
      <c r="BK125" s="219">
        <f>ROUND(I125*H125,2)</f>
        <v>0</v>
      </c>
      <c r="BL125" s="19" t="s">
        <v>127</v>
      </c>
      <c r="BM125" s="218" t="s">
        <v>181</v>
      </c>
    </row>
    <row r="126" s="2" customFormat="1">
      <c r="A126" s="40"/>
      <c r="B126" s="41"/>
      <c r="C126" s="42"/>
      <c r="D126" s="220" t="s">
        <v>129</v>
      </c>
      <c r="E126" s="42"/>
      <c r="F126" s="221" t="s">
        <v>182</v>
      </c>
      <c r="G126" s="42"/>
      <c r="H126" s="42"/>
      <c r="I126" s="222"/>
      <c r="J126" s="42"/>
      <c r="K126" s="42"/>
      <c r="L126" s="46"/>
      <c r="M126" s="223"/>
      <c r="N126" s="224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129</v>
      </c>
      <c r="AU126" s="19" t="s">
        <v>79</v>
      </c>
    </row>
    <row r="127" s="2" customFormat="1">
      <c r="A127" s="40"/>
      <c r="B127" s="41"/>
      <c r="C127" s="42"/>
      <c r="D127" s="246" t="s">
        <v>142</v>
      </c>
      <c r="E127" s="42"/>
      <c r="F127" s="247" t="s">
        <v>183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142</v>
      </c>
      <c r="AU127" s="19" t="s">
        <v>79</v>
      </c>
    </row>
    <row r="128" s="13" customFormat="1">
      <c r="A128" s="13"/>
      <c r="B128" s="226"/>
      <c r="C128" s="227"/>
      <c r="D128" s="220" t="s">
        <v>132</v>
      </c>
      <c r="E128" s="228" t="s">
        <v>19</v>
      </c>
      <c r="F128" s="229" t="s">
        <v>184</v>
      </c>
      <c r="G128" s="227"/>
      <c r="H128" s="230">
        <v>665.35000000000002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132</v>
      </c>
      <c r="AU128" s="236" t="s">
        <v>79</v>
      </c>
      <c r="AV128" s="13" t="s">
        <v>79</v>
      </c>
      <c r="AW128" s="13" t="s">
        <v>31</v>
      </c>
      <c r="AX128" s="13" t="s">
        <v>77</v>
      </c>
      <c r="AY128" s="236" t="s">
        <v>119</v>
      </c>
    </row>
    <row r="129" s="2" customFormat="1" ht="21.75" customHeight="1">
      <c r="A129" s="40"/>
      <c r="B129" s="41"/>
      <c r="C129" s="237" t="s">
        <v>126</v>
      </c>
      <c r="D129" s="237" t="s">
        <v>135</v>
      </c>
      <c r="E129" s="238" t="s">
        <v>185</v>
      </c>
      <c r="F129" s="239" t="s">
        <v>186</v>
      </c>
      <c r="G129" s="240" t="s">
        <v>124</v>
      </c>
      <c r="H129" s="241">
        <v>6653.5</v>
      </c>
      <c r="I129" s="242"/>
      <c r="J129" s="243">
        <f>ROUND(I129*H129,2)</f>
        <v>0</v>
      </c>
      <c r="K129" s="239" t="s">
        <v>139</v>
      </c>
      <c r="L129" s="46"/>
      <c r="M129" s="244" t="s">
        <v>19</v>
      </c>
      <c r="N129" s="245" t="s">
        <v>40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127</v>
      </c>
      <c r="AT129" s="218" t="s">
        <v>135</v>
      </c>
      <c r="AU129" s="218" t="s">
        <v>79</v>
      </c>
      <c r="AY129" s="19" t="s">
        <v>119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77</v>
      </c>
      <c r="BK129" s="219">
        <f>ROUND(I129*H129,2)</f>
        <v>0</v>
      </c>
      <c r="BL129" s="19" t="s">
        <v>127</v>
      </c>
      <c r="BM129" s="218" t="s">
        <v>187</v>
      </c>
    </row>
    <row r="130" s="2" customFormat="1">
      <c r="A130" s="40"/>
      <c r="B130" s="41"/>
      <c r="C130" s="42"/>
      <c r="D130" s="220" t="s">
        <v>129</v>
      </c>
      <c r="E130" s="42"/>
      <c r="F130" s="221" t="s">
        <v>188</v>
      </c>
      <c r="G130" s="42"/>
      <c r="H130" s="42"/>
      <c r="I130" s="222"/>
      <c r="J130" s="42"/>
      <c r="K130" s="42"/>
      <c r="L130" s="46"/>
      <c r="M130" s="223"/>
      <c r="N130" s="224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129</v>
      </c>
      <c r="AU130" s="19" t="s">
        <v>79</v>
      </c>
    </row>
    <row r="131" s="2" customFormat="1">
      <c r="A131" s="40"/>
      <c r="B131" s="41"/>
      <c r="C131" s="42"/>
      <c r="D131" s="246" t="s">
        <v>142</v>
      </c>
      <c r="E131" s="42"/>
      <c r="F131" s="247" t="s">
        <v>189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142</v>
      </c>
      <c r="AU131" s="19" t="s">
        <v>79</v>
      </c>
    </row>
    <row r="132" s="2" customFormat="1">
      <c r="A132" s="40"/>
      <c r="B132" s="41"/>
      <c r="C132" s="42"/>
      <c r="D132" s="220" t="s">
        <v>130</v>
      </c>
      <c r="E132" s="42"/>
      <c r="F132" s="225" t="s">
        <v>190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130</v>
      </c>
      <c r="AU132" s="19" t="s">
        <v>79</v>
      </c>
    </row>
    <row r="133" s="13" customFormat="1">
      <c r="A133" s="13"/>
      <c r="B133" s="226"/>
      <c r="C133" s="227"/>
      <c r="D133" s="220" t="s">
        <v>132</v>
      </c>
      <c r="E133" s="227"/>
      <c r="F133" s="229" t="s">
        <v>191</v>
      </c>
      <c r="G133" s="227"/>
      <c r="H133" s="230">
        <v>6653.5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132</v>
      </c>
      <c r="AU133" s="236" t="s">
        <v>79</v>
      </c>
      <c r="AV133" s="13" t="s">
        <v>79</v>
      </c>
      <c r="AW133" s="13" t="s">
        <v>4</v>
      </c>
      <c r="AX133" s="13" t="s">
        <v>77</v>
      </c>
      <c r="AY133" s="236" t="s">
        <v>119</v>
      </c>
    </row>
    <row r="134" s="2" customFormat="1" ht="16.5" customHeight="1">
      <c r="A134" s="40"/>
      <c r="B134" s="41"/>
      <c r="C134" s="237" t="s">
        <v>192</v>
      </c>
      <c r="D134" s="237" t="s">
        <v>135</v>
      </c>
      <c r="E134" s="238" t="s">
        <v>193</v>
      </c>
      <c r="F134" s="239" t="s">
        <v>194</v>
      </c>
      <c r="G134" s="240" t="s">
        <v>138</v>
      </c>
      <c r="H134" s="241">
        <v>310</v>
      </c>
      <c r="I134" s="242"/>
      <c r="J134" s="243">
        <f>ROUND(I134*H134,2)</f>
        <v>0</v>
      </c>
      <c r="K134" s="239" t="s">
        <v>139</v>
      </c>
      <c r="L134" s="46"/>
      <c r="M134" s="244" t="s">
        <v>19</v>
      </c>
      <c r="N134" s="245" t="s">
        <v>40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127</v>
      </c>
      <c r="AT134" s="218" t="s">
        <v>135</v>
      </c>
      <c r="AU134" s="218" t="s">
        <v>79</v>
      </c>
      <c r="AY134" s="19" t="s">
        <v>119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77</v>
      </c>
      <c r="BK134" s="219">
        <f>ROUND(I134*H134,2)</f>
        <v>0</v>
      </c>
      <c r="BL134" s="19" t="s">
        <v>127</v>
      </c>
      <c r="BM134" s="218" t="s">
        <v>195</v>
      </c>
    </row>
    <row r="135" s="2" customFormat="1">
      <c r="A135" s="40"/>
      <c r="B135" s="41"/>
      <c r="C135" s="42"/>
      <c r="D135" s="220" t="s">
        <v>129</v>
      </c>
      <c r="E135" s="42"/>
      <c r="F135" s="221" t="s">
        <v>196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129</v>
      </c>
      <c r="AU135" s="19" t="s">
        <v>79</v>
      </c>
    </row>
    <row r="136" s="2" customFormat="1">
      <c r="A136" s="40"/>
      <c r="B136" s="41"/>
      <c r="C136" s="42"/>
      <c r="D136" s="246" t="s">
        <v>142</v>
      </c>
      <c r="E136" s="42"/>
      <c r="F136" s="247" t="s">
        <v>197</v>
      </c>
      <c r="G136" s="42"/>
      <c r="H136" s="42"/>
      <c r="I136" s="222"/>
      <c r="J136" s="42"/>
      <c r="K136" s="42"/>
      <c r="L136" s="46"/>
      <c r="M136" s="223"/>
      <c r="N136" s="224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142</v>
      </c>
      <c r="AU136" s="19" t="s">
        <v>79</v>
      </c>
    </row>
    <row r="137" s="13" customFormat="1">
      <c r="A137" s="13"/>
      <c r="B137" s="226"/>
      <c r="C137" s="227"/>
      <c r="D137" s="220" t="s">
        <v>132</v>
      </c>
      <c r="E137" s="228" t="s">
        <v>19</v>
      </c>
      <c r="F137" s="229" t="s">
        <v>198</v>
      </c>
      <c r="G137" s="227"/>
      <c r="H137" s="230">
        <v>310</v>
      </c>
      <c r="I137" s="231"/>
      <c r="J137" s="227"/>
      <c r="K137" s="227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132</v>
      </c>
      <c r="AU137" s="236" t="s">
        <v>79</v>
      </c>
      <c r="AV137" s="13" t="s">
        <v>79</v>
      </c>
      <c r="AW137" s="13" t="s">
        <v>31</v>
      </c>
      <c r="AX137" s="13" t="s">
        <v>77</v>
      </c>
      <c r="AY137" s="236" t="s">
        <v>119</v>
      </c>
    </row>
    <row r="138" s="2" customFormat="1" ht="16.5" customHeight="1">
      <c r="A138" s="40"/>
      <c r="B138" s="41"/>
      <c r="C138" s="237" t="s">
        <v>199</v>
      </c>
      <c r="D138" s="237" t="s">
        <v>135</v>
      </c>
      <c r="E138" s="238" t="s">
        <v>200</v>
      </c>
      <c r="F138" s="239" t="s">
        <v>201</v>
      </c>
      <c r="G138" s="240" t="s">
        <v>138</v>
      </c>
      <c r="H138" s="241">
        <v>310</v>
      </c>
      <c r="I138" s="242"/>
      <c r="J138" s="243">
        <f>ROUND(I138*H138,2)</f>
        <v>0</v>
      </c>
      <c r="K138" s="239" t="s">
        <v>139</v>
      </c>
      <c r="L138" s="46"/>
      <c r="M138" s="244" t="s">
        <v>19</v>
      </c>
      <c r="N138" s="245" t="s">
        <v>40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127</v>
      </c>
      <c r="AT138" s="218" t="s">
        <v>135</v>
      </c>
      <c r="AU138" s="218" t="s">
        <v>79</v>
      </c>
      <c r="AY138" s="19" t="s">
        <v>119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77</v>
      </c>
      <c r="BK138" s="219">
        <f>ROUND(I138*H138,2)</f>
        <v>0</v>
      </c>
      <c r="BL138" s="19" t="s">
        <v>127</v>
      </c>
      <c r="BM138" s="218" t="s">
        <v>202</v>
      </c>
    </row>
    <row r="139" s="2" customFormat="1">
      <c r="A139" s="40"/>
      <c r="B139" s="41"/>
      <c r="C139" s="42"/>
      <c r="D139" s="220" t="s">
        <v>129</v>
      </c>
      <c r="E139" s="42"/>
      <c r="F139" s="221" t="s">
        <v>203</v>
      </c>
      <c r="G139" s="42"/>
      <c r="H139" s="42"/>
      <c r="I139" s="222"/>
      <c r="J139" s="42"/>
      <c r="K139" s="42"/>
      <c r="L139" s="46"/>
      <c r="M139" s="223"/>
      <c r="N139" s="224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129</v>
      </c>
      <c r="AU139" s="19" t="s">
        <v>79</v>
      </c>
    </row>
    <row r="140" s="2" customFormat="1">
      <c r="A140" s="40"/>
      <c r="B140" s="41"/>
      <c r="C140" s="42"/>
      <c r="D140" s="246" t="s">
        <v>142</v>
      </c>
      <c r="E140" s="42"/>
      <c r="F140" s="247" t="s">
        <v>204</v>
      </c>
      <c r="G140" s="42"/>
      <c r="H140" s="42"/>
      <c r="I140" s="222"/>
      <c r="J140" s="42"/>
      <c r="K140" s="42"/>
      <c r="L140" s="46"/>
      <c r="M140" s="223"/>
      <c r="N140" s="224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142</v>
      </c>
      <c r="AU140" s="19" t="s">
        <v>79</v>
      </c>
    </row>
    <row r="141" s="13" customFormat="1">
      <c r="A141" s="13"/>
      <c r="B141" s="226"/>
      <c r="C141" s="227"/>
      <c r="D141" s="220" t="s">
        <v>132</v>
      </c>
      <c r="E141" s="228" t="s">
        <v>19</v>
      </c>
      <c r="F141" s="229" t="s">
        <v>198</v>
      </c>
      <c r="G141" s="227"/>
      <c r="H141" s="230">
        <v>310</v>
      </c>
      <c r="I141" s="231"/>
      <c r="J141" s="227"/>
      <c r="K141" s="227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132</v>
      </c>
      <c r="AU141" s="236" t="s">
        <v>79</v>
      </c>
      <c r="AV141" s="13" t="s">
        <v>79</v>
      </c>
      <c r="AW141" s="13" t="s">
        <v>31</v>
      </c>
      <c r="AX141" s="13" t="s">
        <v>77</v>
      </c>
      <c r="AY141" s="236" t="s">
        <v>119</v>
      </c>
    </row>
    <row r="142" s="2" customFormat="1" ht="16.5" customHeight="1">
      <c r="A142" s="40"/>
      <c r="B142" s="41"/>
      <c r="C142" s="206" t="s">
        <v>205</v>
      </c>
      <c r="D142" s="206" t="s">
        <v>121</v>
      </c>
      <c r="E142" s="207" t="s">
        <v>206</v>
      </c>
      <c r="F142" s="208" t="s">
        <v>207</v>
      </c>
      <c r="G142" s="209" t="s">
        <v>208</v>
      </c>
      <c r="H142" s="210">
        <v>4.6500000000000004</v>
      </c>
      <c r="I142" s="211"/>
      <c r="J142" s="212">
        <f>ROUND(I142*H142,2)</f>
        <v>0</v>
      </c>
      <c r="K142" s="208" t="s">
        <v>139</v>
      </c>
      <c r="L142" s="213"/>
      <c r="M142" s="214" t="s">
        <v>19</v>
      </c>
      <c r="N142" s="215" t="s">
        <v>40</v>
      </c>
      <c r="O142" s="86"/>
      <c r="P142" s="216">
        <f>O142*H142</f>
        <v>0</v>
      </c>
      <c r="Q142" s="216">
        <v>0.001</v>
      </c>
      <c r="R142" s="216">
        <f>Q142*H142</f>
        <v>0.0046500000000000005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126</v>
      </c>
      <c r="AT142" s="218" t="s">
        <v>121</v>
      </c>
      <c r="AU142" s="218" t="s">
        <v>79</v>
      </c>
      <c r="AY142" s="19" t="s">
        <v>119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77</v>
      </c>
      <c r="BK142" s="219">
        <f>ROUND(I142*H142,2)</f>
        <v>0</v>
      </c>
      <c r="BL142" s="19" t="s">
        <v>127</v>
      </c>
      <c r="BM142" s="218" t="s">
        <v>209</v>
      </c>
    </row>
    <row r="143" s="2" customFormat="1">
      <c r="A143" s="40"/>
      <c r="B143" s="41"/>
      <c r="C143" s="42"/>
      <c r="D143" s="220" t="s">
        <v>129</v>
      </c>
      <c r="E143" s="42"/>
      <c r="F143" s="221" t="s">
        <v>207</v>
      </c>
      <c r="G143" s="42"/>
      <c r="H143" s="42"/>
      <c r="I143" s="222"/>
      <c r="J143" s="42"/>
      <c r="K143" s="42"/>
      <c r="L143" s="46"/>
      <c r="M143" s="223"/>
      <c r="N143" s="224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129</v>
      </c>
      <c r="AU143" s="19" t="s">
        <v>79</v>
      </c>
    </row>
    <row r="144" s="13" customFormat="1">
      <c r="A144" s="13"/>
      <c r="B144" s="226"/>
      <c r="C144" s="227"/>
      <c r="D144" s="220" t="s">
        <v>132</v>
      </c>
      <c r="E144" s="227"/>
      <c r="F144" s="229" t="s">
        <v>210</v>
      </c>
      <c r="G144" s="227"/>
      <c r="H144" s="230">
        <v>4.6500000000000004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132</v>
      </c>
      <c r="AU144" s="236" t="s">
        <v>79</v>
      </c>
      <c r="AV144" s="13" t="s">
        <v>79</v>
      </c>
      <c r="AW144" s="13" t="s">
        <v>4</v>
      </c>
      <c r="AX144" s="13" t="s">
        <v>77</v>
      </c>
      <c r="AY144" s="236" t="s">
        <v>119</v>
      </c>
    </row>
    <row r="145" s="2" customFormat="1" ht="16.5" customHeight="1">
      <c r="A145" s="40"/>
      <c r="B145" s="41"/>
      <c r="C145" s="206" t="s">
        <v>8</v>
      </c>
      <c r="D145" s="206" t="s">
        <v>121</v>
      </c>
      <c r="E145" s="207" t="s">
        <v>211</v>
      </c>
      <c r="F145" s="208" t="s">
        <v>212</v>
      </c>
      <c r="G145" s="209" t="s">
        <v>213</v>
      </c>
      <c r="H145" s="210">
        <v>55.799999999999997</v>
      </c>
      <c r="I145" s="211"/>
      <c r="J145" s="212">
        <f>ROUND(I145*H145,2)</f>
        <v>0</v>
      </c>
      <c r="K145" s="208" t="s">
        <v>139</v>
      </c>
      <c r="L145" s="213"/>
      <c r="M145" s="214" t="s">
        <v>19</v>
      </c>
      <c r="N145" s="215" t="s">
        <v>40</v>
      </c>
      <c r="O145" s="86"/>
      <c r="P145" s="216">
        <f>O145*H145</f>
        <v>0</v>
      </c>
      <c r="Q145" s="216">
        <v>1</v>
      </c>
      <c r="R145" s="216">
        <f>Q145*H145</f>
        <v>55.799999999999997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126</v>
      </c>
      <c r="AT145" s="218" t="s">
        <v>121</v>
      </c>
      <c r="AU145" s="218" t="s">
        <v>79</v>
      </c>
      <c r="AY145" s="19" t="s">
        <v>119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77</v>
      </c>
      <c r="BK145" s="219">
        <f>ROUND(I145*H145,2)</f>
        <v>0</v>
      </c>
      <c r="BL145" s="19" t="s">
        <v>127</v>
      </c>
      <c r="BM145" s="218" t="s">
        <v>214</v>
      </c>
    </row>
    <row r="146" s="2" customFormat="1">
      <c r="A146" s="40"/>
      <c r="B146" s="41"/>
      <c r="C146" s="42"/>
      <c r="D146" s="220" t="s">
        <v>129</v>
      </c>
      <c r="E146" s="42"/>
      <c r="F146" s="221" t="s">
        <v>212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129</v>
      </c>
      <c r="AU146" s="19" t="s">
        <v>79</v>
      </c>
    </row>
    <row r="147" s="13" customFormat="1">
      <c r="A147" s="13"/>
      <c r="B147" s="226"/>
      <c r="C147" s="227"/>
      <c r="D147" s="220" t="s">
        <v>132</v>
      </c>
      <c r="E147" s="228" t="s">
        <v>19</v>
      </c>
      <c r="F147" s="229" t="s">
        <v>215</v>
      </c>
      <c r="G147" s="227"/>
      <c r="H147" s="230">
        <v>55.799999999999997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132</v>
      </c>
      <c r="AU147" s="236" t="s">
        <v>79</v>
      </c>
      <c r="AV147" s="13" t="s">
        <v>79</v>
      </c>
      <c r="AW147" s="13" t="s">
        <v>31</v>
      </c>
      <c r="AX147" s="13" t="s">
        <v>77</v>
      </c>
      <c r="AY147" s="236" t="s">
        <v>119</v>
      </c>
    </row>
    <row r="148" s="2" customFormat="1" ht="16.5" customHeight="1">
      <c r="A148" s="40"/>
      <c r="B148" s="41"/>
      <c r="C148" s="237" t="s">
        <v>216</v>
      </c>
      <c r="D148" s="237" t="s">
        <v>135</v>
      </c>
      <c r="E148" s="238" t="s">
        <v>217</v>
      </c>
      <c r="F148" s="239" t="s">
        <v>218</v>
      </c>
      <c r="G148" s="240" t="s">
        <v>138</v>
      </c>
      <c r="H148" s="241">
        <v>310</v>
      </c>
      <c r="I148" s="242"/>
      <c r="J148" s="243">
        <f>ROUND(I148*H148,2)</f>
        <v>0</v>
      </c>
      <c r="K148" s="239" t="s">
        <v>139</v>
      </c>
      <c r="L148" s="46"/>
      <c r="M148" s="244" t="s">
        <v>19</v>
      </c>
      <c r="N148" s="245" t="s">
        <v>40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127</v>
      </c>
      <c r="AT148" s="218" t="s">
        <v>135</v>
      </c>
      <c r="AU148" s="218" t="s">
        <v>79</v>
      </c>
      <c r="AY148" s="19" t="s">
        <v>119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77</v>
      </c>
      <c r="BK148" s="219">
        <f>ROUND(I148*H148,2)</f>
        <v>0</v>
      </c>
      <c r="BL148" s="19" t="s">
        <v>127</v>
      </c>
      <c r="BM148" s="218" t="s">
        <v>219</v>
      </c>
    </row>
    <row r="149" s="2" customFormat="1">
      <c r="A149" s="40"/>
      <c r="B149" s="41"/>
      <c r="C149" s="42"/>
      <c r="D149" s="220" t="s">
        <v>129</v>
      </c>
      <c r="E149" s="42"/>
      <c r="F149" s="221" t="s">
        <v>220</v>
      </c>
      <c r="G149" s="42"/>
      <c r="H149" s="42"/>
      <c r="I149" s="222"/>
      <c r="J149" s="42"/>
      <c r="K149" s="42"/>
      <c r="L149" s="46"/>
      <c r="M149" s="223"/>
      <c r="N149" s="224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129</v>
      </c>
      <c r="AU149" s="19" t="s">
        <v>79</v>
      </c>
    </row>
    <row r="150" s="2" customFormat="1">
      <c r="A150" s="40"/>
      <c r="B150" s="41"/>
      <c r="C150" s="42"/>
      <c r="D150" s="246" t="s">
        <v>142</v>
      </c>
      <c r="E150" s="42"/>
      <c r="F150" s="247" t="s">
        <v>221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142</v>
      </c>
      <c r="AU150" s="19" t="s">
        <v>79</v>
      </c>
    </row>
    <row r="151" s="14" customFormat="1">
      <c r="A151" s="14"/>
      <c r="B151" s="248"/>
      <c r="C151" s="249"/>
      <c r="D151" s="220" t="s">
        <v>132</v>
      </c>
      <c r="E151" s="250" t="s">
        <v>19</v>
      </c>
      <c r="F151" s="251" t="s">
        <v>222</v>
      </c>
      <c r="G151" s="249"/>
      <c r="H151" s="250" t="s">
        <v>19</v>
      </c>
      <c r="I151" s="252"/>
      <c r="J151" s="249"/>
      <c r="K151" s="249"/>
      <c r="L151" s="253"/>
      <c r="M151" s="254"/>
      <c r="N151" s="255"/>
      <c r="O151" s="255"/>
      <c r="P151" s="255"/>
      <c r="Q151" s="255"/>
      <c r="R151" s="255"/>
      <c r="S151" s="255"/>
      <c r="T151" s="25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7" t="s">
        <v>132</v>
      </c>
      <c r="AU151" s="257" t="s">
        <v>79</v>
      </c>
      <c r="AV151" s="14" t="s">
        <v>77</v>
      </c>
      <c r="AW151" s="14" t="s">
        <v>31</v>
      </c>
      <c r="AX151" s="14" t="s">
        <v>69</v>
      </c>
      <c r="AY151" s="257" t="s">
        <v>119</v>
      </c>
    </row>
    <row r="152" s="13" customFormat="1">
      <c r="A152" s="13"/>
      <c r="B152" s="226"/>
      <c r="C152" s="227"/>
      <c r="D152" s="220" t="s">
        <v>132</v>
      </c>
      <c r="E152" s="228" t="s">
        <v>19</v>
      </c>
      <c r="F152" s="229" t="s">
        <v>198</v>
      </c>
      <c r="G152" s="227"/>
      <c r="H152" s="230">
        <v>310</v>
      </c>
      <c r="I152" s="231"/>
      <c r="J152" s="227"/>
      <c r="K152" s="227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132</v>
      </c>
      <c r="AU152" s="236" t="s">
        <v>79</v>
      </c>
      <c r="AV152" s="13" t="s">
        <v>79</v>
      </c>
      <c r="AW152" s="13" t="s">
        <v>31</v>
      </c>
      <c r="AX152" s="13" t="s">
        <v>77</v>
      </c>
      <c r="AY152" s="236" t="s">
        <v>119</v>
      </c>
    </row>
    <row r="153" s="2" customFormat="1" ht="16.5" customHeight="1">
      <c r="A153" s="40"/>
      <c r="B153" s="41"/>
      <c r="C153" s="237" t="s">
        <v>223</v>
      </c>
      <c r="D153" s="237" t="s">
        <v>135</v>
      </c>
      <c r="E153" s="238" t="s">
        <v>224</v>
      </c>
      <c r="F153" s="239" t="s">
        <v>225</v>
      </c>
      <c r="G153" s="240" t="s">
        <v>138</v>
      </c>
      <c r="H153" s="241">
        <v>1920</v>
      </c>
      <c r="I153" s="242"/>
      <c r="J153" s="243">
        <f>ROUND(I153*H153,2)</f>
        <v>0</v>
      </c>
      <c r="K153" s="239" t="s">
        <v>139</v>
      </c>
      <c r="L153" s="46"/>
      <c r="M153" s="244" t="s">
        <v>19</v>
      </c>
      <c r="N153" s="245" t="s">
        <v>40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127</v>
      </c>
      <c r="AT153" s="218" t="s">
        <v>135</v>
      </c>
      <c r="AU153" s="218" t="s">
        <v>79</v>
      </c>
      <c r="AY153" s="19" t="s">
        <v>119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77</v>
      </c>
      <c r="BK153" s="219">
        <f>ROUND(I153*H153,2)</f>
        <v>0</v>
      </c>
      <c r="BL153" s="19" t="s">
        <v>127</v>
      </c>
      <c r="BM153" s="218" t="s">
        <v>226</v>
      </c>
    </row>
    <row r="154" s="2" customFormat="1">
      <c r="A154" s="40"/>
      <c r="B154" s="41"/>
      <c r="C154" s="42"/>
      <c r="D154" s="220" t="s">
        <v>129</v>
      </c>
      <c r="E154" s="42"/>
      <c r="F154" s="221" t="s">
        <v>227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129</v>
      </c>
      <c r="AU154" s="19" t="s">
        <v>79</v>
      </c>
    </row>
    <row r="155" s="2" customFormat="1">
      <c r="A155" s="40"/>
      <c r="B155" s="41"/>
      <c r="C155" s="42"/>
      <c r="D155" s="246" t="s">
        <v>142</v>
      </c>
      <c r="E155" s="42"/>
      <c r="F155" s="247" t="s">
        <v>228</v>
      </c>
      <c r="G155" s="42"/>
      <c r="H155" s="42"/>
      <c r="I155" s="222"/>
      <c r="J155" s="42"/>
      <c r="K155" s="42"/>
      <c r="L155" s="46"/>
      <c r="M155" s="223"/>
      <c r="N155" s="224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142</v>
      </c>
      <c r="AU155" s="19" t="s">
        <v>79</v>
      </c>
    </row>
    <row r="156" s="14" customFormat="1">
      <c r="A156" s="14"/>
      <c r="B156" s="248"/>
      <c r="C156" s="249"/>
      <c r="D156" s="220" t="s">
        <v>132</v>
      </c>
      <c r="E156" s="250" t="s">
        <v>19</v>
      </c>
      <c r="F156" s="251" t="s">
        <v>229</v>
      </c>
      <c r="G156" s="249"/>
      <c r="H156" s="250" t="s">
        <v>19</v>
      </c>
      <c r="I156" s="252"/>
      <c r="J156" s="249"/>
      <c r="K156" s="249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132</v>
      </c>
      <c r="AU156" s="257" t="s">
        <v>79</v>
      </c>
      <c r="AV156" s="14" t="s">
        <v>77</v>
      </c>
      <c r="AW156" s="14" t="s">
        <v>31</v>
      </c>
      <c r="AX156" s="14" t="s">
        <v>69</v>
      </c>
      <c r="AY156" s="257" t="s">
        <v>119</v>
      </c>
    </row>
    <row r="157" s="13" customFormat="1">
      <c r="A157" s="13"/>
      <c r="B157" s="226"/>
      <c r="C157" s="227"/>
      <c r="D157" s="220" t="s">
        <v>132</v>
      </c>
      <c r="E157" s="228" t="s">
        <v>19</v>
      </c>
      <c r="F157" s="229" t="s">
        <v>230</v>
      </c>
      <c r="G157" s="227"/>
      <c r="H157" s="230">
        <v>1901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132</v>
      </c>
      <c r="AU157" s="236" t="s">
        <v>79</v>
      </c>
      <c r="AV157" s="13" t="s">
        <v>79</v>
      </c>
      <c r="AW157" s="13" t="s">
        <v>31</v>
      </c>
      <c r="AX157" s="13" t="s">
        <v>69</v>
      </c>
      <c r="AY157" s="236" t="s">
        <v>119</v>
      </c>
    </row>
    <row r="158" s="14" customFormat="1">
      <c r="A158" s="14"/>
      <c r="B158" s="248"/>
      <c r="C158" s="249"/>
      <c r="D158" s="220" t="s">
        <v>132</v>
      </c>
      <c r="E158" s="250" t="s">
        <v>19</v>
      </c>
      <c r="F158" s="251" t="s">
        <v>144</v>
      </c>
      <c r="G158" s="249"/>
      <c r="H158" s="250" t="s">
        <v>19</v>
      </c>
      <c r="I158" s="252"/>
      <c r="J158" s="249"/>
      <c r="K158" s="249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132</v>
      </c>
      <c r="AU158" s="257" t="s">
        <v>79</v>
      </c>
      <c r="AV158" s="14" t="s">
        <v>77</v>
      </c>
      <c r="AW158" s="14" t="s">
        <v>31</v>
      </c>
      <c r="AX158" s="14" t="s">
        <v>69</v>
      </c>
      <c r="AY158" s="257" t="s">
        <v>119</v>
      </c>
    </row>
    <row r="159" s="13" customFormat="1">
      <c r="A159" s="13"/>
      <c r="B159" s="226"/>
      <c r="C159" s="227"/>
      <c r="D159" s="220" t="s">
        <v>132</v>
      </c>
      <c r="E159" s="228" t="s">
        <v>19</v>
      </c>
      <c r="F159" s="229" t="s">
        <v>231</v>
      </c>
      <c r="G159" s="227"/>
      <c r="H159" s="230">
        <v>17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132</v>
      </c>
      <c r="AU159" s="236" t="s">
        <v>79</v>
      </c>
      <c r="AV159" s="13" t="s">
        <v>79</v>
      </c>
      <c r="AW159" s="13" t="s">
        <v>31</v>
      </c>
      <c r="AX159" s="13" t="s">
        <v>69</v>
      </c>
      <c r="AY159" s="236" t="s">
        <v>119</v>
      </c>
    </row>
    <row r="160" s="14" customFormat="1">
      <c r="A160" s="14"/>
      <c r="B160" s="248"/>
      <c r="C160" s="249"/>
      <c r="D160" s="220" t="s">
        <v>132</v>
      </c>
      <c r="E160" s="250" t="s">
        <v>19</v>
      </c>
      <c r="F160" s="251" t="s">
        <v>232</v>
      </c>
      <c r="G160" s="249"/>
      <c r="H160" s="250" t="s">
        <v>19</v>
      </c>
      <c r="I160" s="252"/>
      <c r="J160" s="249"/>
      <c r="K160" s="249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132</v>
      </c>
      <c r="AU160" s="257" t="s">
        <v>79</v>
      </c>
      <c r="AV160" s="14" t="s">
        <v>77</v>
      </c>
      <c r="AW160" s="14" t="s">
        <v>31</v>
      </c>
      <c r="AX160" s="14" t="s">
        <v>69</v>
      </c>
      <c r="AY160" s="257" t="s">
        <v>119</v>
      </c>
    </row>
    <row r="161" s="13" customFormat="1">
      <c r="A161" s="13"/>
      <c r="B161" s="226"/>
      <c r="C161" s="227"/>
      <c r="D161" s="220" t="s">
        <v>132</v>
      </c>
      <c r="E161" s="228" t="s">
        <v>19</v>
      </c>
      <c r="F161" s="229" t="s">
        <v>79</v>
      </c>
      <c r="G161" s="227"/>
      <c r="H161" s="230">
        <v>2</v>
      </c>
      <c r="I161" s="231"/>
      <c r="J161" s="227"/>
      <c r="K161" s="227"/>
      <c r="L161" s="232"/>
      <c r="M161" s="233"/>
      <c r="N161" s="234"/>
      <c r="O161" s="234"/>
      <c r="P161" s="234"/>
      <c r="Q161" s="234"/>
      <c r="R161" s="234"/>
      <c r="S161" s="234"/>
      <c r="T161" s="23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6" t="s">
        <v>132</v>
      </c>
      <c r="AU161" s="236" t="s">
        <v>79</v>
      </c>
      <c r="AV161" s="13" t="s">
        <v>79</v>
      </c>
      <c r="AW161" s="13" t="s">
        <v>31</v>
      </c>
      <c r="AX161" s="13" t="s">
        <v>69</v>
      </c>
      <c r="AY161" s="236" t="s">
        <v>119</v>
      </c>
    </row>
    <row r="162" s="15" customFormat="1">
      <c r="A162" s="15"/>
      <c r="B162" s="258"/>
      <c r="C162" s="259"/>
      <c r="D162" s="220" t="s">
        <v>132</v>
      </c>
      <c r="E162" s="260" t="s">
        <v>19</v>
      </c>
      <c r="F162" s="261" t="s">
        <v>150</v>
      </c>
      <c r="G162" s="259"/>
      <c r="H162" s="262">
        <v>1920</v>
      </c>
      <c r="I162" s="263"/>
      <c r="J162" s="259"/>
      <c r="K162" s="259"/>
      <c r="L162" s="264"/>
      <c r="M162" s="265"/>
      <c r="N162" s="266"/>
      <c r="O162" s="266"/>
      <c r="P162" s="266"/>
      <c r="Q162" s="266"/>
      <c r="R162" s="266"/>
      <c r="S162" s="266"/>
      <c r="T162" s="267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8" t="s">
        <v>132</v>
      </c>
      <c r="AU162" s="268" t="s">
        <v>79</v>
      </c>
      <c r="AV162" s="15" t="s">
        <v>127</v>
      </c>
      <c r="AW162" s="15" t="s">
        <v>31</v>
      </c>
      <c r="AX162" s="15" t="s">
        <v>77</v>
      </c>
      <c r="AY162" s="268" t="s">
        <v>119</v>
      </c>
    </row>
    <row r="163" s="12" customFormat="1" ht="22.8" customHeight="1">
      <c r="A163" s="12"/>
      <c r="B163" s="190"/>
      <c r="C163" s="191"/>
      <c r="D163" s="192" t="s">
        <v>68</v>
      </c>
      <c r="E163" s="204" t="s">
        <v>79</v>
      </c>
      <c r="F163" s="204" t="s">
        <v>233</v>
      </c>
      <c r="G163" s="191"/>
      <c r="H163" s="191"/>
      <c r="I163" s="194"/>
      <c r="J163" s="205">
        <f>BK163</f>
        <v>0</v>
      </c>
      <c r="K163" s="191"/>
      <c r="L163" s="196"/>
      <c r="M163" s="197"/>
      <c r="N163" s="198"/>
      <c r="O163" s="198"/>
      <c r="P163" s="199">
        <f>SUM(P164:P171)</f>
        <v>0</v>
      </c>
      <c r="Q163" s="198"/>
      <c r="R163" s="199">
        <f>SUM(R164:R171)</f>
        <v>0.97657999999999989</v>
      </c>
      <c r="S163" s="198"/>
      <c r="T163" s="200">
        <f>SUM(T164:T171)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77</v>
      </c>
      <c r="AT163" s="202" t="s">
        <v>68</v>
      </c>
      <c r="AU163" s="202" t="s">
        <v>77</v>
      </c>
      <c r="AY163" s="201" t="s">
        <v>119</v>
      </c>
      <c r="BK163" s="203">
        <f>SUM(BK164:BK171)</f>
        <v>0</v>
      </c>
    </row>
    <row r="164" s="2" customFormat="1" ht="16.5" customHeight="1">
      <c r="A164" s="40"/>
      <c r="B164" s="41"/>
      <c r="C164" s="237" t="s">
        <v>234</v>
      </c>
      <c r="D164" s="237" t="s">
        <v>135</v>
      </c>
      <c r="E164" s="238" t="s">
        <v>235</v>
      </c>
      <c r="F164" s="239" t="s">
        <v>236</v>
      </c>
      <c r="G164" s="240" t="s">
        <v>138</v>
      </c>
      <c r="H164" s="241">
        <v>2219.5</v>
      </c>
      <c r="I164" s="242"/>
      <c r="J164" s="243">
        <f>ROUND(I164*H164,2)</f>
        <v>0</v>
      </c>
      <c r="K164" s="239" t="s">
        <v>139</v>
      </c>
      <c r="L164" s="46"/>
      <c r="M164" s="244" t="s">
        <v>19</v>
      </c>
      <c r="N164" s="245" t="s">
        <v>40</v>
      </c>
      <c r="O164" s="86"/>
      <c r="P164" s="216">
        <f>O164*H164</f>
        <v>0</v>
      </c>
      <c r="Q164" s="216">
        <v>0.00013999999999999999</v>
      </c>
      <c r="R164" s="216">
        <f>Q164*H164</f>
        <v>0.31072999999999995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127</v>
      </c>
      <c r="AT164" s="218" t="s">
        <v>135</v>
      </c>
      <c r="AU164" s="218" t="s">
        <v>79</v>
      </c>
      <c r="AY164" s="19" t="s">
        <v>119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77</v>
      </c>
      <c r="BK164" s="219">
        <f>ROUND(I164*H164,2)</f>
        <v>0</v>
      </c>
      <c r="BL164" s="19" t="s">
        <v>127</v>
      </c>
      <c r="BM164" s="218" t="s">
        <v>237</v>
      </c>
    </row>
    <row r="165" s="2" customFormat="1">
      <c r="A165" s="40"/>
      <c r="B165" s="41"/>
      <c r="C165" s="42"/>
      <c r="D165" s="220" t="s">
        <v>129</v>
      </c>
      <c r="E165" s="42"/>
      <c r="F165" s="221" t="s">
        <v>238</v>
      </c>
      <c r="G165" s="42"/>
      <c r="H165" s="42"/>
      <c r="I165" s="222"/>
      <c r="J165" s="42"/>
      <c r="K165" s="42"/>
      <c r="L165" s="46"/>
      <c r="M165" s="223"/>
      <c r="N165" s="224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129</v>
      </c>
      <c r="AU165" s="19" t="s">
        <v>79</v>
      </c>
    </row>
    <row r="166" s="2" customFormat="1">
      <c r="A166" s="40"/>
      <c r="B166" s="41"/>
      <c r="C166" s="42"/>
      <c r="D166" s="246" t="s">
        <v>142</v>
      </c>
      <c r="E166" s="42"/>
      <c r="F166" s="247" t="s">
        <v>239</v>
      </c>
      <c r="G166" s="42"/>
      <c r="H166" s="42"/>
      <c r="I166" s="222"/>
      <c r="J166" s="42"/>
      <c r="K166" s="42"/>
      <c r="L166" s="46"/>
      <c r="M166" s="223"/>
      <c r="N166" s="224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142</v>
      </c>
      <c r="AU166" s="19" t="s">
        <v>79</v>
      </c>
    </row>
    <row r="167" s="13" customFormat="1">
      <c r="A167" s="13"/>
      <c r="B167" s="226"/>
      <c r="C167" s="227"/>
      <c r="D167" s="220" t="s">
        <v>132</v>
      </c>
      <c r="E167" s="228" t="s">
        <v>19</v>
      </c>
      <c r="F167" s="229" t="s">
        <v>240</v>
      </c>
      <c r="G167" s="227"/>
      <c r="H167" s="230">
        <v>1930</v>
      </c>
      <c r="I167" s="231"/>
      <c r="J167" s="227"/>
      <c r="K167" s="227"/>
      <c r="L167" s="232"/>
      <c r="M167" s="233"/>
      <c r="N167" s="234"/>
      <c r="O167" s="234"/>
      <c r="P167" s="234"/>
      <c r="Q167" s="234"/>
      <c r="R167" s="234"/>
      <c r="S167" s="234"/>
      <c r="T167" s="23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6" t="s">
        <v>132</v>
      </c>
      <c r="AU167" s="236" t="s">
        <v>79</v>
      </c>
      <c r="AV167" s="13" t="s">
        <v>79</v>
      </c>
      <c r="AW167" s="13" t="s">
        <v>31</v>
      </c>
      <c r="AX167" s="13" t="s">
        <v>77</v>
      </c>
      <c r="AY167" s="236" t="s">
        <v>119</v>
      </c>
    </row>
    <row r="168" s="13" customFormat="1">
      <c r="A168" s="13"/>
      <c r="B168" s="226"/>
      <c r="C168" s="227"/>
      <c r="D168" s="220" t="s">
        <v>132</v>
      </c>
      <c r="E168" s="227"/>
      <c r="F168" s="229" t="s">
        <v>241</v>
      </c>
      <c r="G168" s="227"/>
      <c r="H168" s="230">
        <v>2219.5</v>
      </c>
      <c r="I168" s="231"/>
      <c r="J168" s="227"/>
      <c r="K168" s="227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132</v>
      </c>
      <c r="AU168" s="236" t="s">
        <v>79</v>
      </c>
      <c r="AV168" s="13" t="s">
        <v>79</v>
      </c>
      <c r="AW168" s="13" t="s">
        <v>4</v>
      </c>
      <c r="AX168" s="13" t="s">
        <v>77</v>
      </c>
      <c r="AY168" s="236" t="s">
        <v>119</v>
      </c>
    </row>
    <row r="169" s="2" customFormat="1" ht="16.5" customHeight="1">
      <c r="A169" s="40"/>
      <c r="B169" s="41"/>
      <c r="C169" s="206" t="s">
        <v>242</v>
      </c>
      <c r="D169" s="206" t="s">
        <v>121</v>
      </c>
      <c r="E169" s="207" t="s">
        <v>243</v>
      </c>
      <c r="F169" s="208" t="s">
        <v>244</v>
      </c>
      <c r="G169" s="209" t="s">
        <v>138</v>
      </c>
      <c r="H169" s="210">
        <v>2219.5</v>
      </c>
      <c r="I169" s="211"/>
      <c r="J169" s="212">
        <f>ROUND(I169*H169,2)</f>
        <v>0</v>
      </c>
      <c r="K169" s="208" t="s">
        <v>139</v>
      </c>
      <c r="L169" s="213"/>
      <c r="M169" s="214" t="s">
        <v>19</v>
      </c>
      <c r="N169" s="215" t="s">
        <v>40</v>
      </c>
      <c r="O169" s="86"/>
      <c r="P169" s="216">
        <f>O169*H169</f>
        <v>0</v>
      </c>
      <c r="Q169" s="216">
        <v>0.00029999999999999997</v>
      </c>
      <c r="R169" s="216">
        <f>Q169*H169</f>
        <v>0.66584999999999994</v>
      </c>
      <c r="S169" s="216">
        <v>0</v>
      </c>
      <c r="T169" s="217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8" t="s">
        <v>126</v>
      </c>
      <c r="AT169" s="218" t="s">
        <v>121</v>
      </c>
      <c r="AU169" s="218" t="s">
        <v>79</v>
      </c>
      <c r="AY169" s="19" t="s">
        <v>119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9" t="s">
        <v>77</v>
      </c>
      <c r="BK169" s="219">
        <f>ROUND(I169*H169,2)</f>
        <v>0</v>
      </c>
      <c r="BL169" s="19" t="s">
        <v>127</v>
      </c>
      <c r="BM169" s="218" t="s">
        <v>245</v>
      </c>
    </row>
    <row r="170" s="2" customFormat="1">
      <c r="A170" s="40"/>
      <c r="B170" s="41"/>
      <c r="C170" s="42"/>
      <c r="D170" s="220" t="s">
        <v>129</v>
      </c>
      <c r="E170" s="42"/>
      <c r="F170" s="221" t="s">
        <v>244</v>
      </c>
      <c r="G170" s="42"/>
      <c r="H170" s="42"/>
      <c r="I170" s="222"/>
      <c r="J170" s="42"/>
      <c r="K170" s="42"/>
      <c r="L170" s="46"/>
      <c r="M170" s="223"/>
      <c r="N170" s="224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129</v>
      </c>
      <c r="AU170" s="19" t="s">
        <v>79</v>
      </c>
    </row>
    <row r="171" s="13" customFormat="1">
      <c r="A171" s="13"/>
      <c r="B171" s="226"/>
      <c r="C171" s="227"/>
      <c r="D171" s="220" t="s">
        <v>132</v>
      </c>
      <c r="E171" s="227"/>
      <c r="F171" s="229" t="s">
        <v>241</v>
      </c>
      <c r="G171" s="227"/>
      <c r="H171" s="230">
        <v>2219.5</v>
      </c>
      <c r="I171" s="231"/>
      <c r="J171" s="227"/>
      <c r="K171" s="227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132</v>
      </c>
      <c r="AU171" s="236" t="s">
        <v>79</v>
      </c>
      <c r="AV171" s="13" t="s">
        <v>79</v>
      </c>
      <c r="AW171" s="13" t="s">
        <v>4</v>
      </c>
      <c r="AX171" s="13" t="s">
        <v>77</v>
      </c>
      <c r="AY171" s="236" t="s">
        <v>119</v>
      </c>
    </row>
    <row r="172" s="12" customFormat="1" ht="22.8" customHeight="1">
      <c r="A172" s="12"/>
      <c r="B172" s="190"/>
      <c r="C172" s="191"/>
      <c r="D172" s="192" t="s">
        <v>68</v>
      </c>
      <c r="E172" s="204" t="s">
        <v>151</v>
      </c>
      <c r="F172" s="204" t="s">
        <v>246</v>
      </c>
      <c r="G172" s="191"/>
      <c r="H172" s="191"/>
      <c r="I172" s="194"/>
      <c r="J172" s="205">
        <f>BK172</f>
        <v>0</v>
      </c>
      <c r="K172" s="191"/>
      <c r="L172" s="196"/>
      <c r="M172" s="197"/>
      <c r="N172" s="198"/>
      <c r="O172" s="198"/>
      <c r="P172" s="199">
        <v>0</v>
      </c>
      <c r="Q172" s="198"/>
      <c r="R172" s="199">
        <v>0</v>
      </c>
      <c r="S172" s="198"/>
      <c r="T172" s="200"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1" t="s">
        <v>77</v>
      </c>
      <c r="AT172" s="202" t="s">
        <v>68</v>
      </c>
      <c r="AU172" s="202" t="s">
        <v>77</v>
      </c>
      <c r="AY172" s="201" t="s">
        <v>119</v>
      </c>
      <c r="BK172" s="203">
        <v>0</v>
      </c>
    </row>
    <row r="173" s="12" customFormat="1" ht="22.8" customHeight="1">
      <c r="A173" s="12"/>
      <c r="B173" s="190"/>
      <c r="C173" s="191"/>
      <c r="D173" s="192" t="s">
        <v>68</v>
      </c>
      <c r="E173" s="204" t="s">
        <v>165</v>
      </c>
      <c r="F173" s="204" t="s">
        <v>247</v>
      </c>
      <c r="G173" s="191"/>
      <c r="H173" s="191"/>
      <c r="I173" s="194"/>
      <c r="J173" s="205">
        <f>BK173</f>
        <v>0</v>
      </c>
      <c r="K173" s="191"/>
      <c r="L173" s="196"/>
      <c r="M173" s="197"/>
      <c r="N173" s="198"/>
      <c r="O173" s="198"/>
      <c r="P173" s="199">
        <f>SUM(P174:P224)</f>
        <v>0</v>
      </c>
      <c r="Q173" s="198"/>
      <c r="R173" s="199">
        <f>SUM(R174:R224)</f>
        <v>12.154600000000002</v>
      </c>
      <c r="S173" s="198"/>
      <c r="T173" s="200">
        <f>SUM(T174:T224)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1" t="s">
        <v>77</v>
      </c>
      <c r="AT173" s="202" t="s">
        <v>68</v>
      </c>
      <c r="AU173" s="202" t="s">
        <v>77</v>
      </c>
      <c r="AY173" s="201" t="s">
        <v>119</v>
      </c>
      <c r="BK173" s="203">
        <f>SUM(BK174:BK224)</f>
        <v>0</v>
      </c>
    </row>
    <row r="174" s="2" customFormat="1" ht="16.5" customHeight="1">
      <c r="A174" s="40"/>
      <c r="B174" s="41"/>
      <c r="C174" s="237" t="s">
        <v>231</v>
      </c>
      <c r="D174" s="237" t="s">
        <v>135</v>
      </c>
      <c r="E174" s="238" t="s">
        <v>248</v>
      </c>
      <c r="F174" s="239" t="s">
        <v>249</v>
      </c>
      <c r="G174" s="240" t="s">
        <v>138</v>
      </c>
      <c r="H174" s="241">
        <v>57.5</v>
      </c>
      <c r="I174" s="242"/>
      <c r="J174" s="243">
        <f>ROUND(I174*H174,2)</f>
        <v>0</v>
      </c>
      <c r="K174" s="239" t="s">
        <v>139</v>
      </c>
      <c r="L174" s="46"/>
      <c r="M174" s="244" t="s">
        <v>19</v>
      </c>
      <c r="N174" s="245" t="s">
        <v>40</v>
      </c>
      <c r="O174" s="86"/>
      <c r="P174" s="216">
        <f>O174*H174</f>
        <v>0</v>
      </c>
      <c r="Q174" s="216">
        <v>0</v>
      </c>
      <c r="R174" s="216">
        <f>Q174*H174</f>
        <v>0</v>
      </c>
      <c r="S174" s="216">
        <v>0</v>
      </c>
      <c r="T174" s="217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8" t="s">
        <v>127</v>
      </c>
      <c r="AT174" s="218" t="s">
        <v>135</v>
      </c>
      <c r="AU174" s="218" t="s">
        <v>79</v>
      </c>
      <c r="AY174" s="19" t="s">
        <v>119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19" t="s">
        <v>77</v>
      </c>
      <c r="BK174" s="219">
        <f>ROUND(I174*H174,2)</f>
        <v>0</v>
      </c>
      <c r="BL174" s="19" t="s">
        <v>127</v>
      </c>
      <c r="BM174" s="218" t="s">
        <v>250</v>
      </c>
    </row>
    <row r="175" s="2" customFormat="1">
      <c r="A175" s="40"/>
      <c r="B175" s="41"/>
      <c r="C175" s="42"/>
      <c r="D175" s="220" t="s">
        <v>129</v>
      </c>
      <c r="E175" s="42"/>
      <c r="F175" s="221" t="s">
        <v>251</v>
      </c>
      <c r="G175" s="42"/>
      <c r="H175" s="42"/>
      <c r="I175" s="222"/>
      <c r="J175" s="42"/>
      <c r="K175" s="42"/>
      <c r="L175" s="46"/>
      <c r="M175" s="223"/>
      <c r="N175" s="224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129</v>
      </c>
      <c r="AU175" s="19" t="s">
        <v>79</v>
      </c>
    </row>
    <row r="176" s="2" customFormat="1">
      <c r="A176" s="40"/>
      <c r="B176" s="41"/>
      <c r="C176" s="42"/>
      <c r="D176" s="246" t="s">
        <v>142</v>
      </c>
      <c r="E176" s="42"/>
      <c r="F176" s="247" t="s">
        <v>252</v>
      </c>
      <c r="G176" s="42"/>
      <c r="H176" s="42"/>
      <c r="I176" s="222"/>
      <c r="J176" s="42"/>
      <c r="K176" s="42"/>
      <c r="L176" s="46"/>
      <c r="M176" s="223"/>
      <c r="N176" s="224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142</v>
      </c>
      <c r="AU176" s="19" t="s">
        <v>79</v>
      </c>
    </row>
    <row r="177" s="14" customFormat="1">
      <c r="A177" s="14"/>
      <c r="B177" s="248"/>
      <c r="C177" s="249"/>
      <c r="D177" s="220" t="s">
        <v>132</v>
      </c>
      <c r="E177" s="250" t="s">
        <v>19</v>
      </c>
      <c r="F177" s="251" t="s">
        <v>253</v>
      </c>
      <c r="G177" s="249"/>
      <c r="H177" s="250" t="s">
        <v>19</v>
      </c>
      <c r="I177" s="252"/>
      <c r="J177" s="249"/>
      <c r="K177" s="249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132</v>
      </c>
      <c r="AU177" s="257" t="s">
        <v>79</v>
      </c>
      <c r="AV177" s="14" t="s">
        <v>77</v>
      </c>
      <c r="AW177" s="14" t="s">
        <v>31</v>
      </c>
      <c r="AX177" s="14" t="s">
        <v>69</v>
      </c>
      <c r="AY177" s="257" t="s">
        <v>119</v>
      </c>
    </row>
    <row r="178" s="13" customFormat="1">
      <c r="A178" s="13"/>
      <c r="B178" s="226"/>
      <c r="C178" s="227"/>
      <c r="D178" s="220" t="s">
        <v>132</v>
      </c>
      <c r="E178" s="228" t="s">
        <v>19</v>
      </c>
      <c r="F178" s="229" t="s">
        <v>254</v>
      </c>
      <c r="G178" s="227"/>
      <c r="H178" s="230">
        <v>55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132</v>
      </c>
      <c r="AU178" s="236" t="s">
        <v>79</v>
      </c>
      <c r="AV178" s="13" t="s">
        <v>79</v>
      </c>
      <c r="AW178" s="13" t="s">
        <v>31</v>
      </c>
      <c r="AX178" s="13" t="s">
        <v>69</v>
      </c>
      <c r="AY178" s="236" t="s">
        <v>119</v>
      </c>
    </row>
    <row r="179" s="14" customFormat="1">
      <c r="A179" s="14"/>
      <c r="B179" s="248"/>
      <c r="C179" s="249"/>
      <c r="D179" s="220" t="s">
        <v>132</v>
      </c>
      <c r="E179" s="250" t="s">
        <v>19</v>
      </c>
      <c r="F179" s="251" t="s">
        <v>255</v>
      </c>
      <c r="G179" s="249"/>
      <c r="H179" s="250" t="s">
        <v>19</v>
      </c>
      <c r="I179" s="252"/>
      <c r="J179" s="249"/>
      <c r="K179" s="249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132</v>
      </c>
      <c r="AU179" s="257" t="s">
        <v>79</v>
      </c>
      <c r="AV179" s="14" t="s">
        <v>77</v>
      </c>
      <c r="AW179" s="14" t="s">
        <v>31</v>
      </c>
      <c r="AX179" s="14" t="s">
        <v>69</v>
      </c>
      <c r="AY179" s="257" t="s">
        <v>119</v>
      </c>
    </row>
    <row r="180" s="13" customFormat="1">
      <c r="A180" s="13"/>
      <c r="B180" s="226"/>
      <c r="C180" s="227"/>
      <c r="D180" s="220" t="s">
        <v>132</v>
      </c>
      <c r="E180" s="228" t="s">
        <v>19</v>
      </c>
      <c r="F180" s="229" t="s">
        <v>256</v>
      </c>
      <c r="G180" s="227"/>
      <c r="H180" s="230">
        <v>2.5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132</v>
      </c>
      <c r="AU180" s="236" t="s">
        <v>79</v>
      </c>
      <c r="AV180" s="13" t="s">
        <v>79</v>
      </c>
      <c r="AW180" s="13" t="s">
        <v>31</v>
      </c>
      <c r="AX180" s="13" t="s">
        <v>69</v>
      </c>
      <c r="AY180" s="236" t="s">
        <v>119</v>
      </c>
    </row>
    <row r="181" s="15" customFormat="1">
      <c r="A181" s="15"/>
      <c r="B181" s="258"/>
      <c r="C181" s="259"/>
      <c r="D181" s="220" t="s">
        <v>132</v>
      </c>
      <c r="E181" s="260" t="s">
        <v>19</v>
      </c>
      <c r="F181" s="261" t="s">
        <v>150</v>
      </c>
      <c r="G181" s="259"/>
      <c r="H181" s="262">
        <v>57.5</v>
      </c>
      <c r="I181" s="263"/>
      <c r="J181" s="259"/>
      <c r="K181" s="259"/>
      <c r="L181" s="264"/>
      <c r="M181" s="265"/>
      <c r="N181" s="266"/>
      <c r="O181" s="266"/>
      <c r="P181" s="266"/>
      <c r="Q181" s="266"/>
      <c r="R181" s="266"/>
      <c r="S181" s="266"/>
      <c r="T181" s="267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8" t="s">
        <v>132</v>
      </c>
      <c r="AU181" s="268" t="s">
        <v>79</v>
      </c>
      <c r="AV181" s="15" t="s">
        <v>127</v>
      </c>
      <c r="AW181" s="15" t="s">
        <v>31</v>
      </c>
      <c r="AX181" s="15" t="s">
        <v>77</v>
      </c>
      <c r="AY181" s="268" t="s">
        <v>119</v>
      </c>
    </row>
    <row r="182" s="2" customFormat="1" ht="16.5" customHeight="1">
      <c r="A182" s="40"/>
      <c r="B182" s="41"/>
      <c r="C182" s="237" t="s">
        <v>145</v>
      </c>
      <c r="D182" s="237" t="s">
        <v>135</v>
      </c>
      <c r="E182" s="238" t="s">
        <v>257</v>
      </c>
      <c r="F182" s="239" t="s">
        <v>258</v>
      </c>
      <c r="G182" s="240" t="s">
        <v>138</v>
      </c>
      <c r="H182" s="241">
        <v>1901</v>
      </c>
      <c r="I182" s="242"/>
      <c r="J182" s="243">
        <f>ROUND(I182*H182,2)</f>
        <v>0</v>
      </c>
      <c r="K182" s="239" t="s">
        <v>139</v>
      </c>
      <c r="L182" s="46"/>
      <c r="M182" s="244" t="s">
        <v>19</v>
      </c>
      <c r="N182" s="245" t="s">
        <v>40</v>
      </c>
      <c r="O182" s="86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8" t="s">
        <v>127</v>
      </c>
      <c r="AT182" s="218" t="s">
        <v>135</v>
      </c>
      <c r="AU182" s="218" t="s">
        <v>79</v>
      </c>
      <c r="AY182" s="19" t="s">
        <v>119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9" t="s">
        <v>77</v>
      </c>
      <c r="BK182" s="219">
        <f>ROUND(I182*H182,2)</f>
        <v>0</v>
      </c>
      <c r="BL182" s="19" t="s">
        <v>127</v>
      </c>
      <c r="BM182" s="218" t="s">
        <v>259</v>
      </c>
    </row>
    <row r="183" s="2" customFormat="1">
      <c r="A183" s="40"/>
      <c r="B183" s="41"/>
      <c r="C183" s="42"/>
      <c r="D183" s="220" t="s">
        <v>129</v>
      </c>
      <c r="E183" s="42"/>
      <c r="F183" s="221" t="s">
        <v>260</v>
      </c>
      <c r="G183" s="42"/>
      <c r="H183" s="42"/>
      <c r="I183" s="222"/>
      <c r="J183" s="42"/>
      <c r="K183" s="42"/>
      <c r="L183" s="46"/>
      <c r="M183" s="223"/>
      <c r="N183" s="224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129</v>
      </c>
      <c r="AU183" s="19" t="s">
        <v>79</v>
      </c>
    </row>
    <row r="184" s="2" customFormat="1">
      <c r="A184" s="40"/>
      <c r="B184" s="41"/>
      <c r="C184" s="42"/>
      <c r="D184" s="246" t="s">
        <v>142</v>
      </c>
      <c r="E184" s="42"/>
      <c r="F184" s="247" t="s">
        <v>261</v>
      </c>
      <c r="G184" s="42"/>
      <c r="H184" s="42"/>
      <c r="I184" s="222"/>
      <c r="J184" s="42"/>
      <c r="K184" s="42"/>
      <c r="L184" s="46"/>
      <c r="M184" s="223"/>
      <c r="N184" s="224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142</v>
      </c>
      <c r="AU184" s="19" t="s">
        <v>79</v>
      </c>
    </row>
    <row r="185" s="13" customFormat="1">
      <c r="A185" s="13"/>
      <c r="B185" s="226"/>
      <c r="C185" s="227"/>
      <c r="D185" s="220" t="s">
        <v>132</v>
      </c>
      <c r="E185" s="228" t="s">
        <v>19</v>
      </c>
      <c r="F185" s="229" t="s">
        <v>262</v>
      </c>
      <c r="G185" s="227"/>
      <c r="H185" s="230">
        <v>1901</v>
      </c>
      <c r="I185" s="231"/>
      <c r="J185" s="227"/>
      <c r="K185" s="227"/>
      <c r="L185" s="232"/>
      <c r="M185" s="233"/>
      <c r="N185" s="234"/>
      <c r="O185" s="234"/>
      <c r="P185" s="234"/>
      <c r="Q185" s="234"/>
      <c r="R185" s="234"/>
      <c r="S185" s="234"/>
      <c r="T185" s="23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6" t="s">
        <v>132</v>
      </c>
      <c r="AU185" s="236" t="s">
        <v>79</v>
      </c>
      <c r="AV185" s="13" t="s">
        <v>79</v>
      </c>
      <c r="AW185" s="13" t="s">
        <v>31</v>
      </c>
      <c r="AX185" s="13" t="s">
        <v>77</v>
      </c>
      <c r="AY185" s="236" t="s">
        <v>119</v>
      </c>
    </row>
    <row r="186" s="2" customFormat="1" ht="16.5" customHeight="1">
      <c r="A186" s="40"/>
      <c r="B186" s="41"/>
      <c r="C186" s="237" t="s">
        <v>263</v>
      </c>
      <c r="D186" s="237" t="s">
        <v>135</v>
      </c>
      <c r="E186" s="238" t="s">
        <v>264</v>
      </c>
      <c r="F186" s="239" t="s">
        <v>265</v>
      </c>
      <c r="G186" s="240" t="s">
        <v>138</v>
      </c>
      <c r="H186" s="241">
        <v>1901</v>
      </c>
      <c r="I186" s="242"/>
      <c r="J186" s="243">
        <f>ROUND(I186*H186,2)</f>
        <v>0</v>
      </c>
      <c r="K186" s="239" t="s">
        <v>139</v>
      </c>
      <c r="L186" s="46"/>
      <c r="M186" s="244" t="s">
        <v>19</v>
      </c>
      <c r="N186" s="245" t="s">
        <v>40</v>
      </c>
      <c r="O186" s="86"/>
      <c r="P186" s="216">
        <f>O186*H186</f>
        <v>0</v>
      </c>
      <c r="Q186" s="216">
        <v>0</v>
      </c>
      <c r="R186" s="216">
        <f>Q186*H186</f>
        <v>0</v>
      </c>
      <c r="S186" s="216">
        <v>0</v>
      </c>
      <c r="T186" s="217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8" t="s">
        <v>127</v>
      </c>
      <c r="AT186" s="218" t="s">
        <v>135</v>
      </c>
      <c r="AU186" s="218" t="s">
        <v>79</v>
      </c>
      <c r="AY186" s="19" t="s">
        <v>119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19" t="s">
        <v>77</v>
      </c>
      <c r="BK186" s="219">
        <f>ROUND(I186*H186,2)</f>
        <v>0</v>
      </c>
      <c r="BL186" s="19" t="s">
        <v>127</v>
      </c>
      <c r="BM186" s="218" t="s">
        <v>266</v>
      </c>
    </row>
    <row r="187" s="2" customFormat="1">
      <c r="A187" s="40"/>
      <c r="B187" s="41"/>
      <c r="C187" s="42"/>
      <c r="D187" s="220" t="s">
        <v>129</v>
      </c>
      <c r="E187" s="42"/>
      <c r="F187" s="221" t="s">
        <v>267</v>
      </c>
      <c r="G187" s="42"/>
      <c r="H187" s="42"/>
      <c r="I187" s="222"/>
      <c r="J187" s="42"/>
      <c r="K187" s="42"/>
      <c r="L187" s="46"/>
      <c r="M187" s="223"/>
      <c r="N187" s="224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129</v>
      </c>
      <c r="AU187" s="19" t="s">
        <v>79</v>
      </c>
    </row>
    <row r="188" s="2" customFormat="1">
      <c r="A188" s="40"/>
      <c r="B188" s="41"/>
      <c r="C188" s="42"/>
      <c r="D188" s="246" t="s">
        <v>142</v>
      </c>
      <c r="E188" s="42"/>
      <c r="F188" s="247" t="s">
        <v>268</v>
      </c>
      <c r="G188" s="42"/>
      <c r="H188" s="42"/>
      <c r="I188" s="222"/>
      <c r="J188" s="42"/>
      <c r="K188" s="42"/>
      <c r="L188" s="46"/>
      <c r="M188" s="223"/>
      <c r="N188" s="224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142</v>
      </c>
      <c r="AU188" s="19" t="s">
        <v>79</v>
      </c>
    </row>
    <row r="189" s="13" customFormat="1">
      <c r="A189" s="13"/>
      <c r="B189" s="226"/>
      <c r="C189" s="227"/>
      <c r="D189" s="220" t="s">
        <v>132</v>
      </c>
      <c r="E189" s="228" t="s">
        <v>19</v>
      </c>
      <c r="F189" s="229" t="s">
        <v>262</v>
      </c>
      <c r="G189" s="227"/>
      <c r="H189" s="230">
        <v>1901</v>
      </c>
      <c r="I189" s="231"/>
      <c r="J189" s="227"/>
      <c r="K189" s="227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132</v>
      </c>
      <c r="AU189" s="236" t="s">
        <v>79</v>
      </c>
      <c r="AV189" s="13" t="s">
        <v>79</v>
      </c>
      <c r="AW189" s="13" t="s">
        <v>31</v>
      </c>
      <c r="AX189" s="13" t="s">
        <v>77</v>
      </c>
      <c r="AY189" s="236" t="s">
        <v>119</v>
      </c>
    </row>
    <row r="190" s="2" customFormat="1" ht="16.5" customHeight="1">
      <c r="A190" s="40"/>
      <c r="B190" s="41"/>
      <c r="C190" s="237" t="s">
        <v>269</v>
      </c>
      <c r="D190" s="237" t="s">
        <v>135</v>
      </c>
      <c r="E190" s="238" t="s">
        <v>270</v>
      </c>
      <c r="F190" s="239" t="s">
        <v>271</v>
      </c>
      <c r="G190" s="240" t="s">
        <v>138</v>
      </c>
      <c r="H190" s="241">
        <v>1901</v>
      </c>
      <c r="I190" s="242"/>
      <c r="J190" s="243">
        <f>ROUND(I190*H190,2)</f>
        <v>0</v>
      </c>
      <c r="K190" s="239" t="s">
        <v>139</v>
      </c>
      <c r="L190" s="46"/>
      <c r="M190" s="244" t="s">
        <v>19</v>
      </c>
      <c r="N190" s="245" t="s">
        <v>40</v>
      </c>
      <c r="O190" s="86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8" t="s">
        <v>127</v>
      </c>
      <c r="AT190" s="218" t="s">
        <v>135</v>
      </c>
      <c r="AU190" s="218" t="s">
        <v>79</v>
      </c>
      <c r="AY190" s="19" t="s">
        <v>119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9" t="s">
        <v>77</v>
      </c>
      <c r="BK190" s="219">
        <f>ROUND(I190*H190,2)</f>
        <v>0</v>
      </c>
      <c r="BL190" s="19" t="s">
        <v>127</v>
      </c>
      <c r="BM190" s="218" t="s">
        <v>272</v>
      </c>
    </row>
    <row r="191" s="2" customFormat="1">
      <c r="A191" s="40"/>
      <c r="B191" s="41"/>
      <c r="C191" s="42"/>
      <c r="D191" s="220" t="s">
        <v>129</v>
      </c>
      <c r="E191" s="42"/>
      <c r="F191" s="221" t="s">
        <v>273</v>
      </c>
      <c r="G191" s="42"/>
      <c r="H191" s="42"/>
      <c r="I191" s="222"/>
      <c r="J191" s="42"/>
      <c r="K191" s="42"/>
      <c r="L191" s="46"/>
      <c r="M191" s="223"/>
      <c r="N191" s="224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129</v>
      </c>
      <c r="AU191" s="19" t="s">
        <v>79</v>
      </c>
    </row>
    <row r="192" s="2" customFormat="1">
      <c r="A192" s="40"/>
      <c r="B192" s="41"/>
      <c r="C192" s="42"/>
      <c r="D192" s="246" t="s">
        <v>142</v>
      </c>
      <c r="E192" s="42"/>
      <c r="F192" s="247" t="s">
        <v>274</v>
      </c>
      <c r="G192" s="42"/>
      <c r="H192" s="42"/>
      <c r="I192" s="222"/>
      <c r="J192" s="42"/>
      <c r="K192" s="42"/>
      <c r="L192" s="46"/>
      <c r="M192" s="223"/>
      <c r="N192" s="224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142</v>
      </c>
      <c r="AU192" s="19" t="s">
        <v>79</v>
      </c>
    </row>
    <row r="193" s="13" customFormat="1">
      <c r="A193" s="13"/>
      <c r="B193" s="226"/>
      <c r="C193" s="227"/>
      <c r="D193" s="220" t="s">
        <v>132</v>
      </c>
      <c r="E193" s="228" t="s">
        <v>19</v>
      </c>
      <c r="F193" s="229" t="s">
        <v>262</v>
      </c>
      <c r="G193" s="227"/>
      <c r="H193" s="230">
        <v>1901</v>
      </c>
      <c r="I193" s="231"/>
      <c r="J193" s="227"/>
      <c r="K193" s="227"/>
      <c r="L193" s="232"/>
      <c r="M193" s="233"/>
      <c r="N193" s="234"/>
      <c r="O193" s="234"/>
      <c r="P193" s="234"/>
      <c r="Q193" s="234"/>
      <c r="R193" s="234"/>
      <c r="S193" s="234"/>
      <c r="T193" s="23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6" t="s">
        <v>132</v>
      </c>
      <c r="AU193" s="236" t="s">
        <v>79</v>
      </c>
      <c r="AV193" s="13" t="s">
        <v>79</v>
      </c>
      <c r="AW193" s="13" t="s">
        <v>31</v>
      </c>
      <c r="AX193" s="13" t="s">
        <v>77</v>
      </c>
      <c r="AY193" s="236" t="s">
        <v>119</v>
      </c>
    </row>
    <row r="194" s="2" customFormat="1" ht="16.5" customHeight="1">
      <c r="A194" s="40"/>
      <c r="B194" s="41"/>
      <c r="C194" s="237" t="s">
        <v>7</v>
      </c>
      <c r="D194" s="237" t="s">
        <v>135</v>
      </c>
      <c r="E194" s="238" t="s">
        <v>275</v>
      </c>
      <c r="F194" s="239" t="s">
        <v>276</v>
      </c>
      <c r="G194" s="240" t="s">
        <v>138</v>
      </c>
      <c r="H194" s="241">
        <v>1901</v>
      </c>
      <c r="I194" s="242"/>
      <c r="J194" s="243">
        <f>ROUND(I194*H194,2)</f>
        <v>0</v>
      </c>
      <c r="K194" s="239" t="s">
        <v>139</v>
      </c>
      <c r="L194" s="46"/>
      <c r="M194" s="244" t="s">
        <v>19</v>
      </c>
      <c r="N194" s="245" t="s">
        <v>40</v>
      </c>
      <c r="O194" s="86"/>
      <c r="P194" s="216">
        <f>O194*H194</f>
        <v>0</v>
      </c>
      <c r="Q194" s="216">
        <v>0</v>
      </c>
      <c r="R194" s="216">
        <f>Q194*H194</f>
        <v>0</v>
      </c>
      <c r="S194" s="216">
        <v>0</v>
      </c>
      <c r="T194" s="217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8" t="s">
        <v>127</v>
      </c>
      <c r="AT194" s="218" t="s">
        <v>135</v>
      </c>
      <c r="AU194" s="218" t="s">
        <v>79</v>
      </c>
      <c r="AY194" s="19" t="s">
        <v>119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9" t="s">
        <v>77</v>
      </c>
      <c r="BK194" s="219">
        <f>ROUND(I194*H194,2)</f>
        <v>0</v>
      </c>
      <c r="BL194" s="19" t="s">
        <v>127</v>
      </c>
      <c r="BM194" s="218" t="s">
        <v>277</v>
      </c>
    </row>
    <row r="195" s="2" customFormat="1">
      <c r="A195" s="40"/>
      <c r="B195" s="41"/>
      <c r="C195" s="42"/>
      <c r="D195" s="220" t="s">
        <v>129</v>
      </c>
      <c r="E195" s="42"/>
      <c r="F195" s="221" t="s">
        <v>278</v>
      </c>
      <c r="G195" s="42"/>
      <c r="H195" s="42"/>
      <c r="I195" s="222"/>
      <c r="J195" s="42"/>
      <c r="K195" s="42"/>
      <c r="L195" s="46"/>
      <c r="M195" s="223"/>
      <c r="N195" s="224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129</v>
      </c>
      <c r="AU195" s="19" t="s">
        <v>79</v>
      </c>
    </row>
    <row r="196" s="2" customFormat="1">
      <c r="A196" s="40"/>
      <c r="B196" s="41"/>
      <c r="C196" s="42"/>
      <c r="D196" s="246" t="s">
        <v>142</v>
      </c>
      <c r="E196" s="42"/>
      <c r="F196" s="247" t="s">
        <v>279</v>
      </c>
      <c r="G196" s="42"/>
      <c r="H196" s="42"/>
      <c r="I196" s="222"/>
      <c r="J196" s="42"/>
      <c r="K196" s="42"/>
      <c r="L196" s="46"/>
      <c r="M196" s="223"/>
      <c r="N196" s="224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142</v>
      </c>
      <c r="AU196" s="19" t="s">
        <v>79</v>
      </c>
    </row>
    <row r="197" s="13" customFormat="1">
      <c r="A197" s="13"/>
      <c r="B197" s="226"/>
      <c r="C197" s="227"/>
      <c r="D197" s="220" t="s">
        <v>132</v>
      </c>
      <c r="E197" s="228" t="s">
        <v>19</v>
      </c>
      <c r="F197" s="229" t="s">
        <v>262</v>
      </c>
      <c r="G197" s="227"/>
      <c r="H197" s="230">
        <v>1901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132</v>
      </c>
      <c r="AU197" s="236" t="s">
        <v>79</v>
      </c>
      <c r="AV197" s="13" t="s">
        <v>79</v>
      </c>
      <c r="AW197" s="13" t="s">
        <v>31</v>
      </c>
      <c r="AX197" s="13" t="s">
        <v>77</v>
      </c>
      <c r="AY197" s="236" t="s">
        <v>119</v>
      </c>
    </row>
    <row r="198" s="2" customFormat="1" ht="21.75" customHeight="1">
      <c r="A198" s="40"/>
      <c r="B198" s="41"/>
      <c r="C198" s="237" t="s">
        <v>280</v>
      </c>
      <c r="D198" s="237" t="s">
        <v>135</v>
      </c>
      <c r="E198" s="238" t="s">
        <v>281</v>
      </c>
      <c r="F198" s="239" t="s">
        <v>282</v>
      </c>
      <c r="G198" s="240" t="s">
        <v>138</v>
      </c>
      <c r="H198" s="241">
        <v>1901</v>
      </c>
      <c r="I198" s="242"/>
      <c r="J198" s="243">
        <f>ROUND(I198*H198,2)</f>
        <v>0</v>
      </c>
      <c r="K198" s="239" t="s">
        <v>139</v>
      </c>
      <c r="L198" s="46"/>
      <c r="M198" s="244" t="s">
        <v>19</v>
      </c>
      <c r="N198" s="245" t="s">
        <v>40</v>
      </c>
      <c r="O198" s="86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8" t="s">
        <v>127</v>
      </c>
      <c r="AT198" s="218" t="s">
        <v>135</v>
      </c>
      <c r="AU198" s="218" t="s">
        <v>79</v>
      </c>
      <c r="AY198" s="19" t="s">
        <v>119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9" t="s">
        <v>77</v>
      </c>
      <c r="BK198" s="219">
        <f>ROUND(I198*H198,2)</f>
        <v>0</v>
      </c>
      <c r="BL198" s="19" t="s">
        <v>127</v>
      </c>
      <c r="BM198" s="218" t="s">
        <v>283</v>
      </c>
    </row>
    <row r="199" s="2" customFormat="1">
      <c r="A199" s="40"/>
      <c r="B199" s="41"/>
      <c r="C199" s="42"/>
      <c r="D199" s="220" t="s">
        <v>129</v>
      </c>
      <c r="E199" s="42"/>
      <c r="F199" s="221" t="s">
        <v>284</v>
      </c>
      <c r="G199" s="42"/>
      <c r="H199" s="42"/>
      <c r="I199" s="222"/>
      <c r="J199" s="42"/>
      <c r="K199" s="42"/>
      <c r="L199" s="46"/>
      <c r="M199" s="223"/>
      <c r="N199" s="224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129</v>
      </c>
      <c r="AU199" s="19" t="s">
        <v>79</v>
      </c>
    </row>
    <row r="200" s="2" customFormat="1">
      <c r="A200" s="40"/>
      <c r="B200" s="41"/>
      <c r="C200" s="42"/>
      <c r="D200" s="246" t="s">
        <v>142</v>
      </c>
      <c r="E200" s="42"/>
      <c r="F200" s="247" t="s">
        <v>285</v>
      </c>
      <c r="G200" s="42"/>
      <c r="H200" s="42"/>
      <c r="I200" s="222"/>
      <c r="J200" s="42"/>
      <c r="K200" s="42"/>
      <c r="L200" s="46"/>
      <c r="M200" s="223"/>
      <c r="N200" s="224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142</v>
      </c>
      <c r="AU200" s="19" t="s">
        <v>79</v>
      </c>
    </row>
    <row r="201" s="13" customFormat="1">
      <c r="A201" s="13"/>
      <c r="B201" s="226"/>
      <c r="C201" s="227"/>
      <c r="D201" s="220" t="s">
        <v>132</v>
      </c>
      <c r="E201" s="228" t="s">
        <v>19</v>
      </c>
      <c r="F201" s="229" t="s">
        <v>262</v>
      </c>
      <c r="G201" s="227"/>
      <c r="H201" s="230">
        <v>1901</v>
      </c>
      <c r="I201" s="231"/>
      <c r="J201" s="227"/>
      <c r="K201" s="227"/>
      <c r="L201" s="232"/>
      <c r="M201" s="233"/>
      <c r="N201" s="234"/>
      <c r="O201" s="234"/>
      <c r="P201" s="234"/>
      <c r="Q201" s="234"/>
      <c r="R201" s="234"/>
      <c r="S201" s="234"/>
      <c r="T201" s="23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6" t="s">
        <v>132</v>
      </c>
      <c r="AU201" s="236" t="s">
        <v>79</v>
      </c>
      <c r="AV201" s="13" t="s">
        <v>79</v>
      </c>
      <c r="AW201" s="13" t="s">
        <v>31</v>
      </c>
      <c r="AX201" s="13" t="s">
        <v>77</v>
      </c>
      <c r="AY201" s="236" t="s">
        <v>119</v>
      </c>
    </row>
    <row r="202" s="2" customFormat="1" ht="16.5" customHeight="1">
      <c r="A202" s="40"/>
      <c r="B202" s="41"/>
      <c r="C202" s="237" t="s">
        <v>286</v>
      </c>
      <c r="D202" s="237" t="s">
        <v>135</v>
      </c>
      <c r="E202" s="238" t="s">
        <v>287</v>
      </c>
      <c r="F202" s="239" t="s">
        <v>288</v>
      </c>
      <c r="G202" s="240" t="s">
        <v>138</v>
      </c>
      <c r="H202" s="241">
        <v>38</v>
      </c>
      <c r="I202" s="242"/>
      <c r="J202" s="243">
        <f>ROUND(I202*H202,2)</f>
        <v>0</v>
      </c>
      <c r="K202" s="239" t="s">
        <v>139</v>
      </c>
      <c r="L202" s="46"/>
      <c r="M202" s="244" t="s">
        <v>19</v>
      </c>
      <c r="N202" s="245" t="s">
        <v>40</v>
      </c>
      <c r="O202" s="86"/>
      <c r="P202" s="216">
        <f>O202*H202</f>
        <v>0</v>
      </c>
      <c r="Q202" s="216">
        <v>0.084250000000000005</v>
      </c>
      <c r="R202" s="216">
        <f>Q202*H202</f>
        <v>3.2015000000000002</v>
      </c>
      <c r="S202" s="216">
        <v>0</v>
      </c>
      <c r="T202" s="217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8" t="s">
        <v>127</v>
      </c>
      <c r="AT202" s="218" t="s">
        <v>135</v>
      </c>
      <c r="AU202" s="218" t="s">
        <v>79</v>
      </c>
      <c r="AY202" s="19" t="s">
        <v>119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9" t="s">
        <v>77</v>
      </c>
      <c r="BK202" s="219">
        <f>ROUND(I202*H202,2)</f>
        <v>0</v>
      </c>
      <c r="BL202" s="19" t="s">
        <v>127</v>
      </c>
      <c r="BM202" s="218" t="s">
        <v>289</v>
      </c>
    </row>
    <row r="203" s="2" customFormat="1">
      <c r="A203" s="40"/>
      <c r="B203" s="41"/>
      <c r="C203" s="42"/>
      <c r="D203" s="220" t="s">
        <v>129</v>
      </c>
      <c r="E203" s="42"/>
      <c r="F203" s="221" t="s">
        <v>290</v>
      </c>
      <c r="G203" s="42"/>
      <c r="H203" s="42"/>
      <c r="I203" s="222"/>
      <c r="J203" s="42"/>
      <c r="K203" s="42"/>
      <c r="L203" s="46"/>
      <c r="M203" s="223"/>
      <c r="N203" s="224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129</v>
      </c>
      <c r="AU203" s="19" t="s">
        <v>79</v>
      </c>
    </row>
    <row r="204" s="2" customFormat="1">
      <c r="A204" s="40"/>
      <c r="B204" s="41"/>
      <c r="C204" s="42"/>
      <c r="D204" s="246" t="s">
        <v>142</v>
      </c>
      <c r="E204" s="42"/>
      <c r="F204" s="247" t="s">
        <v>291</v>
      </c>
      <c r="G204" s="42"/>
      <c r="H204" s="42"/>
      <c r="I204" s="222"/>
      <c r="J204" s="42"/>
      <c r="K204" s="42"/>
      <c r="L204" s="46"/>
      <c r="M204" s="223"/>
      <c r="N204" s="224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142</v>
      </c>
      <c r="AU204" s="19" t="s">
        <v>79</v>
      </c>
    </row>
    <row r="205" s="14" customFormat="1">
      <c r="A205" s="14"/>
      <c r="B205" s="248"/>
      <c r="C205" s="249"/>
      <c r="D205" s="220" t="s">
        <v>132</v>
      </c>
      <c r="E205" s="250" t="s">
        <v>19</v>
      </c>
      <c r="F205" s="251" t="s">
        <v>292</v>
      </c>
      <c r="G205" s="249"/>
      <c r="H205" s="250" t="s">
        <v>19</v>
      </c>
      <c r="I205" s="252"/>
      <c r="J205" s="249"/>
      <c r="K205" s="249"/>
      <c r="L205" s="253"/>
      <c r="M205" s="254"/>
      <c r="N205" s="255"/>
      <c r="O205" s="255"/>
      <c r="P205" s="255"/>
      <c r="Q205" s="255"/>
      <c r="R205" s="255"/>
      <c r="S205" s="255"/>
      <c r="T205" s="25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7" t="s">
        <v>132</v>
      </c>
      <c r="AU205" s="257" t="s">
        <v>79</v>
      </c>
      <c r="AV205" s="14" t="s">
        <v>77</v>
      </c>
      <c r="AW205" s="14" t="s">
        <v>31</v>
      </c>
      <c r="AX205" s="14" t="s">
        <v>69</v>
      </c>
      <c r="AY205" s="257" t="s">
        <v>119</v>
      </c>
    </row>
    <row r="206" s="13" customFormat="1">
      <c r="A206" s="13"/>
      <c r="B206" s="226"/>
      <c r="C206" s="227"/>
      <c r="D206" s="220" t="s">
        <v>132</v>
      </c>
      <c r="E206" s="228" t="s">
        <v>19</v>
      </c>
      <c r="F206" s="229" t="s">
        <v>293</v>
      </c>
      <c r="G206" s="227"/>
      <c r="H206" s="230">
        <v>36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132</v>
      </c>
      <c r="AU206" s="236" t="s">
        <v>79</v>
      </c>
      <c r="AV206" s="13" t="s">
        <v>79</v>
      </c>
      <c r="AW206" s="13" t="s">
        <v>31</v>
      </c>
      <c r="AX206" s="13" t="s">
        <v>69</v>
      </c>
      <c r="AY206" s="236" t="s">
        <v>119</v>
      </c>
    </row>
    <row r="207" s="14" customFormat="1">
      <c r="A207" s="14"/>
      <c r="B207" s="248"/>
      <c r="C207" s="249"/>
      <c r="D207" s="220" t="s">
        <v>132</v>
      </c>
      <c r="E207" s="250" t="s">
        <v>19</v>
      </c>
      <c r="F207" s="251" t="s">
        <v>232</v>
      </c>
      <c r="G207" s="249"/>
      <c r="H207" s="250" t="s">
        <v>19</v>
      </c>
      <c r="I207" s="252"/>
      <c r="J207" s="249"/>
      <c r="K207" s="249"/>
      <c r="L207" s="253"/>
      <c r="M207" s="254"/>
      <c r="N207" s="255"/>
      <c r="O207" s="255"/>
      <c r="P207" s="255"/>
      <c r="Q207" s="255"/>
      <c r="R207" s="255"/>
      <c r="S207" s="255"/>
      <c r="T207" s="25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7" t="s">
        <v>132</v>
      </c>
      <c r="AU207" s="257" t="s">
        <v>79</v>
      </c>
      <c r="AV207" s="14" t="s">
        <v>77</v>
      </c>
      <c r="AW207" s="14" t="s">
        <v>31</v>
      </c>
      <c r="AX207" s="14" t="s">
        <v>69</v>
      </c>
      <c r="AY207" s="257" t="s">
        <v>119</v>
      </c>
    </row>
    <row r="208" s="13" customFormat="1">
      <c r="A208" s="13"/>
      <c r="B208" s="226"/>
      <c r="C208" s="227"/>
      <c r="D208" s="220" t="s">
        <v>132</v>
      </c>
      <c r="E208" s="228" t="s">
        <v>19</v>
      </c>
      <c r="F208" s="229" t="s">
        <v>294</v>
      </c>
      <c r="G208" s="227"/>
      <c r="H208" s="230">
        <v>2</v>
      </c>
      <c r="I208" s="231"/>
      <c r="J208" s="227"/>
      <c r="K208" s="227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132</v>
      </c>
      <c r="AU208" s="236" t="s">
        <v>79</v>
      </c>
      <c r="AV208" s="13" t="s">
        <v>79</v>
      </c>
      <c r="AW208" s="13" t="s">
        <v>31</v>
      </c>
      <c r="AX208" s="13" t="s">
        <v>69</v>
      </c>
      <c r="AY208" s="236" t="s">
        <v>119</v>
      </c>
    </row>
    <row r="209" s="15" customFormat="1">
      <c r="A209" s="15"/>
      <c r="B209" s="258"/>
      <c r="C209" s="259"/>
      <c r="D209" s="220" t="s">
        <v>132</v>
      </c>
      <c r="E209" s="260" t="s">
        <v>19</v>
      </c>
      <c r="F209" s="261" t="s">
        <v>150</v>
      </c>
      <c r="G209" s="259"/>
      <c r="H209" s="262">
        <v>38</v>
      </c>
      <c r="I209" s="263"/>
      <c r="J209" s="259"/>
      <c r="K209" s="259"/>
      <c r="L209" s="264"/>
      <c r="M209" s="265"/>
      <c r="N209" s="266"/>
      <c r="O209" s="266"/>
      <c r="P209" s="266"/>
      <c r="Q209" s="266"/>
      <c r="R209" s="266"/>
      <c r="S209" s="266"/>
      <c r="T209" s="267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8" t="s">
        <v>132</v>
      </c>
      <c r="AU209" s="268" t="s">
        <v>79</v>
      </c>
      <c r="AV209" s="15" t="s">
        <v>127</v>
      </c>
      <c r="AW209" s="15" t="s">
        <v>31</v>
      </c>
      <c r="AX209" s="15" t="s">
        <v>77</v>
      </c>
      <c r="AY209" s="268" t="s">
        <v>119</v>
      </c>
    </row>
    <row r="210" s="2" customFormat="1" ht="16.5" customHeight="1">
      <c r="A210" s="40"/>
      <c r="B210" s="41"/>
      <c r="C210" s="206" t="s">
        <v>295</v>
      </c>
      <c r="D210" s="206" t="s">
        <v>121</v>
      </c>
      <c r="E210" s="207" t="s">
        <v>296</v>
      </c>
      <c r="F210" s="208" t="s">
        <v>297</v>
      </c>
      <c r="G210" s="209" t="s">
        <v>138</v>
      </c>
      <c r="H210" s="210">
        <v>2</v>
      </c>
      <c r="I210" s="211"/>
      <c r="J210" s="212">
        <f>ROUND(I210*H210,2)</f>
        <v>0</v>
      </c>
      <c r="K210" s="208" t="s">
        <v>139</v>
      </c>
      <c r="L210" s="213"/>
      <c r="M210" s="214" t="s">
        <v>19</v>
      </c>
      <c r="N210" s="215" t="s">
        <v>40</v>
      </c>
      <c r="O210" s="86"/>
      <c r="P210" s="216">
        <f>O210*H210</f>
        <v>0</v>
      </c>
      <c r="Q210" s="216">
        <v>0.13100000000000001</v>
      </c>
      <c r="R210" s="216">
        <f>Q210*H210</f>
        <v>0.26200000000000001</v>
      </c>
      <c r="S210" s="216">
        <v>0</v>
      </c>
      <c r="T210" s="217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8" t="s">
        <v>126</v>
      </c>
      <c r="AT210" s="218" t="s">
        <v>121</v>
      </c>
      <c r="AU210" s="218" t="s">
        <v>79</v>
      </c>
      <c r="AY210" s="19" t="s">
        <v>119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9" t="s">
        <v>77</v>
      </c>
      <c r="BK210" s="219">
        <f>ROUND(I210*H210,2)</f>
        <v>0</v>
      </c>
      <c r="BL210" s="19" t="s">
        <v>127</v>
      </c>
      <c r="BM210" s="218" t="s">
        <v>298</v>
      </c>
    </row>
    <row r="211" s="2" customFormat="1">
      <c r="A211" s="40"/>
      <c r="B211" s="41"/>
      <c r="C211" s="42"/>
      <c r="D211" s="220" t="s">
        <v>129</v>
      </c>
      <c r="E211" s="42"/>
      <c r="F211" s="221" t="s">
        <v>297</v>
      </c>
      <c r="G211" s="42"/>
      <c r="H211" s="42"/>
      <c r="I211" s="222"/>
      <c r="J211" s="42"/>
      <c r="K211" s="42"/>
      <c r="L211" s="46"/>
      <c r="M211" s="223"/>
      <c r="N211" s="224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129</v>
      </c>
      <c r="AU211" s="19" t="s">
        <v>79</v>
      </c>
    </row>
    <row r="212" s="13" customFormat="1">
      <c r="A212" s="13"/>
      <c r="B212" s="226"/>
      <c r="C212" s="227"/>
      <c r="D212" s="220" t="s">
        <v>132</v>
      </c>
      <c r="E212" s="228" t="s">
        <v>19</v>
      </c>
      <c r="F212" s="229" t="s">
        <v>79</v>
      </c>
      <c r="G212" s="227"/>
      <c r="H212" s="230">
        <v>2</v>
      </c>
      <c r="I212" s="231"/>
      <c r="J212" s="227"/>
      <c r="K212" s="227"/>
      <c r="L212" s="232"/>
      <c r="M212" s="233"/>
      <c r="N212" s="234"/>
      <c r="O212" s="234"/>
      <c r="P212" s="234"/>
      <c r="Q212" s="234"/>
      <c r="R212" s="234"/>
      <c r="S212" s="234"/>
      <c r="T212" s="23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6" t="s">
        <v>132</v>
      </c>
      <c r="AU212" s="236" t="s">
        <v>79</v>
      </c>
      <c r="AV212" s="13" t="s">
        <v>79</v>
      </c>
      <c r="AW212" s="13" t="s">
        <v>31</v>
      </c>
      <c r="AX212" s="13" t="s">
        <v>77</v>
      </c>
      <c r="AY212" s="236" t="s">
        <v>119</v>
      </c>
    </row>
    <row r="213" s="2" customFormat="1" ht="16.5" customHeight="1">
      <c r="A213" s="40"/>
      <c r="B213" s="41"/>
      <c r="C213" s="237" t="s">
        <v>299</v>
      </c>
      <c r="D213" s="237" t="s">
        <v>135</v>
      </c>
      <c r="E213" s="238" t="s">
        <v>300</v>
      </c>
      <c r="F213" s="239" t="s">
        <v>301</v>
      </c>
      <c r="G213" s="240" t="s">
        <v>138</v>
      </c>
      <c r="H213" s="241">
        <v>55</v>
      </c>
      <c r="I213" s="242"/>
      <c r="J213" s="243">
        <f>ROUND(I213*H213,2)</f>
        <v>0</v>
      </c>
      <c r="K213" s="239" t="s">
        <v>139</v>
      </c>
      <c r="L213" s="46"/>
      <c r="M213" s="244" t="s">
        <v>19</v>
      </c>
      <c r="N213" s="245" t="s">
        <v>40</v>
      </c>
      <c r="O213" s="86"/>
      <c r="P213" s="216">
        <f>O213*H213</f>
        <v>0</v>
      </c>
      <c r="Q213" s="216">
        <v>0.10362</v>
      </c>
      <c r="R213" s="216">
        <f>Q213*H213</f>
        <v>5.6991000000000005</v>
      </c>
      <c r="S213" s="216">
        <v>0</v>
      </c>
      <c r="T213" s="217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8" t="s">
        <v>127</v>
      </c>
      <c r="AT213" s="218" t="s">
        <v>135</v>
      </c>
      <c r="AU213" s="218" t="s">
        <v>79</v>
      </c>
      <c r="AY213" s="19" t="s">
        <v>119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9" t="s">
        <v>77</v>
      </c>
      <c r="BK213" s="219">
        <f>ROUND(I213*H213,2)</f>
        <v>0</v>
      </c>
      <c r="BL213" s="19" t="s">
        <v>127</v>
      </c>
      <c r="BM213" s="218" t="s">
        <v>302</v>
      </c>
    </row>
    <row r="214" s="2" customFormat="1">
      <c r="A214" s="40"/>
      <c r="B214" s="41"/>
      <c r="C214" s="42"/>
      <c r="D214" s="220" t="s">
        <v>129</v>
      </c>
      <c r="E214" s="42"/>
      <c r="F214" s="221" t="s">
        <v>303</v>
      </c>
      <c r="G214" s="42"/>
      <c r="H214" s="42"/>
      <c r="I214" s="222"/>
      <c r="J214" s="42"/>
      <c r="K214" s="42"/>
      <c r="L214" s="46"/>
      <c r="M214" s="223"/>
      <c r="N214" s="224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129</v>
      </c>
      <c r="AU214" s="19" t="s">
        <v>79</v>
      </c>
    </row>
    <row r="215" s="2" customFormat="1">
      <c r="A215" s="40"/>
      <c r="B215" s="41"/>
      <c r="C215" s="42"/>
      <c r="D215" s="246" t="s">
        <v>142</v>
      </c>
      <c r="E215" s="42"/>
      <c r="F215" s="247" t="s">
        <v>304</v>
      </c>
      <c r="G215" s="42"/>
      <c r="H215" s="42"/>
      <c r="I215" s="222"/>
      <c r="J215" s="42"/>
      <c r="K215" s="42"/>
      <c r="L215" s="46"/>
      <c r="M215" s="223"/>
      <c r="N215" s="224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142</v>
      </c>
      <c r="AU215" s="19" t="s">
        <v>79</v>
      </c>
    </row>
    <row r="216" s="14" customFormat="1">
      <c r="A216" s="14"/>
      <c r="B216" s="248"/>
      <c r="C216" s="249"/>
      <c r="D216" s="220" t="s">
        <v>132</v>
      </c>
      <c r="E216" s="250" t="s">
        <v>19</v>
      </c>
      <c r="F216" s="251" t="s">
        <v>305</v>
      </c>
      <c r="G216" s="249"/>
      <c r="H216" s="250" t="s">
        <v>19</v>
      </c>
      <c r="I216" s="252"/>
      <c r="J216" s="249"/>
      <c r="K216" s="249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132</v>
      </c>
      <c r="AU216" s="257" t="s">
        <v>79</v>
      </c>
      <c r="AV216" s="14" t="s">
        <v>77</v>
      </c>
      <c r="AW216" s="14" t="s">
        <v>31</v>
      </c>
      <c r="AX216" s="14" t="s">
        <v>69</v>
      </c>
      <c r="AY216" s="257" t="s">
        <v>119</v>
      </c>
    </row>
    <row r="217" s="13" customFormat="1">
      <c r="A217" s="13"/>
      <c r="B217" s="226"/>
      <c r="C217" s="227"/>
      <c r="D217" s="220" t="s">
        <v>132</v>
      </c>
      <c r="E217" s="228" t="s">
        <v>19</v>
      </c>
      <c r="F217" s="229" t="s">
        <v>145</v>
      </c>
      <c r="G217" s="227"/>
      <c r="H217" s="230">
        <v>18</v>
      </c>
      <c r="I217" s="231"/>
      <c r="J217" s="227"/>
      <c r="K217" s="227"/>
      <c r="L217" s="232"/>
      <c r="M217" s="233"/>
      <c r="N217" s="234"/>
      <c r="O217" s="234"/>
      <c r="P217" s="234"/>
      <c r="Q217" s="234"/>
      <c r="R217" s="234"/>
      <c r="S217" s="234"/>
      <c r="T217" s="23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6" t="s">
        <v>132</v>
      </c>
      <c r="AU217" s="236" t="s">
        <v>79</v>
      </c>
      <c r="AV217" s="13" t="s">
        <v>79</v>
      </c>
      <c r="AW217" s="13" t="s">
        <v>31</v>
      </c>
      <c r="AX217" s="13" t="s">
        <v>69</v>
      </c>
      <c r="AY217" s="236" t="s">
        <v>119</v>
      </c>
    </row>
    <row r="218" s="14" customFormat="1">
      <c r="A218" s="14"/>
      <c r="B218" s="248"/>
      <c r="C218" s="249"/>
      <c r="D218" s="220" t="s">
        <v>132</v>
      </c>
      <c r="E218" s="250" t="s">
        <v>19</v>
      </c>
      <c r="F218" s="251" t="s">
        <v>306</v>
      </c>
      <c r="G218" s="249"/>
      <c r="H218" s="250" t="s">
        <v>19</v>
      </c>
      <c r="I218" s="252"/>
      <c r="J218" s="249"/>
      <c r="K218" s="249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132</v>
      </c>
      <c r="AU218" s="257" t="s">
        <v>79</v>
      </c>
      <c r="AV218" s="14" t="s">
        <v>77</v>
      </c>
      <c r="AW218" s="14" t="s">
        <v>31</v>
      </c>
      <c r="AX218" s="14" t="s">
        <v>69</v>
      </c>
      <c r="AY218" s="257" t="s">
        <v>119</v>
      </c>
    </row>
    <row r="219" s="13" customFormat="1">
      <c r="A219" s="13"/>
      <c r="B219" s="226"/>
      <c r="C219" s="227"/>
      <c r="D219" s="220" t="s">
        <v>132</v>
      </c>
      <c r="E219" s="228" t="s">
        <v>19</v>
      </c>
      <c r="F219" s="229" t="s">
        <v>269</v>
      </c>
      <c r="G219" s="227"/>
      <c r="H219" s="230">
        <v>20</v>
      </c>
      <c r="I219" s="231"/>
      <c r="J219" s="227"/>
      <c r="K219" s="227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132</v>
      </c>
      <c r="AU219" s="236" t="s">
        <v>79</v>
      </c>
      <c r="AV219" s="13" t="s">
        <v>79</v>
      </c>
      <c r="AW219" s="13" t="s">
        <v>31</v>
      </c>
      <c r="AX219" s="13" t="s">
        <v>69</v>
      </c>
      <c r="AY219" s="236" t="s">
        <v>119</v>
      </c>
    </row>
    <row r="220" s="14" customFormat="1">
      <c r="A220" s="14"/>
      <c r="B220" s="248"/>
      <c r="C220" s="249"/>
      <c r="D220" s="220" t="s">
        <v>132</v>
      </c>
      <c r="E220" s="250" t="s">
        <v>19</v>
      </c>
      <c r="F220" s="251" t="s">
        <v>307</v>
      </c>
      <c r="G220" s="249"/>
      <c r="H220" s="250" t="s">
        <v>19</v>
      </c>
      <c r="I220" s="252"/>
      <c r="J220" s="249"/>
      <c r="K220" s="249"/>
      <c r="L220" s="253"/>
      <c r="M220" s="254"/>
      <c r="N220" s="255"/>
      <c r="O220" s="255"/>
      <c r="P220" s="255"/>
      <c r="Q220" s="255"/>
      <c r="R220" s="255"/>
      <c r="S220" s="255"/>
      <c r="T220" s="25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7" t="s">
        <v>132</v>
      </c>
      <c r="AU220" s="257" t="s">
        <v>79</v>
      </c>
      <c r="AV220" s="14" t="s">
        <v>77</v>
      </c>
      <c r="AW220" s="14" t="s">
        <v>31</v>
      </c>
      <c r="AX220" s="14" t="s">
        <v>69</v>
      </c>
      <c r="AY220" s="257" t="s">
        <v>119</v>
      </c>
    </row>
    <row r="221" s="13" customFormat="1">
      <c r="A221" s="13"/>
      <c r="B221" s="226"/>
      <c r="C221" s="227"/>
      <c r="D221" s="220" t="s">
        <v>132</v>
      </c>
      <c r="E221" s="228" t="s">
        <v>19</v>
      </c>
      <c r="F221" s="229" t="s">
        <v>231</v>
      </c>
      <c r="G221" s="227"/>
      <c r="H221" s="230">
        <v>17</v>
      </c>
      <c r="I221" s="231"/>
      <c r="J221" s="227"/>
      <c r="K221" s="227"/>
      <c r="L221" s="232"/>
      <c r="M221" s="233"/>
      <c r="N221" s="234"/>
      <c r="O221" s="234"/>
      <c r="P221" s="234"/>
      <c r="Q221" s="234"/>
      <c r="R221" s="234"/>
      <c r="S221" s="234"/>
      <c r="T221" s="23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6" t="s">
        <v>132</v>
      </c>
      <c r="AU221" s="236" t="s">
        <v>79</v>
      </c>
      <c r="AV221" s="13" t="s">
        <v>79</v>
      </c>
      <c r="AW221" s="13" t="s">
        <v>31</v>
      </c>
      <c r="AX221" s="13" t="s">
        <v>69</v>
      </c>
      <c r="AY221" s="236" t="s">
        <v>119</v>
      </c>
    </row>
    <row r="222" s="15" customFormat="1">
      <c r="A222" s="15"/>
      <c r="B222" s="258"/>
      <c r="C222" s="259"/>
      <c r="D222" s="220" t="s">
        <v>132</v>
      </c>
      <c r="E222" s="260" t="s">
        <v>19</v>
      </c>
      <c r="F222" s="261" t="s">
        <v>150</v>
      </c>
      <c r="G222" s="259"/>
      <c r="H222" s="262">
        <v>55</v>
      </c>
      <c r="I222" s="263"/>
      <c r="J222" s="259"/>
      <c r="K222" s="259"/>
      <c r="L222" s="264"/>
      <c r="M222" s="265"/>
      <c r="N222" s="266"/>
      <c r="O222" s="266"/>
      <c r="P222" s="266"/>
      <c r="Q222" s="266"/>
      <c r="R222" s="266"/>
      <c r="S222" s="266"/>
      <c r="T222" s="267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68" t="s">
        <v>132</v>
      </c>
      <c r="AU222" s="268" t="s">
        <v>79</v>
      </c>
      <c r="AV222" s="15" t="s">
        <v>127</v>
      </c>
      <c r="AW222" s="15" t="s">
        <v>31</v>
      </c>
      <c r="AX222" s="15" t="s">
        <v>77</v>
      </c>
      <c r="AY222" s="268" t="s">
        <v>119</v>
      </c>
    </row>
    <row r="223" s="2" customFormat="1" ht="16.5" customHeight="1">
      <c r="A223" s="40"/>
      <c r="B223" s="41"/>
      <c r="C223" s="206" t="s">
        <v>308</v>
      </c>
      <c r="D223" s="206" t="s">
        <v>121</v>
      </c>
      <c r="E223" s="207" t="s">
        <v>309</v>
      </c>
      <c r="F223" s="208" t="s">
        <v>310</v>
      </c>
      <c r="G223" s="209" t="s">
        <v>138</v>
      </c>
      <c r="H223" s="210">
        <v>17</v>
      </c>
      <c r="I223" s="211"/>
      <c r="J223" s="212">
        <f>ROUND(I223*H223,2)</f>
        <v>0</v>
      </c>
      <c r="K223" s="208" t="s">
        <v>139</v>
      </c>
      <c r="L223" s="213"/>
      <c r="M223" s="214" t="s">
        <v>19</v>
      </c>
      <c r="N223" s="215" t="s">
        <v>40</v>
      </c>
      <c r="O223" s="86"/>
      <c r="P223" s="216">
        <f>O223*H223</f>
        <v>0</v>
      </c>
      <c r="Q223" s="216">
        <v>0.17599999999999999</v>
      </c>
      <c r="R223" s="216">
        <f>Q223*H223</f>
        <v>2.992</v>
      </c>
      <c r="S223" s="216">
        <v>0</v>
      </c>
      <c r="T223" s="217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8" t="s">
        <v>126</v>
      </c>
      <c r="AT223" s="218" t="s">
        <v>121</v>
      </c>
      <c r="AU223" s="218" t="s">
        <v>79</v>
      </c>
      <c r="AY223" s="19" t="s">
        <v>119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9" t="s">
        <v>77</v>
      </c>
      <c r="BK223" s="219">
        <f>ROUND(I223*H223,2)</f>
        <v>0</v>
      </c>
      <c r="BL223" s="19" t="s">
        <v>127</v>
      </c>
      <c r="BM223" s="218" t="s">
        <v>311</v>
      </c>
    </row>
    <row r="224" s="2" customFormat="1">
      <c r="A224" s="40"/>
      <c r="B224" s="41"/>
      <c r="C224" s="42"/>
      <c r="D224" s="220" t="s">
        <v>129</v>
      </c>
      <c r="E224" s="42"/>
      <c r="F224" s="221" t="s">
        <v>310</v>
      </c>
      <c r="G224" s="42"/>
      <c r="H224" s="42"/>
      <c r="I224" s="222"/>
      <c r="J224" s="42"/>
      <c r="K224" s="42"/>
      <c r="L224" s="46"/>
      <c r="M224" s="223"/>
      <c r="N224" s="224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129</v>
      </c>
      <c r="AU224" s="19" t="s">
        <v>79</v>
      </c>
    </row>
    <row r="225" s="12" customFormat="1" ht="22.8" customHeight="1">
      <c r="A225" s="12"/>
      <c r="B225" s="190"/>
      <c r="C225" s="191"/>
      <c r="D225" s="192" t="s">
        <v>68</v>
      </c>
      <c r="E225" s="204" t="s">
        <v>126</v>
      </c>
      <c r="F225" s="204" t="s">
        <v>312</v>
      </c>
      <c r="G225" s="191"/>
      <c r="H225" s="191"/>
      <c r="I225" s="194"/>
      <c r="J225" s="205">
        <f>BK225</f>
        <v>0</v>
      </c>
      <c r="K225" s="191"/>
      <c r="L225" s="196"/>
      <c r="M225" s="197"/>
      <c r="N225" s="198"/>
      <c r="O225" s="198"/>
      <c r="P225" s="199">
        <f>SUM(P226:P231)</f>
        <v>0</v>
      </c>
      <c r="Q225" s="198"/>
      <c r="R225" s="199">
        <f>SUM(R226:R231)</f>
        <v>4.48292</v>
      </c>
      <c r="S225" s="198"/>
      <c r="T225" s="200">
        <f>SUM(T226:T231)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1" t="s">
        <v>77</v>
      </c>
      <c r="AT225" s="202" t="s">
        <v>68</v>
      </c>
      <c r="AU225" s="202" t="s">
        <v>77</v>
      </c>
      <c r="AY225" s="201" t="s">
        <v>119</v>
      </c>
      <c r="BK225" s="203">
        <f>SUM(BK226:BK231)</f>
        <v>0</v>
      </c>
    </row>
    <row r="226" s="2" customFormat="1" ht="16.5" customHeight="1">
      <c r="A226" s="40"/>
      <c r="B226" s="41"/>
      <c r="C226" s="237" t="s">
        <v>313</v>
      </c>
      <c r="D226" s="237" t="s">
        <v>135</v>
      </c>
      <c r="E226" s="238" t="s">
        <v>314</v>
      </c>
      <c r="F226" s="239" t="s">
        <v>315</v>
      </c>
      <c r="G226" s="240" t="s">
        <v>316</v>
      </c>
      <c r="H226" s="241">
        <v>4</v>
      </c>
      <c r="I226" s="242"/>
      <c r="J226" s="243">
        <f>ROUND(I226*H226,2)</f>
        <v>0</v>
      </c>
      <c r="K226" s="239" t="s">
        <v>139</v>
      </c>
      <c r="L226" s="46"/>
      <c r="M226" s="244" t="s">
        <v>19</v>
      </c>
      <c r="N226" s="245" t="s">
        <v>40</v>
      </c>
      <c r="O226" s="86"/>
      <c r="P226" s="216">
        <f>O226*H226</f>
        <v>0</v>
      </c>
      <c r="Q226" s="216">
        <v>0.42080000000000001</v>
      </c>
      <c r="R226" s="216">
        <f>Q226*H226</f>
        <v>1.6832</v>
      </c>
      <c r="S226" s="216">
        <v>0</v>
      </c>
      <c r="T226" s="21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8" t="s">
        <v>127</v>
      </c>
      <c r="AT226" s="218" t="s">
        <v>135</v>
      </c>
      <c r="AU226" s="218" t="s">
        <v>79</v>
      </c>
      <c r="AY226" s="19" t="s">
        <v>119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9" t="s">
        <v>77</v>
      </c>
      <c r="BK226" s="219">
        <f>ROUND(I226*H226,2)</f>
        <v>0</v>
      </c>
      <c r="BL226" s="19" t="s">
        <v>127</v>
      </c>
      <c r="BM226" s="218" t="s">
        <v>317</v>
      </c>
    </row>
    <row r="227" s="2" customFormat="1">
      <c r="A227" s="40"/>
      <c r="B227" s="41"/>
      <c r="C227" s="42"/>
      <c r="D227" s="220" t="s">
        <v>129</v>
      </c>
      <c r="E227" s="42"/>
      <c r="F227" s="221" t="s">
        <v>315</v>
      </c>
      <c r="G227" s="42"/>
      <c r="H227" s="42"/>
      <c r="I227" s="222"/>
      <c r="J227" s="42"/>
      <c r="K227" s="42"/>
      <c r="L227" s="46"/>
      <c r="M227" s="223"/>
      <c r="N227" s="224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129</v>
      </c>
      <c r="AU227" s="19" t="s">
        <v>79</v>
      </c>
    </row>
    <row r="228" s="2" customFormat="1">
      <c r="A228" s="40"/>
      <c r="B228" s="41"/>
      <c r="C228" s="42"/>
      <c r="D228" s="246" t="s">
        <v>142</v>
      </c>
      <c r="E228" s="42"/>
      <c r="F228" s="247" t="s">
        <v>318</v>
      </c>
      <c r="G228" s="42"/>
      <c r="H228" s="42"/>
      <c r="I228" s="222"/>
      <c r="J228" s="42"/>
      <c r="K228" s="42"/>
      <c r="L228" s="46"/>
      <c r="M228" s="223"/>
      <c r="N228" s="224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142</v>
      </c>
      <c r="AU228" s="19" t="s">
        <v>79</v>
      </c>
    </row>
    <row r="229" s="2" customFormat="1" ht="21.75" customHeight="1">
      <c r="A229" s="40"/>
      <c r="B229" s="41"/>
      <c r="C229" s="237" t="s">
        <v>319</v>
      </c>
      <c r="D229" s="237" t="s">
        <v>135</v>
      </c>
      <c r="E229" s="238" t="s">
        <v>320</v>
      </c>
      <c r="F229" s="239" t="s">
        <v>321</v>
      </c>
      <c r="G229" s="240" t="s">
        <v>316</v>
      </c>
      <c r="H229" s="241">
        <v>9</v>
      </c>
      <c r="I229" s="242"/>
      <c r="J229" s="243">
        <f>ROUND(I229*H229,2)</f>
        <v>0</v>
      </c>
      <c r="K229" s="239" t="s">
        <v>139</v>
      </c>
      <c r="L229" s="46"/>
      <c r="M229" s="244" t="s">
        <v>19</v>
      </c>
      <c r="N229" s="245" t="s">
        <v>40</v>
      </c>
      <c r="O229" s="86"/>
      <c r="P229" s="216">
        <f>O229*H229</f>
        <v>0</v>
      </c>
      <c r="Q229" s="216">
        <v>0.31108000000000002</v>
      </c>
      <c r="R229" s="216">
        <f>Q229*H229</f>
        <v>2.7997200000000002</v>
      </c>
      <c r="S229" s="216">
        <v>0</v>
      </c>
      <c r="T229" s="217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8" t="s">
        <v>127</v>
      </c>
      <c r="AT229" s="218" t="s">
        <v>135</v>
      </c>
      <c r="AU229" s="218" t="s">
        <v>79</v>
      </c>
      <c r="AY229" s="19" t="s">
        <v>119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9" t="s">
        <v>77</v>
      </c>
      <c r="BK229" s="219">
        <f>ROUND(I229*H229,2)</f>
        <v>0</v>
      </c>
      <c r="BL229" s="19" t="s">
        <v>127</v>
      </c>
      <c r="BM229" s="218" t="s">
        <v>322</v>
      </c>
    </row>
    <row r="230" s="2" customFormat="1">
      <c r="A230" s="40"/>
      <c r="B230" s="41"/>
      <c r="C230" s="42"/>
      <c r="D230" s="220" t="s">
        <v>129</v>
      </c>
      <c r="E230" s="42"/>
      <c r="F230" s="221" t="s">
        <v>323</v>
      </c>
      <c r="G230" s="42"/>
      <c r="H230" s="42"/>
      <c r="I230" s="222"/>
      <c r="J230" s="42"/>
      <c r="K230" s="42"/>
      <c r="L230" s="46"/>
      <c r="M230" s="223"/>
      <c r="N230" s="224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129</v>
      </c>
      <c r="AU230" s="19" t="s">
        <v>79</v>
      </c>
    </row>
    <row r="231" s="2" customFormat="1">
      <c r="A231" s="40"/>
      <c r="B231" s="41"/>
      <c r="C231" s="42"/>
      <c r="D231" s="246" t="s">
        <v>142</v>
      </c>
      <c r="E231" s="42"/>
      <c r="F231" s="247" t="s">
        <v>324</v>
      </c>
      <c r="G231" s="42"/>
      <c r="H231" s="42"/>
      <c r="I231" s="222"/>
      <c r="J231" s="42"/>
      <c r="K231" s="42"/>
      <c r="L231" s="46"/>
      <c r="M231" s="223"/>
      <c r="N231" s="224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142</v>
      </c>
      <c r="AU231" s="19" t="s">
        <v>79</v>
      </c>
    </row>
    <row r="232" s="12" customFormat="1" ht="22.8" customHeight="1">
      <c r="A232" s="12"/>
      <c r="B232" s="190"/>
      <c r="C232" s="191"/>
      <c r="D232" s="192" t="s">
        <v>68</v>
      </c>
      <c r="E232" s="204" t="s">
        <v>192</v>
      </c>
      <c r="F232" s="204" t="s">
        <v>325</v>
      </c>
      <c r="G232" s="191"/>
      <c r="H232" s="191"/>
      <c r="I232" s="194"/>
      <c r="J232" s="205">
        <f>BK232</f>
        <v>0</v>
      </c>
      <c r="K232" s="191"/>
      <c r="L232" s="196"/>
      <c r="M232" s="197"/>
      <c r="N232" s="198"/>
      <c r="O232" s="198"/>
      <c r="P232" s="199">
        <f>SUM(P233:P271)</f>
        <v>0</v>
      </c>
      <c r="Q232" s="198"/>
      <c r="R232" s="199">
        <f>SUM(R233:R271)</f>
        <v>43.43741</v>
      </c>
      <c r="S232" s="198"/>
      <c r="T232" s="200">
        <f>SUM(T233:T271)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1" t="s">
        <v>77</v>
      </c>
      <c r="AT232" s="202" t="s">
        <v>68</v>
      </c>
      <c r="AU232" s="202" t="s">
        <v>77</v>
      </c>
      <c r="AY232" s="201" t="s">
        <v>119</v>
      </c>
      <c r="BK232" s="203">
        <f>SUM(BK233:BK271)</f>
        <v>0</v>
      </c>
    </row>
    <row r="233" s="2" customFormat="1" ht="16.5" customHeight="1">
      <c r="A233" s="40"/>
      <c r="B233" s="41"/>
      <c r="C233" s="237" t="s">
        <v>326</v>
      </c>
      <c r="D233" s="237" t="s">
        <v>135</v>
      </c>
      <c r="E233" s="238" t="s">
        <v>327</v>
      </c>
      <c r="F233" s="239" t="s">
        <v>328</v>
      </c>
      <c r="G233" s="240" t="s">
        <v>138</v>
      </c>
      <c r="H233" s="241">
        <v>4</v>
      </c>
      <c r="I233" s="242"/>
      <c r="J233" s="243">
        <f>ROUND(I233*H233,2)</f>
        <v>0</v>
      </c>
      <c r="K233" s="239" t="s">
        <v>139</v>
      </c>
      <c r="L233" s="46"/>
      <c r="M233" s="244" t="s">
        <v>19</v>
      </c>
      <c r="N233" s="245" t="s">
        <v>40</v>
      </c>
      <c r="O233" s="86"/>
      <c r="P233" s="216">
        <f>O233*H233</f>
        <v>0</v>
      </c>
      <c r="Q233" s="216">
        <v>0.0014499999999999999</v>
      </c>
      <c r="R233" s="216">
        <f>Q233*H233</f>
        <v>0.0057999999999999996</v>
      </c>
      <c r="S233" s="216">
        <v>0</v>
      </c>
      <c r="T233" s="217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8" t="s">
        <v>127</v>
      </c>
      <c r="AT233" s="218" t="s">
        <v>135</v>
      </c>
      <c r="AU233" s="218" t="s">
        <v>79</v>
      </c>
      <c r="AY233" s="19" t="s">
        <v>119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9" t="s">
        <v>77</v>
      </c>
      <c r="BK233" s="219">
        <f>ROUND(I233*H233,2)</f>
        <v>0</v>
      </c>
      <c r="BL233" s="19" t="s">
        <v>127</v>
      </c>
      <c r="BM233" s="218" t="s">
        <v>329</v>
      </c>
    </row>
    <row r="234" s="2" customFormat="1">
      <c r="A234" s="40"/>
      <c r="B234" s="41"/>
      <c r="C234" s="42"/>
      <c r="D234" s="220" t="s">
        <v>129</v>
      </c>
      <c r="E234" s="42"/>
      <c r="F234" s="221" t="s">
        <v>330</v>
      </c>
      <c r="G234" s="42"/>
      <c r="H234" s="42"/>
      <c r="I234" s="222"/>
      <c r="J234" s="42"/>
      <c r="K234" s="42"/>
      <c r="L234" s="46"/>
      <c r="M234" s="223"/>
      <c r="N234" s="224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129</v>
      </c>
      <c r="AU234" s="19" t="s">
        <v>79</v>
      </c>
    </row>
    <row r="235" s="2" customFormat="1">
      <c r="A235" s="40"/>
      <c r="B235" s="41"/>
      <c r="C235" s="42"/>
      <c r="D235" s="246" t="s">
        <v>142</v>
      </c>
      <c r="E235" s="42"/>
      <c r="F235" s="247" t="s">
        <v>331</v>
      </c>
      <c r="G235" s="42"/>
      <c r="H235" s="42"/>
      <c r="I235" s="222"/>
      <c r="J235" s="42"/>
      <c r="K235" s="42"/>
      <c r="L235" s="46"/>
      <c r="M235" s="223"/>
      <c r="N235" s="224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142</v>
      </c>
      <c r="AU235" s="19" t="s">
        <v>79</v>
      </c>
    </row>
    <row r="236" s="14" customFormat="1">
      <c r="A236" s="14"/>
      <c r="B236" s="248"/>
      <c r="C236" s="249"/>
      <c r="D236" s="220" t="s">
        <v>132</v>
      </c>
      <c r="E236" s="250" t="s">
        <v>19</v>
      </c>
      <c r="F236" s="251" t="s">
        <v>332</v>
      </c>
      <c r="G236" s="249"/>
      <c r="H236" s="250" t="s">
        <v>19</v>
      </c>
      <c r="I236" s="252"/>
      <c r="J236" s="249"/>
      <c r="K236" s="249"/>
      <c r="L236" s="253"/>
      <c r="M236" s="254"/>
      <c r="N236" s="255"/>
      <c r="O236" s="255"/>
      <c r="P236" s="255"/>
      <c r="Q236" s="255"/>
      <c r="R236" s="255"/>
      <c r="S236" s="255"/>
      <c r="T236" s="25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7" t="s">
        <v>132</v>
      </c>
      <c r="AU236" s="257" t="s">
        <v>79</v>
      </c>
      <c r="AV236" s="14" t="s">
        <v>77</v>
      </c>
      <c r="AW236" s="14" t="s">
        <v>31</v>
      </c>
      <c r="AX236" s="14" t="s">
        <v>69</v>
      </c>
      <c r="AY236" s="257" t="s">
        <v>119</v>
      </c>
    </row>
    <row r="237" s="13" customFormat="1">
      <c r="A237" s="13"/>
      <c r="B237" s="226"/>
      <c r="C237" s="227"/>
      <c r="D237" s="220" t="s">
        <v>132</v>
      </c>
      <c r="E237" s="228" t="s">
        <v>19</v>
      </c>
      <c r="F237" s="229" t="s">
        <v>127</v>
      </c>
      <c r="G237" s="227"/>
      <c r="H237" s="230">
        <v>4</v>
      </c>
      <c r="I237" s="231"/>
      <c r="J237" s="227"/>
      <c r="K237" s="227"/>
      <c r="L237" s="232"/>
      <c r="M237" s="233"/>
      <c r="N237" s="234"/>
      <c r="O237" s="234"/>
      <c r="P237" s="234"/>
      <c r="Q237" s="234"/>
      <c r="R237" s="234"/>
      <c r="S237" s="234"/>
      <c r="T237" s="23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6" t="s">
        <v>132</v>
      </c>
      <c r="AU237" s="236" t="s">
        <v>79</v>
      </c>
      <c r="AV237" s="13" t="s">
        <v>79</v>
      </c>
      <c r="AW237" s="13" t="s">
        <v>31</v>
      </c>
      <c r="AX237" s="13" t="s">
        <v>77</v>
      </c>
      <c r="AY237" s="236" t="s">
        <v>119</v>
      </c>
    </row>
    <row r="238" s="2" customFormat="1" ht="16.5" customHeight="1">
      <c r="A238" s="40"/>
      <c r="B238" s="41"/>
      <c r="C238" s="237" t="s">
        <v>333</v>
      </c>
      <c r="D238" s="237" t="s">
        <v>135</v>
      </c>
      <c r="E238" s="238" t="s">
        <v>334</v>
      </c>
      <c r="F238" s="239" t="s">
        <v>335</v>
      </c>
      <c r="G238" s="240" t="s">
        <v>159</v>
      </c>
      <c r="H238" s="241">
        <v>20</v>
      </c>
      <c r="I238" s="242"/>
      <c r="J238" s="243">
        <f>ROUND(I238*H238,2)</f>
        <v>0</v>
      </c>
      <c r="K238" s="239" t="s">
        <v>139</v>
      </c>
      <c r="L238" s="46"/>
      <c r="M238" s="244" t="s">
        <v>19</v>
      </c>
      <c r="N238" s="245" t="s">
        <v>40</v>
      </c>
      <c r="O238" s="86"/>
      <c r="P238" s="216">
        <f>O238*H238</f>
        <v>0</v>
      </c>
      <c r="Q238" s="216">
        <v>0.1295</v>
      </c>
      <c r="R238" s="216">
        <f>Q238*H238</f>
        <v>2.5899999999999999</v>
      </c>
      <c r="S238" s="216">
        <v>0</v>
      </c>
      <c r="T238" s="217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8" t="s">
        <v>127</v>
      </c>
      <c r="AT238" s="218" t="s">
        <v>135</v>
      </c>
      <c r="AU238" s="218" t="s">
        <v>79</v>
      </c>
      <c r="AY238" s="19" t="s">
        <v>119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9" t="s">
        <v>77</v>
      </c>
      <c r="BK238" s="219">
        <f>ROUND(I238*H238,2)</f>
        <v>0</v>
      </c>
      <c r="BL238" s="19" t="s">
        <v>127</v>
      </c>
      <c r="BM238" s="218" t="s">
        <v>336</v>
      </c>
    </row>
    <row r="239" s="2" customFormat="1">
      <c r="A239" s="40"/>
      <c r="B239" s="41"/>
      <c r="C239" s="42"/>
      <c r="D239" s="220" t="s">
        <v>129</v>
      </c>
      <c r="E239" s="42"/>
      <c r="F239" s="221" t="s">
        <v>337</v>
      </c>
      <c r="G239" s="42"/>
      <c r="H239" s="42"/>
      <c r="I239" s="222"/>
      <c r="J239" s="42"/>
      <c r="K239" s="42"/>
      <c r="L239" s="46"/>
      <c r="M239" s="223"/>
      <c r="N239" s="224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129</v>
      </c>
      <c r="AU239" s="19" t="s">
        <v>79</v>
      </c>
    </row>
    <row r="240" s="2" customFormat="1">
      <c r="A240" s="40"/>
      <c r="B240" s="41"/>
      <c r="C240" s="42"/>
      <c r="D240" s="246" t="s">
        <v>142</v>
      </c>
      <c r="E240" s="42"/>
      <c r="F240" s="247" t="s">
        <v>338</v>
      </c>
      <c r="G240" s="42"/>
      <c r="H240" s="42"/>
      <c r="I240" s="222"/>
      <c r="J240" s="42"/>
      <c r="K240" s="42"/>
      <c r="L240" s="46"/>
      <c r="M240" s="223"/>
      <c r="N240" s="224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142</v>
      </c>
      <c r="AU240" s="19" t="s">
        <v>79</v>
      </c>
    </row>
    <row r="241" s="14" customFormat="1">
      <c r="A241" s="14"/>
      <c r="B241" s="248"/>
      <c r="C241" s="249"/>
      <c r="D241" s="220" t="s">
        <v>132</v>
      </c>
      <c r="E241" s="250" t="s">
        <v>19</v>
      </c>
      <c r="F241" s="251" t="s">
        <v>339</v>
      </c>
      <c r="G241" s="249"/>
      <c r="H241" s="250" t="s">
        <v>19</v>
      </c>
      <c r="I241" s="252"/>
      <c r="J241" s="249"/>
      <c r="K241" s="249"/>
      <c r="L241" s="253"/>
      <c r="M241" s="254"/>
      <c r="N241" s="255"/>
      <c r="O241" s="255"/>
      <c r="P241" s="255"/>
      <c r="Q241" s="255"/>
      <c r="R241" s="255"/>
      <c r="S241" s="255"/>
      <c r="T241" s="25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7" t="s">
        <v>132</v>
      </c>
      <c r="AU241" s="257" t="s">
        <v>79</v>
      </c>
      <c r="AV241" s="14" t="s">
        <v>77</v>
      </c>
      <c r="AW241" s="14" t="s">
        <v>31</v>
      </c>
      <c r="AX241" s="14" t="s">
        <v>69</v>
      </c>
      <c r="AY241" s="257" t="s">
        <v>119</v>
      </c>
    </row>
    <row r="242" s="14" customFormat="1">
      <c r="A242" s="14"/>
      <c r="B242" s="248"/>
      <c r="C242" s="249"/>
      <c r="D242" s="220" t="s">
        <v>132</v>
      </c>
      <c r="E242" s="250" t="s">
        <v>19</v>
      </c>
      <c r="F242" s="251" t="s">
        <v>340</v>
      </c>
      <c r="G242" s="249"/>
      <c r="H242" s="250" t="s">
        <v>19</v>
      </c>
      <c r="I242" s="252"/>
      <c r="J242" s="249"/>
      <c r="K242" s="249"/>
      <c r="L242" s="253"/>
      <c r="M242" s="254"/>
      <c r="N242" s="255"/>
      <c r="O242" s="255"/>
      <c r="P242" s="255"/>
      <c r="Q242" s="255"/>
      <c r="R242" s="255"/>
      <c r="S242" s="255"/>
      <c r="T242" s="25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7" t="s">
        <v>132</v>
      </c>
      <c r="AU242" s="257" t="s">
        <v>79</v>
      </c>
      <c r="AV242" s="14" t="s">
        <v>77</v>
      </c>
      <c r="AW242" s="14" t="s">
        <v>31</v>
      </c>
      <c r="AX242" s="14" t="s">
        <v>69</v>
      </c>
      <c r="AY242" s="257" t="s">
        <v>119</v>
      </c>
    </row>
    <row r="243" s="13" customFormat="1">
      <c r="A243" s="13"/>
      <c r="B243" s="226"/>
      <c r="C243" s="227"/>
      <c r="D243" s="220" t="s">
        <v>132</v>
      </c>
      <c r="E243" s="228" t="s">
        <v>19</v>
      </c>
      <c r="F243" s="229" t="s">
        <v>147</v>
      </c>
      <c r="G243" s="227"/>
      <c r="H243" s="230">
        <v>6</v>
      </c>
      <c r="I243" s="231"/>
      <c r="J243" s="227"/>
      <c r="K243" s="227"/>
      <c r="L243" s="232"/>
      <c r="M243" s="233"/>
      <c r="N243" s="234"/>
      <c r="O243" s="234"/>
      <c r="P243" s="234"/>
      <c r="Q243" s="234"/>
      <c r="R243" s="234"/>
      <c r="S243" s="234"/>
      <c r="T243" s="23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6" t="s">
        <v>132</v>
      </c>
      <c r="AU243" s="236" t="s">
        <v>79</v>
      </c>
      <c r="AV243" s="13" t="s">
        <v>79</v>
      </c>
      <c r="AW243" s="13" t="s">
        <v>31</v>
      </c>
      <c r="AX243" s="13" t="s">
        <v>69</v>
      </c>
      <c r="AY243" s="236" t="s">
        <v>119</v>
      </c>
    </row>
    <row r="244" s="14" customFormat="1">
      <c r="A244" s="14"/>
      <c r="B244" s="248"/>
      <c r="C244" s="249"/>
      <c r="D244" s="220" t="s">
        <v>132</v>
      </c>
      <c r="E244" s="250" t="s">
        <v>19</v>
      </c>
      <c r="F244" s="251" t="s">
        <v>253</v>
      </c>
      <c r="G244" s="249"/>
      <c r="H244" s="250" t="s">
        <v>19</v>
      </c>
      <c r="I244" s="252"/>
      <c r="J244" s="249"/>
      <c r="K244" s="249"/>
      <c r="L244" s="253"/>
      <c r="M244" s="254"/>
      <c r="N244" s="255"/>
      <c r="O244" s="255"/>
      <c r="P244" s="255"/>
      <c r="Q244" s="255"/>
      <c r="R244" s="255"/>
      <c r="S244" s="255"/>
      <c r="T244" s="25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7" t="s">
        <v>132</v>
      </c>
      <c r="AU244" s="257" t="s">
        <v>79</v>
      </c>
      <c r="AV244" s="14" t="s">
        <v>77</v>
      </c>
      <c r="AW244" s="14" t="s">
        <v>31</v>
      </c>
      <c r="AX244" s="14" t="s">
        <v>69</v>
      </c>
      <c r="AY244" s="257" t="s">
        <v>119</v>
      </c>
    </row>
    <row r="245" s="13" customFormat="1">
      <c r="A245" s="13"/>
      <c r="B245" s="226"/>
      <c r="C245" s="227"/>
      <c r="D245" s="220" t="s">
        <v>132</v>
      </c>
      <c r="E245" s="228" t="s">
        <v>19</v>
      </c>
      <c r="F245" s="229" t="s">
        <v>199</v>
      </c>
      <c r="G245" s="227"/>
      <c r="H245" s="230">
        <v>10</v>
      </c>
      <c r="I245" s="231"/>
      <c r="J245" s="227"/>
      <c r="K245" s="227"/>
      <c r="L245" s="232"/>
      <c r="M245" s="233"/>
      <c r="N245" s="234"/>
      <c r="O245" s="234"/>
      <c r="P245" s="234"/>
      <c r="Q245" s="234"/>
      <c r="R245" s="234"/>
      <c r="S245" s="234"/>
      <c r="T245" s="23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6" t="s">
        <v>132</v>
      </c>
      <c r="AU245" s="236" t="s">
        <v>79</v>
      </c>
      <c r="AV245" s="13" t="s">
        <v>79</v>
      </c>
      <c r="AW245" s="13" t="s">
        <v>31</v>
      </c>
      <c r="AX245" s="13" t="s">
        <v>69</v>
      </c>
      <c r="AY245" s="236" t="s">
        <v>119</v>
      </c>
    </row>
    <row r="246" s="14" customFormat="1">
      <c r="A246" s="14"/>
      <c r="B246" s="248"/>
      <c r="C246" s="249"/>
      <c r="D246" s="220" t="s">
        <v>132</v>
      </c>
      <c r="E246" s="250" t="s">
        <v>19</v>
      </c>
      <c r="F246" s="251" t="s">
        <v>341</v>
      </c>
      <c r="G246" s="249"/>
      <c r="H246" s="250" t="s">
        <v>19</v>
      </c>
      <c r="I246" s="252"/>
      <c r="J246" s="249"/>
      <c r="K246" s="249"/>
      <c r="L246" s="253"/>
      <c r="M246" s="254"/>
      <c r="N246" s="255"/>
      <c r="O246" s="255"/>
      <c r="P246" s="255"/>
      <c r="Q246" s="255"/>
      <c r="R246" s="255"/>
      <c r="S246" s="255"/>
      <c r="T246" s="25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7" t="s">
        <v>132</v>
      </c>
      <c r="AU246" s="257" t="s">
        <v>79</v>
      </c>
      <c r="AV246" s="14" t="s">
        <v>77</v>
      </c>
      <c r="AW246" s="14" t="s">
        <v>31</v>
      </c>
      <c r="AX246" s="14" t="s">
        <v>69</v>
      </c>
      <c r="AY246" s="257" t="s">
        <v>119</v>
      </c>
    </row>
    <row r="247" s="13" customFormat="1">
      <c r="A247" s="13"/>
      <c r="B247" s="226"/>
      <c r="C247" s="227"/>
      <c r="D247" s="220" t="s">
        <v>132</v>
      </c>
      <c r="E247" s="228" t="s">
        <v>19</v>
      </c>
      <c r="F247" s="229" t="s">
        <v>127</v>
      </c>
      <c r="G247" s="227"/>
      <c r="H247" s="230">
        <v>4</v>
      </c>
      <c r="I247" s="231"/>
      <c r="J247" s="227"/>
      <c r="K247" s="227"/>
      <c r="L247" s="232"/>
      <c r="M247" s="233"/>
      <c r="N247" s="234"/>
      <c r="O247" s="234"/>
      <c r="P247" s="234"/>
      <c r="Q247" s="234"/>
      <c r="R247" s="234"/>
      <c r="S247" s="234"/>
      <c r="T247" s="23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6" t="s">
        <v>132</v>
      </c>
      <c r="AU247" s="236" t="s">
        <v>79</v>
      </c>
      <c r="AV247" s="13" t="s">
        <v>79</v>
      </c>
      <c r="AW247" s="13" t="s">
        <v>31</v>
      </c>
      <c r="AX247" s="13" t="s">
        <v>69</v>
      </c>
      <c r="AY247" s="236" t="s">
        <v>119</v>
      </c>
    </row>
    <row r="248" s="15" customFormat="1">
      <c r="A248" s="15"/>
      <c r="B248" s="258"/>
      <c r="C248" s="259"/>
      <c r="D248" s="220" t="s">
        <v>132</v>
      </c>
      <c r="E248" s="260" t="s">
        <v>19</v>
      </c>
      <c r="F248" s="261" t="s">
        <v>150</v>
      </c>
      <c r="G248" s="259"/>
      <c r="H248" s="262">
        <v>20</v>
      </c>
      <c r="I248" s="263"/>
      <c r="J248" s="259"/>
      <c r="K248" s="259"/>
      <c r="L248" s="264"/>
      <c r="M248" s="265"/>
      <c r="N248" s="266"/>
      <c r="O248" s="266"/>
      <c r="P248" s="266"/>
      <c r="Q248" s="266"/>
      <c r="R248" s="266"/>
      <c r="S248" s="266"/>
      <c r="T248" s="267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68" t="s">
        <v>132</v>
      </c>
      <c r="AU248" s="268" t="s">
        <v>79</v>
      </c>
      <c r="AV248" s="15" t="s">
        <v>127</v>
      </c>
      <c r="AW248" s="15" t="s">
        <v>31</v>
      </c>
      <c r="AX248" s="15" t="s">
        <v>77</v>
      </c>
      <c r="AY248" s="268" t="s">
        <v>119</v>
      </c>
    </row>
    <row r="249" s="2" customFormat="1" ht="16.5" customHeight="1">
      <c r="A249" s="40"/>
      <c r="B249" s="41"/>
      <c r="C249" s="206" t="s">
        <v>342</v>
      </c>
      <c r="D249" s="206" t="s">
        <v>121</v>
      </c>
      <c r="E249" s="207" t="s">
        <v>343</v>
      </c>
      <c r="F249" s="208" t="s">
        <v>344</v>
      </c>
      <c r="G249" s="209" t="s">
        <v>159</v>
      </c>
      <c r="H249" s="210">
        <v>4</v>
      </c>
      <c r="I249" s="211"/>
      <c r="J249" s="212">
        <f>ROUND(I249*H249,2)</f>
        <v>0</v>
      </c>
      <c r="K249" s="208" t="s">
        <v>139</v>
      </c>
      <c r="L249" s="213"/>
      <c r="M249" s="214" t="s">
        <v>19</v>
      </c>
      <c r="N249" s="215" t="s">
        <v>40</v>
      </c>
      <c r="O249" s="86"/>
      <c r="P249" s="216">
        <f>O249*H249</f>
        <v>0</v>
      </c>
      <c r="Q249" s="216">
        <v>0.021999999999999999</v>
      </c>
      <c r="R249" s="216">
        <f>Q249*H249</f>
        <v>0.087999999999999995</v>
      </c>
      <c r="S249" s="216">
        <v>0</v>
      </c>
      <c r="T249" s="217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8" t="s">
        <v>126</v>
      </c>
      <c r="AT249" s="218" t="s">
        <v>121</v>
      </c>
      <c r="AU249" s="218" t="s">
        <v>79</v>
      </c>
      <c r="AY249" s="19" t="s">
        <v>119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9" t="s">
        <v>77</v>
      </c>
      <c r="BK249" s="219">
        <f>ROUND(I249*H249,2)</f>
        <v>0</v>
      </c>
      <c r="BL249" s="19" t="s">
        <v>127</v>
      </c>
      <c r="BM249" s="218" t="s">
        <v>345</v>
      </c>
    </row>
    <row r="250" s="2" customFormat="1">
      <c r="A250" s="40"/>
      <c r="B250" s="41"/>
      <c r="C250" s="42"/>
      <c r="D250" s="220" t="s">
        <v>129</v>
      </c>
      <c r="E250" s="42"/>
      <c r="F250" s="221" t="s">
        <v>344</v>
      </c>
      <c r="G250" s="42"/>
      <c r="H250" s="42"/>
      <c r="I250" s="222"/>
      <c r="J250" s="42"/>
      <c r="K250" s="42"/>
      <c r="L250" s="46"/>
      <c r="M250" s="223"/>
      <c r="N250" s="224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129</v>
      </c>
      <c r="AU250" s="19" t="s">
        <v>79</v>
      </c>
    </row>
    <row r="251" s="2" customFormat="1" ht="16.5" customHeight="1">
      <c r="A251" s="40"/>
      <c r="B251" s="41"/>
      <c r="C251" s="206" t="s">
        <v>346</v>
      </c>
      <c r="D251" s="206" t="s">
        <v>121</v>
      </c>
      <c r="E251" s="207" t="s">
        <v>347</v>
      </c>
      <c r="F251" s="208" t="s">
        <v>348</v>
      </c>
      <c r="G251" s="209" t="s">
        <v>159</v>
      </c>
      <c r="H251" s="210">
        <v>16</v>
      </c>
      <c r="I251" s="211"/>
      <c r="J251" s="212">
        <f>ROUND(I251*H251,2)</f>
        <v>0</v>
      </c>
      <c r="K251" s="208" t="s">
        <v>139</v>
      </c>
      <c r="L251" s="213"/>
      <c r="M251" s="214" t="s">
        <v>19</v>
      </c>
      <c r="N251" s="215" t="s">
        <v>40</v>
      </c>
      <c r="O251" s="86"/>
      <c r="P251" s="216">
        <f>O251*H251</f>
        <v>0</v>
      </c>
      <c r="Q251" s="216">
        <v>0.048000000000000001</v>
      </c>
      <c r="R251" s="216">
        <f>Q251*H251</f>
        <v>0.76800000000000002</v>
      </c>
      <c r="S251" s="216">
        <v>0</v>
      </c>
      <c r="T251" s="217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8" t="s">
        <v>126</v>
      </c>
      <c r="AT251" s="218" t="s">
        <v>121</v>
      </c>
      <c r="AU251" s="218" t="s">
        <v>79</v>
      </c>
      <c r="AY251" s="19" t="s">
        <v>119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19" t="s">
        <v>77</v>
      </c>
      <c r="BK251" s="219">
        <f>ROUND(I251*H251,2)</f>
        <v>0</v>
      </c>
      <c r="BL251" s="19" t="s">
        <v>127</v>
      </c>
      <c r="BM251" s="218" t="s">
        <v>349</v>
      </c>
    </row>
    <row r="252" s="2" customFormat="1">
      <c r="A252" s="40"/>
      <c r="B252" s="41"/>
      <c r="C252" s="42"/>
      <c r="D252" s="220" t="s">
        <v>129</v>
      </c>
      <c r="E252" s="42"/>
      <c r="F252" s="221" t="s">
        <v>348</v>
      </c>
      <c r="G252" s="42"/>
      <c r="H252" s="42"/>
      <c r="I252" s="222"/>
      <c r="J252" s="42"/>
      <c r="K252" s="42"/>
      <c r="L252" s="46"/>
      <c r="M252" s="223"/>
      <c r="N252" s="224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129</v>
      </c>
      <c r="AU252" s="19" t="s">
        <v>79</v>
      </c>
    </row>
    <row r="253" s="2" customFormat="1" ht="16.5" customHeight="1">
      <c r="A253" s="40"/>
      <c r="B253" s="41"/>
      <c r="C253" s="237" t="s">
        <v>350</v>
      </c>
      <c r="D253" s="237" t="s">
        <v>135</v>
      </c>
      <c r="E253" s="238" t="s">
        <v>351</v>
      </c>
      <c r="F253" s="239" t="s">
        <v>352</v>
      </c>
      <c r="G253" s="240" t="s">
        <v>159</v>
      </c>
      <c r="H253" s="241">
        <v>261</v>
      </c>
      <c r="I253" s="242"/>
      <c r="J253" s="243">
        <f>ROUND(I253*H253,2)</f>
        <v>0</v>
      </c>
      <c r="K253" s="239" t="s">
        <v>139</v>
      </c>
      <c r="L253" s="46"/>
      <c r="M253" s="244" t="s">
        <v>19</v>
      </c>
      <c r="N253" s="245" t="s">
        <v>40</v>
      </c>
      <c r="O253" s="86"/>
      <c r="P253" s="216">
        <f>O253*H253</f>
        <v>0</v>
      </c>
      <c r="Q253" s="216">
        <v>0.14066999999999999</v>
      </c>
      <c r="R253" s="216">
        <f>Q253*H253</f>
        <v>36.714869999999998</v>
      </c>
      <c r="S253" s="216">
        <v>0</v>
      </c>
      <c r="T253" s="217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8" t="s">
        <v>127</v>
      </c>
      <c r="AT253" s="218" t="s">
        <v>135</v>
      </c>
      <c r="AU253" s="218" t="s">
        <v>79</v>
      </c>
      <c r="AY253" s="19" t="s">
        <v>119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9" t="s">
        <v>77</v>
      </c>
      <c r="BK253" s="219">
        <f>ROUND(I253*H253,2)</f>
        <v>0</v>
      </c>
      <c r="BL253" s="19" t="s">
        <v>127</v>
      </c>
      <c r="BM253" s="218" t="s">
        <v>353</v>
      </c>
    </row>
    <row r="254" s="2" customFormat="1">
      <c r="A254" s="40"/>
      <c r="B254" s="41"/>
      <c r="C254" s="42"/>
      <c r="D254" s="220" t="s">
        <v>129</v>
      </c>
      <c r="E254" s="42"/>
      <c r="F254" s="221" t="s">
        <v>354</v>
      </c>
      <c r="G254" s="42"/>
      <c r="H254" s="42"/>
      <c r="I254" s="222"/>
      <c r="J254" s="42"/>
      <c r="K254" s="42"/>
      <c r="L254" s="46"/>
      <c r="M254" s="223"/>
      <c r="N254" s="224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129</v>
      </c>
      <c r="AU254" s="19" t="s">
        <v>79</v>
      </c>
    </row>
    <row r="255" s="2" customFormat="1">
      <c r="A255" s="40"/>
      <c r="B255" s="41"/>
      <c r="C255" s="42"/>
      <c r="D255" s="246" t="s">
        <v>142</v>
      </c>
      <c r="E255" s="42"/>
      <c r="F255" s="247" t="s">
        <v>355</v>
      </c>
      <c r="G255" s="42"/>
      <c r="H255" s="42"/>
      <c r="I255" s="222"/>
      <c r="J255" s="42"/>
      <c r="K255" s="42"/>
      <c r="L255" s="46"/>
      <c r="M255" s="223"/>
      <c r="N255" s="224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142</v>
      </c>
      <c r="AU255" s="19" t="s">
        <v>79</v>
      </c>
    </row>
    <row r="256" s="14" customFormat="1">
      <c r="A256" s="14"/>
      <c r="B256" s="248"/>
      <c r="C256" s="249"/>
      <c r="D256" s="220" t="s">
        <v>132</v>
      </c>
      <c r="E256" s="250" t="s">
        <v>19</v>
      </c>
      <c r="F256" s="251" t="s">
        <v>356</v>
      </c>
      <c r="G256" s="249"/>
      <c r="H256" s="250" t="s">
        <v>19</v>
      </c>
      <c r="I256" s="252"/>
      <c r="J256" s="249"/>
      <c r="K256" s="249"/>
      <c r="L256" s="253"/>
      <c r="M256" s="254"/>
      <c r="N256" s="255"/>
      <c r="O256" s="255"/>
      <c r="P256" s="255"/>
      <c r="Q256" s="255"/>
      <c r="R256" s="255"/>
      <c r="S256" s="255"/>
      <c r="T256" s="25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7" t="s">
        <v>132</v>
      </c>
      <c r="AU256" s="257" t="s">
        <v>79</v>
      </c>
      <c r="AV256" s="14" t="s">
        <v>77</v>
      </c>
      <c r="AW256" s="14" t="s">
        <v>31</v>
      </c>
      <c r="AX256" s="14" t="s">
        <v>69</v>
      </c>
      <c r="AY256" s="257" t="s">
        <v>119</v>
      </c>
    </row>
    <row r="257" s="14" customFormat="1">
      <c r="A257" s="14"/>
      <c r="B257" s="248"/>
      <c r="C257" s="249"/>
      <c r="D257" s="220" t="s">
        <v>132</v>
      </c>
      <c r="E257" s="250" t="s">
        <v>19</v>
      </c>
      <c r="F257" s="251" t="s">
        <v>357</v>
      </c>
      <c r="G257" s="249"/>
      <c r="H257" s="250" t="s">
        <v>19</v>
      </c>
      <c r="I257" s="252"/>
      <c r="J257" s="249"/>
      <c r="K257" s="249"/>
      <c r="L257" s="253"/>
      <c r="M257" s="254"/>
      <c r="N257" s="255"/>
      <c r="O257" s="255"/>
      <c r="P257" s="255"/>
      <c r="Q257" s="255"/>
      <c r="R257" s="255"/>
      <c r="S257" s="255"/>
      <c r="T257" s="25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7" t="s">
        <v>132</v>
      </c>
      <c r="AU257" s="257" t="s">
        <v>79</v>
      </c>
      <c r="AV257" s="14" t="s">
        <v>77</v>
      </c>
      <c r="AW257" s="14" t="s">
        <v>31</v>
      </c>
      <c r="AX257" s="14" t="s">
        <v>69</v>
      </c>
      <c r="AY257" s="257" t="s">
        <v>119</v>
      </c>
    </row>
    <row r="258" s="13" customFormat="1">
      <c r="A258" s="13"/>
      <c r="B258" s="226"/>
      <c r="C258" s="227"/>
      <c r="D258" s="220" t="s">
        <v>132</v>
      </c>
      <c r="E258" s="228" t="s">
        <v>19</v>
      </c>
      <c r="F258" s="229" t="s">
        <v>342</v>
      </c>
      <c r="G258" s="227"/>
      <c r="H258" s="230">
        <v>31</v>
      </c>
      <c r="I258" s="231"/>
      <c r="J258" s="227"/>
      <c r="K258" s="227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132</v>
      </c>
      <c r="AU258" s="236" t="s">
        <v>79</v>
      </c>
      <c r="AV258" s="13" t="s">
        <v>79</v>
      </c>
      <c r="AW258" s="13" t="s">
        <v>31</v>
      </c>
      <c r="AX258" s="13" t="s">
        <v>69</v>
      </c>
      <c r="AY258" s="236" t="s">
        <v>119</v>
      </c>
    </row>
    <row r="259" s="14" customFormat="1">
      <c r="A259" s="14"/>
      <c r="B259" s="248"/>
      <c r="C259" s="249"/>
      <c r="D259" s="220" t="s">
        <v>132</v>
      </c>
      <c r="E259" s="250" t="s">
        <v>19</v>
      </c>
      <c r="F259" s="251" t="s">
        <v>358</v>
      </c>
      <c r="G259" s="249"/>
      <c r="H259" s="250" t="s">
        <v>19</v>
      </c>
      <c r="I259" s="252"/>
      <c r="J259" s="249"/>
      <c r="K259" s="249"/>
      <c r="L259" s="253"/>
      <c r="M259" s="254"/>
      <c r="N259" s="255"/>
      <c r="O259" s="255"/>
      <c r="P259" s="255"/>
      <c r="Q259" s="255"/>
      <c r="R259" s="255"/>
      <c r="S259" s="255"/>
      <c r="T259" s="25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7" t="s">
        <v>132</v>
      </c>
      <c r="AU259" s="257" t="s">
        <v>79</v>
      </c>
      <c r="AV259" s="14" t="s">
        <v>77</v>
      </c>
      <c r="AW259" s="14" t="s">
        <v>31</v>
      </c>
      <c r="AX259" s="14" t="s">
        <v>69</v>
      </c>
      <c r="AY259" s="257" t="s">
        <v>119</v>
      </c>
    </row>
    <row r="260" s="13" customFormat="1">
      <c r="A260" s="13"/>
      <c r="B260" s="226"/>
      <c r="C260" s="227"/>
      <c r="D260" s="220" t="s">
        <v>132</v>
      </c>
      <c r="E260" s="228" t="s">
        <v>19</v>
      </c>
      <c r="F260" s="229" t="s">
        <v>149</v>
      </c>
      <c r="G260" s="227"/>
      <c r="H260" s="230">
        <v>50</v>
      </c>
      <c r="I260" s="231"/>
      <c r="J260" s="227"/>
      <c r="K260" s="227"/>
      <c r="L260" s="232"/>
      <c r="M260" s="233"/>
      <c r="N260" s="234"/>
      <c r="O260" s="234"/>
      <c r="P260" s="234"/>
      <c r="Q260" s="234"/>
      <c r="R260" s="234"/>
      <c r="S260" s="234"/>
      <c r="T260" s="23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6" t="s">
        <v>132</v>
      </c>
      <c r="AU260" s="236" t="s">
        <v>79</v>
      </c>
      <c r="AV260" s="13" t="s">
        <v>79</v>
      </c>
      <c r="AW260" s="13" t="s">
        <v>31</v>
      </c>
      <c r="AX260" s="13" t="s">
        <v>69</v>
      </c>
      <c r="AY260" s="236" t="s">
        <v>119</v>
      </c>
    </row>
    <row r="261" s="14" customFormat="1">
      <c r="A261" s="14"/>
      <c r="B261" s="248"/>
      <c r="C261" s="249"/>
      <c r="D261" s="220" t="s">
        <v>132</v>
      </c>
      <c r="E261" s="250" t="s">
        <v>19</v>
      </c>
      <c r="F261" s="251" t="s">
        <v>359</v>
      </c>
      <c r="G261" s="249"/>
      <c r="H261" s="250" t="s">
        <v>19</v>
      </c>
      <c r="I261" s="252"/>
      <c r="J261" s="249"/>
      <c r="K261" s="249"/>
      <c r="L261" s="253"/>
      <c r="M261" s="254"/>
      <c r="N261" s="255"/>
      <c r="O261" s="255"/>
      <c r="P261" s="255"/>
      <c r="Q261" s="255"/>
      <c r="R261" s="255"/>
      <c r="S261" s="255"/>
      <c r="T261" s="25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7" t="s">
        <v>132</v>
      </c>
      <c r="AU261" s="257" t="s">
        <v>79</v>
      </c>
      <c r="AV261" s="14" t="s">
        <v>77</v>
      </c>
      <c r="AW261" s="14" t="s">
        <v>31</v>
      </c>
      <c r="AX261" s="14" t="s">
        <v>69</v>
      </c>
      <c r="AY261" s="257" t="s">
        <v>119</v>
      </c>
    </row>
    <row r="262" s="13" customFormat="1">
      <c r="A262" s="13"/>
      <c r="B262" s="226"/>
      <c r="C262" s="227"/>
      <c r="D262" s="220" t="s">
        <v>132</v>
      </c>
      <c r="E262" s="228" t="s">
        <v>19</v>
      </c>
      <c r="F262" s="229" t="s">
        <v>360</v>
      </c>
      <c r="G262" s="227"/>
      <c r="H262" s="230">
        <v>180</v>
      </c>
      <c r="I262" s="231"/>
      <c r="J262" s="227"/>
      <c r="K262" s="227"/>
      <c r="L262" s="232"/>
      <c r="M262" s="233"/>
      <c r="N262" s="234"/>
      <c r="O262" s="234"/>
      <c r="P262" s="234"/>
      <c r="Q262" s="234"/>
      <c r="R262" s="234"/>
      <c r="S262" s="234"/>
      <c r="T262" s="23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6" t="s">
        <v>132</v>
      </c>
      <c r="AU262" s="236" t="s">
        <v>79</v>
      </c>
      <c r="AV262" s="13" t="s">
        <v>79</v>
      </c>
      <c r="AW262" s="13" t="s">
        <v>31</v>
      </c>
      <c r="AX262" s="13" t="s">
        <v>69</v>
      </c>
      <c r="AY262" s="236" t="s">
        <v>119</v>
      </c>
    </row>
    <row r="263" s="15" customFormat="1">
      <c r="A263" s="15"/>
      <c r="B263" s="258"/>
      <c r="C263" s="259"/>
      <c r="D263" s="220" t="s">
        <v>132</v>
      </c>
      <c r="E263" s="260" t="s">
        <v>19</v>
      </c>
      <c r="F263" s="261" t="s">
        <v>150</v>
      </c>
      <c r="G263" s="259"/>
      <c r="H263" s="262">
        <v>261</v>
      </c>
      <c r="I263" s="263"/>
      <c r="J263" s="259"/>
      <c r="K263" s="259"/>
      <c r="L263" s="264"/>
      <c r="M263" s="265"/>
      <c r="N263" s="266"/>
      <c r="O263" s="266"/>
      <c r="P263" s="266"/>
      <c r="Q263" s="266"/>
      <c r="R263" s="266"/>
      <c r="S263" s="266"/>
      <c r="T263" s="267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8" t="s">
        <v>132</v>
      </c>
      <c r="AU263" s="268" t="s">
        <v>79</v>
      </c>
      <c r="AV263" s="15" t="s">
        <v>127</v>
      </c>
      <c r="AW263" s="15" t="s">
        <v>31</v>
      </c>
      <c r="AX263" s="15" t="s">
        <v>77</v>
      </c>
      <c r="AY263" s="268" t="s">
        <v>119</v>
      </c>
    </row>
    <row r="264" s="2" customFormat="1" ht="16.5" customHeight="1">
      <c r="A264" s="40"/>
      <c r="B264" s="41"/>
      <c r="C264" s="206" t="s">
        <v>361</v>
      </c>
      <c r="D264" s="206" t="s">
        <v>121</v>
      </c>
      <c r="E264" s="207" t="s">
        <v>362</v>
      </c>
      <c r="F264" s="208" t="s">
        <v>363</v>
      </c>
      <c r="G264" s="209" t="s">
        <v>159</v>
      </c>
      <c r="H264" s="210">
        <v>50</v>
      </c>
      <c r="I264" s="211"/>
      <c r="J264" s="212">
        <f>ROUND(I264*H264,2)</f>
        <v>0</v>
      </c>
      <c r="K264" s="208" t="s">
        <v>139</v>
      </c>
      <c r="L264" s="213"/>
      <c r="M264" s="214" t="s">
        <v>19</v>
      </c>
      <c r="N264" s="215" t="s">
        <v>40</v>
      </c>
      <c r="O264" s="86"/>
      <c r="P264" s="216">
        <f>O264*H264</f>
        <v>0</v>
      </c>
      <c r="Q264" s="216">
        <v>0.065000000000000002</v>
      </c>
      <c r="R264" s="216">
        <f>Q264*H264</f>
        <v>3.25</v>
      </c>
      <c r="S264" s="216">
        <v>0</v>
      </c>
      <c r="T264" s="217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8" t="s">
        <v>126</v>
      </c>
      <c r="AT264" s="218" t="s">
        <v>121</v>
      </c>
      <c r="AU264" s="218" t="s">
        <v>79</v>
      </c>
      <c r="AY264" s="19" t="s">
        <v>119</v>
      </c>
      <c r="BE264" s="219">
        <f>IF(N264="základní",J264,0)</f>
        <v>0</v>
      </c>
      <c r="BF264" s="219">
        <f>IF(N264="snížená",J264,0)</f>
        <v>0</v>
      </c>
      <c r="BG264" s="219">
        <f>IF(N264="zákl. přenesená",J264,0)</f>
        <v>0</v>
      </c>
      <c r="BH264" s="219">
        <f>IF(N264="sníž. přenesená",J264,0)</f>
        <v>0</v>
      </c>
      <c r="BI264" s="219">
        <f>IF(N264="nulová",J264,0)</f>
        <v>0</v>
      </c>
      <c r="BJ264" s="19" t="s">
        <v>77</v>
      </c>
      <c r="BK264" s="219">
        <f>ROUND(I264*H264,2)</f>
        <v>0</v>
      </c>
      <c r="BL264" s="19" t="s">
        <v>127</v>
      </c>
      <c r="BM264" s="218" t="s">
        <v>364</v>
      </c>
    </row>
    <row r="265" s="2" customFormat="1">
      <c r="A265" s="40"/>
      <c r="B265" s="41"/>
      <c r="C265" s="42"/>
      <c r="D265" s="220" t="s">
        <v>129</v>
      </c>
      <c r="E265" s="42"/>
      <c r="F265" s="221" t="s">
        <v>363</v>
      </c>
      <c r="G265" s="42"/>
      <c r="H265" s="42"/>
      <c r="I265" s="222"/>
      <c r="J265" s="42"/>
      <c r="K265" s="42"/>
      <c r="L265" s="46"/>
      <c r="M265" s="223"/>
      <c r="N265" s="224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129</v>
      </c>
      <c r="AU265" s="19" t="s">
        <v>79</v>
      </c>
    </row>
    <row r="266" s="14" customFormat="1">
      <c r="A266" s="14"/>
      <c r="B266" s="248"/>
      <c r="C266" s="249"/>
      <c r="D266" s="220" t="s">
        <v>132</v>
      </c>
      <c r="E266" s="250" t="s">
        <v>19</v>
      </c>
      <c r="F266" s="251" t="s">
        <v>365</v>
      </c>
      <c r="G266" s="249"/>
      <c r="H266" s="250" t="s">
        <v>19</v>
      </c>
      <c r="I266" s="252"/>
      <c r="J266" s="249"/>
      <c r="K266" s="249"/>
      <c r="L266" s="253"/>
      <c r="M266" s="254"/>
      <c r="N266" s="255"/>
      <c r="O266" s="255"/>
      <c r="P266" s="255"/>
      <c r="Q266" s="255"/>
      <c r="R266" s="255"/>
      <c r="S266" s="255"/>
      <c r="T266" s="25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7" t="s">
        <v>132</v>
      </c>
      <c r="AU266" s="257" t="s">
        <v>79</v>
      </c>
      <c r="AV266" s="14" t="s">
        <v>77</v>
      </c>
      <c r="AW266" s="14" t="s">
        <v>31</v>
      </c>
      <c r="AX266" s="14" t="s">
        <v>69</v>
      </c>
      <c r="AY266" s="257" t="s">
        <v>119</v>
      </c>
    </row>
    <row r="267" s="13" customFormat="1">
      <c r="A267" s="13"/>
      <c r="B267" s="226"/>
      <c r="C267" s="227"/>
      <c r="D267" s="220" t="s">
        <v>132</v>
      </c>
      <c r="E267" s="228" t="s">
        <v>19</v>
      </c>
      <c r="F267" s="229" t="s">
        <v>149</v>
      </c>
      <c r="G267" s="227"/>
      <c r="H267" s="230">
        <v>50</v>
      </c>
      <c r="I267" s="231"/>
      <c r="J267" s="227"/>
      <c r="K267" s="227"/>
      <c r="L267" s="232"/>
      <c r="M267" s="233"/>
      <c r="N267" s="234"/>
      <c r="O267" s="234"/>
      <c r="P267" s="234"/>
      <c r="Q267" s="234"/>
      <c r="R267" s="234"/>
      <c r="S267" s="234"/>
      <c r="T267" s="23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6" t="s">
        <v>132</v>
      </c>
      <c r="AU267" s="236" t="s">
        <v>79</v>
      </c>
      <c r="AV267" s="13" t="s">
        <v>79</v>
      </c>
      <c r="AW267" s="13" t="s">
        <v>31</v>
      </c>
      <c r="AX267" s="13" t="s">
        <v>77</v>
      </c>
      <c r="AY267" s="236" t="s">
        <v>119</v>
      </c>
    </row>
    <row r="268" s="2" customFormat="1" ht="21.75" customHeight="1">
      <c r="A268" s="40"/>
      <c r="B268" s="41"/>
      <c r="C268" s="237" t="s">
        <v>366</v>
      </c>
      <c r="D268" s="237" t="s">
        <v>135</v>
      </c>
      <c r="E268" s="238" t="s">
        <v>367</v>
      </c>
      <c r="F268" s="239" t="s">
        <v>368</v>
      </c>
      <c r="G268" s="240" t="s">
        <v>159</v>
      </c>
      <c r="H268" s="241">
        <v>34</v>
      </c>
      <c r="I268" s="242"/>
      <c r="J268" s="243">
        <f>ROUND(I268*H268,2)</f>
        <v>0</v>
      </c>
      <c r="K268" s="239" t="s">
        <v>139</v>
      </c>
      <c r="L268" s="46"/>
      <c r="M268" s="244" t="s">
        <v>19</v>
      </c>
      <c r="N268" s="245" t="s">
        <v>40</v>
      </c>
      <c r="O268" s="86"/>
      <c r="P268" s="216">
        <f>O268*H268</f>
        <v>0</v>
      </c>
      <c r="Q268" s="216">
        <v>0.00060999999999999997</v>
      </c>
      <c r="R268" s="216">
        <f>Q268*H268</f>
        <v>0.020739999999999998</v>
      </c>
      <c r="S268" s="216">
        <v>0</v>
      </c>
      <c r="T268" s="217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8" t="s">
        <v>127</v>
      </c>
      <c r="AT268" s="218" t="s">
        <v>135</v>
      </c>
      <c r="AU268" s="218" t="s">
        <v>79</v>
      </c>
      <c r="AY268" s="19" t="s">
        <v>119</v>
      </c>
      <c r="BE268" s="219">
        <f>IF(N268="základní",J268,0)</f>
        <v>0</v>
      </c>
      <c r="BF268" s="219">
        <f>IF(N268="snížená",J268,0)</f>
        <v>0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9" t="s">
        <v>77</v>
      </c>
      <c r="BK268" s="219">
        <f>ROUND(I268*H268,2)</f>
        <v>0</v>
      </c>
      <c r="BL268" s="19" t="s">
        <v>127</v>
      </c>
      <c r="BM268" s="218" t="s">
        <v>369</v>
      </c>
    </row>
    <row r="269" s="2" customFormat="1">
      <c r="A269" s="40"/>
      <c r="B269" s="41"/>
      <c r="C269" s="42"/>
      <c r="D269" s="220" t="s">
        <v>129</v>
      </c>
      <c r="E269" s="42"/>
      <c r="F269" s="221" t="s">
        <v>370</v>
      </c>
      <c r="G269" s="42"/>
      <c r="H269" s="42"/>
      <c r="I269" s="222"/>
      <c r="J269" s="42"/>
      <c r="K269" s="42"/>
      <c r="L269" s="46"/>
      <c r="M269" s="223"/>
      <c r="N269" s="224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129</v>
      </c>
      <c r="AU269" s="19" t="s">
        <v>79</v>
      </c>
    </row>
    <row r="270" s="2" customFormat="1">
      <c r="A270" s="40"/>
      <c r="B270" s="41"/>
      <c r="C270" s="42"/>
      <c r="D270" s="246" t="s">
        <v>142</v>
      </c>
      <c r="E270" s="42"/>
      <c r="F270" s="247" t="s">
        <v>371</v>
      </c>
      <c r="G270" s="42"/>
      <c r="H270" s="42"/>
      <c r="I270" s="222"/>
      <c r="J270" s="42"/>
      <c r="K270" s="42"/>
      <c r="L270" s="46"/>
      <c r="M270" s="223"/>
      <c r="N270" s="224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142</v>
      </c>
      <c r="AU270" s="19" t="s">
        <v>79</v>
      </c>
    </row>
    <row r="271" s="13" customFormat="1">
      <c r="A271" s="13"/>
      <c r="B271" s="226"/>
      <c r="C271" s="227"/>
      <c r="D271" s="220" t="s">
        <v>132</v>
      </c>
      <c r="E271" s="228" t="s">
        <v>19</v>
      </c>
      <c r="F271" s="229" t="s">
        <v>372</v>
      </c>
      <c r="G271" s="227"/>
      <c r="H271" s="230">
        <v>34</v>
      </c>
      <c r="I271" s="231"/>
      <c r="J271" s="227"/>
      <c r="K271" s="227"/>
      <c r="L271" s="232"/>
      <c r="M271" s="233"/>
      <c r="N271" s="234"/>
      <c r="O271" s="234"/>
      <c r="P271" s="234"/>
      <c r="Q271" s="234"/>
      <c r="R271" s="234"/>
      <c r="S271" s="234"/>
      <c r="T271" s="23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6" t="s">
        <v>132</v>
      </c>
      <c r="AU271" s="236" t="s">
        <v>79</v>
      </c>
      <c r="AV271" s="13" t="s">
        <v>79</v>
      </c>
      <c r="AW271" s="13" t="s">
        <v>31</v>
      </c>
      <c r="AX271" s="13" t="s">
        <v>77</v>
      </c>
      <c r="AY271" s="236" t="s">
        <v>119</v>
      </c>
    </row>
    <row r="272" s="12" customFormat="1" ht="22.8" customHeight="1">
      <c r="A272" s="12"/>
      <c r="B272" s="190"/>
      <c r="C272" s="191"/>
      <c r="D272" s="192" t="s">
        <v>68</v>
      </c>
      <c r="E272" s="204" t="s">
        <v>373</v>
      </c>
      <c r="F272" s="204" t="s">
        <v>374</v>
      </c>
      <c r="G272" s="191"/>
      <c r="H272" s="191"/>
      <c r="I272" s="194"/>
      <c r="J272" s="205">
        <f>BK272</f>
        <v>0</v>
      </c>
      <c r="K272" s="191"/>
      <c r="L272" s="196"/>
      <c r="M272" s="197"/>
      <c r="N272" s="198"/>
      <c r="O272" s="198"/>
      <c r="P272" s="199">
        <f>SUM(P273:P302)</f>
        <v>0</v>
      </c>
      <c r="Q272" s="198"/>
      <c r="R272" s="199">
        <f>SUM(R273:R302)</f>
        <v>0</v>
      </c>
      <c r="S272" s="198"/>
      <c r="T272" s="200">
        <f>SUM(T273:T302)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1" t="s">
        <v>77</v>
      </c>
      <c r="AT272" s="202" t="s">
        <v>68</v>
      </c>
      <c r="AU272" s="202" t="s">
        <v>77</v>
      </c>
      <c r="AY272" s="201" t="s">
        <v>119</v>
      </c>
      <c r="BK272" s="203">
        <f>SUM(BK273:BK302)</f>
        <v>0</v>
      </c>
    </row>
    <row r="273" s="2" customFormat="1" ht="16.5" customHeight="1">
      <c r="A273" s="40"/>
      <c r="B273" s="41"/>
      <c r="C273" s="237" t="s">
        <v>375</v>
      </c>
      <c r="D273" s="237" t="s">
        <v>135</v>
      </c>
      <c r="E273" s="238" t="s">
        <v>376</v>
      </c>
      <c r="F273" s="239" t="s">
        <v>377</v>
      </c>
      <c r="G273" s="240" t="s">
        <v>213</v>
      </c>
      <c r="H273" s="241">
        <v>601.24000000000001</v>
      </c>
      <c r="I273" s="242"/>
      <c r="J273" s="243">
        <f>ROUND(I273*H273,2)</f>
        <v>0</v>
      </c>
      <c r="K273" s="239" t="s">
        <v>139</v>
      </c>
      <c r="L273" s="46"/>
      <c r="M273" s="244" t="s">
        <v>19</v>
      </c>
      <c r="N273" s="245" t="s">
        <v>40</v>
      </c>
      <c r="O273" s="86"/>
      <c r="P273" s="216">
        <f>O273*H273</f>
        <v>0</v>
      </c>
      <c r="Q273" s="216">
        <v>0</v>
      </c>
      <c r="R273" s="216">
        <f>Q273*H273</f>
        <v>0</v>
      </c>
      <c r="S273" s="216">
        <v>0</v>
      </c>
      <c r="T273" s="217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8" t="s">
        <v>127</v>
      </c>
      <c r="AT273" s="218" t="s">
        <v>135</v>
      </c>
      <c r="AU273" s="218" t="s">
        <v>79</v>
      </c>
      <c r="AY273" s="19" t="s">
        <v>119</v>
      </c>
      <c r="BE273" s="219">
        <f>IF(N273="základní",J273,0)</f>
        <v>0</v>
      </c>
      <c r="BF273" s="219">
        <f>IF(N273="snížená",J273,0)</f>
        <v>0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19" t="s">
        <v>77</v>
      </c>
      <c r="BK273" s="219">
        <f>ROUND(I273*H273,2)</f>
        <v>0</v>
      </c>
      <c r="BL273" s="19" t="s">
        <v>127</v>
      </c>
      <c r="BM273" s="218" t="s">
        <v>378</v>
      </c>
    </row>
    <row r="274" s="2" customFormat="1">
      <c r="A274" s="40"/>
      <c r="B274" s="41"/>
      <c r="C274" s="42"/>
      <c r="D274" s="220" t="s">
        <v>129</v>
      </c>
      <c r="E274" s="42"/>
      <c r="F274" s="221" t="s">
        <v>379</v>
      </c>
      <c r="G274" s="42"/>
      <c r="H274" s="42"/>
      <c r="I274" s="222"/>
      <c r="J274" s="42"/>
      <c r="K274" s="42"/>
      <c r="L274" s="46"/>
      <c r="M274" s="223"/>
      <c r="N274" s="224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129</v>
      </c>
      <c r="AU274" s="19" t="s">
        <v>79</v>
      </c>
    </row>
    <row r="275" s="2" customFormat="1">
      <c r="A275" s="40"/>
      <c r="B275" s="41"/>
      <c r="C275" s="42"/>
      <c r="D275" s="246" t="s">
        <v>142</v>
      </c>
      <c r="E275" s="42"/>
      <c r="F275" s="247" t="s">
        <v>380</v>
      </c>
      <c r="G275" s="42"/>
      <c r="H275" s="42"/>
      <c r="I275" s="222"/>
      <c r="J275" s="42"/>
      <c r="K275" s="42"/>
      <c r="L275" s="46"/>
      <c r="M275" s="223"/>
      <c r="N275" s="224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142</v>
      </c>
      <c r="AU275" s="19" t="s">
        <v>79</v>
      </c>
    </row>
    <row r="276" s="14" customFormat="1">
      <c r="A276" s="14"/>
      <c r="B276" s="248"/>
      <c r="C276" s="249"/>
      <c r="D276" s="220" t="s">
        <v>132</v>
      </c>
      <c r="E276" s="250" t="s">
        <v>19</v>
      </c>
      <c r="F276" s="251" t="s">
        <v>381</v>
      </c>
      <c r="G276" s="249"/>
      <c r="H276" s="250" t="s">
        <v>19</v>
      </c>
      <c r="I276" s="252"/>
      <c r="J276" s="249"/>
      <c r="K276" s="249"/>
      <c r="L276" s="253"/>
      <c r="M276" s="254"/>
      <c r="N276" s="255"/>
      <c r="O276" s="255"/>
      <c r="P276" s="255"/>
      <c r="Q276" s="255"/>
      <c r="R276" s="255"/>
      <c r="S276" s="255"/>
      <c r="T276" s="256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7" t="s">
        <v>132</v>
      </c>
      <c r="AU276" s="257" t="s">
        <v>79</v>
      </c>
      <c r="AV276" s="14" t="s">
        <v>77</v>
      </c>
      <c r="AW276" s="14" t="s">
        <v>31</v>
      </c>
      <c r="AX276" s="14" t="s">
        <v>69</v>
      </c>
      <c r="AY276" s="257" t="s">
        <v>119</v>
      </c>
    </row>
    <row r="277" s="13" customFormat="1">
      <c r="A277" s="13"/>
      <c r="B277" s="226"/>
      <c r="C277" s="227"/>
      <c r="D277" s="220" t="s">
        <v>132</v>
      </c>
      <c r="E277" s="228" t="s">
        <v>19</v>
      </c>
      <c r="F277" s="229" t="s">
        <v>382</v>
      </c>
      <c r="G277" s="227"/>
      <c r="H277" s="230">
        <v>0.23999999999999999</v>
      </c>
      <c r="I277" s="231"/>
      <c r="J277" s="227"/>
      <c r="K277" s="227"/>
      <c r="L277" s="232"/>
      <c r="M277" s="233"/>
      <c r="N277" s="234"/>
      <c r="O277" s="234"/>
      <c r="P277" s="234"/>
      <c r="Q277" s="234"/>
      <c r="R277" s="234"/>
      <c r="S277" s="234"/>
      <c r="T277" s="23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6" t="s">
        <v>132</v>
      </c>
      <c r="AU277" s="236" t="s">
        <v>79</v>
      </c>
      <c r="AV277" s="13" t="s">
        <v>79</v>
      </c>
      <c r="AW277" s="13" t="s">
        <v>31</v>
      </c>
      <c r="AX277" s="13" t="s">
        <v>69</v>
      </c>
      <c r="AY277" s="236" t="s">
        <v>119</v>
      </c>
    </row>
    <row r="278" s="14" customFormat="1">
      <c r="A278" s="14"/>
      <c r="B278" s="248"/>
      <c r="C278" s="249"/>
      <c r="D278" s="220" t="s">
        <v>132</v>
      </c>
      <c r="E278" s="250" t="s">
        <v>19</v>
      </c>
      <c r="F278" s="251" t="s">
        <v>383</v>
      </c>
      <c r="G278" s="249"/>
      <c r="H278" s="250" t="s">
        <v>19</v>
      </c>
      <c r="I278" s="252"/>
      <c r="J278" s="249"/>
      <c r="K278" s="249"/>
      <c r="L278" s="253"/>
      <c r="M278" s="254"/>
      <c r="N278" s="255"/>
      <c r="O278" s="255"/>
      <c r="P278" s="255"/>
      <c r="Q278" s="255"/>
      <c r="R278" s="255"/>
      <c r="S278" s="255"/>
      <c r="T278" s="256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7" t="s">
        <v>132</v>
      </c>
      <c r="AU278" s="257" t="s">
        <v>79</v>
      </c>
      <c r="AV278" s="14" t="s">
        <v>77</v>
      </c>
      <c r="AW278" s="14" t="s">
        <v>31</v>
      </c>
      <c r="AX278" s="14" t="s">
        <v>69</v>
      </c>
      <c r="AY278" s="257" t="s">
        <v>119</v>
      </c>
    </row>
    <row r="279" s="13" customFormat="1">
      <c r="A279" s="13"/>
      <c r="B279" s="226"/>
      <c r="C279" s="227"/>
      <c r="D279" s="220" t="s">
        <v>132</v>
      </c>
      <c r="E279" s="228" t="s">
        <v>19</v>
      </c>
      <c r="F279" s="229" t="s">
        <v>384</v>
      </c>
      <c r="G279" s="227"/>
      <c r="H279" s="230">
        <v>601</v>
      </c>
      <c r="I279" s="231"/>
      <c r="J279" s="227"/>
      <c r="K279" s="227"/>
      <c r="L279" s="232"/>
      <c r="M279" s="233"/>
      <c r="N279" s="234"/>
      <c r="O279" s="234"/>
      <c r="P279" s="234"/>
      <c r="Q279" s="234"/>
      <c r="R279" s="234"/>
      <c r="S279" s="234"/>
      <c r="T279" s="23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6" t="s">
        <v>132</v>
      </c>
      <c r="AU279" s="236" t="s">
        <v>79</v>
      </c>
      <c r="AV279" s="13" t="s">
        <v>79</v>
      </c>
      <c r="AW279" s="13" t="s">
        <v>31</v>
      </c>
      <c r="AX279" s="13" t="s">
        <v>69</v>
      </c>
      <c r="AY279" s="236" t="s">
        <v>119</v>
      </c>
    </row>
    <row r="280" s="15" customFormat="1">
      <c r="A280" s="15"/>
      <c r="B280" s="258"/>
      <c r="C280" s="259"/>
      <c r="D280" s="220" t="s">
        <v>132</v>
      </c>
      <c r="E280" s="260" t="s">
        <v>19</v>
      </c>
      <c r="F280" s="261" t="s">
        <v>150</v>
      </c>
      <c r="G280" s="259"/>
      <c r="H280" s="262">
        <v>601.24000000000001</v>
      </c>
      <c r="I280" s="263"/>
      <c r="J280" s="259"/>
      <c r="K280" s="259"/>
      <c r="L280" s="264"/>
      <c r="M280" s="265"/>
      <c r="N280" s="266"/>
      <c r="O280" s="266"/>
      <c r="P280" s="266"/>
      <c r="Q280" s="266"/>
      <c r="R280" s="266"/>
      <c r="S280" s="266"/>
      <c r="T280" s="267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8" t="s">
        <v>132</v>
      </c>
      <c r="AU280" s="268" t="s">
        <v>79</v>
      </c>
      <c r="AV280" s="15" t="s">
        <v>127</v>
      </c>
      <c r="AW280" s="15" t="s">
        <v>31</v>
      </c>
      <c r="AX280" s="15" t="s">
        <v>77</v>
      </c>
      <c r="AY280" s="268" t="s">
        <v>119</v>
      </c>
    </row>
    <row r="281" s="2" customFormat="1" ht="16.5" customHeight="1">
      <c r="A281" s="40"/>
      <c r="B281" s="41"/>
      <c r="C281" s="237" t="s">
        <v>385</v>
      </c>
      <c r="D281" s="237" t="s">
        <v>135</v>
      </c>
      <c r="E281" s="238" t="s">
        <v>386</v>
      </c>
      <c r="F281" s="239" t="s">
        <v>387</v>
      </c>
      <c r="G281" s="240" t="s">
        <v>213</v>
      </c>
      <c r="H281" s="241">
        <v>11423.56</v>
      </c>
      <c r="I281" s="242"/>
      <c r="J281" s="243">
        <f>ROUND(I281*H281,2)</f>
        <v>0</v>
      </c>
      <c r="K281" s="239" t="s">
        <v>139</v>
      </c>
      <c r="L281" s="46"/>
      <c r="M281" s="244" t="s">
        <v>19</v>
      </c>
      <c r="N281" s="245" t="s">
        <v>40</v>
      </c>
      <c r="O281" s="86"/>
      <c r="P281" s="216">
        <f>O281*H281</f>
        <v>0</v>
      </c>
      <c r="Q281" s="216">
        <v>0</v>
      </c>
      <c r="R281" s="216">
        <f>Q281*H281</f>
        <v>0</v>
      </c>
      <c r="S281" s="216">
        <v>0</v>
      </c>
      <c r="T281" s="217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8" t="s">
        <v>127</v>
      </c>
      <c r="AT281" s="218" t="s">
        <v>135</v>
      </c>
      <c r="AU281" s="218" t="s">
        <v>79</v>
      </c>
      <c r="AY281" s="19" t="s">
        <v>119</v>
      </c>
      <c r="BE281" s="219">
        <f>IF(N281="základní",J281,0)</f>
        <v>0</v>
      </c>
      <c r="BF281" s="219">
        <f>IF(N281="snížená",J281,0)</f>
        <v>0</v>
      </c>
      <c r="BG281" s="219">
        <f>IF(N281="zákl. přenesená",J281,0)</f>
        <v>0</v>
      </c>
      <c r="BH281" s="219">
        <f>IF(N281="sníž. přenesená",J281,0)</f>
        <v>0</v>
      </c>
      <c r="BI281" s="219">
        <f>IF(N281="nulová",J281,0)</f>
        <v>0</v>
      </c>
      <c r="BJ281" s="19" t="s">
        <v>77</v>
      </c>
      <c r="BK281" s="219">
        <f>ROUND(I281*H281,2)</f>
        <v>0</v>
      </c>
      <c r="BL281" s="19" t="s">
        <v>127</v>
      </c>
      <c r="BM281" s="218" t="s">
        <v>388</v>
      </c>
    </row>
    <row r="282" s="2" customFormat="1">
      <c r="A282" s="40"/>
      <c r="B282" s="41"/>
      <c r="C282" s="42"/>
      <c r="D282" s="220" t="s">
        <v>129</v>
      </c>
      <c r="E282" s="42"/>
      <c r="F282" s="221" t="s">
        <v>389</v>
      </c>
      <c r="G282" s="42"/>
      <c r="H282" s="42"/>
      <c r="I282" s="222"/>
      <c r="J282" s="42"/>
      <c r="K282" s="42"/>
      <c r="L282" s="46"/>
      <c r="M282" s="223"/>
      <c r="N282" s="224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129</v>
      </c>
      <c r="AU282" s="19" t="s">
        <v>79</v>
      </c>
    </row>
    <row r="283" s="2" customFormat="1">
      <c r="A283" s="40"/>
      <c r="B283" s="41"/>
      <c r="C283" s="42"/>
      <c r="D283" s="246" t="s">
        <v>142</v>
      </c>
      <c r="E283" s="42"/>
      <c r="F283" s="247" t="s">
        <v>390</v>
      </c>
      <c r="G283" s="42"/>
      <c r="H283" s="42"/>
      <c r="I283" s="222"/>
      <c r="J283" s="42"/>
      <c r="K283" s="42"/>
      <c r="L283" s="46"/>
      <c r="M283" s="223"/>
      <c r="N283" s="224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142</v>
      </c>
      <c r="AU283" s="19" t="s">
        <v>79</v>
      </c>
    </row>
    <row r="284" s="2" customFormat="1">
      <c r="A284" s="40"/>
      <c r="B284" s="41"/>
      <c r="C284" s="42"/>
      <c r="D284" s="220" t="s">
        <v>130</v>
      </c>
      <c r="E284" s="42"/>
      <c r="F284" s="225" t="s">
        <v>391</v>
      </c>
      <c r="G284" s="42"/>
      <c r="H284" s="42"/>
      <c r="I284" s="222"/>
      <c r="J284" s="42"/>
      <c r="K284" s="42"/>
      <c r="L284" s="46"/>
      <c r="M284" s="223"/>
      <c r="N284" s="224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130</v>
      </c>
      <c r="AU284" s="19" t="s">
        <v>79</v>
      </c>
    </row>
    <row r="285" s="14" customFormat="1">
      <c r="A285" s="14"/>
      <c r="B285" s="248"/>
      <c r="C285" s="249"/>
      <c r="D285" s="220" t="s">
        <v>132</v>
      </c>
      <c r="E285" s="250" t="s">
        <v>19</v>
      </c>
      <c r="F285" s="251" t="s">
        <v>381</v>
      </c>
      <c r="G285" s="249"/>
      <c r="H285" s="250" t="s">
        <v>19</v>
      </c>
      <c r="I285" s="252"/>
      <c r="J285" s="249"/>
      <c r="K285" s="249"/>
      <c r="L285" s="253"/>
      <c r="M285" s="254"/>
      <c r="N285" s="255"/>
      <c r="O285" s="255"/>
      <c r="P285" s="255"/>
      <c r="Q285" s="255"/>
      <c r="R285" s="255"/>
      <c r="S285" s="255"/>
      <c r="T285" s="25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7" t="s">
        <v>132</v>
      </c>
      <c r="AU285" s="257" t="s">
        <v>79</v>
      </c>
      <c r="AV285" s="14" t="s">
        <v>77</v>
      </c>
      <c r="AW285" s="14" t="s">
        <v>31</v>
      </c>
      <c r="AX285" s="14" t="s">
        <v>69</v>
      </c>
      <c r="AY285" s="257" t="s">
        <v>119</v>
      </c>
    </row>
    <row r="286" s="13" customFormat="1">
      <c r="A286" s="13"/>
      <c r="B286" s="226"/>
      <c r="C286" s="227"/>
      <c r="D286" s="220" t="s">
        <v>132</v>
      </c>
      <c r="E286" s="228" t="s">
        <v>19</v>
      </c>
      <c r="F286" s="229" t="s">
        <v>382</v>
      </c>
      <c r="G286" s="227"/>
      <c r="H286" s="230">
        <v>0.23999999999999999</v>
      </c>
      <c r="I286" s="231"/>
      <c r="J286" s="227"/>
      <c r="K286" s="227"/>
      <c r="L286" s="232"/>
      <c r="M286" s="233"/>
      <c r="N286" s="234"/>
      <c r="O286" s="234"/>
      <c r="P286" s="234"/>
      <c r="Q286" s="234"/>
      <c r="R286" s="234"/>
      <c r="S286" s="234"/>
      <c r="T286" s="23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6" t="s">
        <v>132</v>
      </c>
      <c r="AU286" s="236" t="s">
        <v>79</v>
      </c>
      <c r="AV286" s="13" t="s">
        <v>79</v>
      </c>
      <c r="AW286" s="13" t="s">
        <v>31</v>
      </c>
      <c r="AX286" s="13" t="s">
        <v>69</v>
      </c>
      <c r="AY286" s="236" t="s">
        <v>119</v>
      </c>
    </row>
    <row r="287" s="14" customFormat="1">
      <c r="A287" s="14"/>
      <c r="B287" s="248"/>
      <c r="C287" s="249"/>
      <c r="D287" s="220" t="s">
        <v>132</v>
      </c>
      <c r="E287" s="250" t="s">
        <v>19</v>
      </c>
      <c r="F287" s="251" t="s">
        <v>383</v>
      </c>
      <c r="G287" s="249"/>
      <c r="H287" s="250" t="s">
        <v>19</v>
      </c>
      <c r="I287" s="252"/>
      <c r="J287" s="249"/>
      <c r="K287" s="249"/>
      <c r="L287" s="253"/>
      <c r="M287" s="254"/>
      <c r="N287" s="255"/>
      <c r="O287" s="255"/>
      <c r="P287" s="255"/>
      <c r="Q287" s="255"/>
      <c r="R287" s="255"/>
      <c r="S287" s="255"/>
      <c r="T287" s="25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7" t="s">
        <v>132</v>
      </c>
      <c r="AU287" s="257" t="s">
        <v>79</v>
      </c>
      <c r="AV287" s="14" t="s">
        <v>77</v>
      </c>
      <c r="AW287" s="14" t="s">
        <v>31</v>
      </c>
      <c r="AX287" s="14" t="s">
        <v>69</v>
      </c>
      <c r="AY287" s="257" t="s">
        <v>119</v>
      </c>
    </row>
    <row r="288" s="13" customFormat="1">
      <c r="A288" s="13"/>
      <c r="B288" s="226"/>
      <c r="C288" s="227"/>
      <c r="D288" s="220" t="s">
        <v>132</v>
      </c>
      <c r="E288" s="228" t="s">
        <v>19</v>
      </c>
      <c r="F288" s="229" t="s">
        <v>384</v>
      </c>
      <c r="G288" s="227"/>
      <c r="H288" s="230">
        <v>601</v>
      </c>
      <c r="I288" s="231"/>
      <c r="J288" s="227"/>
      <c r="K288" s="227"/>
      <c r="L288" s="232"/>
      <c r="M288" s="233"/>
      <c r="N288" s="234"/>
      <c r="O288" s="234"/>
      <c r="P288" s="234"/>
      <c r="Q288" s="234"/>
      <c r="R288" s="234"/>
      <c r="S288" s="234"/>
      <c r="T288" s="23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6" t="s">
        <v>132</v>
      </c>
      <c r="AU288" s="236" t="s">
        <v>79</v>
      </c>
      <c r="AV288" s="13" t="s">
        <v>79</v>
      </c>
      <c r="AW288" s="13" t="s">
        <v>31</v>
      </c>
      <c r="AX288" s="13" t="s">
        <v>69</v>
      </c>
      <c r="AY288" s="236" t="s">
        <v>119</v>
      </c>
    </row>
    <row r="289" s="15" customFormat="1">
      <c r="A289" s="15"/>
      <c r="B289" s="258"/>
      <c r="C289" s="259"/>
      <c r="D289" s="220" t="s">
        <v>132</v>
      </c>
      <c r="E289" s="260" t="s">
        <v>19</v>
      </c>
      <c r="F289" s="261" t="s">
        <v>150</v>
      </c>
      <c r="G289" s="259"/>
      <c r="H289" s="262">
        <v>601.24000000000001</v>
      </c>
      <c r="I289" s="263"/>
      <c r="J289" s="259"/>
      <c r="K289" s="259"/>
      <c r="L289" s="264"/>
      <c r="M289" s="265"/>
      <c r="N289" s="266"/>
      <c r="O289" s="266"/>
      <c r="P289" s="266"/>
      <c r="Q289" s="266"/>
      <c r="R289" s="266"/>
      <c r="S289" s="266"/>
      <c r="T289" s="267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8" t="s">
        <v>132</v>
      </c>
      <c r="AU289" s="268" t="s">
        <v>79</v>
      </c>
      <c r="AV289" s="15" t="s">
        <v>127</v>
      </c>
      <c r="AW289" s="15" t="s">
        <v>31</v>
      </c>
      <c r="AX289" s="15" t="s">
        <v>77</v>
      </c>
      <c r="AY289" s="268" t="s">
        <v>119</v>
      </c>
    </row>
    <row r="290" s="13" customFormat="1">
      <c r="A290" s="13"/>
      <c r="B290" s="226"/>
      <c r="C290" s="227"/>
      <c r="D290" s="220" t="s">
        <v>132</v>
      </c>
      <c r="E290" s="227"/>
      <c r="F290" s="229" t="s">
        <v>392</v>
      </c>
      <c r="G290" s="227"/>
      <c r="H290" s="230">
        <v>11423.56</v>
      </c>
      <c r="I290" s="231"/>
      <c r="J290" s="227"/>
      <c r="K290" s="227"/>
      <c r="L290" s="232"/>
      <c r="M290" s="233"/>
      <c r="N290" s="234"/>
      <c r="O290" s="234"/>
      <c r="P290" s="234"/>
      <c r="Q290" s="234"/>
      <c r="R290" s="234"/>
      <c r="S290" s="234"/>
      <c r="T290" s="235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6" t="s">
        <v>132</v>
      </c>
      <c r="AU290" s="236" t="s">
        <v>79</v>
      </c>
      <c r="AV290" s="13" t="s">
        <v>79</v>
      </c>
      <c r="AW290" s="13" t="s">
        <v>4</v>
      </c>
      <c r="AX290" s="13" t="s">
        <v>77</v>
      </c>
      <c r="AY290" s="236" t="s">
        <v>119</v>
      </c>
    </row>
    <row r="291" s="2" customFormat="1" ht="21.75" customHeight="1">
      <c r="A291" s="40"/>
      <c r="B291" s="41"/>
      <c r="C291" s="237" t="s">
        <v>393</v>
      </c>
      <c r="D291" s="237" t="s">
        <v>135</v>
      </c>
      <c r="E291" s="238" t="s">
        <v>394</v>
      </c>
      <c r="F291" s="239" t="s">
        <v>395</v>
      </c>
      <c r="G291" s="240" t="s">
        <v>213</v>
      </c>
      <c r="H291" s="241">
        <v>0.23999999999999999</v>
      </c>
      <c r="I291" s="242"/>
      <c r="J291" s="243">
        <f>ROUND(I291*H291,2)</f>
        <v>0</v>
      </c>
      <c r="K291" s="239" t="s">
        <v>139</v>
      </c>
      <c r="L291" s="46"/>
      <c r="M291" s="244" t="s">
        <v>19</v>
      </c>
      <c r="N291" s="245" t="s">
        <v>40</v>
      </c>
      <c r="O291" s="86"/>
      <c r="P291" s="216">
        <f>O291*H291</f>
        <v>0</v>
      </c>
      <c r="Q291" s="216">
        <v>0</v>
      </c>
      <c r="R291" s="216">
        <f>Q291*H291</f>
        <v>0</v>
      </c>
      <c r="S291" s="216">
        <v>0</v>
      </c>
      <c r="T291" s="217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8" t="s">
        <v>127</v>
      </c>
      <c r="AT291" s="218" t="s">
        <v>135</v>
      </c>
      <c r="AU291" s="218" t="s">
        <v>79</v>
      </c>
      <c r="AY291" s="19" t="s">
        <v>119</v>
      </c>
      <c r="BE291" s="219">
        <f>IF(N291="základní",J291,0)</f>
        <v>0</v>
      </c>
      <c r="BF291" s="219">
        <f>IF(N291="snížená",J291,0)</f>
        <v>0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19" t="s">
        <v>77</v>
      </c>
      <c r="BK291" s="219">
        <f>ROUND(I291*H291,2)</f>
        <v>0</v>
      </c>
      <c r="BL291" s="19" t="s">
        <v>127</v>
      </c>
      <c r="BM291" s="218" t="s">
        <v>396</v>
      </c>
    </row>
    <row r="292" s="2" customFormat="1">
      <c r="A292" s="40"/>
      <c r="B292" s="41"/>
      <c r="C292" s="42"/>
      <c r="D292" s="220" t="s">
        <v>129</v>
      </c>
      <c r="E292" s="42"/>
      <c r="F292" s="221" t="s">
        <v>397</v>
      </c>
      <c r="G292" s="42"/>
      <c r="H292" s="42"/>
      <c r="I292" s="222"/>
      <c r="J292" s="42"/>
      <c r="K292" s="42"/>
      <c r="L292" s="46"/>
      <c r="M292" s="223"/>
      <c r="N292" s="224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129</v>
      </c>
      <c r="AU292" s="19" t="s">
        <v>79</v>
      </c>
    </row>
    <row r="293" s="2" customFormat="1">
      <c r="A293" s="40"/>
      <c r="B293" s="41"/>
      <c r="C293" s="42"/>
      <c r="D293" s="246" t="s">
        <v>142</v>
      </c>
      <c r="E293" s="42"/>
      <c r="F293" s="247" t="s">
        <v>398</v>
      </c>
      <c r="G293" s="42"/>
      <c r="H293" s="42"/>
      <c r="I293" s="222"/>
      <c r="J293" s="42"/>
      <c r="K293" s="42"/>
      <c r="L293" s="46"/>
      <c r="M293" s="223"/>
      <c r="N293" s="224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142</v>
      </c>
      <c r="AU293" s="19" t="s">
        <v>79</v>
      </c>
    </row>
    <row r="294" s="2" customFormat="1" ht="16.5" customHeight="1">
      <c r="A294" s="40"/>
      <c r="B294" s="41"/>
      <c r="C294" s="237" t="s">
        <v>399</v>
      </c>
      <c r="D294" s="237" t="s">
        <v>135</v>
      </c>
      <c r="E294" s="238" t="s">
        <v>400</v>
      </c>
      <c r="F294" s="239" t="s">
        <v>401</v>
      </c>
      <c r="G294" s="240" t="s">
        <v>213</v>
      </c>
      <c r="H294" s="241">
        <v>601</v>
      </c>
      <c r="I294" s="242"/>
      <c r="J294" s="243">
        <f>ROUND(I294*H294,2)</f>
        <v>0</v>
      </c>
      <c r="K294" s="239" t="s">
        <v>139</v>
      </c>
      <c r="L294" s="46"/>
      <c r="M294" s="244" t="s">
        <v>19</v>
      </c>
      <c r="N294" s="245" t="s">
        <v>40</v>
      </c>
      <c r="O294" s="86"/>
      <c r="P294" s="216">
        <f>O294*H294</f>
        <v>0</v>
      </c>
      <c r="Q294" s="216">
        <v>0</v>
      </c>
      <c r="R294" s="216">
        <f>Q294*H294</f>
        <v>0</v>
      </c>
      <c r="S294" s="216">
        <v>0</v>
      </c>
      <c r="T294" s="217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8" t="s">
        <v>127</v>
      </c>
      <c r="AT294" s="218" t="s">
        <v>135</v>
      </c>
      <c r="AU294" s="218" t="s">
        <v>79</v>
      </c>
      <c r="AY294" s="19" t="s">
        <v>119</v>
      </c>
      <c r="BE294" s="219">
        <f>IF(N294="základní",J294,0)</f>
        <v>0</v>
      </c>
      <c r="BF294" s="219">
        <f>IF(N294="snížená",J294,0)</f>
        <v>0</v>
      </c>
      <c r="BG294" s="219">
        <f>IF(N294="zákl. přenesená",J294,0)</f>
        <v>0</v>
      </c>
      <c r="BH294" s="219">
        <f>IF(N294="sníž. přenesená",J294,0)</f>
        <v>0</v>
      </c>
      <c r="BI294" s="219">
        <f>IF(N294="nulová",J294,0)</f>
        <v>0</v>
      </c>
      <c r="BJ294" s="19" t="s">
        <v>77</v>
      </c>
      <c r="BK294" s="219">
        <f>ROUND(I294*H294,2)</f>
        <v>0</v>
      </c>
      <c r="BL294" s="19" t="s">
        <v>127</v>
      </c>
      <c r="BM294" s="218" t="s">
        <v>402</v>
      </c>
    </row>
    <row r="295" s="2" customFormat="1">
      <c r="A295" s="40"/>
      <c r="B295" s="41"/>
      <c r="C295" s="42"/>
      <c r="D295" s="220" t="s">
        <v>129</v>
      </c>
      <c r="E295" s="42"/>
      <c r="F295" s="221" t="s">
        <v>403</v>
      </c>
      <c r="G295" s="42"/>
      <c r="H295" s="42"/>
      <c r="I295" s="222"/>
      <c r="J295" s="42"/>
      <c r="K295" s="42"/>
      <c r="L295" s="46"/>
      <c r="M295" s="223"/>
      <c r="N295" s="224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129</v>
      </c>
      <c r="AU295" s="19" t="s">
        <v>79</v>
      </c>
    </row>
    <row r="296" s="2" customFormat="1">
      <c r="A296" s="40"/>
      <c r="B296" s="41"/>
      <c r="C296" s="42"/>
      <c r="D296" s="246" t="s">
        <v>142</v>
      </c>
      <c r="E296" s="42"/>
      <c r="F296" s="247" t="s">
        <v>404</v>
      </c>
      <c r="G296" s="42"/>
      <c r="H296" s="42"/>
      <c r="I296" s="222"/>
      <c r="J296" s="42"/>
      <c r="K296" s="42"/>
      <c r="L296" s="46"/>
      <c r="M296" s="223"/>
      <c r="N296" s="224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142</v>
      </c>
      <c r="AU296" s="19" t="s">
        <v>79</v>
      </c>
    </row>
    <row r="297" s="13" customFormat="1">
      <c r="A297" s="13"/>
      <c r="B297" s="226"/>
      <c r="C297" s="227"/>
      <c r="D297" s="220" t="s">
        <v>132</v>
      </c>
      <c r="E297" s="228" t="s">
        <v>19</v>
      </c>
      <c r="F297" s="229" t="s">
        <v>384</v>
      </c>
      <c r="G297" s="227"/>
      <c r="H297" s="230">
        <v>601</v>
      </c>
      <c r="I297" s="231"/>
      <c r="J297" s="227"/>
      <c r="K297" s="227"/>
      <c r="L297" s="232"/>
      <c r="M297" s="233"/>
      <c r="N297" s="234"/>
      <c r="O297" s="234"/>
      <c r="P297" s="234"/>
      <c r="Q297" s="234"/>
      <c r="R297" s="234"/>
      <c r="S297" s="234"/>
      <c r="T297" s="23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6" t="s">
        <v>132</v>
      </c>
      <c r="AU297" s="236" t="s">
        <v>79</v>
      </c>
      <c r="AV297" s="13" t="s">
        <v>79</v>
      </c>
      <c r="AW297" s="13" t="s">
        <v>31</v>
      </c>
      <c r="AX297" s="13" t="s">
        <v>77</v>
      </c>
      <c r="AY297" s="236" t="s">
        <v>119</v>
      </c>
    </row>
    <row r="298" s="2" customFormat="1" ht="16.5" customHeight="1">
      <c r="A298" s="40"/>
      <c r="B298" s="41"/>
      <c r="C298" s="237" t="s">
        <v>405</v>
      </c>
      <c r="D298" s="237" t="s">
        <v>135</v>
      </c>
      <c r="E298" s="238" t="s">
        <v>406</v>
      </c>
      <c r="F298" s="239" t="s">
        <v>407</v>
      </c>
      <c r="G298" s="240" t="s">
        <v>213</v>
      </c>
      <c r="H298" s="241">
        <v>1197.6300000000001</v>
      </c>
      <c r="I298" s="242"/>
      <c r="J298" s="243">
        <f>ROUND(I298*H298,2)</f>
        <v>0</v>
      </c>
      <c r="K298" s="239" t="s">
        <v>139</v>
      </c>
      <c r="L298" s="46"/>
      <c r="M298" s="244" t="s">
        <v>19</v>
      </c>
      <c r="N298" s="245" t="s">
        <v>40</v>
      </c>
      <c r="O298" s="86"/>
      <c r="P298" s="216">
        <f>O298*H298</f>
        <v>0</v>
      </c>
      <c r="Q298" s="216">
        <v>0</v>
      </c>
      <c r="R298" s="216">
        <f>Q298*H298</f>
        <v>0</v>
      </c>
      <c r="S298" s="216">
        <v>0</v>
      </c>
      <c r="T298" s="217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8" t="s">
        <v>127</v>
      </c>
      <c r="AT298" s="218" t="s">
        <v>135</v>
      </c>
      <c r="AU298" s="218" t="s">
        <v>79</v>
      </c>
      <c r="AY298" s="19" t="s">
        <v>119</v>
      </c>
      <c r="BE298" s="219">
        <f>IF(N298="základní",J298,0)</f>
        <v>0</v>
      </c>
      <c r="BF298" s="219">
        <f>IF(N298="snížená",J298,0)</f>
        <v>0</v>
      </c>
      <c r="BG298" s="219">
        <f>IF(N298="zákl. přenesená",J298,0)</f>
        <v>0</v>
      </c>
      <c r="BH298" s="219">
        <f>IF(N298="sníž. přenesená",J298,0)</f>
        <v>0</v>
      </c>
      <c r="BI298" s="219">
        <f>IF(N298="nulová",J298,0)</f>
        <v>0</v>
      </c>
      <c r="BJ298" s="19" t="s">
        <v>77</v>
      </c>
      <c r="BK298" s="219">
        <f>ROUND(I298*H298,2)</f>
        <v>0</v>
      </c>
      <c r="BL298" s="19" t="s">
        <v>127</v>
      </c>
      <c r="BM298" s="218" t="s">
        <v>408</v>
      </c>
    </row>
    <row r="299" s="2" customFormat="1">
      <c r="A299" s="40"/>
      <c r="B299" s="41"/>
      <c r="C299" s="42"/>
      <c r="D299" s="220" t="s">
        <v>129</v>
      </c>
      <c r="E299" s="42"/>
      <c r="F299" s="221" t="s">
        <v>409</v>
      </c>
      <c r="G299" s="42"/>
      <c r="H299" s="42"/>
      <c r="I299" s="222"/>
      <c r="J299" s="42"/>
      <c r="K299" s="42"/>
      <c r="L299" s="46"/>
      <c r="M299" s="223"/>
      <c r="N299" s="224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129</v>
      </c>
      <c r="AU299" s="19" t="s">
        <v>79</v>
      </c>
    </row>
    <row r="300" s="2" customFormat="1">
      <c r="A300" s="40"/>
      <c r="B300" s="41"/>
      <c r="C300" s="42"/>
      <c r="D300" s="246" t="s">
        <v>142</v>
      </c>
      <c r="E300" s="42"/>
      <c r="F300" s="247" t="s">
        <v>410</v>
      </c>
      <c r="G300" s="42"/>
      <c r="H300" s="42"/>
      <c r="I300" s="222"/>
      <c r="J300" s="42"/>
      <c r="K300" s="42"/>
      <c r="L300" s="46"/>
      <c r="M300" s="223"/>
      <c r="N300" s="224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142</v>
      </c>
      <c r="AU300" s="19" t="s">
        <v>79</v>
      </c>
    </row>
    <row r="301" s="13" customFormat="1">
      <c r="A301" s="13"/>
      <c r="B301" s="226"/>
      <c r="C301" s="227"/>
      <c r="D301" s="220" t="s">
        <v>132</v>
      </c>
      <c r="E301" s="228" t="s">
        <v>19</v>
      </c>
      <c r="F301" s="229" t="s">
        <v>184</v>
      </c>
      <c r="G301" s="227"/>
      <c r="H301" s="230">
        <v>665.35000000000002</v>
      </c>
      <c r="I301" s="231"/>
      <c r="J301" s="227"/>
      <c r="K301" s="227"/>
      <c r="L301" s="232"/>
      <c r="M301" s="233"/>
      <c r="N301" s="234"/>
      <c r="O301" s="234"/>
      <c r="P301" s="234"/>
      <c r="Q301" s="234"/>
      <c r="R301" s="234"/>
      <c r="S301" s="234"/>
      <c r="T301" s="23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6" t="s">
        <v>132</v>
      </c>
      <c r="AU301" s="236" t="s">
        <v>79</v>
      </c>
      <c r="AV301" s="13" t="s">
        <v>79</v>
      </c>
      <c r="AW301" s="13" t="s">
        <v>31</v>
      </c>
      <c r="AX301" s="13" t="s">
        <v>77</v>
      </c>
      <c r="AY301" s="236" t="s">
        <v>119</v>
      </c>
    </row>
    <row r="302" s="13" customFormat="1">
      <c r="A302" s="13"/>
      <c r="B302" s="226"/>
      <c r="C302" s="227"/>
      <c r="D302" s="220" t="s">
        <v>132</v>
      </c>
      <c r="E302" s="227"/>
      <c r="F302" s="229" t="s">
        <v>411</v>
      </c>
      <c r="G302" s="227"/>
      <c r="H302" s="230">
        <v>1197.6300000000001</v>
      </c>
      <c r="I302" s="231"/>
      <c r="J302" s="227"/>
      <c r="K302" s="227"/>
      <c r="L302" s="232"/>
      <c r="M302" s="233"/>
      <c r="N302" s="234"/>
      <c r="O302" s="234"/>
      <c r="P302" s="234"/>
      <c r="Q302" s="234"/>
      <c r="R302" s="234"/>
      <c r="S302" s="234"/>
      <c r="T302" s="235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6" t="s">
        <v>132</v>
      </c>
      <c r="AU302" s="236" t="s">
        <v>79</v>
      </c>
      <c r="AV302" s="13" t="s">
        <v>79</v>
      </c>
      <c r="AW302" s="13" t="s">
        <v>4</v>
      </c>
      <c r="AX302" s="13" t="s">
        <v>77</v>
      </c>
      <c r="AY302" s="236" t="s">
        <v>119</v>
      </c>
    </row>
    <row r="303" s="12" customFormat="1" ht="25.92" customHeight="1">
      <c r="A303" s="12"/>
      <c r="B303" s="190"/>
      <c r="C303" s="191"/>
      <c r="D303" s="192" t="s">
        <v>68</v>
      </c>
      <c r="E303" s="193" t="s">
        <v>412</v>
      </c>
      <c r="F303" s="193" t="s">
        <v>413</v>
      </c>
      <c r="G303" s="191"/>
      <c r="H303" s="191"/>
      <c r="I303" s="194"/>
      <c r="J303" s="195">
        <f>BK303</f>
        <v>0</v>
      </c>
      <c r="K303" s="191"/>
      <c r="L303" s="196"/>
      <c r="M303" s="197"/>
      <c r="N303" s="198"/>
      <c r="O303" s="198"/>
      <c r="P303" s="199">
        <f>P304+P314</f>
        <v>0</v>
      </c>
      <c r="Q303" s="198"/>
      <c r="R303" s="199">
        <f>R304+R314</f>
        <v>0</v>
      </c>
      <c r="S303" s="198"/>
      <c r="T303" s="200">
        <f>T304+T314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1" t="s">
        <v>165</v>
      </c>
      <c r="AT303" s="202" t="s">
        <v>68</v>
      </c>
      <c r="AU303" s="202" t="s">
        <v>69</v>
      </c>
      <c r="AY303" s="201" t="s">
        <v>119</v>
      </c>
      <c r="BK303" s="203">
        <f>BK304+BK314</f>
        <v>0</v>
      </c>
    </row>
    <row r="304" s="12" customFormat="1" ht="22.8" customHeight="1">
      <c r="A304" s="12"/>
      <c r="B304" s="190"/>
      <c r="C304" s="191"/>
      <c r="D304" s="192" t="s">
        <v>68</v>
      </c>
      <c r="E304" s="204" t="s">
        <v>414</v>
      </c>
      <c r="F304" s="204" t="s">
        <v>415</v>
      </c>
      <c r="G304" s="191"/>
      <c r="H304" s="191"/>
      <c r="I304" s="194"/>
      <c r="J304" s="205">
        <f>BK304</f>
        <v>0</v>
      </c>
      <c r="K304" s="191"/>
      <c r="L304" s="196"/>
      <c r="M304" s="197"/>
      <c r="N304" s="198"/>
      <c r="O304" s="198"/>
      <c r="P304" s="199">
        <f>SUM(P305:P313)</f>
        <v>0</v>
      </c>
      <c r="Q304" s="198"/>
      <c r="R304" s="199">
        <f>SUM(R305:R313)</f>
        <v>0</v>
      </c>
      <c r="S304" s="198"/>
      <c r="T304" s="200">
        <f>SUM(T305:T313)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1" t="s">
        <v>165</v>
      </c>
      <c r="AT304" s="202" t="s">
        <v>68</v>
      </c>
      <c r="AU304" s="202" t="s">
        <v>77</v>
      </c>
      <c r="AY304" s="201" t="s">
        <v>119</v>
      </c>
      <c r="BK304" s="203">
        <f>SUM(BK305:BK313)</f>
        <v>0</v>
      </c>
    </row>
    <row r="305" s="2" customFormat="1" ht="16.5" customHeight="1">
      <c r="A305" s="40"/>
      <c r="B305" s="41"/>
      <c r="C305" s="237" t="s">
        <v>416</v>
      </c>
      <c r="D305" s="237" t="s">
        <v>135</v>
      </c>
      <c r="E305" s="238" t="s">
        <v>417</v>
      </c>
      <c r="F305" s="239" t="s">
        <v>418</v>
      </c>
      <c r="G305" s="240" t="s">
        <v>419</v>
      </c>
      <c r="H305" s="241">
        <v>1</v>
      </c>
      <c r="I305" s="242"/>
      <c r="J305" s="243">
        <f>ROUND(I305*H305,2)</f>
        <v>0</v>
      </c>
      <c r="K305" s="239" t="s">
        <v>139</v>
      </c>
      <c r="L305" s="46"/>
      <c r="M305" s="244" t="s">
        <v>19</v>
      </c>
      <c r="N305" s="245" t="s">
        <v>40</v>
      </c>
      <c r="O305" s="86"/>
      <c r="P305" s="216">
        <f>O305*H305</f>
        <v>0</v>
      </c>
      <c r="Q305" s="216">
        <v>0</v>
      </c>
      <c r="R305" s="216">
        <f>Q305*H305</f>
        <v>0</v>
      </c>
      <c r="S305" s="216">
        <v>0</v>
      </c>
      <c r="T305" s="217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8" t="s">
        <v>420</v>
      </c>
      <c r="AT305" s="218" t="s">
        <v>135</v>
      </c>
      <c r="AU305" s="218" t="s">
        <v>79</v>
      </c>
      <c r="AY305" s="19" t="s">
        <v>119</v>
      </c>
      <c r="BE305" s="219">
        <f>IF(N305="základní",J305,0)</f>
        <v>0</v>
      </c>
      <c r="BF305" s="219">
        <f>IF(N305="snížená",J305,0)</f>
        <v>0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9" t="s">
        <v>77</v>
      </c>
      <c r="BK305" s="219">
        <f>ROUND(I305*H305,2)</f>
        <v>0</v>
      </c>
      <c r="BL305" s="19" t="s">
        <v>420</v>
      </c>
      <c r="BM305" s="218" t="s">
        <v>421</v>
      </c>
    </row>
    <row r="306" s="2" customFormat="1">
      <c r="A306" s="40"/>
      <c r="B306" s="41"/>
      <c r="C306" s="42"/>
      <c r="D306" s="220" t="s">
        <v>129</v>
      </c>
      <c r="E306" s="42"/>
      <c r="F306" s="221" t="s">
        <v>422</v>
      </c>
      <c r="G306" s="42"/>
      <c r="H306" s="42"/>
      <c r="I306" s="222"/>
      <c r="J306" s="42"/>
      <c r="K306" s="42"/>
      <c r="L306" s="46"/>
      <c r="M306" s="223"/>
      <c r="N306" s="224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129</v>
      </c>
      <c r="AU306" s="19" t="s">
        <v>79</v>
      </c>
    </row>
    <row r="307" s="2" customFormat="1">
      <c r="A307" s="40"/>
      <c r="B307" s="41"/>
      <c r="C307" s="42"/>
      <c r="D307" s="246" t="s">
        <v>142</v>
      </c>
      <c r="E307" s="42"/>
      <c r="F307" s="247" t="s">
        <v>423</v>
      </c>
      <c r="G307" s="42"/>
      <c r="H307" s="42"/>
      <c r="I307" s="222"/>
      <c r="J307" s="42"/>
      <c r="K307" s="42"/>
      <c r="L307" s="46"/>
      <c r="M307" s="223"/>
      <c r="N307" s="224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142</v>
      </c>
      <c r="AU307" s="19" t="s">
        <v>79</v>
      </c>
    </row>
    <row r="308" s="2" customFormat="1" ht="16.5" customHeight="1">
      <c r="A308" s="40"/>
      <c r="B308" s="41"/>
      <c r="C308" s="237" t="s">
        <v>424</v>
      </c>
      <c r="D308" s="237" t="s">
        <v>135</v>
      </c>
      <c r="E308" s="238" t="s">
        <v>425</v>
      </c>
      <c r="F308" s="239" t="s">
        <v>426</v>
      </c>
      <c r="G308" s="240" t="s">
        <v>316</v>
      </c>
      <c r="H308" s="241">
        <v>1</v>
      </c>
      <c r="I308" s="242"/>
      <c r="J308" s="243">
        <f>ROUND(I308*H308,2)</f>
        <v>0</v>
      </c>
      <c r="K308" s="239" t="s">
        <v>139</v>
      </c>
      <c r="L308" s="46"/>
      <c r="M308" s="244" t="s">
        <v>19</v>
      </c>
      <c r="N308" s="245" t="s">
        <v>40</v>
      </c>
      <c r="O308" s="86"/>
      <c r="P308" s="216">
        <f>O308*H308</f>
        <v>0</v>
      </c>
      <c r="Q308" s="216">
        <v>0</v>
      </c>
      <c r="R308" s="216">
        <f>Q308*H308</f>
        <v>0</v>
      </c>
      <c r="S308" s="216">
        <v>0</v>
      </c>
      <c r="T308" s="217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8" t="s">
        <v>420</v>
      </c>
      <c r="AT308" s="218" t="s">
        <v>135</v>
      </c>
      <c r="AU308" s="218" t="s">
        <v>79</v>
      </c>
      <c r="AY308" s="19" t="s">
        <v>119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19" t="s">
        <v>77</v>
      </c>
      <c r="BK308" s="219">
        <f>ROUND(I308*H308,2)</f>
        <v>0</v>
      </c>
      <c r="BL308" s="19" t="s">
        <v>420</v>
      </c>
      <c r="BM308" s="218" t="s">
        <v>427</v>
      </c>
    </row>
    <row r="309" s="2" customFormat="1">
      <c r="A309" s="40"/>
      <c r="B309" s="41"/>
      <c r="C309" s="42"/>
      <c r="D309" s="220" t="s">
        <v>129</v>
      </c>
      <c r="E309" s="42"/>
      <c r="F309" s="221" t="s">
        <v>428</v>
      </c>
      <c r="G309" s="42"/>
      <c r="H309" s="42"/>
      <c r="I309" s="222"/>
      <c r="J309" s="42"/>
      <c r="K309" s="42"/>
      <c r="L309" s="46"/>
      <c r="M309" s="223"/>
      <c r="N309" s="224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129</v>
      </c>
      <c r="AU309" s="19" t="s">
        <v>79</v>
      </c>
    </row>
    <row r="310" s="2" customFormat="1">
      <c r="A310" s="40"/>
      <c r="B310" s="41"/>
      <c r="C310" s="42"/>
      <c r="D310" s="246" t="s">
        <v>142</v>
      </c>
      <c r="E310" s="42"/>
      <c r="F310" s="247" t="s">
        <v>429</v>
      </c>
      <c r="G310" s="42"/>
      <c r="H310" s="42"/>
      <c r="I310" s="222"/>
      <c r="J310" s="42"/>
      <c r="K310" s="42"/>
      <c r="L310" s="46"/>
      <c r="M310" s="223"/>
      <c r="N310" s="224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142</v>
      </c>
      <c r="AU310" s="19" t="s">
        <v>79</v>
      </c>
    </row>
    <row r="311" s="2" customFormat="1" ht="16.5" customHeight="1">
      <c r="A311" s="40"/>
      <c r="B311" s="41"/>
      <c r="C311" s="237" t="s">
        <v>430</v>
      </c>
      <c r="D311" s="237" t="s">
        <v>135</v>
      </c>
      <c r="E311" s="238" t="s">
        <v>431</v>
      </c>
      <c r="F311" s="239" t="s">
        <v>432</v>
      </c>
      <c r="G311" s="240" t="s">
        <v>316</v>
      </c>
      <c r="H311" s="241">
        <v>1</v>
      </c>
      <c r="I311" s="242"/>
      <c r="J311" s="243">
        <f>ROUND(I311*H311,2)</f>
        <v>0</v>
      </c>
      <c r="K311" s="239" t="s">
        <v>139</v>
      </c>
      <c r="L311" s="46"/>
      <c r="M311" s="244" t="s">
        <v>19</v>
      </c>
      <c r="N311" s="245" t="s">
        <v>40</v>
      </c>
      <c r="O311" s="86"/>
      <c r="P311" s="216">
        <f>O311*H311</f>
        <v>0</v>
      </c>
      <c r="Q311" s="216">
        <v>0</v>
      </c>
      <c r="R311" s="216">
        <f>Q311*H311</f>
        <v>0</v>
      </c>
      <c r="S311" s="216">
        <v>0</v>
      </c>
      <c r="T311" s="217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8" t="s">
        <v>420</v>
      </c>
      <c r="AT311" s="218" t="s">
        <v>135</v>
      </c>
      <c r="AU311" s="218" t="s">
        <v>79</v>
      </c>
      <c r="AY311" s="19" t="s">
        <v>119</v>
      </c>
      <c r="BE311" s="219">
        <f>IF(N311="základní",J311,0)</f>
        <v>0</v>
      </c>
      <c r="BF311" s="219">
        <f>IF(N311="snížená",J311,0)</f>
        <v>0</v>
      </c>
      <c r="BG311" s="219">
        <f>IF(N311="zákl. přenesená",J311,0)</f>
        <v>0</v>
      </c>
      <c r="BH311" s="219">
        <f>IF(N311="sníž. přenesená",J311,0)</f>
        <v>0</v>
      </c>
      <c r="BI311" s="219">
        <f>IF(N311="nulová",J311,0)</f>
        <v>0</v>
      </c>
      <c r="BJ311" s="19" t="s">
        <v>77</v>
      </c>
      <c r="BK311" s="219">
        <f>ROUND(I311*H311,2)</f>
        <v>0</v>
      </c>
      <c r="BL311" s="19" t="s">
        <v>420</v>
      </c>
      <c r="BM311" s="218" t="s">
        <v>433</v>
      </c>
    </row>
    <row r="312" s="2" customFormat="1">
      <c r="A312" s="40"/>
      <c r="B312" s="41"/>
      <c r="C312" s="42"/>
      <c r="D312" s="220" t="s">
        <v>129</v>
      </c>
      <c r="E312" s="42"/>
      <c r="F312" s="221" t="s">
        <v>432</v>
      </c>
      <c r="G312" s="42"/>
      <c r="H312" s="42"/>
      <c r="I312" s="222"/>
      <c r="J312" s="42"/>
      <c r="K312" s="42"/>
      <c r="L312" s="46"/>
      <c r="M312" s="223"/>
      <c r="N312" s="224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129</v>
      </c>
      <c r="AU312" s="19" t="s">
        <v>79</v>
      </c>
    </row>
    <row r="313" s="2" customFormat="1">
      <c r="A313" s="40"/>
      <c r="B313" s="41"/>
      <c r="C313" s="42"/>
      <c r="D313" s="246" t="s">
        <v>142</v>
      </c>
      <c r="E313" s="42"/>
      <c r="F313" s="247" t="s">
        <v>434</v>
      </c>
      <c r="G313" s="42"/>
      <c r="H313" s="42"/>
      <c r="I313" s="222"/>
      <c r="J313" s="42"/>
      <c r="K313" s="42"/>
      <c r="L313" s="46"/>
      <c r="M313" s="223"/>
      <c r="N313" s="224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142</v>
      </c>
      <c r="AU313" s="19" t="s">
        <v>79</v>
      </c>
    </row>
    <row r="314" s="12" customFormat="1" ht="22.8" customHeight="1">
      <c r="A314" s="12"/>
      <c r="B314" s="190"/>
      <c r="C314" s="191"/>
      <c r="D314" s="192" t="s">
        <v>68</v>
      </c>
      <c r="E314" s="204" t="s">
        <v>435</v>
      </c>
      <c r="F314" s="204" t="s">
        <v>436</v>
      </c>
      <c r="G314" s="191"/>
      <c r="H314" s="191"/>
      <c r="I314" s="194"/>
      <c r="J314" s="205">
        <f>BK314</f>
        <v>0</v>
      </c>
      <c r="K314" s="191"/>
      <c r="L314" s="196"/>
      <c r="M314" s="197"/>
      <c r="N314" s="198"/>
      <c r="O314" s="198"/>
      <c r="P314" s="199">
        <f>SUM(P315:P317)</f>
        <v>0</v>
      </c>
      <c r="Q314" s="198"/>
      <c r="R314" s="199">
        <f>SUM(R315:R317)</f>
        <v>0</v>
      </c>
      <c r="S314" s="198"/>
      <c r="T314" s="200">
        <f>SUM(T315:T317)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01" t="s">
        <v>165</v>
      </c>
      <c r="AT314" s="202" t="s">
        <v>68</v>
      </c>
      <c r="AU314" s="202" t="s">
        <v>77</v>
      </c>
      <c r="AY314" s="201" t="s">
        <v>119</v>
      </c>
      <c r="BK314" s="203">
        <f>SUM(BK315:BK317)</f>
        <v>0</v>
      </c>
    </row>
    <row r="315" s="2" customFormat="1" ht="16.5" customHeight="1">
      <c r="A315" s="40"/>
      <c r="B315" s="41"/>
      <c r="C315" s="237" t="s">
        <v>437</v>
      </c>
      <c r="D315" s="237" t="s">
        <v>135</v>
      </c>
      <c r="E315" s="238" t="s">
        <v>438</v>
      </c>
      <c r="F315" s="239" t="s">
        <v>439</v>
      </c>
      <c r="G315" s="240" t="s">
        <v>316</v>
      </c>
      <c r="H315" s="241">
        <v>1</v>
      </c>
      <c r="I315" s="242"/>
      <c r="J315" s="243">
        <f>ROUND(I315*H315,2)</f>
        <v>0</v>
      </c>
      <c r="K315" s="239" t="s">
        <v>139</v>
      </c>
      <c r="L315" s="46"/>
      <c r="M315" s="244" t="s">
        <v>19</v>
      </c>
      <c r="N315" s="245" t="s">
        <v>40</v>
      </c>
      <c r="O315" s="86"/>
      <c r="P315" s="216">
        <f>O315*H315</f>
        <v>0</v>
      </c>
      <c r="Q315" s="216">
        <v>0</v>
      </c>
      <c r="R315" s="216">
        <f>Q315*H315</f>
        <v>0</v>
      </c>
      <c r="S315" s="216">
        <v>0</v>
      </c>
      <c r="T315" s="217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8" t="s">
        <v>420</v>
      </c>
      <c r="AT315" s="218" t="s">
        <v>135</v>
      </c>
      <c r="AU315" s="218" t="s">
        <v>79</v>
      </c>
      <c r="AY315" s="19" t="s">
        <v>119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19" t="s">
        <v>77</v>
      </c>
      <c r="BK315" s="219">
        <f>ROUND(I315*H315,2)</f>
        <v>0</v>
      </c>
      <c r="BL315" s="19" t="s">
        <v>420</v>
      </c>
      <c r="BM315" s="218" t="s">
        <v>440</v>
      </c>
    </row>
    <row r="316" s="2" customFormat="1">
      <c r="A316" s="40"/>
      <c r="B316" s="41"/>
      <c r="C316" s="42"/>
      <c r="D316" s="220" t="s">
        <v>129</v>
      </c>
      <c r="E316" s="42"/>
      <c r="F316" s="221" t="s">
        <v>441</v>
      </c>
      <c r="G316" s="42"/>
      <c r="H316" s="42"/>
      <c r="I316" s="222"/>
      <c r="J316" s="42"/>
      <c r="K316" s="42"/>
      <c r="L316" s="46"/>
      <c r="M316" s="223"/>
      <c r="N316" s="224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129</v>
      </c>
      <c r="AU316" s="19" t="s">
        <v>79</v>
      </c>
    </row>
    <row r="317" s="2" customFormat="1">
      <c r="A317" s="40"/>
      <c r="B317" s="41"/>
      <c r="C317" s="42"/>
      <c r="D317" s="246" t="s">
        <v>142</v>
      </c>
      <c r="E317" s="42"/>
      <c r="F317" s="247" t="s">
        <v>442</v>
      </c>
      <c r="G317" s="42"/>
      <c r="H317" s="42"/>
      <c r="I317" s="222"/>
      <c r="J317" s="42"/>
      <c r="K317" s="42"/>
      <c r="L317" s="46"/>
      <c r="M317" s="269"/>
      <c r="N317" s="270"/>
      <c r="O317" s="271"/>
      <c r="P317" s="271"/>
      <c r="Q317" s="271"/>
      <c r="R317" s="271"/>
      <c r="S317" s="271"/>
      <c r="T317" s="272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142</v>
      </c>
      <c r="AU317" s="19" t="s">
        <v>79</v>
      </c>
    </row>
    <row r="318" s="2" customFormat="1" ht="6.96" customHeight="1">
      <c r="A318" s="40"/>
      <c r="B318" s="61"/>
      <c r="C318" s="62"/>
      <c r="D318" s="62"/>
      <c r="E318" s="62"/>
      <c r="F318" s="62"/>
      <c r="G318" s="62"/>
      <c r="H318" s="62"/>
      <c r="I318" s="62"/>
      <c r="J318" s="62"/>
      <c r="K318" s="62"/>
      <c r="L318" s="46"/>
      <c r="M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</row>
  </sheetData>
  <sheetProtection sheet="1" autoFilter="0" formatColumns="0" formatRows="0" objects="1" scenarios="1" spinCount="100000" saltValue="WYEkTEUhHZNGhYMNIauWoJ7FSz5jDMu0J/cKnzhQ0UO7IaBXcbg2ye6E7YBKxQWHyiQ1nZflzw3dH3zl50rKRQ==" hashValue="tJZplSV57vfLJ6zSK6Hv5Lc354DN7YbZKTxCi9z+5CS6hmpH9H73iG0+/sSe3BKf51kA+fXIXTPqMSDLG4WNRQ==" algorithmName="SHA-512" password="CC35"/>
  <autoFilter ref="C89:K317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100" r:id="rId1" display="https://podminky.urs.cz/item/CS_URS_2025_01/113106171"/>
    <hyperlink ref="F110" r:id="rId2" display="https://podminky.urs.cz/item/CS_URS_2025_01/113107243"/>
    <hyperlink ref="F113" r:id="rId3" display="https://podminky.urs.cz/item/CS_URS_2025_01/113202111"/>
    <hyperlink ref="F118" r:id="rId4" display="https://podminky.urs.cz/item/CS_URS_2025_01/113204111"/>
    <hyperlink ref="F123" r:id="rId5" display="https://podminky.urs.cz/item/CS_URS_2025_01/122202203"/>
    <hyperlink ref="F127" r:id="rId6" display="https://podminky.urs.cz/item/CS_URS_2025_01/162701105"/>
    <hyperlink ref="F131" r:id="rId7" display="https://podminky.urs.cz/item/CS_URS_2025_01/162701109"/>
    <hyperlink ref="F136" r:id="rId8" display="https://podminky.urs.cz/item/CS_URS_2025_01/181301101"/>
    <hyperlink ref="F140" r:id="rId9" display="https://podminky.urs.cz/item/CS_URS_2025_01/181411131"/>
    <hyperlink ref="F150" r:id="rId10" display="https://podminky.urs.cz/item/CS_URS_2025_01/181951101"/>
    <hyperlink ref="F155" r:id="rId11" display="https://podminky.urs.cz/item/CS_URS_2025_01/181951102"/>
    <hyperlink ref="F166" r:id="rId12" display="https://podminky.urs.cz/item/CS_URS_2025_01/213141112"/>
    <hyperlink ref="F176" r:id="rId13" display="https://podminky.urs.cz/item/CS_URS_2025_01/564851111"/>
    <hyperlink ref="F184" r:id="rId14" display="https://podminky.urs.cz/item/CS_URS_2025_01/564861111"/>
    <hyperlink ref="F188" r:id="rId15" display="https://podminky.urs.cz/item/CS_URS_2025_01/564952111"/>
    <hyperlink ref="F192" r:id="rId16" display="https://podminky.urs.cz/item/CS_URS_2025_01/565135111"/>
    <hyperlink ref="F196" r:id="rId17" display="https://podminky.urs.cz/item/CS_URS_2025_01/573211108"/>
    <hyperlink ref="F200" r:id="rId18" display="https://podminky.urs.cz/item/CS_URS_2025_01/577144111"/>
    <hyperlink ref="F204" r:id="rId19" display="https://podminky.urs.cz/item/CS_URS_2025_01/596211110"/>
    <hyperlink ref="F215" r:id="rId20" display="https://podminky.urs.cz/item/CS_URS_2025_01/596212211"/>
    <hyperlink ref="F228" r:id="rId21" display="https://podminky.urs.cz/item/CS_URS_2025_01/899331111"/>
    <hyperlink ref="F231" r:id="rId22" display="https://podminky.urs.cz/item/CS_URS_2025_01/899431111"/>
    <hyperlink ref="F235" r:id="rId23" display="https://podminky.urs.cz/item/CS_URS_2025_01/915131116"/>
    <hyperlink ref="F240" r:id="rId24" display="https://podminky.urs.cz/item/CS_URS_2025_01/916231213"/>
    <hyperlink ref="F255" r:id="rId25" display="https://podminky.urs.cz/item/CS_URS_2025_01/916241213"/>
    <hyperlink ref="F270" r:id="rId26" display="https://podminky.urs.cz/item/CS_URS_2025_01/919732211"/>
    <hyperlink ref="F275" r:id="rId27" display="https://podminky.urs.cz/item/CS_URS_2025_01/997221571"/>
    <hyperlink ref="F283" r:id="rId28" display="https://podminky.urs.cz/item/CS_URS_2025_01/997221579"/>
    <hyperlink ref="F293" r:id="rId29" display="https://podminky.urs.cz/item/CS_URS_2025_01/997221815"/>
    <hyperlink ref="F296" r:id="rId30" display="https://podminky.urs.cz/item/CS_URS_2025_01/997221845"/>
    <hyperlink ref="F300" r:id="rId31" display="https://podminky.urs.cz/item/CS_URS_2025_01/997221855"/>
    <hyperlink ref="F307" r:id="rId32" display="https://podminky.urs.cz/item/CS_URS_2025_01/012103000"/>
    <hyperlink ref="F310" r:id="rId33" display="https://podminky.urs.cz/item/CS_URS_2025_01/012303000"/>
    <hyperlink ref="F313" r:id="rId34" display="https://podminky.urs.cz/item/CS_URS_2025_01/013254000"/>
    <hyperlink ref="F317" r:id="rId35" display="https://podminky.urs.cz/item/CS_URS_2025_01/034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79</v>
      </c>
    </row>
    <row r="4" s="1" customFormat="1" ht="24.96" customHeight="1">
      <c r="B4" s="22"/>
      <c r="D4" s="132" t="s">
        <v>86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DÝŠINA-ŠKOLNÍ ULICE - REKONSTRUKCE MK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443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25. 11. 2020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27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28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27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30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27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32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27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33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35</v>
      </c>
      <c r="E30" s="40"/>
      <c r="F30" s="40"/>
      <c r="G30" s="40"/>
      <c r="H30" s="40"/>
      <c r="I30" s="40"/>
      <c r="J30" s="146">
        <f>ROUND(J90,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37</v>
      </c>
      <c r="G32" s="40"/>
      <c r="H32" s="40"/>
      <c r="I32" s="147" t="s">
        <v>36</v>
      </c>
      <c r="J32" s="147" t="s">
        <v>38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39</v>
      </c>
      <c r="E33" s="134" t="s">
        <v>40</v>
      </c>
      <c r="F33" s="149">
        <f>ROUND((SUM(BE90:BE216)),  2)</f>
        <v>0</v>
      </c>
      <c r="G33" s="40"/>
      <c r="H33" s="40"/>
      <c r="I33" s="150">
        <v>0.20999999999999999</v>
      </c>
      <c r="J33" s="149">
        <f>ROUND(((SUM(BE90:BE216))*I33),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41</v>
      </c>
      <c r="F34" s="149">
        <f>ROUND((SUM(BF90:BF216)),  2)</f>
        <v>0</v>
      </c>
      <c r="G34" s="40"/>
      <c r="H34" s="40"/>
      <c r="I34" s="150">
        <v>0.12</v>
      </c>
      <c r="J34" s="149">
        <f>ROUND(((SUM(BF90:BF216))*I34),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42</v>
      </c>
      <c r="F35" s="149">
        <f>ROUND((SUM(BG90:BG216)),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43</v>
      </c>
      <c r="F36" s="149">
        <f>ROUND((SUM(BH90:BH216)),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44</v>
      </c>
      <c r="F37" s="149">
        <f>ROUND((SUM(BI90:BI216)),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DÝŠINA-ŠKOLNÍ ULICE - REKONSTRUKCE MK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101.2 - 2.ETAPA - UZNATELNÉ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25. 11. 2020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90</v>
      </c>
      <c r="D57" s="164"/>
      <c r="E57" s="164"/>
      <c r="F57" s="164"/>
      <c r="G57" s="164"/>
      <c r="H57" s="164"/>
      <c r="I57" s="164"/>
      <c r="J57" s="165" t="s">
        <v>91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67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92</v>
      </c>
    </row>
    <row r="60" s="9" customFormat="1" ht="24.96" customHeight="1">
      <c r="A60" s="9"/>
      <c r="B60" s="167"/>
      <c r="C60" s="168"/>
      <c r="D60" s="169" t="s">
        <v>93</v>
      </c>
      <c r="E60" s="170"/>
      <c r="F60" s="170"/>
      <c r="G60" s="170"/>
      <c r="H60" s="170"/>
      <c r="I60" s="170"/>
      <c r="J60" s="171">
        <f>J91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94</v>
      </c>
      <c r="E61" s="176"/>
      <c r="F61" s="176"/>
      <c r="G61" s="176"/>
      <c r="H61" s="176"/>
      <c r="I61" s="176"/>
      <c r="J61" s="177">
        <f>J92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95</v>
      </c>
      <c r="E62" s="176"/>
      <c r="F62" s="176"/>
      <c r="G62" s="176"/>
      <c r="H62" s="176"/>
      <c r="I62" s="176"/>
      <c r="J62" s="177">
        <f>J125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96</v>
      </c>
      <c r="E63" s="176"/>
      <c r="F63" s="176"/>
      <c r="G63" s="176"/>
      <c r="H63" s="176"/>
      <c r="I63" s="176"/>
      <c r="J63" s="177">
        <f>J133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97</v>
      </c>
      <c r="E64" s="176"/>
      <c r="F64" s="176"/>
      <c r="G64" s="176"/>
      <c r="H64" s="176"/>
      <c r="I64" s="176"/>
      <c r="J64" s="177">
        <f>J136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98</v>
      </c>
      <c r="E65" s="176"/>
      <c r="F65" s="176"/>
      <c r="G65" s="176"/>
      <c r="H65" s="176"/>
      <c r="I65" s="176"/>
      <c r="J65" s="177">
        <f>J167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99</v>
      </c>
      <c r="E66" s="176"/>
      <c r="F66" s="176"/>
      <c r="G66" s="176"/>
      <c r="H66" s="176"/>
      <c r="I66" s="176"/>
      <c r="J66" s="177">
        <f>J174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100</v>
      </c>
      <c r="E67" s="176"/>
      <c r="F67" s="176"/>
      <c r="G67" s="176"/>
      <c r="H67" s="176"/>
      <c r="I67" s="176"/>
      <c r="J67" s="177">
        <f>J187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101</v>
      </c>
      <c r="E68" s="170"/>
      <c r="F68" s="170"/>
      <c r="G68" s="170"/>
      <c r="H68" s="170"/>
      <c r="I68" s="170"/>
      <c r="J68" s="171">
        <f>J206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102</v>
      </c>
      <c r="E69" s="176"/>
      <c r="F69" s="176"/>
      <c r="G69" s="176"/>
      <c r="H69" s="176"/>
      <c r="I69" s="176"/>
      <c r="J69" s="177">
        <f>J207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103</v>
      </c>
      <c r="E70" s="176"/>
      <c r="F70" s="176"/>
      <c r="G70" s="176"/>
      <c r="H70" s="176"/>
      <c r="I70" s="176"/>
      <c r="J70" s="177">
        <f>J214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104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62" t="str">
        <f>E7</f>
        <v>DÝŠINA-ŠKOLNÍ ULICE - REKONSTRUKCE MK</v>
      </c>
      <c r="F80" s="34"/>
      <c r="G80" s="34"/>
      <c r="H80" s="34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87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SO 101.2 - 2.ETAPA - UZNATELNÉ</v>
      </c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 xml:space="preserve"> </v>
      </c>
      <c r="G84" s="42"/>
      <c r="H84" s="42"/>
      <c r="I84" s="34" t="s">
        <v>23</v>
      </c>
      <c r="J84" s="74" t="str">
        <f>IF(J12="","",J12)</f>
        <v>25. 11. 2020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E15</f>
        <v xml:space="preserve"> </v>
      </c>
      <c r="G86" s="42"/>
      <c r="H86" s="42"/>
      <c r="I86" s="34" t="s">
        <v>30</v>
      </c>
      <c r="J86" s="38" t="str">
        <f>E21</f>
        <v xml:space="preserve"> 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28</v>
      </c>
      <c r="D87" s="42"/>
      <c r="E87" s="42"/>
      <c r="F87" s="29" t="str">
        <f>IF(E18="","",E18)</f>
        <v>Vyplň údaj</v>
      </c>
      <c r="G87" s="42"/>
      <c r="H87" s="42"/>
      <c r="I87" s="34" t="s">
        <v>32</v>
      </c>
      <c r="J87" s="38" t="str">
        <f>E24</f>
        <v xml:space="preserve"> 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79"/>
      <c r="B89" s="180"/>
      <c r="C89" s="181" t="s">
        <v>105</v>
      </c>
      <c r="D89" s="182" t="s">
        <v>54</v>
      </c>
      <c r="E89" s="182" t="s">
        <v>50</v>
      </c>
      <c r="F89" s="182" t="s">
        <v>51</v>
      </c>
      <c r="G89" s="182" t="s">
        <v>106</v>
      </c>
      <c r="H89" s="182" t="s">
        <v>107</v>
      </c>
      <c r="I89" s="182" t="s">
        <v>108</v>
      </c>
      <c r="J89" s="182" t="s">
        <v>91</v>
      </c>
      <c r="K89" s="183" t="s">
        <v>109</v>
      </c>
      <c r="L89" s="184"/>
      <c r="M89" s="94" t="s">
        <v>19</v>
      </c>
      <c r="N89" s="95" t="s">
        <v>39</v>
      </c>
      <c r="O89" s="95" t="s">
        <v>110</v>
      </c>
      <c r="P89" s="95" t="s">
        <v>111</v>
      </c>
      <c r="Q89" s="95" t="s">
        <v>112</v>
      </c>
      <c r="R89" s="95" t="s">
        <v>113</v>
      </c>
      <c r="S89" s="95" t="s">
        <v>114</v>
      </c>
      <c r="T89" s="96" t="s">
        <v>115</v>
      </c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</row>
    <row r="90" s="2" customFormat="1" ht="22.8" customHeight="1">
      <c r="A90" s="40"/>
      <c r="B90" s="41"/>
      <c r="C90" s="101" t="s">
        <v>116</v>
      </c>
      <c r="D90" s="42"/>
      <c r="E90" s="42"/>
      <c r="F90" s="42"/>
      <c r="G90" s="42"/>
      <c r="H90" s="42"/>
      <c r="I90" s="42"/>
      <c r="J90" s="185">
        <f>BK90</f>
        <v>0</v>
      </c>
      <c r="K90" s="42"/>
      <c r="L90" s="46"/>
      <c r="M90" s="97"/>
      <c r="N90" s="186"/>
      <c r="O90" s="98"/>
      <c r="P90" s="187">
        <f>P91+P206</f>
        <v>0</v>
      </c>
      <c r="Q90" s="98"/>
      <c r="R90" s="187">
        <f>R91+R206</f>
        <v>31.321294000000002</v>
      </c>
      <c r="S90" s="98"/>
      <c r="T90" s="188">
        <f>T91+T206</f>
        <v>368.55699999999996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68</v>
      </c>
      <c r="AU90" s="19" t="s">
        <v>92</v>
      </c>
      <c r="BK90" s="189">
        <f>BK91+BK206</f>
        <v>0</v>
      </c>
    </row>
    <row r="91" s="12" customFormat="1" ht="25.92" customHeight="1">
      <c r="A91" s="12"/>
      <c r="B91" s="190"/>
      <c r="C91" s="191"/>
      <c r="D91" s="192" t="s">
        <v>68</v>
      </c>
      <c r="E91" s="193" t="s">
        <v>117</v>
      </c>
      <c r="F91" s="193" t="s">
        <v>118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P92+P125+P133+P136+P167+P174+P187</f>
        <v>0</v>
      </c>
      <c r="Q91" s="198"/>
      <c r="R91" s="199">
        <f>R92+R125+R133+R136+R167+R174+R187</f>
        <v>31.321294000000002</v>
      </c>
      <c r="S91" s="198"/>
      <c r="T91" s="200">
        <f>T92+T125+T133+T136+T167+T174+T187</f>
        <v>368.55699999999996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77</v>
      </c>
      <c r="AT91" s="202" t="s">
        <v>68</v>
      </c>
      <c r="AU91" s="202" t="s">
        <v>69</v>
      </c>
      <c r="AY91" s="201" t="s">
        <v>119</v>
      </c>
      <c r="BK91" s="203">
        <f>BK92+BK125+BK133+BK136+BK167+BK174+BK187</f>
        <v>0</v>
      </c>
    </row>
    <row r="92" s="12" customFormat="1" ht="22.8" customHeight="1">
      <c r="A92" s="12"/>
      <c r="B92" s="190"/>
      <c r="C92" s="191"/>
      <c r="D92" s="192" t="s">
        <v>68</v>
      </c>
      <c r="E92" s="204" t="s">
        <v>77</v>
      </c>
      <c r="F92" s="204" t="s">
        <v>120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SUM(P93:P124)</f>
        <v>0</v>
      </c>
      <c r="Q92" s="198"/>
      <c r="R92" s="199">
        <f>SUM(R93:R124)</f>
        <v>0</v>
      </c>
      <c r="S92" s="198"/>
      <c r="T92" s="200">
        <f>SUM(T93:T124)</f>
        <v>368.55699999999996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77</v>
      </c>
      <c r="AT92" s="202" t="s">
        <v>68</v>
      </c>
      <c r="AU92" s="202" t="s">
        <v>77</v>
      </c>
      <c r="AY92" s="201" t="s">
        <v>119</v>
      </c>
      <c r="BK92" s="203">
        <f>SUM(BK93:BK124)</f>
        <v>0</v>
      </c>
    </row>
    <row r="93" s="2" customFormat="1" ht="24.15" customHeight="1">
      <c r="A93" s="40"/>
      <c r="B93" s="41"/>
      <c r="C93" s="206" t="s">
        <v>77</v>
      </c>
      <c r="D93" s="206" t="s">
        <v>121</v>
      </c>
      <c r="E93" s="207" t="s">
        <v>122</v>
      </c>
      <c r="F93" s="208" t="s">
        <v>123</v>
      </c>
      <c r="G93" s="209" t="s">
        <v>124</v>
      </c>
      <c r="H93" s="210">
        <v>167.55000000000001</v>
      </c>
      <c r="I93" s="211"/>
      <c r="J93" s="212">
        <f>ROUND(I93*H93,2)</f>
        <v>0</v>
      </c>
      <c r="K93" s="208" t="s">
        <v>19</v>
      </c>
      <c r="L93" s="213"/>
      <c r="M93" s="214" t="s">
        <v>19</v>
      </c>
      <c r="N93" s="215" t="s">
        <v>40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126</v>
      </c>
      <c r="AT93" s="218" t="s">
        <v>121</v>
      </c>
      <c r="AU93" s="218" t="s">
        <v>79</v>
      </c>
      <c r="AY93" s="19" t="s">
        <v>119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77</v>
      </c>
      <c r="BK93" s="219">
        <f>ROUND(I93*H93,2)</f>
        <v>0</v>
      </c>
      <c r="BL93" s="19" t="s">
        <v>127</v>
      </c>
      <c r="BM93" s="218" t="s">
        <v>444</v>
      </c>
    </row>
    <row r="94" s="2" customFormat="1">
      <c r="A94" s="40"/>
      <c r="B94" s="41"/>
      <c r="C94" s="42"/>
      <c r="D94" s="220" t="s">
        <v>129</v>
      </c>
      <c r="E94" s="42"/>
      <c r="F94" s="221" t="s">
        <v>123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129</v>
      </c>
      <c r="AU94" s="19" t="s">
        <v>79</v>
      </c>
    </row>
    <row r="95" s="2" customFormat="1">
      <c r="A95" s="40"/>
      <c r="B95" s="41"/>
      <c r="C95" s="42"/>
      <c r="D95" s="220" t="s">
        <v>130</v>
      </c>
      <c r="E95" s="42"/>
      <c r="F95" s="225" t="s">
        <v>131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130</v>
      </c>
      <c r="AU95" s="19" t="s">
        <v>79</v>
      </c>
    </row>
    <row r="96" s="13" customFormat="1">
      <c r="A96" s="13"/>
      <c r="B96" s="226"/>
      <c r="C96" s="227"/>
      <c r="D96" s="220" t="s">
        <v>132</v>
      </c>
      <c r="E96" s="228" t="s">
        <v>19</v>
      </c>
      <c r="F96" s="229" t="s">
        <v>445</v>
      </c>
      <c r="G96" s="227"/>
      <c r="H96" s="230">
        <v>335.10000000000002</v>
      </c>
      <c r="I96" s="231"/>
      <c r="J96" s="227"/>
      <c r="K96" s="227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132</v>
      </c>
      <c r="AU96" s="236" t="s">
        <v>79</v>
      </c>
      <c r="AV96" s="13" t="s">
        <v>79</v>
      </c>
      <c r="AW96" s="13" t="s">
        <v>31</v>
      </c>
      <c r="AX96" s="13" t="s">
        <v>77</v>
      </c>
      <c r="AY96" s="236" t="s">
        <v>119</v>
      </c>
    </row>
    <row r="97" s="13" customFormat="1">
      <c r="A97" s="13"/>
      <c r="B97" s="226"/>
      <c r="C97" s="227"/>
      <c r="D97" s="220" t="s">
        <v>132</v>
      </c>
      <c r="E97" s="227"/>
      <c r="F97" s="229" t="s">
        <v>446</v>
      </c>
      <c r="G97" s="227"/>
      <c r="H97" s="230">
        <v>167.55000000000001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132</v>
      </c>
      <c r="AU97" s="236" t="s">
        <v>79</v>
      </c>
      <c r="AV97" s="13" t="s">
        <v>79</v>
      </c>
      <c r="AW97" s="13" t="s">
        <v>4</v>
      </c>
      <c r="AX97" s="13" t="s">
        <v>77</v>
      </c>
      <c r="AY97" s="236" t="s">
        <v>119</v>
      </c>
    </row>
    <row r="98" s="2" customFormat="1" ht="16.5" customHeight="1">
      <c r="A98" s="40"/>
      <c r="B98" s="41"/>
      <c r="C98" s="237" t="s">
        <v>79</v>
      </c>
      <c r="D98" s="237" t="s">
        <v>135</v>
      </c>
      <c r="E98" s="238" t="s">
        <v>447</v>
      </c>
      <c r="F98" s="239" t="s">
        <v>448</v>
      </c>
      <c r="G98" s="240" t="s">
        <v>138</v>
      </c>
      <c r="H98" s="241">
        <v>30</v>
      </c>
      <c r="I98" s="242"/>
      <c r="J98" s="243">
        <f>ROUND(I98*H98,2)</f>
        <v>0</v>
      </c>
      <c r="K98" s="239" t="s">
        <v>449</v>
      </c>
      <c r="L98" s="46"/>
      <c r="M98" s="244" t="s">
        <v>19</v>
      </c>
      <c r="N98" s="245" t="s">
        <v>40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0.41699999999999998</v>
      </c>
      <c r="T98" s="217">
        <f>S98*H98</f>
        <v>12.51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127</v>
      </c>
      <c r="AT98" s="218" t="s">
        <v>135</v>
      </c>
      <c r="AU98" s="218" t="s">
        <v>79</v>
      </c>
      <c r="AY98" s="19" t="s">
        <v>119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77</v>
      </c>
      <c r="BK98" s="219">
        <f>ROUND(I98*H98,2)</f>
        <v>0</v>
      </c>
      <c r="BL98" s="19" t="s">
        <v>127</v>
      </c>
      <c r="BM98" s="218" t="s">
        <v>450</v>
      </c>
    </row>
    <row r="99" s="2" customFormat="1">
      <c r="A99" s="40"/>
      <c r="B99" s="41"/>
      <c r="C99" s="42"/>
      <c r="D99" s="220" t="s">
        <v>129</v>
      </c>
      <c r="E99" s="42"/>
      <c r="F99" s="221" t="s">
        <v>451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129</v>
      </c>
      <c r="AU99" s="19" t="s">
        <v>79</v>
      </c>
    </row>
    <row r="100" s="2" customFormat="1" ht="16.5" customHeight="1">
      <c r="A100" s="40"/>
      <c r="B100" s="41"/>
      <c r="C100" s="237" t="s">
        <v>151</v>
      </c>
      <c r="D100" s="237" t="s">
        <v>135</v>
      </c>
      <c r="E100" s="238" t="s">
        <v>152</v>
      </c>
      <c r="F100" s="239" t="s">
        <v>153</v>
      </c>
      <c r="G100" s="240" t="s">
        <v>138</v>
      </c>
      <c r="H100" s="241">
        <v>1117</v>
      </c>
      <c r="I100" s="242"/>
      <c r="J100" s="243">
        <f>ROUND(I100*H100,2)</f>
        <v>0</v>
      </c>
      <c r="K100" s="239" t="s">
        <v>452</v>
      </c>
      <c r="L100" s="46"/>
      <c r="M100" s="244" t="s">
        <v>19</v>
      </c>
      <c r="N100" s="245" t="s">
        <v>40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0.316</v>
      </c>
      <c r="T100" s="217">
        <f>S100*H100</f>
        <v>352.97199999999998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127</v>
      </c>
      <c r="AT100" s="218" t="s">
        <v>135</v>
      </c>
      <c r="AU100" s="218" t="s">
        <v>79</v>
      </c>
      <c r="AY100" s="19" t="s">
        <v>119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77</v>
      </c>
      <c r="BK100" s="219">
        <f>ROUND(I100*H100,2)</f>
        <v>0</v>
      </c>
      <c r="BL100" s="19" t="s">
        <v>127</v>
      </c>
      <c r="BM100" s="218" t="s">
        <v>453</v>
      </c>
    </row>
    <row r="101" s="2" customFormat="1">
      <c r="A101" s="40"/>
      <c r="B101" s="41"/>
      <c r="C101" s="42"/>
      <c r="D101" s="220" t="s">
        <v>129</v>
      </c>
      <c r="E101" s="42"/>
      <c r="F101" s="221" t="s">
        <v>155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129</v>
      </c>
      <c r="AU101" s="19" t="s">
        <v>79</v>
      </c>
    </row>
    <row r="102" s="13" customFormat="1">
      <c r="A102" s="13"/>
      <c r="B102" s="226"/>
      <c r="C102" s="227"/>
      <c r="D102" s="220" t="s">
        <v>132</v>
      </c>
      <c r="E102" s="228" t="s">
        <v>19</v>
      </c>
      <c r="F102" s="229" t="s">
        <v>454</v>
      </c>
      <c r="G102" s="227"/>
      <c r="H102" s="230">
        <v>1117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132</v>
      </c>
      <c r="AU102" s="236" t="s">
        <v>79</v>
      </c>
      <c r="AV102" s="13" t="s">
        <v>79</v>
      </c>
      <c r="AW102" s="13" t="s">
        <v>31</v>
      </c>
      <c r="AX102" s="13" t="s">
        <v>77</v>
      </c>
      <c r="AY102" s="236" t="s">
        <v>119</v>
      </c>
    </row>
    <row r="103" s="2" customFormat="1" ht="16.5" customHeight="1">
      <c r="A103" s="40"/>
      <c r="B103" s="41"/>
      <c r="C103" s="237" t="s">
        <v>127</v>
      </c>
      <c r="D103" s="237" t="s">
        <v>135</v>
      </c>
      <c r="E103" s="238" t="s">
        <v>157</v>
      </c>
      <c r="F103" s="239" t="s">
        <v>158</v>
      </c>
      <c r="G103" s="240" t="s">
        <v>159</v>
      </c>
      <c r="H103" s="241">
        <v>15</v>
      </c>
      <c r="I103" s="242"/>
      <c r="J103" s="243">
        <f>ROUND(I103*H103,2)</f>
        <v>0</v>
      </c>
      <c r="K103" s="239" t="s">
        <v>449</v>
      </c>
      <c r="L103" s="46"/>
      <c r="M103" s="244" t="s">
        <v>19</v>
      </c>
      <c r="N103" s="245" t="s">
        <v>40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0.20499999999999999</v>
      </c>
      <c r="T103" s="217">
        <f>S103*H103</f>
        <v>3.0749999999999997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127</v>
      </c>
      <c r="AT103" s="218" t="s">
        <v>135</v>
      </c>
      <c r="AU103" s="218" t="s">
        <v>79</v>
      </c>
      <c r="AY103" s="19" t="s">
        <v>119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77</v>
      </c>
      <c r="BK103" s="219">
        <f>ROUND(I103*H103,2)</f>
        <v>0</v>
      </c>
      <c r="BL103" s="19" t="s">
        <v>127</v>
      </c>
      <c r="BM103" s="218" t="s">
        <v>455</v>
      </c>
    </row>
    <row r="104" s="2" customFormat="1">
      <c r="A104" s="40"/>
      <c r="B104" s="41"/>
      <c r="C104" s="42"/>
      <c r="D104" s="220" t="s">
        <v>129</v>
      </c>
      <c r="E104" s="42"/>
      <c r="F104" s="221" t="s">
        <v>161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129</v>
      </c>
      <c r="AU104" s="19" t="s">
        <v>79</v>
      </c>
    </row>
    <row r="105" s="14" customFormat="1">
      <c r="A105" s="14"/>
      <c r="B105" s="248"/>
      <c r="C105" s="249"/>
      <c r="D105" s="220" t="s">
        <v>132</v>
      </c>
      <c r="E105" s="250" t="s">
        <v>19</v>
      </c>
      <c r="F105" s="251" t="s">
        <v>163</v>
      </c>
      <c r="G105" s="249"/>
      <c r="H105" s="250" t="s">
        <v>19</v>
      </c>
      <c r="I105" s="252"/>
      <c r="J105" s="249"/>
      <c r="K105" s="249"/>
      <c r="L105" s="253"/>
      <c r="M105" s="254"/>
      <c r="N105" s="255"/>
      <c r="O105" s="255"/>
      <c r="P105" s="255"/>
      <c r="Q105" s="255"/>
      <c r="R105" s="255"/>
      <c r="S105" s="255"/>
      <c r="T105" s="25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7" t="s">
        <v>132</v>
      </c>
      <c r="AU105" s="257" t="s">
        <v>79</v>
      </c>
      <c r="AV105" s="14" t="s">
        <v>77</v>
      </c>
      <c r="AW105" s="14" t="s">
        <v>31</v>
      </c>
      <c r="AX105" s="14" t="s">
        <v>69</v>
      </c>
      <c r="AY105" s="257" t="s">
        <v>119</v>
      </c>
    </row>
    <row r="106" s="13" customFormat="1">
      <c r="A106" s="13"/>
      <c r="B106" s="226"/>
      <c r="C106" s="227"/>
      <c r="D106" s="220" t="s">
        <v>132</v>
      </c>
      <c r="E106" s="228" t="s">
        <v>19</v>
      </c>
      <c r="F106" s="229" t="s">
        <v>234</v>
      </c>
      <c r="G106" s="227"/>
      <c r="H106" s="230">
        <v>15</v>
      </c>
      <c r="I106" s="231"/>
      <c r="J106" s="227"/>
      <c r="K106" s="227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132</v>
      </c>
      <c r="AU106" s="236" t="s">
        <v>79</v>
      </c>
      <c r="AV106" s="13" t="s">
        <v>79</v>
      </c>
      <c r="AW106" s="13" t="s">
        <v>31</v>
      </c>
      <c r="AX106" s="13" t="s">
        <v>77</v>
      </c>
      <c r="AY106" s="236" t="s">
        <v>119</v>
      </c>
    </row>
    <row r="107" s="2" customFormat="1" ht="16.5" customHeight="1">
      <c r="A107" s="40"/>
      <c r="B107" s="41"/>
      <c r="C107" s="237" t="s">
        <v>165</v>
      </c>
      <c r="D107" s="237" t="s">
        <v>135</v>
      </c>
      <c r="E107" s="238" t="s">
        <v>172</v>
      </c>
      <c r="F107" s="239" t="s">
        <v>173</v>
      </c>
      <c r="G107" s="240" t="s">
        <v>124</v>
      </c>
      <c r="H107" s="241">
        <v>390.94999999999999</v>
      </c>
      <c r="I107" s="242"/>
      <c r="J107" s="243">
        <f>ROUND(I107*H107,2)</f>
        <v>0</v>
      </c>
      <c r="K107" s="239" t="s">
        <v>449</v>
      </c>
      <c r="L107" s="46"/>
      <c r="M107" s="244" t="s">
        <v>19</v>
      </c>
      <c r="N107" s="245" t="s">
        <v>40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127</v>
      </c>
      <c r="AT107" s="218" t="s">
        <v>135</v>
      </c>
      <c r="AU107" s="218" t="s">
        <v>79</v>
      </c>
      <c r="AY107" s="19" t="s">
        <v>119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77</v>
      </c>
      <c r="BK107" s="219">
        <f>ROUND(I107*H107,2)</f>
        <v>0</v>
      </c>
      <c r="BL107" s="19" t="s">
        <v>127</v>
      </c>
      <c r="BM107" s="218" t="s">
        <v>456</v>
      </c>
    </row>
    <row r="108" s="2" customFormat="1">
      <c r="A108" s="40"/>
      <c r="B108" s="41"/>
      <c r="C108" s="42"/>
      <c r="D108" s="220" t="s">
        <v>129</v>
      </c>
      <c r="E108" s="42"/>
      <c r="F108" s="221" t="s">
        <v>175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129</v>
      </c>
      <c r="AU108" s="19" t="s">
        <v>79</v>
      </c>
    </row>
    <row r="109" s="13" customFormat="1">
      <c r="A109" s="13"/>
      <c r="B109" s="226"/>
      <c r="C109" s="227"/>
      <c r="D109" s="220" t="s">
        <v>132</v>
      </c>
      <c r="E109" s="227"/>
      <c r="F109" s="229" t="s">
        <v>457</v>
      </c>
      <c r="G109" s="227"/>
      <c r="H109" s="230">
        <v>390.94999999999999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132</v>
      </c>
      <c r="AU109" s="236" t="s">
        <v>79</v>
      </c>
      <c r="AV109" s="13" t="s">
        <v>79</v>
      </c>
      <c r="AW109" s="13" t="s">
        <v>4</v>
      </c>
      <c r="AX109" s="13" t="s">
        <v>77</v>
      </c>
      <c r="AY109" s="236" t="s">
        <v>119</v>
      </c>
    </row>
    <row r="110" s="2" customFormat="1" ht="16.5" customHeight="1">
      <c r="A110" s="40"/>
      <c r="B110" s="41"/>
      <c r="C110" s="237" t="s">
        <v>147</v>
      </c>
      <c r="D110" s="237" t="s">
        <v>135</v>
      </c>
      <c r="E110" s="238" t="s">
        <v>179</v>
      </c>
      <c r="F110" s="239" t="s">
        <v>180</v>
      </c>
      <c r="G110" s="240" t="s">
        <v>124</v>
      </c>
      <c r="H110" s="241">
        <v>390.94999999999999</v>
      </c>
      <c r="I110" s="242"/>
      <c r="J110" s="243">
        <f>ROUND(I110*H110,2)</f>
        <v>0</v>
      </c>
      <c r="K110" s="239" t="s">
        <v>449</v>
      </c>
      <c r="L110" s="46"/>
      <c r="M110" s="244" t="s">
        <v>19</v>
      </c>
      <c r="N110" s="245" t="s">
        <v>40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127</v>
      </c>
      <c r="AT110" s="218" t="s">
        <v>135</v>
      </c>
      <c r="AU110" s="218" t="s">
        <v>79</v>
      </c>
      <c r="AY110" s="19" t="s">
        <v>119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77</v>
      </c>
      <c r="BK110" s="219">
        <f>ROUND(I110*H110,2)</f>
        <v>0</v>
      </c>
      <c r="BL110" s="19" t="s">
        <v>127</v>
      </c>
      <c r="BM110" s="218" t="s">
        <v>458</v>
      </c>
    </row>
    <row r="111" s="2" customFormat="1">
      <c r="A111" s="40"/>
      <c r="B111" s="41"/>
      <c r="C111" s="42"/>
      <c r="D111" s="220" t="s">
        <v>129</v>
      </c>
      <c r="E111" s="42"/>
      <c r="F111" s="221" t="s">
        <v>182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129</v>
      </c>
      <c r="AU111" s="19" t="s">
        <v>79</v>
      </c>
    </row>
    <row r="112" s="13" customFormat="1">
      <c r="A112" s="13"/>
      <c r="B112" s="226"/>
      <c r="C112" s="227"/>
      <c r="D112" s="220" t="s">
        <v>132</v>
      </c>
      <c r="E112" s="228" t="s">
        <v>19</v>
      </c>
      <c r="F112" s="229" t="s">
        <v>459</v>
      </c>
      <c r="G112" s="227"/>
      <c r="H112" s="230">
        <v>390.94999999999999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132</v>
      </c>
      <c r="AU112" s="236" t="s">
        <v>79</v>
      </c>
      <c r="AV112" s="13" t="s">
        <v>79</v>
      </c>
      <c r="AW112" s="13" t="s">
        <v>31</v>
      </c>
      <c r="AX112" s="13" t="s">
        <v>77</v>
      </c>
      <c r="AY112" s="236" t="s">
        <v>119</v>
      </c>
    </row>
    <row r="113" s="2" customFormat="1" ht="21.75" customHeight="1">
      <c r="A113" s="40"/>
      <c r="B113" s="41"/>
      <c r="C113" s="237" t="s">
        <v>178</v>
      </c>
      <c r="D113" s="237" t="s">
        <v>135</v>
      </c>
      <c r="E113" s="238" t="s">
        <v>185</v>
      </c>
      <c r="F113" s="239" t="s">
        <v>186</v>
      </c>
      <c r="G113" s="240" t="s">
        <v>124</v>
      </c>
      <c r="H113" s="241">
        <v>3909.5</v>
      </c>
      <c r="I113" s="242"/>
      <c r="J113" s="243">
        <f>ROUND(I113*H113,2)</f>
        <v>0</v>
      </c>
      <c r="K113" s="239" t="s">
        <v>449</v>
      </c>
      <c r="L113" s="46"/>
      <c r="M113" s="244" t="s">
        <v>19</v>
      </c>
      <c r="N113" s="245" t="s">
        <v>40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127</v>
      </c>
      <c r="AT113" s="218" t="s">
        <v>135</v>
      </c>
      <c r="AU113" s="218" t="s">
        <v>79</v>
      </c>
      <c r="AY113" s="19" t="s">
        <v>119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77</v>
      </c>
      <c r="BK113" s="219">
        <f>ROUND(I113*H113,2)</f>
        <v>0</v>
      </c>
      <c r="BL113" s="19" t="s">
        <v>127</v>
      </c>
      <c r="BM113" s="218" t="s">
        <v>460</v>
      </c>
    </row>
    <row r="114" s="2" customFormat="1">
      <c r="A114" s="40"/>
      <c r="B114" s="41"/>
      <c r="C114" s="42"/>
      <c r="D114" s="220" t="s">
        <v>129</v>
      </c>
      <c r="E114" s="42"/>
      <c r="F114" s="221" t="s">
        <v>188</v>
      </c>
      <c r="G114" s="42"/>
      <c r="H114" s="42"/>
      <c r="I114" s="222"/>
      <c r="J114" s="42"/>
      <c r="K114" s="42"/>
      <c r="L114" s="46"/>
      <c r="M114" s="223"/>
      <c r="N114" s="224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129</v>
      </c>
      <c r="AU114" s="19" t="s">
        <v>79</v>
      </c>
    </row>
    <row r="115" s="2" customFormat="1">
      <c r="A115" s="40"/>
      <c r="B115" s="41"/>
      <c r="C115" s="42"/>
      <c r="D115" s="220" t="s">
        <v>130</v>
      </c>
      <c r="E115" s="42"/>
      <c r="F115" s="225" t="s">
        <v>190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130</v>
      </c>
      <c r="AU115" s="19" t="s">
        <v>79</v>
      </c>
    </row>
    <row r="116" s="13" customFormat="1">
      <c r="A116" s="13"/>
      <c r="B116" s="226"/>
      <c r="C116" s="227"/>
      <c r="D116" s="220" t="s">
        <v>132</v>
      </c>
      <c r="E116" s="228" t="s">
        <v>19</v>
      </c>
      <c r="F116" s="229" t="s">
        <v>459</v>
      </c>
      <c r="G116" s="227"/>
      <c r="H116" s="230">
        <v>390.94999999999999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132</v>
      </c>
      <c r="AU116" s="236" t="s">
        <v>79</v>
      </c>
      <c r="AV116" s="13" t="s">
        <v>79</v>
      </c>
      <c r="AW116" s="13" t="s">
        <v>31</v>
      </c>
      <c r="AX116" s="13" t="s">
        <v>77</v>
      </c>
      <c r="AY116" s="236" t="s">
        <v>119</v>
      </c>
    </row>
    <row r="117" s="13" customFormat="1">
      <c r="A117" s="13"/>
      <c r="B117" s="226"/>
      <c r="C117" s="227"/>
      <c r="D117" s="220" t="s">
        <v>132</v>
      </c>
      <c r="E117" s="227"/>
      <c r="F117" s="229" t="s">
        <v>461</v>
      </c>
      <c r="G117" s="227"/>
      <c r="H117" s="230">
        <v>3909.5</v>
      </c>
      <c r="I117" s="231"/>
      <c r="J117" s="227"/>
      <c r="K117" s="227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132</v>
      </c>
      <c r="AU117" s="236" t="s">
        <v>79</v>
      </c>
      <c r="AV117" s="13" t="s">
        <v>79</v>
      </c>
      <c r="AW117" s="13" t="s">
        <v>4</v>
      </c>
      <c r="AX117" s="13" t="s">
        <v>77</v>
      </c>
      <c r="AY117" s="236" t="s">
        <v>119</v>
      </c>
    </row>
    <row r="118" s="2" customFormat="1" ht="16.5" customHeight="1">
      <c r="A118" s="40"/>
      <c r="B118" s="41"/>
      <c r="C118" s="237" t="s">
        <v>126</v>
      </c>
      <c r="D118" s="237" t="s">
        <v>135</v>
      </c>
      <c r="E118" s="238" t="s">
        <v>224</v>
      </c>
      <c r="F118" s="239" t="s">
        <v>225</v>
      </c>
      <c r="G118" s="240" t="s">
        <v>138</v>
      </c>
      <c r="H118" s="241">
        <v>1119.5</v>
      </c>
      <c r="I118" s="242"/>
      <c r="J118" s="243">
        <f>ROUND(I118*H118,2)</f>
        <v>0</v>
      </c>
      <c r="K118" s="239" t="s">
        <v>449</v>
      </c>
      <c r="L118" s="46"/>
      <c r="M118" s="244" t="s">
        <v>19</v>
      </c>
      <c r="N118" s="245" t="s">
        <v>40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127</v>
      </c>
      <c r="AT118" s="218" t="s">
        <v>135</v>
      </c>
      <c r="AU118" s="218" t="s">
        <v>79</v>
      </c>
      <c r="AY118" s="19" t="s">
        <v>119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77</v>
      </c>
      <c r="BK118" s="219">
        <f>ROUND(I118*H118,2)</f>
        <v>0</v>
      </c>
      <c r="BL118" s="19" t="s">
        <v>127</v>
      </c>
      <c r="BM118" s="218" t="s">
        <v>462</v>
      </c>
    </row>
    <row r="119" s="2" customFormat="1">
      <c r="A119" s="40"/>
      <c r="B119" s="41"/>
      <c r="C119" s="42"/>
      <c r="D119" s="220" t="s">
        <v>129</v>
      </c>
      <c r="E119" s="42"/>
      <c r="F119" s="221" t="s">
        <v>227</v>
      </c>
      <c r="G119" s="42"/>
      <c r="H119" s="42"/>
      <c r="I119" s="222"/>
      <c r="J119" s="42"/>
      <c r="K119" s="42"/>
      <c r="L119" s="46"/>
      <c r="M119" s="223"/>
      <c r="N119" s="224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129</v>
      </c>
      <c r="AU119" s="19" t="s">
        <v>79</v>
      </c>
    </row>
    <row r="120" s="14" customFormat="1">
      <c r="A120" s="14"/>
      <c r="B120" s="248"/>
      <c r="C120" s="249"/>
      <c r="D120" s="220" t="s">
        <v>132</v>
      </c>
      <c r="E120" s="250" t="s">
        <v>19</v>
      </c>
      <c r="F120" s="251" t="s">
        <v>229</v>
      </c>
      <c r="G120" s="249"/>
      <c r="H120" s="250" t="s">
        <v>19</v>
      </c>
      <c r="I120" s="252"/>
      <c r="J120" s="249"/>
      <c r="K120" s="249"/>
      <c r="L120" s="253"/>
      <c r="M120" s="254"/>
      <c r="N120" s="255"/>
      <c r="O120" s="255"/>
      <c r="P120" s="255"/>
      <c r="Q120" s="255"/>
      <c r="R120" s="255"/>
      <c r="S120" s="255"/>
      <c r="T120" s="25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7" t="s">
        <v>132</v>
      </c>
      <c r="AU120" s="257" t="s">
        <v>79</v>
      </c>
      <c r="AV120" s="14" t="s">
        <v>77</v>
      </c>
      <c r="AW120" s="14" t="s">
        <v>31</v>
      </c>
      <c r="AX120" s="14" t="s">
        <v>69</v>
      </c>
      <c r="AY120" s="257" t="s">
        <v>119</v>
      </c>
    </row>
    <row r="121" s="13" customFormat="1">
      <c r="A121" s="13"/>
      <c r="B121" s="226"/>
      <c r="C121" s="227"/>
      <c r="D121" s="220" t="s">
        <v>132</v>
      </c>
      <c r="E121" s="228" t="s">
        <v>19</v>
      </c>
      <c r="F121" s="229" t="s">
        <v>454</v>
      </c>
      <c r="G121" s="227"/>
      <c r="H121" s="230">
        <v>1117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132</v>
      </c>
      <c r="AU121" s="236" t="s">
        <v>79</v>
      </c>
      <c r="AV121" s="13" t="s">
        <v>79</v>
      </c>
      <c r="AW121" s="13" t="s">
        <v>31</v>
      </c>
      <c r="AX121" s="13" t="s">
        <v>69</v>
      </c>
      <c r="AY121" s="236" t="s">
        <v>119</v>
      </c>
    </row>
    <row r="122" s="14" customFormat="1">
      <c r="A122" s="14"/>
      <c r="B122" s="248"/>
      <c r="C122" s="249"/>
      <c r="D122" s="220" t="s">
        <v>132</v>
      </c>
      <c r="E122" s="250" t="s">
        <v>19</v>
      </c>
      <c r="F122" s="251" t="s">
        <v>232</v>
      </c>
      <c r="G122" s="249"/>
      <c r="H122" s="250" t="s">
        <v>19</v>
      </c>
      <c r="I122" s="252"/>
      <c r="J122" s="249"/>
      <c r="K122" s="249"/>
      <c r="L122" s="253"/>
      <c r="M122" s="254"/>
      <c r="N122" s="255"/>
      <c r="O122" s="255"/>
      <c r="P122" s="255"/>
      <c r="Q122" s="255"/>
      <c r="R122" s="255"/>
      <c r="S122" s="255"/>
      <c r="T122" s="25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7" t="s">
        <v>132</v>
      </c>
      <c r="AU122" s="257" t="s">
        <v>79</v>
      </c>
      <c r="AV122" s="14" t="s">
        <v>77</v>
      </c>
      <c r="AW122" s="14" t="s">
        <v>31</v>
      </c>
      <c r="AX122" s="14" t="s">
        <v>69</v>
      </c>
      <c r="AY122" s="257" t="s">
        <v>119</v>
      </c>
    </row>
    <row r="123" s="13" customFormat="1">
      <c r="A123" s="13"/>
      <c r="B123" s="226"/>
      <c r="C123" s="227"/>
      <c r="D123" s="220" t="s">
        <v>132</v>
      </c>
      <c r="E123" s="228" t="s">
        <v>19</v>
      </c>
      <c r="F123" s="229" t="s">
        <v>256</v>
      </c>
      <c r="G123" s="227"/>
      <c r="H123" s="230">
        <v>2.5</v>
      </c>
      <c r="I123" s="231"/>
      <c r="J123" s="227"/>
      <c r="K123" s="227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132</v>
      </c>
      <c r="AU123" s="236" t="s">
        <v>79</v>
      </c>
      <c r="AV123" s="13" t="s">
        <v>79</v>
      </c>
      <c r="AW123" s="13" t="s">
        <v>31</v>
      </c>
      <c r="AX123" s="13" t="s">
        <v>69</v>
      </c>
      <c r="AY123" s="236" t="s">
        <v>119</v>
      </c>
    </row>
    <row r="124" s="15" customFormat="1">
      <c r="A124" s="15"/>
      <c r="B124" s="258"/>
      <c r="C124" s="259"/>
      <c r="D124" s="220" t="s">
        <v>132</v>
      </c>
      <c r="E124" s="260" t="s">
        <v>19</v>
      </c>
      <c r="F124" s="261" t="s">
        <v>150</v>
      </c>
      <c r="G124" s="259"/>
      <c r="H124" s="262">
        <v>1119.5</v>
      </c>
      <c r="I124" s="263"/>
      <c r="J124" s="259"/>
      <c r="K124" s="259"/>
      <c r="L124" s="264"/>
      <c r="M124" s="265"/>
      <c r="N124" s="266"/>
      <c r="O124" s="266"/>
      <c r="P124" s="266"/>
      <c r="Q124" s="266"/>
      <c r="R124" s="266"/>
      <c r="S124" s="266"/>
      <c r="T124" s="267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8" t="s">
        <v>132</v>
      </c>
      <c r="AU124" s="268" t="s">
        <v>79</v>
      </c>
      <c r="AV124" s="15" t="s">
        <v>127</v>
      </c>
      <c r="AW124" s="15" t="s">
        <v>31</v>
      </c>
      <c r="AX124" s="15" t="s">
        <v>77</v>
      </c>
      <c r="AY124" s="268" t="s">
        <v>119</v>
      </c>
    </row>
    <row r="125" s="12" customFormat="1" ht="22.8" customHeight="1">
      <c r="A125" s="12"/>
      <c r="B125" s="190"/>
      <c r="C125" s="191"/>
      <c r="D125" s="192" t="s">
        <v>68</v>
      </c>
      <c r="E125" s="204" t="s">
        <v>79</v>
      </c>
      <c r="F125" s="204" t="s">
        <v>233</v>
      </c>
      <c r="G125" s="191"/>
      <c r="H125" s="191"/>
      <c r="I125" s="194"/>
      <c r="J125" s="205">
        <f>BK125</f>
        <v>0</v>
      </c>
      <c r="K125" s="191"/>
      <c r="L125" s="196"/>
      <c r="M125" s="197"/>
      <c r="N125" s="198"/>
      <c r="O125" s="198"/>
      <c r="P125" s="199">
        <f>SUM(P126:P132)</f>
        <v>0</v>
      </c>
      <c r="Q125" s="198"/>
      <c r="R125" s="199">
        <f>SUM(R126:R132)</f>
        <v>0.56520199999999998</v>
      </c>
      <c r="S125" s="198"/>
      <c r="T125" s="200">
        <f>SUM(T126:T132)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1" t="s">
        <v>77</v>
      </c>
      <c r="AT125" s="202" t="s">
        <v>68</v>
      </c>
      <c r="AU125" s="202" t="s">
        <v>77</v>
      </c>
      <c r="AY125" s="201" t="s">
        <v>119</v>
      </c>
      <c r="BK125" s="203">
        <f>SUM(BK126:BK132)</f>
        <v>0</v>
      </c>
    </row>
    <row r="126" s="2" customFormat="1" ht="16.5" customHeight="1">
      <c r="A126" s="40"/>
      <c r="B126" s="41"/>
      <c r="C126" s="237" t="s">
        <v>192</v>
      </c>
      <c r="D126" s="237" t="s">
        <v>135</v>
      </c>
      <c r="E126" s="238" t="s">
        <v>235</v>
      </c>
      <c r="F126" s="239" t="s">
        <v>236</v>
      </c>
      <c r="G126" s="240" t="s">
        <v>138</v>
      </c>
      <c r="H126" s="241">
        <v>1284.55</v>
      </c>
      <c r="I126" s="242"/>
      <c r="J126" s="243">
        <f>ROUND(I126*H126,2)</f>
        <v>0</v>
      </c>
      <c r="K126" s="239" t="s">
        <v>449</v>
      </c>
      <c r="L126" s="46"/>
      <c r="M126" s="244" t="s">
        <v>19</v>
      </c>
      <c r="N126" s="245" t="s">
        <v>40</v>
      </c>
      <c r="O126" s="86"/>
      <c r="P126" s="216">
        <f>O126*H126</f>
        <v>0</v>
      </c>
      <c r="Q126" s="216">
        <v>0.00013999999999999999</v>
      </c>
      <c r="R126" s="216">
        <f>Q126*H126</f>
        <v>0.17983699999999997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127</v>
      </c>
      <c r="AT126" s="218" t="s">
        <v>135</v>
      </c>
      <c r="AU126" s="218" t="s">
        <v>79</v>
      </c>
      <c r="AY126" s="19" t="s">
        <v>119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77</v>
      </c>
      <c r="BK126" s="219">
        <f>ROUND(I126*H126,2)</f>
        <v>0</v>
      </c>
      <c r="BL126" s="19" t="s">
        <v>127</v>
      </c>
      <c r="BM126" s="218" t="s">
        <v>463</v>
      </c>
    </row>
    <row r="127" s="2" customFormat="1">
      <c r="A127" s="40"/>
      <c r="B127" s="41"/>
      <c r="C127" s="42"/>
      <c r="D127" s="220" t="s">
        <v>129</v>
      </c>
      <c r="E127" s="42"/>
      <c r="F127" s="221" t="s">
        <v>238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129</v>
      </c>
      <c r="AU127" s="19" t="s">
        <v>79</v>
      </c>
    </row>
    <row r="128" s="13" customFormat="1">
      <c r="A128" s="13"/>
      <c r="B128" s="226"/>
      <c r="C128" s="227"/>
      <c r="D128" s="220" t="s">
        <v>132</v>
      </c>
      <c r="E128" s="228" t="s">
        <v>19</v>
      </c>
      <c r="F128" s="229" t="s">
        <v>454</v>
      </c>
      <c r="G128" s="227"/>
      <c r="H128" s="230">
        <v>1117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132</v>
      </c>
      <c r="AU128" s="236" t="s">
        <v>79</v>
      </c>
      <c r="AV128" s="13" t="s">
        <v>79</v>
      </c>
      <c r="AW128" s="13" t="s">
        <v>31</v>
      </c>
      <c r="AX128" s="13" t="s">
        <v>77</v>
      </c>
      <c r="AY128" s="236" t="s">
        <v>119</v>
      </c>
    </row>
    <row r="129" s="13" customFormat="1">
      <c r="A129" s="13"/>
      <c r="B129" s="226"/>
      <c r="C129" s="227"/>
      <c r="D129" s="220" t="s">
        <v>132</v>
      </c>
      <c r="E129" s="227"/>
      <c r="F129" s="229" t="s">
        <v>464</v>
      </c>
      <c r="G129" s="227"/>
      <c r="H129" s="230">
        <v>1284.55</v>
      </c>
      <c r="I129" s="231"/>
      <c r="J129" s="227"/>
      <c r="K129" s="227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132</v>
      </c>
      <c r="AU129" s="236" t="s">
        <v>79</v>
      </c>
      <c r="AV129" s="13" t="s">
        <v>79</v>
      </c>
      <c r="AW129" s="13" t="s">
        <v>4</v>
      </c>
      <c r="AX129" s="13" t="s">
        <v>77</v>
      </c>
      <c r="AY129" s="236" t="s">
        <v>119</v>
      </c>
    </row>
    <row r="130" s="2" customFormat="1" ht="16.5" customHeight="1">
      <c r="A130" s="40"/>
      <c r="B130" s="41"/>
      <c r="C130" s="206" t="s">
        <v>199</v>
      </c>
      <c r="D130" s="206" t="s">
        <v>121</v>
      </c>
      <c r="E130" s="207" t="s">
        <v>243</v>
      </c>
      <c r="F130" s="208" t="s">
        <v>244</v>
      </c>
      <c r="G130" s="209" t="s">
        <v>138</v>
      </c>
      <c r="H130" s="210">
        <v>1284.55</v>
      </c>
      <c r="I130" s="211"/>
      <c r="J130" s="212">
        <f>ROUND(I130*H130,2)</f>
        <v>0</v>
      </c>
      <c r="K130" s="208" t="s">
        <v>449</v>
      </c>
      <c r="L130" s="213"/>
      <c r="M130" s="214" t="s">
        <v>19</v>
      </c>
      <c r="N130" s="215" t="s">
        <v>40</v>
      </c>
      <c r="O130" s="86"/>
      <c r="P130" s="216">
        <f>O130*H130</f>
        <v>0</v>
      </c>
      <c r="Q130" s="216">
        <v>0.00029999999999999997</v>
      </c>
      <c r="R130" s="216">
        <f>Q130*H130</f>
        <v>0.38536499999999996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126</v>
      </c>
      <c r="AT130" s="218" t="s">
        <v>121</v>
      </c>
      <c r="AU130" s="218" t="s">
        <v>79</v>
      </c>
      <c r="AY130" s="19" t="s">
        <v>119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77</v>
      </c>
      <c r="BK130" s="219">
        <f>ROUND(I130*H130,2)</f>
        <v>0</v>
      </c>
      <c r="BL130" s="19" t="s">
        <v>127</v>
      </c>
      <c r="BM130" s="218" t="s">
        <v>465</v>
      </c>
    </row>
    <row r="131" s="2" customFormat="1">
      <c r="A131" s="40"/>
      <c r="B131" s="41"/>
      <c r="C131" s="42"/>
      <c r="D131" s="220" t="s">
        <v>129</v>
      </c>
      <c r="E131" s="42"/>
      <c r="F131" s="221" t="s">
        <v>244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129</v>
      </c>
      <c r="AU131" s="19" t="s">
        <v>79</v>
      </c>
    </row>
    <row r="132" s="13" customFormat="1">
      <c r="A132" s="13"/>
      <c r="B132" s="226"/>
      <c r="C132" s="227"/>
      <c r="D132" s="220" t="s">
        <v>132</v>
      </c>
      <c r="E132" s="227"/>
      <c r="F132" s="229" t="s">
        <v>464</v>
      </c>
      <c r="G132" s="227"/>
      <c r="H132" s="230">
        <v>1284.55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132</v>
      </c>
      <c r="AU132" s="236" t="s">
        <v>79</v>
      </c>
      <c r="AV132" s="13" t="s">
        <v>79</v>
      </c>
      <c r="AW132" s="13" t="s">
        <v>4</v>
      </c>
      <c r="AX132" s="13" t="s">
        <v>77</v>
      </c>
      <c r="AY132" s="236" t="s">
        <v>119</v>
      </c>
    </row>
    <row r="133" s="12" customFormat="1" ht="22.8" customHeight="1">
      <c r="A133" s="12"/>
      <c r="B133" s="190"/>
      <c r="C133" s="191"/>
      <c r="D133" s="192" t="s">
        <v>68</v>
      </c>
      <c r="E133" s="204" t="s">
        <v>151</v>
      </c>
      <c r="F133" s="204" t="s">
        <v>246</v>
      </c>
      <c r="G133" s="191"/>
      <c r="H133" s="191"/>
      <c r="I133" s="194"/>
      <c r="J133" s="205">
        <f>BK133</f>
        <v>0</v>
      </c>
      <c r="K133" s="191"/>
      <c r="L133" s="196"/>
      <c r="M133" s="197"/>
      <c r="N133" s="198"/>
      <c r="O133" s="198"/>
      <c r="P133" s="199">
        <f>SUM(P134:P135)</f>
        <v>0</v>
      </c>
      <c r="Q133" s="198"/>
      <c r="R133" s="199">
        <f>SUM(R134:R135)</f>
        <v>0</v>
      </c>
      <c r="S133" s="198"/>
      <c r="T133" s="200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1" t="s">
        <v>77</v>
      </c>
      <c r="AT133" s="202" t="s">
        <v>68</v>
      </c>
      <c r="AU133" s="202" t="s">
        <v>77</v>
      </c>
      <c r="AY133" s="201" t="s">
        <v>119</v>
      </c>
      <c r="BK133" s="203">
        <f>SUM(BK134:BK135)</f>
        <v>0</v>
      </c>
    </row>
    <row r="134" s="2" customFormat="1" ht="16.5" customHeight="1">
      <c r="A134" s="40"/>
      <c r="B134" s="41"/>
      <c r="C134" s="237" t="s">
        <v>205</v>
      </c>
      <c r="D134" s="237" t="s">
        <v>135</v>
      </c>
      <c r="E134" s="238" t="s">
        <v>466</v>
      </c>
      <c r="F134" s="239" t="s">
        <v>467</v>
      </c>
      <c r="G134" s="240" t="s">
        <v>159</v>
      </c>
      <c r="H134" s="241">
        <v>2</v>
      </c>
      <c r="I134" s="242"/>
      <c r="J134" s="243">
        <f>ROUND(I134*H134,2)</f>
        <v>0</v>
      </c>
      <c r="K134" s="239" t="s">
        <v>449</v>
      </c>
      <c r="L134" s="46"/>
      <c r="M134" s="244" t="s">
        <v>19</v>
      </c>
      <c r="N134" s="245" t="s">
        <v>40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127</v>
      </c>
      <c r="AT134" s="218" t="s">
        <v>135</v>
      </c>
      <c r="AU134" s="218" t="s">
        <v>79</v>
      </c>
      <c r="AY134" s="19" t="s">
        <v>119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77</v>
      </c>
      <c r="BK134" s="219">
        <f>ROUND(I134*H134,2)</f>
        <v>0</v>
      </c>
      <c r="BL134" s="19" t="s">
        <v>127</v>
      </c>
      <c r="BM134" s="218" t="s">
        <v>468</v>
      </c>
    </row>
    <row r="135" s="2" customFormat="1">
      <c r="A135" s="40"/>
      <c r="B135" s="41"/>
      <c r="C135" s="42"/>
      <c r="D135" s="220" t="s">
        <v>129</v>
      </c>
      <c r="E135" s="42"/>
      <c r="F135" s="221" t="s">
        <v>467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129</v>
      </c>
      <c r="AU135" s="19" t="s">
        <v>79</v>
      </c>
    </row>
    <row r="136" s="12" customFormat="1" ht="22.8" customHeight="1">
      <c r="A136" s="12"/>
      <c r="B136" s="190"/>
      <c r="C136" s="191"/>
      <c r="D136" s="192" t="s">
        <v>68</v>
      </c>
      <c r="E136" s="204" t="s">
        <v>165</v>
      </c>
      <c r="F136" s="204" t="s">
        <v>247</v>
      </c>
      <c r="G136" s="191"/>
      <c r="H136" s="191"/>
      <c r="I136" s="194"/>
      <c r="J136" s="205">
        <f>BK136</f>
        <v>0</v>
      </c>
      <c r="K136" s="191"/>
      <c r="L136" s="196"/>
      <c r="M136" s="197"/>
      <c r="N136" s="198"/>
      <c r="O136" s="198"/>
      <c r="P136" s="199">
        <f>SUM(P137:P166)</f>
        <v>0</v>
      </c>
      <c r="Q136" s="198"/>
      <c r="R136" s="199">
        <f>SUM(R137:R166)</f>
        <v>5.7539820000000006</v>
      </c>
      <c r="S136" s="198"/>
      <c r="T136" s="200">
        <f>SUM(T137:T166)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1" t="s">
        <v>77</v>
      </c>
      <c r="AT136" s="202" t="s">
        <v>68</v>
      </c>
      <c r="AU136" s="202" t="s">
        <v>77</v>
      </c>
      <c r="AY136" s="201" t="s">
        <v>119</v>
      </c>
      <c r="BK136" s="203">
        <f>SUM(BK137:BK166)</f>
        <v>0</v>
      </c>
    </row>
    <row r="137" s="2" customFormat="1" ht="16.5" customHeight="1">
      <c r="A137" s="40"/>
      <c r="B137" s="41"/>
      <c r="C137" s="237" t="s">
        <v>8</v>
      </c>
      <c r="D137" s="237" t="s">
        <v>135</v>
      </c>
      <c r="E137" s="238" t="s">
        <v>248</v>
      </c>
      <c r="F137" s="239" t="s">
        <v>249</v>
      </c>
      <c r="G137" s="240" t="s">
        <v>138</v>
      </c>
      <c r="H137" s="241">
        <v>20</v>
      </c>
      <c r="I137" s="242"/>
      <c r="J137" s="243">
        <f>ROUND(I137*H137,2)</f>
        <v>0</v>
      </c>
      <c r="K137" s="239" t="s">
        <v>449</v>
      </c>
      <c r="L137" s="46"/>
      <c r="M137" s="244" t="s">
        <v>19</v>
      </c>
      <c r="N137" s="245" t="s">
        <v>40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127</v>
      </c>
      <c r="AT137" s="218" t="s">
        <v>135</v>
      </c>
      <c r="AU137" s="218" t="s">
        <v>79</v>
      </c>
      <c r="AY137" s="19" t="s">
        <v>119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77</v>
      </c>
      <c r="BK137" s="219">
        <f>ROUND(I137*H137,2)</f>
        <v>0</v>
      </c>
      <c r="BL137" s="19" t="s">
        <v>127</v>
      </c>
      <c r="BM137" s="218" t="s">
        <v>469</v>
      </c>
    </row>
    <row r="138" s="2" customFormat="1">
      <c r="A138" s="40"/>
      <c r="B138" s="41"/>
      <c r="C138" s="42"/>
      <c r="D138" s="220" t="s">
        <v>129</v>
      </c>
      <c r="E138" s="42"/>
      <c r="F138" s="221" t="s">
        <v>251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129</v>
      </c>
      <c r="AU138" s="19" t="s">
        <v>79</v>
      </c>
    </row>
    <row r="139" s="14" customFormat="1">
      <c r="A139" s="14"/>
      <c r="B139" s="248"/>
      <c r="C139" s="249"/>
      <c r="D139" s="220" t="s">
        <v>132</v>
      </c>
      <c r="E139" s="250" t="s">
        <v>19</v>
      </c>
      <c r="F139" s="251" t="s">
        <v>470</v>
      </c>
      <c r="G139" s="249"/>
      <c r="H139" s="250" t="s">
        <v>19</v>
      </c>
      <c r="I139" s="252"/>
      <c r="J139" s="249"/>
      <c r="K139" s="249"/>
      <c r="L139" s="253"/>
      <c r="M139" s="254"/>
      <c r="N139" s="255"/>
      <c r="O139" s="255"/>
      <c r="P139" s="255"/>
      <c r="Q139" s="255"/>
      <c r="R139" s="255"/>
      <c r="S139" s="255"/>
      <c r="T139" s="25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7" t="s">
        <v>132</v>
      </c>
      <c r="AU139" s="257" t="s">
        <v>79</v>
      </c>
      <c r="AV139" s="14" t="s">
        <v>77</v>
      </c>
      <c r="AW139" s="14" t="s">
        <v>31</v>
      </c>
      <c r="AX139" s="14" t="s">
        <v>69</v>
      </c>
      <c r="AY139" s="257" t="s">
        <v>119</v>
      </c>
    </row>
    <row r="140" s="13" customFormat="1">
      <c r="A140" s="13"/>
      <c r="B140" s="226"/>
      <c r="C140" s="227"/>
      <c r="D140" s="220" t="s">
        <v>132</v>
      </c>
      <c r="E140" s="228" t="s">
        <v>19</v>
      </c>
      <c r="F140" s="229" t="s">
        <v>269</v>
      </c>
      <c r="G140" s="227"/>
      <c r="H140" s="230">
        <v>20</v>
      </c>
      <c r="I140" s="231"/>
      <c r="J140" s="227"/>
      <c r="K140" s="227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132</v>
      </c>
      <c r="AU140" s="236" t="s">
        <v>79</v>
      </c>
      <c r="AV140" s="13" t="s">
        <v>79</v>
      </c>
      <c r="AW140" s="13" t="s">
        <v>31</v>
      </c>
      <c r="AX140" s="13" t="s">
        <v>69</v>
      </c>
      <c r="AY140" s="236" t="s">
        <v>119</v>
      </c>
    </row>
    <row r="141" s="15" customFormat="1">
      <c r="A141" s="15"/>
      <c r="B141" s="258"/>
      <c r="C141" s="259"/>
      <c r="D141" s="220" t="s">
        <v>132</v>
      </c>
      <c r="E141" s="260" t="s">
        <v>19</v>
      </c>
      <c r="F141" s="261" t="s">
        <v>150</v>
      </c>
      <c r="G141" s="259"/>
      <c r="H141" s="262">
        <v>20</v>
      </c>
      <c r="I141" s="263"/>
      <c r="J141" s="259"/>
      <c r="K141" s="259"/>
      <c r="L141" s="264"/>
      <c r="M141" s="265"/>
      <c r="N141" s="266"/>
      <c r="O141" s="266"/>
      <c r="P141" s="266"/>
      <c r="Q141" s="266"/>
      <c r="R141" s="266"/>
      <c r="S141" s="266"/>
      <c r="T141" s="267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8" t="s">
        <v>132</v>
      </c>
      <c r="AU141" s="268" t="s">
        <v>79</v>
      </c>
      <c r="AV141" s="15" t="s">
        <v>127</v>
      </c>
      <c r="AW141" s="15" t="s">
        <v>31</v>
      </c>
      <c r="AX141" s="15" t="s">
        <v>77</v>
      </c>
      <c r="AY141" s="268" t="s">
        <v>119</v>
      </c>
    </row>
    <row r="142" s="2" customFormat="1" ht="16.5" customHeight="1">
      <c r="A142" s="40"/>
      <c r="B142" s="41"/>
      <c r="C142" s="237" t="s">
        <v>216</v>
      </c>
      <c r="D142" s="237" t="s">
        <v>135</v>
      </c>
      <c r="E142" s="238" t="s">
        <v>257</v>
      </c>
      <c r="F142" s="239" t="s">
        <v>258</v>
      </c>
      <c r="G142" s="240" t="s">
        <v>138</v>
      </c>
      <c r="H142" s="241">
        <v>1117</v>
      </c>
      <c r="I142" s="242"/>
      <c r="J142" s="243">
        <f>ROUND(I142*H142,2)</f>
        <v>0</v>
      </c>
      <c r="K142" s="239" t="s">
        <v>449</v>
      </c>
      <c r="L142" s="46"/>
      <c r="M142" s="244" t="s">
        <v>19</v>
      </c>
      <c r="N142" s="245" t="s">
        <v>40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127</v>
      </c>
      <c r="AT142" s="218" t="s">
        <v>135</v>
      </c>
      <c r="AU142" s="218" t="s">
        <v>79</v>
      </c>
      <c r="AY142" s="19" t="s">
        <v>119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77</v>
      </c>
      <c r="BK142" s="219">
        <f>ROUND(I142*H142,2)</f>
        <v>0</v>
      </c>
      <c r="BL142" s="19" t="s">
        <v>127</v>
      </c>
      <c r="BM142" s="218" t="s">
        <v>471</v>
      </c>
    </row>
    <row r="143" s="2" customFormat="1">
      <c r="A143" s="40"/>
      <c r="B143" s="41"/>
      <c r="C143" s="42"/>
      <c r="D143" s="220" t="s">
        <v>129</v>
      </c>
      <c r="E143" s="42"/>
      <c r="F143" s="221" t="s">
        <v>260</v>
      </c>
      <c r="G143" s="42"/>
      <c r="H143" s="42"/>
      <c r="I143" s="222"/>
      <c r="J143" s="42"/>
      <c r="K143" s="42"/>
      <c r="L143" s="46"/>
      <c r="M143" s="223"/>
      <c r="N143" s="224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129</v>
      </c>
      <c r="AU143" s="19" t="s">
        <v>79</v>
      </c>
    </row>
    <row r="144" s="13" customFormat="1">
      <c r="A144" s="13"/>
      <c r="B144" s="226"/>
      <c r="C144" s="227"/>
      <c r="D144" s="220" t="s">
        <v>132</v>
      </c>
      <c r="E144" s="228" t="s">
        <v>19</v>
      </c>
      <c r="F144" s="229" t="s">
        <v>454</v>
      </c>
      <c r="G144" s="227"/>
      <c r="H144" s="230">
        <v>1117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132</v>
      </c>
      <c r="AU144" s="236" t="s">
        <v>79</v>
      </c>
      <c r="AV144" s="13" t="s">
        <v>79</v>
      </c>
      <c r="AW144" s="13" t="s">
        <v>31</v>
      </c>
      <c r="AX144" s="13" t="s">
        <v>77</v>
      </c>
      <c r="AY144" s="236" t="s">
        <v>119</v>
      </c>
    </row>
    <row r="145" s="2" customFormat="1" ht="16.5" customHeight="1">
      <c r="A145" s="40"/>
      <c r="B145" s="41"/>
      <c r="C145" s="237" t="s">
        <v>223</v>
      </c>
      <c r="D145" s="237" t="s">
        <v>135</v>
      </c>
      <c r="E145" s="238" t="s">
        <v>264</v>
      </c>
      <c r="F145" s="239" t="s">
        <v>265</v>
      </c>
      <c r="G145" s="240" t="s">
        <v>138</v>
      </c>
      <c r="H145" s="241">
        <v>1117</v>
      </c>
      <c r="I145" s="242"/>
      <c r="J145" s="243">
        <f>ROUND(I145*H145,2)</f>
        <v>0</v>
      </c>
      <c r="K145" s="239" t="s">
        <v>449</v>
      </c>
      <c r="L145" s="46"/>
      <c r="M145" s="244" t="s">
        <v>19</v>
      </c>
      <c r="N145" s="245" t="s">
        <v>40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127</v>
      </c>
      <c r="AT145" s="218" t="s">
        <v>135</v>
      </c>
      <c r="AU145" s="218" t="s">
        <v>79</v>
      </c>
      <c r="AY145" s="19" t="s">
        <v>119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77</v>
      </c>
      <c r="BK145" s="219">
        <f>ROUND(I145*H145,2)</f>
        <v>0</v>
      </c>
      <c r="BL145" s="19" t="s">
        <v>127</v>
      </c>
      <c r="BM145" s="218" t="s">
        <v>472</v>
      </c>
    </row>
    <row r="146" s="2" customFormat="1">
      <c r="A146" s="40"/>
      <c r="B146" s="41"/>
      <c r="C146" s="42"/>
      <c r="D146" s="220" t="s">
        <v>129</v>
      </c>
      <c r="E146" s="42"/>
      <c r="F146" s="221" t="s">
        <v>267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129</v>
      </c>
      <c r="AU146" s="19" t="s">
        <v>79</v>
      </c>
    </row>
    <row r="147" s="13" customFormat="1">
      <c r="A147" s="13"/>
      <c r="B147" s="226"/>
      <c r="C147" s="227"/>
      <c r="D147" s="220" t="s">
        <v>132</v>
      </c>
      <c r="E147" s="228" t="s">
        <v>19</v>
      </c>
      <c r="F147" s="229" t="s">
        <v>454</v>
      </c>
      <c r="G147" s="227"/>
      <c r="H147" s="230">
        <v>1117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132</v>
      </c>
      <c r="AU147" s="236" t="s">
        <v>79</v>
      </c>
      <c r="AV147" s="13" t="s">
        <v>79</v>
      </c>
      <c r="AW147" s="13" t="s">
        <v>31</v>
      </c>
      <c r="AX147" s="13" t="s">
        <v>77</v>
      </c>
      <c r="AY147" s="236" t="s">
        <v>119</v>
      </c>
    </row>
    <row r="148" s="2" customFormat="1" ht="16.5" customHeight="1">
      <c r="A148" s="40"/>
      <c r="B148" s="41"/>
      <c r="C148" s="237" t="s">
        <v>234</v>
      </c>
      <c r="D148" s="237" t="s">
        <v>135</v>
      </c>
      <c r="E148" s="238" t="s">
        <v>270</v>
      </c>
      <c r="F148" s="239" t="s">
        <v>271</v>
      </c>
      <c r="G148" s="240" t="s">
        <v>138</v>
      </c>
      <c r="H148" s="241">
        <v>1117</v>
      </c>
      <c r="I148" s="242"/>
      <c r="J148" s="243">
        <f>ROUND(I148*H148,2)</f>
        <v>0</v>
      </c>
      <c r="K148" s="239" t="s">
        <v>449</v>
      </c>
      <c r="L148" s="46"/>
      <c r="M148" s="244" t="s">
        <v>19</v>
      </c>
      <c r="N148" s="245" t="s">
        <v>40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127</v>
      </c>
      <c r="AT148" s="218" t="s">
        <v>135</v>
      </c>
      <c r="AU148" s="218" t="s">
        <v>79</v>
      </c>
      <c r="AY148" s="19" t="s">
        <v>119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77</v>
      </c>
      <c r="BK148" s="219">
        <f>ROUND(I148*H148,2)</f>
        <v>0</v>
      </c>
      <c r="BL148" s="19" t="s">
        <v>127</v>
      </c>
      <c r="BM148" s="218" t="s">
        <v>473</v>
      </c>
    </row>
    <row r="149" s="2" customFormat="1">
      <c r="A149" s="40"/>
      <c r="B149" s="41"/>
      <c r="C149" s="42"/>
      <c r="D149" s="220" t="s">
        <v>129</v>
      </c>
      <c r="E149" s="42"/>
      <c r="F149" s="221" t="s">
        <v>273</v>
      </c>
      <c r="G149" s="42"/>
      <c r="H149" s="42"/>
      <c r="I149" s="222"/>
      <c r="J149" s="42"/>
      <c r="K149" s="42"/>
      <c r="L149" s="46"/>
      <c r="M149" s="223"/>
      <c r="N149" s="224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129</v>
      </c>
      <c r="AU149" s="19" t="s">
        <v>79</v>
      </c>
    </row>
    <row r="150" s="13" customFormat="1">
      <c r="A150" s="13"/>
      <c r="B150" s="226"/>
      <c r="C150" s="227"/>
      <c r="D150" s="220" t="s">
        <v>132</v>
      </c>
      <c r="E150" s="228" t="s">
        <v>19</v>
      </c>
      <c r="F150" s="229" t="s">
        <v>454</v>
      </c>
      <c r="G150" s="227"/>
      <c r="H150" s="230">
        <v>1117</v>
      </c>
      <c r="I150" s="231"/>
      <c r="J150" s="227"/>
      <c r="K150" s="227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132</v>
      </c>
      <c r="AU150" s="236" t="s">
        <v>79</v>
      </c>
      <c r="AV150" s="13" t="s">
        <v>79</v>
      </c>
      <c r="AW150" s="13" t="s">
        <v>31</v>
      </c>
      <c r="AX150" s="13" t="s">
        <v>77</v>
      </c>
      <c r="AY150" s="236" t="s">
        <v>119</v>
      </c>
    </row>
    <row r="151" s="2" customFormat="1" ht="16.5" customHeight="1">
      <c r="A151" s="40"/>
      <c r="B151" s="41"/>
      <c r="C151" s="237" t="s">
        <v>242</v>
      </c>
      <c r="D151" s="237" t="s">
        <v>135</v>
      </c>
      <c r="E151" s="238" t="s">
        <v>275</v>
      </c>
      <c r="F151" s="239" t="s">
        <v>276</v>
      </c>
      <c r="G151" s="240" t="s">
        <v>138</v>
      </c>
      <c r="H151" s="241">
        <v>1117</v>
      </c>
      <c r="I151" s="242"/>
      <c r="J151" s="243">
        <f>ROUND(I151*H151,2)</f>
        <v>0</v>
      </c>
      <c r="K151" s="239" t="s">
        <v>449</v>
      </c>
      <c r="L151" s="46"/>
      <c r="M151" s="244" t="s">
        <v>19</v>
      </c>
      <c r="N151" s="245" t="s">
        <v>40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127</v>
      </c>
      <c r="AT151" s="218" t="s">
        <v>135</v>
      </c>
      <c r="AU151" s="218" t="s">
        <v>79</v>
      </c>
      <c r="AY151" s="19" t="s">
        <v>119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77</v>
      </c>
      <c r="BK151" s="219">
        <f>ROUND(I151*H151,2)</f>
        <v>0</v>
      </c>
      <c r="BL151" s="19" t="s">
        <v>127</v>
      </c>
      <c r="BM151" s="218" t="s">
        <v>474</v>
      </c>
    </row>
    <row r="152" s="2" customFormat="1">
      <c r="A152" s="40"/>
      <c r="B152" s="41"/>
      <c r="C152" s="42"/>
      <c r="D152" s="220" t="s">
        <v>129</v>
      </c>
      <c r="E152" s="42"/>
      <c r="F152" s="221" t="s">
        <v>278</v>
      </c>
      <c r="G152" s="42"/>
      <c r="H152" s="42"/>
      <c r="I152" s="222"/>
      <c r="J152" s="42"/>
      <c r="K152" s="42"/>
      <c r="L152" s="46"/>
      <c r="M152" s="223"/>
      <c r="N152" s="224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129</v>
      </c>
      <c r="AU152" s="19" t="s">
        <v>79</v>
      </c>
    </row>
    <row r="153" s="13" customFormat="1">
      <c r="A153" s="13"/>
      <c r="B153" s="226"/>
      <c r="C153" s="227"/>
      <c r="D153" s="220" t="s">
        <v>132</v>
      </c>
      <c r="E153" s="228" t="s">
        <v>19</v>
      </c>
      <c r="F153" s="229" t="s">
        <v>454</v>
      </c>
      <c r="G153" s="227"/>
      <c r="H153" s="230">
        <v>1117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132</v>
      </c>
      <c r="AU153" s="236" t="s">
        <v>79</v>
      </c>
      <c r="AV153" s="13" t="s">
        <v>79</v>
      </c>
      <c r="AW153" s="13" t="s">
        <v>31</v>
      </c>
      <c r="AX153" s="13" t="s">
        <v>77</v>
      </c>
      <c r="AY153" s="236" t="s">
        <v>119</v>
      </c>
    </row>
    <row r="154" s="2" customFormat="1" ht="21.75" customHeight="1">
      <c r="A154" s="40"/>
      <c r="B154" s="41"/>
      <c r="C154" s="237" t="s">
        <v>231</v>
      </c>
      <c r="D154" s="237" t="s">
        <v>135</v>
      </c>
      <c r="E154" s="238" t="s">
        <v>281</v>
      </c>
      <c r="F154" s="239" t="s">
        <v>282</v>
      </c>
      <c r="G154" s="240" t="s">
        <v>138</v>
      </c>
      <c r="H154" s="241">
        <v>1117</v>
      </c>
      <c r="I154" s="242"/>
      <c r="J154" s="243">
        <f>ROUND(I154*H154,2)</f>
        <v>0</v>
      </c>
      <c r="K154" s="239" t="s">
        <v>449</v>
      </c>
      <c r="L154" s="46"/>
      <c r="M154" s="244" t="s">
        <v>19</v>
      </c>
      <c r="N154" s="245" t="s">
        <v>40</v>
      </c>
      <c r="O154" s="86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8" t="s">
        <v>127</v>
      </c>
      <c r="AT154" s="218" t="s">
        <v>135</v>
      </c>
      <c r="AU154" s="218" t="s">
        <v>79</v>
      </c>
      <c r="AY154" s="19" t="s">
        <v>119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9" t="s">
        <v>77</v>
      </c>
      <c r="BK154" s="219">
        <f>ROUND(I154*H154,2)</f>
        <v>0</v>
      </c>
      <c r="BL154" s="19" t="s">
        <v>127</v>
      </c>
      <c r="BM154" s="218" t="s">
        <v>475</v>
      </c>
    </row>
    <row r="155" s="2" customFormat="1">
      <c r="A155" s="40"/>
      <c r="B155" s="41"/>
      <c r="C155" s="42"/>
      <c r="D155" s="220" t="s">
        <v>129</v>
      </c>
      <c r="E155" s="42"/>
      <c r="F155" s="221" t="s">
        <v>284</v>
      </c>
      <c r="G155" s="42"/>
      <c r="H155" s="42"/>
      <c r="I155" s="222"/>
      <c r="J155" s="42"/>
      <c r="K155" s="42"/>
      <c r="L155" s="46"/>
      <c r="M155" s="223"/>
      <c r="N155" s="224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129</v>
      </c>
      <c r="AU155" s="19" t="s">
        <v>79</v>
      </c>
    </row>
    <row r="156" s="13" customFormat="1">
      <c r="A156" s="13"/>
      <c r="B156" s="226"/>
      <c r="C156" s="227"/>
      <c r="D156" s="220" t="s">
        <v>132</v>
      </c>
      <c r="E156" s="228" t="s">
        <v>19</v>
      </c>
      <c r="F156" s="229" t="s">
        <v>454</v>
      </c>
      <c r="G156" s="227"/>
      <c r="H156" s="230">
        <v>1117</v>
      </c>
      <c r="I156" s="231"/>
      <c r="J156" s="227"/>
      <c r="K156" s="227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132</v>
      </c>
      <c r="AU156" s="236" t="s">
        <v>79</v>
      </c>
      <c r="AV156" s="13" t="s">
        <v>79</v>
      </c>
      <c r="AW156" s="13" t="s">
        <v>31</v>
      </c>
      <c r="AX156" s="13" t="s">
        <v>77</v>
      </c>
      <c r="AY156" s="236" t="s">
        <v>119</v>
      </c>
    </row>
    <row r="157" s="2" customFormat="1" ht="16.5" customHeight="1">
      <c r="A157" s="40"/>
      <c r="B157" s="41"/>
      <c r="C157" s="237" t="s">
        <v>145</v>
      </c>
      <c r="D157" s="237" t="s">
        <v>135</v>
      </c>
      <c r="E157" s="238" t="s">
        <v>476</v>
      </c>
      <c r="F157" s="239" t="s">
        <v>477</v>
      </c>
      <c r="G157" s="240" t="s">
        <v>138</v>
      </c>
      <c r="H157" s="241">
        <v>30</v>
      </c>
      <c r="I157" s="242"/>
      <c r="J157" s="243">
        <f>ROUND(I157*H157,2)</f>
        <v>0</v>
      </c>
      <c r="K157" s="239" t="s">
        <v>449</v>
      </c>
      <c r="L157" s="46"/>
      <c r="M157" s="244" t="s">
        <v>19</v>
      </c>
      <c r="N157" s="245" t="s">
        <v>40</v>
      </c>
      <c r="O157" s="86"/>
      <c r="P157" s="216">
        <f>O157*H157</f>
        <v>0</v>
      </c>
      <c r="Q157" s="216">
        <v>0.1837</v>
      </c>
      <c r="R157" s="216">
        <f>Q157*H157</f>
        <v>5.5110000000000001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127</v>
      </c>
      <c r="AT157" s="218" t="s">
        <v>135</v>
      </c>
      <c r="AU157" s="218" t="s">
        <v>79</v>
      </c>
      <c r="AY157" s="19" t="s">
        <v>119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9" t="s">
        <v>77</v>
      </c>
      <c r="BK157" s="219">
        <f>ROUND(I157*H157,2)</f>
        <v>0</v>
      </c>
      <c r="BL157" s="19" t="s">
        <v>127</v>
      </c>
      <c r="BM157" s="218" t="s">
        <v>478</v>
      </c>
    </row>
    <row r="158" s="2" customFormat="1">
      <c r="A158" s="40"/>
      <c r="B158" s="41"/>
      <c r="C158" s="42"/>
      <c r="D158" s="220" t="s">
        <v>129</v>
      </c>
      <c r="E158" s="42"/>
      <c r="F158" s="221" t="s">
        <v>479</v>
      </c>
      <c r="G158" s="42"/>
      <c r="H158" s="42"/>
      <c r="I158" s="222"/>
      <c r="J158" s="42"/>
      <c r="K158" s="42"/>
      <c r="L158" s="46"/>
      <c r="M158" s="223"/>
      <c r="N158" s="224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129</v>
      </c>
      <c r="AU158" s="19" t="s">
        <v>79</v>
      </c>
    </row>
    <row r="159" s="2" customFormat="1">
      <c r="A159" s="40"/>
      <c r="B159" s="41"/>
      <c r="C159" s="42"/>
      <c r="D159" s="220" t="s">
        <v>130</v>
      </c>
      <c r="E159" s="42"/>
      <c r="F159" s="225" t="s">
        <v>480</v>
      </c>
      <c r="G159" s="42"/>
      <c r="H159" s="42"/>
      <c r="I159" s="222"/>
      <c r="J159" s="42"/>
      <c r="K159" s="42"/>
      <c r="L159" s="46"/>
      <c r="M159" s="223"/>
      <c r="N159" s="224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130</v>
      </c>
      <c r="AU159" s="19" t="s">
        <v>79</v>
      </c>
    </row>
    <row r="160" s="2" customFormat="1" ht="16.5" customHeight="1">
      <c r="A160" s="40"/>
      <c r="B160" s="41"/>
      <c r="C160" s="237" t="s">
        <v>263</v>
      </c>
      <c r="D160" s="237" t="s">
        <v>135</v>
      </c>
      <c r="E160" s="238" t="s">
        <v>287</v>
      </c>
      <c r="F160" s="239" t="s">
        <v>288</v>
      </c>
      <c r="G160" s="240" t="s">
        <v>138</v>
      </c>
      <c r="H160" s="241">
        <v>2.5</v>
      </c>
      <c r="I160" s="242"/>
      <c r="J160" s="243">
        <f>ROUND(I160*H160,2)</f>
        <v>0</v>
      </c>
      <c r="K160" s="239" t="s">
        <v>449</v>
      </c>
      <c r="L160" s="46"/>
      <c r="M160" s="244" t="s">
        <v>19</v>
      </c>
      <c r="N160" s="245" t="s">
        <v>40</v>
      </c>
      <c r="O160" s="86"/>
      <c r="P160" s="216">
        <f>O160*H160</f>
        <v>0</v>
      </c>
      <c r="Q160" s="216">
        <v>0.084250000000000005</v>
      </c>
      <c r="R160" s="216">
        <f>Q160*H160</f>
        <v>0.21062500000000001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127</v>
      </c>
      <c r="AT160" s="218" t="s">
        <v>135</v>
      </c>
      <c r="AU160" s="218" t="s">
        <v>79</v>
      </c>
      <c r="AY160" s="19" t="s">
        <v>119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9" t="s">
        <v>77</v>
      </c>
      <c r="BK160" s="219">
        <f>ROUND(I160*H160,2)</f>
        <v>0</v>
      </c>
      <c r="BL160" s="19" t="s">
        <v>127</v>
      </c>
      <c r="BM160" s="218" t="s">
        <v>481</v>
      </c>
    </row>
    <row r="161" s="2" customFormat="1">
      <c r="A161" s="40"/>
      <c r="B161" s="41"/>
      <c r="C161" s="42"/>
      <c r="D161" s="220" t="s">
        <v>129</v>
      </c>
      <c r="E161" s="42"/>
      <c r="F161" s="221" t="s">
        <v>290</v>
      </c>
      <c r="G161" s="42"/>
      <c r="H161" s="42"/>
      <c r="I161" s="222"/>
      <c r="J161" s="42"/>
      <c r="K161" s="42"/>
      <c r="L161" s="46"/>
      <c r="M161" s="223"/>
      <c r="N161" s="224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129</v>
      </c>
      <c r="AU161" s="19" t="s">
        <v>79</v>
      </c>
    </row>
    <row r="162" s="14" customFormat="1">
      <c r="A162" s="14"/>
      <c r="B162" s="248"/>
      <c r="C162" s="249"/>
      <c r="D162" s="220" t="s">
        <v>132</v>
      </c>
      <c r="E162" s="250" t="s">
        <v>19</v>
      </c>
      <c r="F162" s="251" t="s">
        <v>232</v>
      </c>
      <c r="G162" s="249"/>
      <c r="H162" s="250" t="s">
        <v>19</v>
      </c>
      <c r="I162" s="252"/>
      <c r="J162" s="249"/>
      <c r="K162" s="249"/>
      <c r="L162" s="253"/>
      <c r="M162" s="254"/>
      <c r="N162" s="255"/>
      <c r="O162" s="255"/>
      <c r="P162" s="255"/>
      <c r="Q162" s="255"/>
      <c r="R162" s="255"/>
      <c r="S162" s="255"/>
      <c r="T162" s="25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7" t="s">
        <v>132</v>
      </c>
      <c r="AU162" s="257" t="s">
        <v>79</v>
      </c>
      <c r="AV162" s="14" t="s">
        <v>77</v>
      </c>
      <c r="AW162" s="14" t="s">
        <v>31</v>
      </c>
      <c r="AX162" s="14" t="s">
        <v>69</v>
      </c>
      <c r="AY162" s="257" t="s">
        <v>119</v>
      </c>
    </row>
    <row r="163" s="13" customFormat="1">
      <c r="A163" s="13"/>
      <c r="B163" s="226"/>
      <c r="C163" s="227"/>
      <c r="D163" s="220" t="s">
        <v>132</v>
      </c>
      <c r="E163" s="228" t="s">
        <v>19</v>
      </c>
      <c r="F163" s="229" t="s">
        <v>256</v>
      </c>
      <c r="G163" s="227"/>
      <c r="H163" s="230">
        <v>2.5</v>
      </c>
      <c r="I163" s="231"/>
      <c r="J163" s="227"/>
      <c r="K163" s="227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132</v>
      </c>
      <c r="AU163" s="236" t="s">
        <v>79</v>
      </c>
      <c r="AV163" s="13" t="s">
        <v>79</v>
      </c>
      <c r="AW163" s="13" t="s">
        <v>31</v>
      </c>
      <c r="AX163" s="13" t="s">
        <v>69</v>
      </c>
      <c r="AY163" s="236" t="s">
        <v>119</v>
      </c>
    </row>
    <row r="164" s="15" customFormat="1">
      <c r="A164" s="15"/>
      <c r="B164" s="258"/>
      <c r="C164" s="259"/>
      <c r="D164" s="220" t="s">
        <v>132</v>
      </c>
      <c r="E164" s="260" t="s">
        <v>19</v>
      </c>
      <c r="F164" s="261" t="s">
        <v>150</v>
      </c>
      <c r="G164" s="259"/>
      <c r="H164" s="262">
        <v>2.5</v>
      </c>
      <c r="I164" s="263"/>
      <c r="J164" s="259"/>
      <c r="K164" s="259"/>
      <c r="L164" s="264"/>
      <c r="M164" s="265"/>
      <c r="N164" s="266"/>
      <c r="O164" s="266"/>
      <c r="P164" s="266"/>
      <c r="Q164" s="266"/>
      <c r="R164" s="266"/>
      <c r="S164" s="266"/>
      <c r="T164" s="26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8" t="s">
        <v>132</v>
      </c>
      <c r="AU164" s="268" t="s">
        <v>79</v>
      </c>
      <c r="AV164" s="15" t="s">
        <v>127</v>
      </c>
      <c r="AW164" s="15" t="s">
        <v>31</v>
      </c>
      <c r="AX164" s="15" t="s">
        <v>77</v>
      </c>
      <c r="AY164" s="268" t="s">
        <v>119</v>
      </c>
    </row>
    <row r="165" s="2" customFormat="1" ht="16.5" customHeight="1">
      <c r="A165" s="40"/>
      <c r="B165" s="41"/>
      <c r="C165" s="206" t="s">
        <v>269</v>
      </c>
      <c r="D165" s="206" t="s">
        <v>121</v>
      </c>
      <c r="E165" s="207" t="s">
        <v>296</v>
      </c>
      <c r="F165" s="208" t="s">
        <v>297</v>
      </c>
      <c r="G165" s="209" t="s">
        <v>138</v>
      </c>
      <c r="H165" s="210">
        <v>0.247</v>
      </c>
      <c r="I165" s="211"/>
      <c r="J165" s="212">
        <f>ROUND(I165*H165,2)</f>
        <v>0</v>
      </c>
      <c r="K165" s="208" t="s">
        <v>449</v>
      </c>
      <c r="L165" s="213"/>
      <c r="M165" s="214" t="s">
        <v>19</v>
      </c>
      <c r="N165" s="215" t="s">
        <v>40</v>
      </c>
      <c r="O165" s="86"/>
      <c r="P165" s="216">
        <f>O165*H165</f>
        <v>0</v>
      </c>
      <c r="Q165" s="216">
        <v>0.13100000000000001</v>
      </c>
      <c r="R165" s="216">
        <f>Q165*H165</f>
        <v>0.032357000000000004</v>
      </c>
      <c r="S165" s="216">
        <v>0</v>
      </c>
      <c r="T165" s="217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8" t="s">
        <v>126</v>
      </c>
      <c r="AT165" s="218" t="s">
        <v>121</v>
      </c>
      <c r="AU165" s="218" t="s">
        <v>79</v>
      </c>
      <c r="AY165" s="19" t="s">
        <v>119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9" t="s">
        <v>77</v>
      </c>
      <c r="BK165" s="219">
        <f>ROUND(I165*H165,2)</f>
        <v>0</v>
      </c>
      <c r="BL165" s="19" t="s">
        <v>127</v>
      </c>
      <c r="BM165" s="218" t="s">
        <v>482</v>
      </c>
    </row>
    <row r="166" s="2" customFormat="1">
      <c r="A166" s="40"/>
      <c r="B166" s="41"/>
      <c r="C166" s="42"/>
      <c r="D166" s="220" t="s">
        <v>129</v>
      </c>
      <c r="E166" s="42"/>
      <c r="F166" s="221" t="s">
        <v>297</v>
      </c>
      <c r="G166" s="42"/>
      <c r="H166" s="42"/>
      <c r="I166" s="222"/>
      <c r="J166" s="42"/>
      <c r="K166" s="42"/>
      <c r="L166" s="46"/>
      <c r="M166" s="223"/>
      <c r="N166" s="224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129</v>
      </c>
      <c r="AU166" s="19" t="s">
        <v>79</v>
      </c>
    </row>
    <row r="167" s="12" customFormat="1" ht="22.8" customHeight="1">
      <c r="A167" s="12"/>
      <c r="B167" s="190"/>
      <c r="C167" s="191"/>
      <c r="D167" s="192" t="s">
        <v>68</v>
      </c>
      <c r="E167" s="204" t="s">
        <v>126</v>
      </c>
      <c r="F167" s="204" t="s">
        <v>312</v>
      </c>
      <c r="G167" s="191"/>
      <c r="H167" s="191"/>
      <c r="I167" s="194"/>
      <c r="J167" s="205">
        <f>BK167</f>
        <v>0</v>
      </c>
      <c r="K167" s="191"/>
      <c r="L167" s="196"/>
      <c r="M167" s="197"/>
      <c r="N167" s="198"/>
      <c r="O167" s="198"/>
      <c r="P167" s="199">
        <f>SUM(P168:P173)</f>
        <v>0</v>
      </c>
      <c r="Q167" s="198"/>
      <c r="R167" s="199">
        <f>SUM(R168:R173)</f>
        <v>3.0430000000000001</v>
      </c>
      <c r="S167" s="198"/>
      <c r="T167" s="200">
        <f>SUM(T168:T173)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1" t="s">
        <v>77</v>
      </c>
      <c r="AT167" s="202" t="s">
        <v>68</v>
      </c>
      <c r="AU167" s="202" t="s">
        <v>77</v>
      </c>
      <c r="AY167" s="201" t="s">
        <v>119</v>
      </c>
      <c r="BK167" s="203">
        <f>SUM(BK168:BK173)</f>
        <v>0</v>
      </c>
    </row>
    <row r="168" s="2" customFormat="1" ht="16.5" customHeight="1">
      <c r="A168" s="40"/>
      <c r="B168" s="41"/>
      <c r="C168" s="237" t="s">
        <v>7</v>
      </c>
      <c r="D168" s="237" t="s">
        <v>135</v>
      </c>
      <c r="E168" s="238" t="s">
        <v>483</v>
      </c>
      <c r="F168" s="239" t="s">
        <v>484</v>
      </c>
      <c r="G168" s="240" t="s">
        <v>316</v>
      </c>
      <c r="H168" s="241">
        <v>2</v>
      </c>
      <c r="I168" s="242"/>
      <c r="J168" s="243">
        <f>ROUND(I168*H168,2)</f>
        <v>0</v>
      </c>
      <c r="K168" s="239" t="s">
        <v>449</v>
      </c>
      <c r="L168" s="46"/>
      <c r="M168" s="244" t="s">
        <v>19</v>
      </c>
      <c r="N168" s="245" t="s">
        <v>40</v>
      </c>
      <c r="O168" s="86"/>
      <c r="P168" s="216">
        <f>O168*H168</f>
        <v>0</v>
      </c>
      <c r="Q168" s="216">
        <v>0.42368</v>
      </c>
      <c r="R168" s="216">
        <f>Q168*H168</f>
        <v>0.84736</v>
      </c>
      <c r="S168" s="216">
        <v>0</v>
      </c>
      <c r="T168" s="21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8" t="s">
        <v>127</v>
      </c>
      <c r="AT168" s="218" t="s">
        <v>135</v>
      </c>
      <c r="AU168" s="218" t="s">
        <v>79</v>
      </c>
      <c r="AY168" s="19" t="s">
        <v>119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9" t="s">
        <v>77</v>
      </c>
      <c r="BK168" s="219">
        <f>ROUND(I168*H168,2)</f>
        <v>0</v>
      </c>
      <c r="BL168" s="19" t="s">
        <v>127</v>
      </c>
      <c r="BM168" s="218" t="s">
        <v>485</v>
      </c>
    </row>
    <row r="169" s="2" customFormat="1">
      <c r="A169" s="40"/>
      <c r="B169" s="41"/>
      <c r="C169" s="42"/>
      <c r="D169" s="220" t="s">
        <v>129</v>
      </c>
      <c r="E169" s="42"/>
      <c r="F169" s="221" t="s">
        <v>484</v>
      </c>
      <c r="G169" s="42"/>
      <c r="H169" s="42"/>
      <c r="I169" s="222"/>
      <c r="J169" s="42"/>
      <c r="K169" s="42"/>
      <c r="L169" s="46"/>
      <c r="M169" s="223"/>
      <c r="N169" s="224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129</v>
      </c>
      <c r="AU169" s="19" t="s">
        <v>79</v>
      </c>
    </row>
    <row r="170" s="2" customFormat="1" ht="16.5" customHeight="1">
      <c r="A170" s="40"/>
      <c r="B170" s="41"/>
      <c r="C170" s="237" t="s">
        <v>280</v>
      </c>
      <c r="D170" s="237" t="s">
        <v>135</v>
      </c>
      <c r="E170" s="238" t="s">
        <v>314</v>
      </c>
      <c r="F170" s="239" t="s">
        <v>315</v>
      </c>
      <c r="G170" s="240" t="s">
        <v>316</v>
      </c>
      <c r="H170" s="241">
        <v>3</v>
      </c>
      <c r="I170" s="242"/>
      <c r="J170" s="243">
        <f>ROUND(I170*H170,2)</f>
        <v>0</v>
      </c>
      <c r="K170" s="239" t="s">
        <v>449</v>
      </c>
      <c r="L170" s="46"/>
      <c r="M170" s="244" t="s">
        <v>19</v>
      </c>
      <c r="N170" s="245" t="s">
        <v>40</v>
      </c>
      <c r="O170" s="86"/>
      <c r="P170" s="216">
        <f>O170*H170</f>
        <v>0</v>
      </c>
      <c r="Q170" s="216">
        <v>0.42080000000000001</v>
      </c>
      <c r="R170" s="216">
        <f>Q170*H170</f>
        <v>1.2624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127</v>
      </c>
      <c r="AT170" s="218" t="s">
        <v>135</v>
      </c>
      <c r="AU170" s="218" t="s">
        <v>79</v>
      </c>
      <c r="AY170" s="19" t="s">
        <v>119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9" t="s">
        <v>77</v>
      </c>
      <c r="BK170" s="219">
        <f>ROUND(I170*H170,2)</f>
        <v>0</v>
      </c>
      <c r="BL170" s="19" t="s">
        <v>127</v>
      </c>
      <c r="BM170" s="218" t="s">
        <v>486</v>
      </c>
    </row>
    <row r="171" s="2" customFormat="1">
      <c r="A171" s="40"/>
      <c r="B171" s="41"/>
      <c r="C171" s="42"/>
      <c r="D171" s="220" t="s">
        <v>129</v>
      </c>
      <c r="E171" s="42"/>
      <c r="F171" s="221" t="s">
        <v>315</v>
      </c>
      <c r="G171" s="42"/>
      <c r="H171" s="42"/>
      <c r="I171" s="222"/>
      <c r="J171" s="42"/>
      <c r="K171" s="42"/>
      <c r="L171" s="46"/>
      <c r="M171" s="223"/>
      <c r="N171" s="224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129</v>
      </c>
      <c r="AU171" s="19" t="s">
        <v>79</v>
      </c>
    </row>
    <row r="172" s="2" customFormat="1" ht="21.75" customHeight="1">
      <c r="A172" s="40"/>
      <c r="B172" s="41"/>
      <c r="C172" s="237" t="s">
        <v>286</v>
      </c>
      <c r="D172" s="237" t="s">
        <v>135</v>
      </c>
      <c r="E172" s="238" t="s">
        <v>320</v>
      </c>
      <c r="F172" s="239" t="s">
        <v>321</v>
      </c>
      <c r="G172" s="240" t="s">
        <v>316</v>
      </c>
      <c r="H172" s="241">
        <v>3</v>
      </c>
      <c r="I172" s="242"/>
      <c r="J172" s="243">
        <f>ROUND(I172*H172,2)</f>
        <v>0</v>
      </c>
      <c r="K172" s="239" t="s">
        <v>449</v>
      </c>
      <c r="L172" s="46"/>
      <c r="M172" s="244" t="s">
        <v>19</v>
      </c>
      <c r="N172" s="245" t="s">
        <v>40</v>
      </c>
      <c r="O172" s="86"/>
      <c r="P172" s="216">
        <f>O172*H172</f>
        <v>0</v>
      </c>
      <c r="Q172" s="216">
        <v>0.31108000000000002</v>
      </c>
      <c r="R172" s="216">
        <f>Q172*H172</f>
        <v>0.93324000000000007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127</v>
      </c>
      <c r="AT172" s="218" t="s">
        <v>135</v>
      </c>
      <c r="AU172" s="218" t="s">
        <v>79</v>
      </c>
      <c r="AY172" s="19" t="s">
        <v>119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9" t="s">
        <v>77</v>
      </c>
      <c r="BK172" s="219">
        <f>ROUND(I172*H172,2)</f>
        <v>0</v>
      </c>
      <c r="BL172" s="19" t="s">
        <v>127</v>
      </c>
      <c r="BM172" s="218" t="s">
        <v>487</v>
      </c>
    </row>
    <row r="173" s="2" customFormat="1">
      <c r="A173" s="40"/>
      <c r="B173" s="41"/>
      <c r="C173" s="42"/>
      <c r="D173" s="220" t="s">
        <v>129</v>
      </c>
      <c r="E173" s="42"/>
      <c r="F173" s="221" t="s">
        <v>323</v>
      </c>
      <c r="G173" s="42"/>
      <c r="H173" s="42"/>
      <c r="I173" s="222"/>
      <c r="J173" s="42"/>
      <c r="K173" s="42"/>
      <c r="L173" s="46"/>
      <c r="M173" s="223"/>
      <c r="N173" s="224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129</v>
      </c>
      <c r="AU173" s="19" t="s">
        <v>79</v>
      </c>
    </row>
    <row r="174" s="12" customFormat="1" ht="22.8" customHeight="1">
      <c r="A174" s="12"/>
      <c r="B174" s="190"/>
      <c r="C174" s="191"/>
      <c r="D174" s="192" t="s">
        <v>68</v>
      </c>
      <c r="E174" s="204" t="s">
        <v>192</v>
      </c>
      <c r="F174" s="204" t="s">
        <v>325</v>
      </c>
      <c r="G174" s="191"/>
      <c r="H174" s="191"/>
      <c r="I174" s="194"/>
      <c r="J174" s="205">
        <f>BK174</f>
        <v>0</v>
      </c>
      <c r="K174" s="191"/>
      <c r="L174" s="196"/>
      <c r="M174" s="197"/>
      <c r="N174" s="198"/>
      <c r="O174" s="198"/>
      <c r="P174" s="199">
        <f>SUM(P175:P186)</f>
        <v>0</v>
      </c>
      <c r="Q174" s="198"/>
      <c r="R174" s="199">
        <f>SUM(R175:R186)</f>
        <v>21.959109999999999</v>
      </c>
      <c r="S174" s="198"/>
      <c r="T174" s="200">
        <f>SUM(T175:T186)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1" t="s">
        <v>77</v>
      </c>
      <c r="AT174" s="202" t="s">
        <v>68</v>
      </c>
      <c r="AU174" s="202" t="s">
        <v>77</v>
      </c>
      <c r="AY174" s="201" t="s">
        <v>119</v>
      </c>
      <c r="BK174" s="203">
        <f>SUM(BK175:BK186)</f>
        <v>0</v>
      </c>
    </row>
    <row r="175" s="2" customFormat="1" ht="16.5" customHeight="1">
      <c r="A175" s="40"/>
      <c r="B175" s="41"/>
      <c r="C175" s="237" t="s">
        <v>295</v>
      </c>
      <c r="D175" s="237" t="s">
        <v>135</v>
      </c>
      <c r="E175" s="238" t="s">
        <v>351</v>
      </c>
      <c r="F175" s="239" t="s">
        <v>352</v>
      </c>
      <c r="G175" s="240" t="s">
        <v>159</v>
      </c>
      <c r="H175" s="241">
        <v>133</v>
      </c>
      <c r="I175" s="242"/>
      <c r="J175" s="243">
        <f>ROUND(I175*H175,2)</f>
        <v>0</v>
      </c>
      <c r="K175" s="239" t="s">
        <v>449</v>
      </c>
      <c r="L175" s="46"/>
      <c r="M175" s="244" t="s">
        <v>19</v>
      </c>
      <c r="N175" s="245" t="s">
        <v>40</v>
      </c>
      <c r="O175" s="86"/>
      <c r="P175" s="216">
        <f>O175*H175</f>
        <v>0</v>
      </c>
      <c r="Q175" s="216">
        <v>0.14066999999999999</v>
      </c>
      <c r="R175" s="216">
        <f>Q175*H175</f>
        <v>18.709109999999999</v>
      </c>
      <c r="S175" s="216">
        <v>0</v>
      </c>
      <c r="T175" s="217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8" t="s">
        <v>127</v>
      </c>
      <c r="AT175" s="218" t="s">
        <v>135</v>
      </c>
      <c r="AU175" s="218" t="s">
        <v>79</v>
      </c>
      <c r="AY175" s="19" t="s">
        <v>119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9" t="s">
        <v>77</v>
      </c>
      <c r="BK175" s="219">
        <f>ROUND(I175*H175,2)</f>
        <v>0</v>
      </c>
      <c r="BL175" s="19" t="s">
        <v>127</v>
      </c>
      <c r="BM175" s="218" t="s">
        <v>488</v>
      </c>
    </row>
    <row r="176" s="2" customFormat="1">
      <c r="A176" s="40"/>
      <c r="B176" s="41"/>
      <c r="C176" s="42"/>
      <c r="D176" s="220" t="s">
        <v>129</v>
      </c>
      <c r="E176" s="42"/>
      <c r="F176" s="221" t="s">
        <v>354</v>
      </c>
      <c r="G176" s="42"/>
      <c r="H176" s="42"/>
      <c r="I176" s="222"/>
      <c r="J176" s="42"/>
      <c r="K176" s="42"/>
      <c r="L176" s="46"/>
      <c r="M176" s="223"/>
      <c r="N176" s="224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129</v>
      </c>
      <c r="AU176" s="19" t="s">
        <v>79</v>
      </c>
    </row>
    <row r="177" s="14" customFormat="1">
      <c r="A177" s="14"/>
      <c r="B177" s="248"/>
      <c r="C177" s="249"/>
      <c r="D177" s="220" t="s">
        <v>132</v>
      </c>
      <c r="E177" s="250" t="s">
        <v>19</v>
      </c>
      <c r="F177" s="251" t="s">
        <v>356</v>
      </c>
      <c r="G177" s="249"/>
      <c r="H177" s="250" t="s">
        <v>19</v>
      </c>
      <c r="I177" s="252"/>
      <c r="J177" s="249"/>
      <c r="K177" s="249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132</v>
      </c>
      <c r="AU177" s="257" t="s">
        <v>79</v>
      </c>
      <c r="AV177" s="14" t="s">
        <v>77</v>
      </c>
      <c r="AW177" s="14" t="s">
        <v>31</v>
      </c>
      <c r="AX177" s="14" t="s">
        <v>69</v>
      </c>
      <c r="AY177" s="257" t="s">
        <v>119</v>
      </c>
    </row>
    <row r="178" s="14" customFormat="1">
      <c r="A178" s="14"/>
      <c r="B178" s="248"/>
      <c r="C178" s="249"/>
      <c r="D178" s="220" t="s">
        <v>132</v>
      </c>
      <c r="E178" s="250" t="s">
        <v>19</v>
      </c>
      <c r="F178" s="251" t="s">
        <v>358</v>
      </c>
      <c r="G178" s="249"/>
      <c r="H178" s="250" t="s">
        <v>19</v>
      </c>
      <c r="I178" s="252"/>
      <c r="J178" s="249"/>
      <c r="K178" s="249"/>
      <c r="L178" s="253"/>
      <c r="M178" s="254"/>
      <c r="N178" s="255"/>
      <c r="O178" s="255"/>
      <c r="P178" s="255"/>
      <c r="Q178" s="255"/>
      <c r="R178" s="255"/>
      <c r="S178" s="255"/>
      <c r="T178" s="25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7" t="s">
        <v>132</v>
      </c>
      <c r="AU178" s="257" t="s">
        <v>79</v>
      </c>
      <c r="AV178" s="14" t="s">
        <v>77</v>
      </c>
      <c r="AW178" s="14" t="s">
        <v>31</v>
      </c>
      <c r="AX178" s="14" t="s">
        <v>69</v>
      </c>
      <c r="AY178" s="257" t="s">
        <v>119</v>
      </c>
    </row>
    <row r="179" s="13" customFormat="1">
      <c r="A179" s="13"/>
      <c r="B179" s="226"/>
      <c r="C179" s="227"/>
      <c r="D179" s="220" t="s">
        <v>132</v>
      </c>
      <c r="E179" s="228" t="s">
        <v>19</v>
      </c>
      <c r="F179" s="229" t="s">
        <v>149</v>
      </c>
      <c r="G179" s="227"/>
      <c r="H179" s="230">
        <v>50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132</v>
      </c>
      <c r="AU179" s="236" t="s">
        <v>79</v>
      </c>
      <c r="AV179" s="13" t="s">
        <v>79</v>
      </c>
      <c r="AW179" s="13" t="s">
        <v>31</v>
      </c>
      <c r="AX179" s="13" t="s">
        <v>69</v>
      </c>
      <c r="AY179" s="236" t="s">
        <v>119</v>
      </c>
    </row>
    <row r="180" s="14" customFormat="1">
      <c r="A180" s="14"/>
      <c r="B180" s="248"/>
      <c r="C180" s="249"/>
      <c r="D180" s="220" t="s">
        <v>132</v>
      </c>
      <c r="E180" s="250" t="s">
        <v>19</v>
      </c>
      <c r="F180" s="251" t="s">
        <v>359</v>
      </c>
      <c r="G180" s="249"/>
      <c r="H180" s="250" t="s">
        <v>19</v>
      </c>
      <c r="I180" s="252"/>
      <c r="J180" s="249"/>
      <c r="K180" s="249"/>
      <c r="L180" s="253"/>
      <c r="M180" s="254"/>
      <c r="N180" s="255"/>
      <c r="O180" s="255"/>
      <c r="P180" s="255"/>
      <c r="Q180" s="255"/>
      <c r="R180" s="255"/>
      <c r="S180" s="255"/>
      <c r="T180" s="25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7" t="s">
        <v>132</v>
      </c>
      <c r="AU180" s="257" t="s">
        <v>79</v>
      </c>
      <c r="AV180" s="14" t="s">
        <v>77</v>
      </c>
      <c r="AW180" s="14" t="s">
        <v>31</v>
      </c>
      <c r="AX180" s="14" t="s">
        <v>69</v>
      </c>
      <c r="AY180" s="257" t="s">
        <v>119</v>
      </c>
    </row>
    <row r="181" s="13" customFormat="1">
      <c r="A181" s="13"/>
      <c r="B181" s="226"/>
      <c r="C181" s="227"/>
      <c r="D181" s="220" t="s">
        <v>132</v>
      </c>
      <c r="E181" s="228" t="s">
        <v>19</v>
      </c>
      <c r="F181" s="229" t="s">
        <v>489</v>
      </c>
      <c r="G181" s="227"/>
      <c r="H181" s="230">
        <v>83</v>
      </c>
      <c r="I181" s="231"/>
      <c r="J181" s="227"/>
      <c r="K181" s="227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132</v>
      </c>
      <c r="AU181" s="236" t="s">
        <v>79</v>
      </c>
      <c r="AV181" s="13" t="s">
        <v>79</v>
      </c>
      <c r="AW181" s="13" t="s">
        <v>31</v>
      </c>
      <c r="AX181" s="13" t="s">
        <v>69</v>
      </c>
      <c r="AY181" s="236" t="s">
        <v>119</v>
      </c>
    </row>
    <row r="182" s="15" customFormat="1">
      <c r="A182" s="15"/>
      <c r="B182" s="258"/>
      <c r="C182" s="259"/>
      <c r="D182" s="220" t="s">
        <v>132</v>
      </c>
      <c r="E182" s="260" t="s">
        <v>19</v>
      </c>
      <c r="F182" s="261" t="s">
        <v>150</v>
      </c>
      <c r="G182" s="259"/>
      <c r="H182" s="262">
        <v>133</v>
      </c>
      <c r="I182" s="263"/>
      <c r="J182" s="259"/>
      <c r="K182" s="259"/>
      <c r="L182" s="264"/>
      <c r="M182" s="265"/>
      <c r="N182" s="266"/>
      <c r="O182" s="266"/>
      <c r="P182" s="266"/>
      <c r="Q182" s="266"/>
      <c r="R182" s="266"/>
      <c r="S182" s="266"/>
      <c r="T182" s="267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8" t="s">
        <v>132</v>
      </c>
      <c r="AU182" s="268" t="s">
        <v>79</v>
      </c>
      <c r="AV182" s="15" t="s">
        <v>127</v>
      </c>
      <c r="AW182" s="15" t="s">
        <v>31</v>
      </c>
      <c r="AX182" s="15" t="s">
        <v>77</v>
      </c>
      <c r="AY182" s="268" t="s">
        <v>119</v>
      </c>
    </row>
    <row r="183" s="2" customFormat="1" ht="16.5" customHeight="1">
      <c r="A183" s="40"/>
      <c r="B183" s="41"/>
      <c r="C183" s="206" t="s">
        <v>299</v>
      </c>
      <c r="D183" s="206" t="s">
        <v>121</v>
      </c>
      <c r="E183" s="207" t="s">
        <v>362</v>
      </c>
      <c r="F183" s="208" t="s">
        <v>363</v>
      </c>
      <c r="G183" s="209" t="s">
        <v>159</v>
      </c>
      <c r="H183" s="210">
        <v>50</v>
      </c>
      <c r="I183" s="211"/>
      <c r="J183" s="212">
        <f>ROUND(I183*H183,2)</f>
        <v>0</v>
      </c>
      <c r="K183" s="208" t="s">
        <v>449</v>
      </c>
      <c r="L183" s="213"/>
      <c r="M183" s="214" t="s">
        <v>19</v>
      </c>
      <c r="N183" s="215" t="s">
        <v>40</v>
      </c>
      <c r="O183" s="86"/>
      <c r="P183" s="216">
        <f>O183*H183</f>
        <v>0</v>
      </c>
      <c r="Q183" s="216">
        <v>0.065000000000000002</v>
      </c>
      <c r="R183" s="216">
        <f>Q183*H183</f>
        <v>3.25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126</v>
      </c>
      <c r="AT183" s="218" t="s">
        <v>121</v>
      </c>
      <c r="AU183" s="218" t="s">
        <v>79</v>
      </c>
      <c r="AY183" s="19" t="s">
        <v>119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77</v>
      </c>
      <c r="BK183" s="219">
        <f>ROUND(I183*H183,2)</f>
        <v>0</v>
      </c>
      <c r="BL183" s="19" t="s">
        <v>127</v>
      </c>
      <c r="BM183" s="218" t="s">
        <v>490</v>
      </c>
    </row>
    <row r="184" s="2" customFormat="1">
      <c r="A184" s="40"/>
      <c r="B184" s="41"/>
      <c r="C184" s="42"/>
      <c r="D184" s="220" t="s">
        <v>129</v>
      </c>
      <c r="E184" s="42"/>
      <c r="F184" s="221" t="s">
        <v>363</v>
      </c>
      <c r="G184" s="42"/>
      <c r="H184" s="42"/>
      <c r="I184" s="222"/>
      <c r="J184" s="42"/>
      <c r="K184" s="42"/>
      <c r="L184" s="46"/>
      <c r="M184" s="223"/>
      <c r="N184" s="224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129</v>
      </c>
      <c r="AU184" s="19" t="s">
        <v>79</v>
      </c>
    </row>
    <row r="185" s="14" customFormat="1">
      <c r="A185" s="14"/>
      <c r="B185" s="248"/>
      <c r="C185" s="249"/>
      <c r="D185" s="220" t="s">
        <v>132</v>
      </c>
      <c r="E185" s="250" t="s">
        <v>19</v>
      </c>
      <c r="F185" s="251" t="s">
        <v>365</v>
      </c>
      <c r="G185" s="249"/>
      <c r="H185" s="250" t="s">
        <v>19</v>
      </c>
      <c r="I185" s="252"/>
      <c r="J185" s="249"/>
      <c r="K185" s="249"/>
      <c r="L185" s="253"/>
      <c r="M185" s="254"/>
      <c r="N185" s="255"/>
      <c r="O185" s="255"/>
      <c r="P185" s="255"/>
      <c r="Q185" s="255"/>
      <c r="R185" s="255"/>
      <c r="S185" s="255"/>
      <c r="T185" s="25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7" t="s">
        <v>132</v>
      </c>
      <c r="AU185" s="257" t="s">
        <v>79</v>
      </c>
      <c r="AV185" s="14" t="s">
        <v>77</v>
      </c>
      <c r="AW185" s="14" t="s">
        <v>31</v>
      </c>
      <c r="AX185" s="14" t="s">
        <v>69</v>
      </c>
      <c r="AY185" s="257" t="s">
        <v>119</v>
      </c>
    </row>
    <row r="186" s="13" customFormat="1">
      <c r="A186" s="13"/>
      <c r="B186" s="226"/>
      <c r="C186" s="227"/>
      <c r="D186" s="220" t="s">
        <v>132</v>
      </c>
      <c r="E186" s="228" t="s">
        <v>19</v>
      </c>
      <c r="F186" s="229" t="s">
        <v>149</v>
      </c>
      <c r="G186" s="227"/>
      <c r="H186" s="230">
        <v>50</v>
      </c>
      <c r="I186" s="231"/>
      <c r="J186" s="227"/>
      <c r="K186" s="227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132</v>
      </c>
      <c r="AU186" s="236" t="s">
        <v>79</v>
      </c>
      <c r="AV186" s="13" t="s">
        <v>79</v>
      </c>
      <c r="AW186" s="13" t="s">
        <v>31</v>
      </c>
      <c r="AX186" s="13" t="s">
        <v>77</v>
      </c>
      <c r="AY186" s="236" t="s">
        <v>119</v>
      </c>
    </row>
    <row r="187" s="12" customFormat="1" ht="22.8" customHeight="1">
      <c r="A187" s="12"/>
      <c r="B187" s="190"/>
      <c r="C187" s="191"/>
      <c r="D187" s="192" t="s">
        <v>68</v>
      </c>
      <c r="E187" s="204" t="s">
        <v>373</v>
      </c>
      <c r="F187" s="204" t="s">
        <v>374</v>
      </c>
      <c r="G187" s="191"/>
      <c r="H187" s="191"/>
      <c r="I187" s="194"/>
      <c r="J187" s="205">
        <f>BK187</f>
        <v>0</v>
      </c>
      <c r="K187" s="191"/>
      <c r="L187" s="196"/>
      <c r="M187" s="197"/>
      <c r="N187" s="198"/>
      <c r="O187" s="198"/>
      <c r="P187" s="199">
        <f>SUM(P188:P205)</f>
        <v>0</v>
      </c>
      <c r="Q187" s="198"/>
      <c r="R187" s="199">
        <f>SUM(R188:R205)</f>
        <v>0</v>
      </c>
      <c r="S187" s="198"/>
      <c r="T187" s="200">
        <f>SUM(T188:T205)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1" t="s">
        <v>77</v>
      </c>
      <c r="AT187" s="202" t="s">
        <v>68</v>
      </c>
      <c r="AU187" s="202" t="s">
        <v>77</v>
      </c>
      <c r="AY187" s="201" t="s">
        <v>119</v>
      </c>
      <c r="BK187" s="203">
        <f>SUM(BK188:BK205)</f>
        <v>0</v>
      </c>
    </row>
    <row r="188" s="2" customFormat="1" ht="16.5" customHeight="1">
      <c r="A188" s="40"/>
      <c r="B188" s="41"/>
      <c r="C188" s="237" t="s">
        <v>308</v>
      </c>
      <c r="D188" s="237" t="s">
        <v>135</v>
      </c>
      <c r="E188" s="238" t="s">
        <v>376</v>
      </c>
      <c r="F188" s="239" t="s">
        <v>377</v>
      </c>
      <c r="G188" s="240" t="s">
        <v>213</v>
      </c>
      <c r="H188" s="241">
        <v>353</v>
      </c>
      <c r="I188" s="242"/>
      <c r="J188" s="243">
        <f>ROUND(I188*H188,2)</f>
        <v>0</v>
      </c>
      <c r="K188" s="239" t="s">
        <v>449</v>
      </c>
      <c r="L188" s="46"/>
      <c r="M188" s="244" t="s">
        <v>19</v>
      </c>
      <c r="N188" s="245" t="s">
        <v>40</v>
      </c>
      <c r="O188" s="86"/>
      <c r="P188" s="216">
        <f>O188*H188</f>
        <v>0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8" t="s">
        <v>127</v>
      </c>
      <c r="AT188" s="218" t="s">
        <v>135</v>
      </c>
      <c r="AU188" s="218" t="s">
        <v>79</v>
      </c>
      <c r="AY188" s="19" t="s">
        <v>119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9" t="s">
        <v>77</v>
      </c>
      <c r="BK188" s="219">
        <f>ROUND(I188*H188,2)</f>
        <v>0</v>
      </c>
      <c r="BL188" s="19" t="s">
        <v>127</v>
      </c>
      <c r="BM188" s="218" t="s">
        <v>491</v>
      </c>
    </row>
    <row r="189" s="2" customFormat="1">
      <c r="A189" s="40"/>
      <c r="B189" s="41"/>
      <c r="C189" s="42"/>
      <c r="D189" s="220" t="s">
        <v>129</v>
      </c>
      <c r="E189" s="42"/>
      <c r="F189" s="221" t="s">
        <v>379</v>
      </c>
      <c r="G189" s="42"/>
      <c r="H189" s="42"/>
      <c r="I189" s="222"/>
      <c r="J189" s="42"/>
      <c r="K189" s="42"/>
      <c r="L189" s="46"/>
      <c r="M189" s="223"/>
      <c r="N189" s="224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129</v>
      </c>
      <c r="AU189" s="19" t="s">
        <v>79</v>
      </c>
    </row>
    <row r="190" s="14" customFormat="1">
      <c r="A190" s="14"/>
      <c r="B190" s="248"/>
      <c r="C190" s="249"/>
      <c r="D190" s="220" t="s">
        <v>132</v>
      </c>
      <c r="E190" s="250" t="s">
        <v>19</v>
      </c>
      <c r="F190" s="251" t="s">
        <v>383</v>
      </c>
      <c r="G190" s="249"/>
      <c r="H190" s="250" t="s">
        <v>19</v>
      </c>
      <c r="I190" s="252"/>
      <c r="J190" s="249"/>
      <c r="K190" s="249"/>
      <c r="L190" s="253"/>
      <c r="M190" s="254"/>
      <c r="N190" s="255"/>
      <c r="O190" s="255"/>
      <c r="P190" s="255"/>
      <c r="Q190" s="255"/>
      <c r="R190" s="255"/>
      <c r="S190" s="255"/>
      <c r="T190" s="25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7" t="s">
        <v>132</v>
      </c>
      <c r="AU190" s="257" t="s">
        <v>79</v>
      </c>
      <c r="AV190" s="14" t="s">
        <v>77</v>
      </c>
      <c r="AW190" s="14" t="s">
        <v>31</v>
      </c>
      <c r="AX190" s="14" t="s">
        <v>69</v>
      </c>
      <c r="AY190" s="257" t="s">
        <v>119</v>
      </c>
    </row>
    <row r="191" s="13" customFormat="1">
      <c r="A191" s="13"/>
      <c r="B191" s="226"/>
      <c r="C191" s="227"/>
      <c r="D191" s="220" t="s">
        <v>132</v>
      </c>
      <c r="E191" s="228" t="s">
        <v>19</v>
      </c>
      <c r="F191" s="229" t="s">
        <v>492</v>
      </c>
      <c r="G191" s="227"/>
      <c r="H191" s="230">
        <v>353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132</v>
      </c>
      <c r="AU191" s="236" t="s">
        <v>79</v>
      </c>
      <c r="AV191" s="13" t="s">
        <v>79</v>
      </c>
      <c r="AW191" s="13" t="s">
        <v>31</v>
      </c>
      <c r="AX191" s="13" t="s">
        <v>69</v>
      </c>
      <c r="AY191" s="236" t="s">
        <v>119</v>
      </c>
    </row>
    <row r="192" s="15" customFormat="1">
      <c r="A192" s="15"/>
      <c r="B192" s="258"/>
      <c r="C192" s="259"/>
      <c r="D192" s="220" t="s">
        <v>132</v>
      </c>
      <c r="E192" s="260" t="s">
        <v>19</v>
      </c>
      <c r="F192" s="261" t="s">
        <v>150</v>
      </c>
      <c r="G192" s="259"/>
      <c r="H192" s="262">
        <v>353</v>
      </c>
      <c r="I192" s="263"/>
      <c r="J192" s="259"/>
      <c r="K192" s="259"/>
      <c r="L192" s="264"/>
      <c r="M192" s="265"/>
      <c r="N192" s="266"/>
      <c r="O192" s="266"/>
      <c r="P192" s="266"/>
      <c r="Q192" s="266"/>
      <c r="R192" s="266"/>
      <c r="S192" s="266"/>
      <c r="T192" s="267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8" t="s">
        <v>132</v>
      </c>
      <c r="AU192" s="268" t="s">
        <v>79</v>
      </c>
      <c r="AV192" s="15" t="s">
        <v>127</v>
      </c>
      <c r="AW192" s="15" t="s">
        <v>31</v>
      </c>
      <c r="AX192" s="15" t="s">
        <v>77</v>
      </c>
      <c r="AY192" s="268" t="s">
        <v>119</v>
      </c>
    </row>
    <row r="193" s="2" customFormat="1" ht="16.5" customHeight="1">
      <c r="A193" s="40"/>
      <c r="B193" s="41"/>
      <c r="C193" s="237" t="s">
        <v>313</v>
      </c>
      <c r="D193" s="237" t="s">
        <v>135</v>
      </c>
      <c r="E193" s="238" t="s">
        <v>386</v>
      </c>
      <c r="F193" s="239" t="s">
        <v>387</v>
      </c>
      <c r="G193" s="240" t="s">
        <v>213</v>
      </c>
      <c r="H193" s="241">
        <v>6707</v>
      </c>
      <c r="I193" s="242"/>
      <c r="J193" s="243">
        <f>ROUND(I193*H193,2)</f>
        <v>0</v>
      </c>
      <c r="K193" s="239" t="s">
        <v>449</v>
      </c>
      <c r="L193" s="46"/>
      <c r="M193" s="244" t="s">
        <v>19</v>
      </c>
      <c r="N193" s="245" t="s">
        <v>40</v>
      </c>
      <c r="O193" s="86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8" t="s">
        <v>127</v>
      </c>
      <c r="AT193" s="218" t="s">
        <v>135</v>
      </c>
      <c r="AU193" s="218" t="s">
        <v>79</v>
      </c>
      <c r="AY193" s="19" t="s">
        <v>119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9" t="s">
        <v>77</v>
      </c>
      <c r="BK193" s="219">
        <f>ROUND(I193*H193,2)</f>
        <v>0</v>
      </c>
      <c r="BL193" s="19" t="s">
        <v>127</v>
      </c>
      <c r="BM193" s="218" t="s">
        <v>493</v>
      </c>
    </row>
    <row r="194" s="2" customFormat="1">
      <c r="A194" s="40"/>
      <c r="B194" s="41"/>
      <c r="C194" s="42"/>
      <c r="D194" s="220" t="s">
        <v>129</v>
      </c>
      <c r="E194" s="42"/>
      <c r="F194" s="221" t="s">
        <v>389</v>
      </c>
      <c r="G194" s="42"/>
      <c r="H194" s="42"/>
      <c r="I194" s="222"/>
      <c r="J194" s="42"/>
      <c r="K194" s="42"/>
      <c r="L194" s="46"/>
      <c r="M194" s="223"/>
      <c r="N194" s="224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129</v>
      </c>
      <c r="AU194" s="19" t="s">
        <v>79</v>
      </c>
    </row>
    <row r="195" s="2" customFormat="1">
      <c r="A195" s="40"/>
      <c r="B195" s="41"/>
      <c r="C195" s="42"/>
      <c r="D195" s="220" t="s">
        <v>130</v>
      </c>
      <c r="E195" s="42"/>
      <c r="F195" s="225" t="s">
        <v>391</v>
      </c>
      <c r="G195" s="42"/>
      <c r="H195" s="42"/>
      <c r="I195" s="222"/>
      <c r="J195" s="42"/>
      <c r="K195" s="42"/>
      <c r="L195" s="46"/>
      <c r="M195" s="223"/>
      <c r="N195" s="224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130</v>
      </c>
      <c r="AU195" s="19" t="s">
        <v>79</v>
      </c>
    </row>
    <row r="196" s="14" customFormat="1">
      <c r="A196" s="14"/>
      <c r="B196" s="248"/>
      <c r="C196" s="249"/>
      <c r="D196" s="220" t="s">
        <v>132</v>
      </c>
      <c r="E196" s="250" t="s">
        <v>19</v>
      </c>
      <c r="F196" s="251" t="s">
        <v>383</v>
      </c>
      <c r="G196" s="249"/>
      <c r="H196" s="250" t="s">
        <v>19</v>
      </c>
      <c r="I196" s="252"/>
      <c r="J196" s="249"/>
      <c r="K196" s="249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132</v>
      </c>
      <c r="AU196" s="257" t="s">
        <v>79</v>
      </c>
      <c r="AV196" s="14" t="s">
        <v>77</v>
      </c>
      <c r="AW196" s="14" t="s">
        <v>31</v>
      </c>
      <c r="AX196" s="14" t="s">
        <v>69</v>
      </c>
      <c r="AY196" s="257" t="s">
        <v>119</v>
      </c>
    </row>
    <row r="197" s="13" customFormat="1">
      <c r="A197" s="13"/>
      <c r="B197" s="226"/>
      <c r="C197" s="227"/>
      <c r="D197" s="220" t="s">
        <v>132</v>
      </c>
      <c r="E197" s="228" t="s">
        <v>19</v>
      </c>
      <c r="F197" s="229" t="s">
        <v>492</v>
      </c>
      <c r="G197" s="227"/>
      <c r="H197" s="230">
        <v>353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132</v>
      </c>
      <c r="AU197" s="236" t="s">
        <v>79</v>
      </c>
      <c r="AV197" s="13" t="s">
        <v>79</v>
      </c>
      <c r="AW197" s="13" t="s">
        <v>31</v>
      </c>
      <c r="AX197" s="13" t="s">
        <v>69</v>
      </c>
      <c r="AY197" s="236" t="s">
        <v>119</v>
      </c>
    </row>
    <row r="198" s="15" customFormat="1">
      <c r="A198" s="15"/>
      <c r="B198" s="258"/>
      <c r="C198" s="259"/>
      <c r="D198" s="220" t="s">
        <v>132</v>
      </c>
      <c r="E198" s="260" t="s">
        <v>19</v>
      </c>
      <c r="F198" s="261" t="s">
        <v>150</v>
      </c>
      <c r="G198" s="259"/>
      <c r="H198" s="262">
        <v>353</v>
      </c>
      <c r="I198" s="263"/>
      <c r="J198" s="259"/>
      <c r="K198" s="259"/>
      <c r="L198" s="264"/>
      <c r="M198" s="265"/>
      <c r="N198" s="266"/>
      <c r="O198" s="266"/>
      <c r="P198" s="266"/>
      <c r="Q198" s="266"/>
      <c r="R198" s="266"/>
      <c r="S198" s="266"/>
      <c r="T198" s="267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68" t="s">
        <v>132</v>
      </c>
      <c r="AU198" s="268" t="s">
        <v>79</v>
      </c>
      <c r="AV198" s="15" t="s">
        <v>127</v>
      </c>
      <c r="AW198" s="15" t="s">
        <v>31</v>
      </c>
      <c r="AX198" s="15" t="s">
        <v>77</v>
      </c>
      <c r="AY198" s="268" t="s">
        <v>119</v>
      </c>
    </row>
    <row r="199" s="13" customFormat="1">
      <c r="A199" s="13"/>
      <c r="B199" s="226"/>
      <c r="C199" s="227"/>
      <c r="D199" s="220" t="s">
        <v>132</v>
      </c>
      <c r="E199" s="227"/>
      <c r="F199" s="229" t="s">
        <v>494</v>
      </c>
      <c r="G199" s="227"/>
      <c r="H199" s="230">
        <v>6707</v>
      </c>
      <c r="I199" s="231"/>
      <c r="J199" s="227"/>
      <c r="K199" s="227"/>
      <c r="L199" s="232"/>
      <c r="M199" s="233"/>
      <c r="N199" s="234"/>
      <c r="O199" s="234"/>
      <c r="P199" s="234"/>
      <c r="Q199" s="234"/>
      <c r="R199" s="234"/>
      <c r="S199" s="234"/>
      <c r="T199" s="23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6" t="s">
        <v>132</v>
      </c>
      <c r="AU199" s="236" t="s">
        <v>79</v>
      </c>
      <c r="AV199" s="13" t="s">
        <v>79</v>
      </c>
      <c r="AW199" s="13" t="s">
        <v>4</v>
      </c>
      <c r="AX199" s="13" t="s">
        <v>77</v>
      </c>
      <c r="AY199" s="236" t="s">
        <v>119</v>
      </c>
    </row>
    <row r="200" s="2" customFormat="1" ht="16.5" customHeight="1">
      <c r="A200" s="40"/>
      <c r="B200" s="41"/>
      <c r="C200" s="237" t="s">
        <v>319</v>
      </c>
      <c r="D200" s="237" t="s">
        <v>135</v>
      </c>
      <c r="E200" s="238" t="s">
        <v>400</v>
      </c>
      <c r="F200" s="239" t="s">
        <v>401</v>
      </c>
      <c r="G200" s="240" t="s">
        <v>213</v>
      </c>
      <c r="H200" s="241">
        <v>353</v>
      </c>
      <c r="I200" s="242"/>
      <c r="J200" s="243">
        <f>ROUND(I200*H200,2)</f>
        <v>0</v>
      </c>
      <c r="K200" s="239" t="s">
        <v>449</v>
      </c>
      <c r="L200" s="46"/>
      <c r="M200" s="244" t="s">
        <v>19</v>
      </c>
      <c r="N200" s="245" t="s">
        <v>40</v>
      </c>
      <c r="O200" s="86"/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8" t="s">
        <v>127</v>
      </c>
      <c r="AT200" s="218" t="s">
        <v>135</v>
      </c>
      <c r="AU200" s="218" t="s">
        <v>79</v>
      </c>
      <c r="AY200" s="19" t="s">
        <v>119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9" t="s">
        <v>77</v>
      </c>
      <c r="BK200" s="219">
        <f>ROUND(I200*H200,2)</f>
        <v>0</v>
      </c>
      <c r="BL200" s="19" t="s">
        <v>127</v>
      </c>
      <c r="BM200" s="218" t="s">
        <v>495</v>
      </c>
    </row>
    <row r="201" s="2" customFormat="1">
      <c r="A201" s="40"/>
      <c r="B201" s="41"/>
      <c r="C201" s="42"/>
      <c r="D201" s="220" t="s">
        <v>129</v>
      </c>
      <c r="E201" s="42"/>
      <c r="F201" s="221" t="s">
        <v>403</v>
      </c>
      <c r="G201" s="42"/>
      <c r="H201" s="42"/>
      <c r="I201" s="222"/>
      <c r="J201" s="42"/>
      <c r="K201" s="42"/>
      <c r="L201" s="46"/>
      <c r="M201" s="223"/>
      <c r="N201" s="224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129</v>
      </c>
      <c r="AU201" s="19" t="s">
        <v>79</v>
      </c>
    </row>
    <row r="202" s="13" customFormat="1">
      <c r="A202" s="13"/>
      <c r="B202" s="226"/>
      <c r="C202" s="227"/>
      <c r="D202" s="220" t="s">
        <v>132</v>
      </c>
      <c r="E202" s="228" t="s">
        <v>19</v>
      </c>
      <c r="F202" s="229" t="s">
        <v>492</v>
      </c>
      <c r="G202" s="227"/>
      <c r="H202" s="230">
        <v>353</v>
      </c>
      <c r="I202" s="231"/>
      <c r="J202" s="227"/>
      <c r="K202" s="227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132</v>
      </c>
      <c r="AU202" s="236" t="s">
        <v>79</v>
      </c>
      <c r="AV202" s="13" t="s">
        <v>79</v>
      </c>
      <c r="AW202" s="13" t="s">
        <v>31</v>
      </c>
      <c r="AX202" s="13" t="s">
        <v>77</v>
      </c>
      <c r="AY202" s="236" t="s">
        <v>119</v>
      </c>
    </row>
    <row r="203" s="2" customFormat="1" ht="16.5" customHeight="1">
      <c r="A203" s="40"/>
      <c r="B203" s="41"/>
      <c r="C203" s="237" t="s">
        <v>326</v>
      </c>
      <c r="D203" s="237" t="s">
        <v>135</v>
      </c>
      <c r="E203" s="238" t="s">
        <v>406</v>
      </c>
      <c r="F203" s="239" t="s">
        <v>407</v>
      </c>
      <c r="G203" s="240" t="s">
        <v>213</v>
      </c>
      <c r="H203" s="241">
        <v>703.71000000000004</v>
      </c>
      <c r="I203" s="242"/>
      <c r="J203" s="243">
        <f>ROUND(I203*H203,2)</f>
        <v>0</v>
      </c>
      <c r="K203" s="239" t="s">
        <v>449</v>
      </c>
      <c r="L203" s="46"/>
      <c r="M203" s="244" t="s">
        <v>19</v>
      </c>
      <c r="N203" s="245" t="s">
        <v>40</v>
      </c>
      <c r="O203" s="86"/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8" t="s">
        <v>127</v>
      </c>
      <c r="AT203" s="218" t="s">
        <v>135</v>
      </c>
      <c r="AU203" s="218" t="s">
        <v>79</v>
      </c>
      <c r="AY203" s="19" t="s">
        <v>119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9" t="s">
        <v>77</v>
      </c>
      <c r="BK203" s="219">
        <f>ROUND(I203*H203,2)</f>
        <v>0</v>
      </c>
      <c r="BL203" s="19" t="s">
        <v>127</v>
      </c>
      <c r="BM203" s="218" t="s">
        <v>496</v>
      </c>
    </row>
    <row r="204" s="2" customFormat="1">
      <c r="A204" s="40"/>
      <c r="B204" s="41"/>
      <c r="C204" s="42"/>
      <c r="D204" s="220" t="s">
        <v>129</v>
      </c>
      <c r="E204" s="42"/>
      <c r="F204" s="221" t="s">
        <v>409</v>
      </c>
      <c r="G204" s="42"/>
      <c r="H204" s="42"/>
      <c r="I204" s="222"/>
      <c r="J204" s="42"/>
      <c r="K204" s="42"/>
      <c r="L204" s="46"/>
      <c r="M204" s="223"/>
      <c r="N204" s="224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129</v>
      </c>
      <c r="AU204" s="19" t="s">
        <v>79</v>
      </c>
    </row>
    <row r="205" s="13" customFormat="1">
      <c r="A205" s="13"/>
      <c r="B205" s="226"/>
      <c r="C205" s="227"/>
      <c r="D205" s="220" t="s">
        <v>132</v>
      </c>
      <c r="E205" s="227"/>
      <c r="F205" s="229" t="s">
        <v>497</v>
      </c>
      <c r="G205" s="227"/>
      <c r="H205" s="230">
        <v>703.71000000000004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6" t="s">
        <v>132</v>
      </c>
      <c r="AU205" s="236" t="s">
        <v>79</v>
      </c>
      <c r="AV205" s="13" t="s">
        <v>79</v>
      </c>
      <c r="AW205" s="13" t="s">
        <v>4</v>
      </c>
      <c r="AX205" s="13" t="s">
        <v>77</v>
      </c>
      <c r="AY205" s="236" t="s">
        <v>119</v>
      </c>
    </row>
    <row r="206" s="12" customFormat="1" ht="25.92" customHeight="1">
      <c r="A206" s="12"/>
      <c r="B206" s="190"/>
      <c r="C206" s="191"/>
      <c r="D206" s="192" t="s">
        <v>68</v>
      </c>
      <c r="E206" s="193" t="s">
        <v>412</v>
      </c>
      <c r="F206" s="193" t="s">
        <v>413</v>
      </c>
      <c r="G206" s="191"/>
      <c r="H206" s="191"/>
      <c r="I206" s="194"/>
      <c r="J206" s="195">
        <f>BK206</f>
        <v>0</v>
      </c>
      <c r="K206" s="191"/>
      <c r="L206" s="196"/>
      <c r="M206" s="197"/>
      <c r="N206" s="198"/>
      <c r="O206" s="198"/>
      <c r="P206" s="199">
        <f>P207+P214</f>
        <v>0</v>
      </c>
      <c r="Q206" s="198"/>
      <c r="R206" s="199">
        <f>R207+R214</f>
        <v>0</v>
      </c>
      <c r="S206" s="198"/>
      <c r="T206" s="200">
        <f>T207+T214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1" t="s">
        <v>165</v>
      </c>
      <c r="AT206" s="202" t="s">
        <v>68</v>
      </c>
      <c r="AU206" s="202" t="s">
        <v>69</v>
      </c>
      <c r="AY206" s="201" t="s">
        <v>119</v>
      </c>
      <c r="BK206" s="203">
        <f>BK207+BK214</f>
        <v>0</v>
      </c>
    </row>
    <row r="207" s="12" customFormat="1" ht="22.8" customHeight="1">
      <c r="A207" s="12"/>
      <c r="B207" s="190"/>
      <c r="C207" s="191"/>
      <c r="D207" s="192" t="s">
        <v>68</v>
      </c>
      <c r="E207" s="204" t="s">
        <v>414</v>
      </c>
      <c r="F207" s="204" t="s">
        <v>415</v>
      </c>
      <c r="G207" s="191"/>
      <c r="H207" s="191"/>
      <c r="I207" s="194"/>
      <c r="J207" s="205">
        <f>BK207</f>
        <v>0</v>
      </c>
      <c r="K207" s="191"/>
      <c r="L207" s="196"/>
      <c r="M207" s="197"/>
      <c r="N207" s="198"/>
      <c r="O207" s="198"/>
      <c r="P207" s="199">
        <f>SUM(P208:P213)</f>
        <v>0</v>
      </c>
      <c r="Q207" s="198"/>
      <c r="R207" s="199">
        <f>SUM(R208:R213)</f>
        <v>0</v>
      </c>
      <c r="S207" s="198"/>
      <c r="T207" s="200">
        <f>SUM(T208:T213)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1" t="s">
        <v>165</v>
      </c>
      <c r="AT207" s="202" t="s">
        <v>68</v>
      </c>
      <c r="AU207" s="202" t="s">
        <v>77</v>
      </c>
      <c r="AY207" s="201" t="s">
        <v>119</v>
      </c>
      <c r="BK207" s="203">
        <f>SUM(BK208:BK213)</f>
        <v>0</v>
      </c>
    </row>
    <row r="208" s="2" customFormat="1" ht="16.5" customHeight="1">
      <c r="A208" s="40"/>
      <c r="B208" s="41"/>
      <c r="C208" s="237" t="s">
        <v>333</v>
      </c>
      <c r="D208" s="237" t="s">
        <v>135</v>
      </c>
      <c r="E208" s="238" t="s">
        <v>417</v>
      </c>
      <c r="F208" s="239" t="s">
        <v>418</v>
      </c>
      <c r="G208" s="240" t="s">
        <v>419</v>
      </c>
      <c r="H208" s="241">
        <v>1</v>
      </c>
      <c r="I208" s="242"/>
      <c r="J208" s="243">
        <f>ROUND(I208*H208,2)</f>
        <v>0</v>
      </c>
      <c r="K208" s="239" t="s">
        <v>449</v>
      </c>
      <c r="L208" s="46"/>
      <c r="M208" s="244" t="s">
        <v>19</v>
      </c>
      <c r="N208" s="245" t="s">
        <v>40</v>
      </c>
      <c r="O208" s="86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8" t="s">
        <v>420</v>
      </c>
      <c r="AT208" s="218" t="s">
        <v>135</v>
      </c>
      <c r="AU208" s="218" t="s">
        <v>79</v>
      </c>
      <c r="AY208" s="19" t="s">
        <v>119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9" t="s">
        <v>77</v>
      </c>
      <c r="BK208" s="219">
        <f>ROUND(I208*H208,2)</f>
        <v>0</v>
      </c>
      <c r="BL208" s="19" t="s">
        <v>420</v>
      </c>
      <c r="BM208" s="218" t="s">
        <v>498</v>
      </c>
    </row>
    <row r="209" s="2" customFormat="1">
      <c r="A209" s="40"/>
      <c r="B209" s="41"/>
      <c r="C209" s="42"/>
      <c r="D209" s="220" t="s">
        <v>129</v>
      </c>
      <c r="E209" s="42"/>
      <c r="F209" s="221" t="s">
        <v>422</v>
      </c>
      <c r="G209" s="42"/>
      <c r="H209" s="42"/>
      <c r="I209" s="222"/>
      <c r="J209" s="42"/>
      <c r="K209" s="42"/>
      <c r="L209" s="46"/>
      <c r="M209" s="223"/>
      <c r="N209" s="224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129</v>
      </c>
      <c r="AU209" s="19" t="s">
        <v>79</v>
      </c>
    </row>
    <row r="210" s="2" customFormat="1" ht="16.5" customHeight="1">
      <c r="A210" s="40"/>
      <c r="B210" s="41"/>
      <c r="C210" s="237" t="s">
        <v>342</v>
      </c>
      <c r="D210" s="237" t="s">
        <v>135</v>
      </c>
      <c r="E210" s="238" t="s">
        <v>425</v>
      </c>
      <c r="F210" s="239" t="s">
        <v>426</v>
      </c>
      <c r="G210" s="240" t="s">
        <v>316</v>
      </c>
      <c r="H210" s="241">
        <v>1</v>
      </c>
      <c r="I210" s="242"/>
      <c r="J210" s="243">
        <f>ROUND(I210*H210,2)</f>
        <v>0</v>
      </c>
      <c r="K210" s="239" t="s">
        <v>449</v>
      </c>
      <c r="L210" s="46"/>
      <c r="M210" s="244" t="s">
        <v>19</v>
      </c>
      <c r="N210" s="245" t="s">
        <v>40</v>
      </c>
      <c r="O210" s="86"/>
      <c r="P210" s="216">
        <f>O210*H210</f>
        <v>0</v>
      </c>
      <c r="Q210" s="216">
        <v>0</v>
      </c>
      <c r="R210" s="216">
        <f>Q210*H210</f>
        <v>0</v>
      </c>
      <c r="S210" s="216">
        <v>0</v>
      </c>
      <c r="T210" s="217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8" t="s">
        <v>420</v>
      </c>
      <c r="AT210" s="218" t="s">
        <v>135</v>
      </c>
      <c r="AU210" s="218" t="s">
        <v>79</v>
      </c>
      <c r="AY210" s="19" t="s">
        <v>119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9" t="s">
        <v>77</v>
      </c>
      <c r="BK210" s="219">
        <f>ROUND(I210*H210,2)</f>
        <v>0</v>
      </c>
      <c r="BL210" s="19" t="s">
        <v>420</v>
      </c>
      <c r="BM210" s="218" t="s">
        <v>499</v>
      </c>
    </row>
    <row r="211" s="2" customFormat="1">
      <c r="A211" s="40"/>
      <c r="B211" s="41"/>
      <c r="C211" s="42"/>
      <c r="D211" s="220" t="s">
        <v>129</v>
      </c>
      <c r="E211" s="42"/>
      <c r="F211" s="221" t="s">
        <v>428</v>
      </c>
      <c r="G211" s="42"/>
      <c r="H211" s="42"/>
      <c r="I211" s="222"/>
      <c r="J211" s="42"/>
      <c r="K211" s="42"/>
      <c r="L211" s="46"/>
      <c r="M211" s="223"/>
      <c r="N211" s="224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129</v>
      </c>
      <c r="AU211" s="19" t="s">
        <v>79</v>
      </c>
    </row>
    <row r="212" s="2" customFormat="1" ht="16.5" customHeight="1">
      <c r="A212" s="40"/>
      <c r="B212" s="41"/>
      <c r="C212" s="237" t="s">
        <v>346</v>
      </c>
      <c r="D212" s="237" t="s">
        <v>135</v>
      </c>
      <c r="E212" s="238" t="s">
        <v>431</v>
      </c>
      <c r="F212" s="239" t="s">
        <v>432</v>
      </c>
      <c r="G212" s="240" t="s">
        <v>316</v>
      </c>
      <c r="H212" s="241">
        <v>1</v>
      </c>
      <c r="I212" s="242"/>
      <c r="J212" s="243">
        <f>ROUND(I212*H212,2)</f>
        <v>0</v>
      </c>
      <c r="K212" s="239" t="s">
        <v>449</v>
      </c>
      <c r="L212" s="46"/>
      <c r="M212" s="244" t="s">
        <v>19</v>
      </c>
      <c r="N212" s="245" t="s">
        <v>40</v>
      </c>
      <c r="O212" s="86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8" t="s">
        <v>420</v>
      </c>
      <c r="AT212" s="218" t="s">
        <v>135</v>
      </c>
      <c r="AU212" s="218" t="s">
        <v>79</v>
      </c>
      <c r="AY212" s="19" t="s">
        <v>119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9" t="s">
        <v>77</v>
      </c>
      <c r="BK212" s="219">
        <f>ROUND(I212*H212,2)</f>
        <v>0</v>
      </c>
      <c r="BL212" s="19" t="s">
        <v>420</v>
      </c>
      <c r="BM212" s="218" t="s">
        <v>500</v>
      </c>
    </row>
    <row r="213" s="2" customFormat="1">
      <c r="A213" s="40"/>
      <c r="B213" s="41"/>
      <c r="C213" s="42"/>
      <c r="D213" s="220" t="s">
        <v>129</v>
      </c>
      <c r="E213" s="42"/>
      <c r="F213" s="221" t="s">
        <v>432</v>
      </c>
      <c r="G213" s="42"/>
      <c r="H213" s="42"/>
      <c r="I213" s="222"/>
      <c r="J213" s="42"/>
      <c r="K213" s="42"/>
      <c r="L213" s="46"/>
      <c r="M213" s="223"/>
      <c r="N213" s="224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129</v>
      </c>
      <c r="AU213" s="19" t="s">
        <v>79</v>
      </c>
    </row>
    <row r="214" s="12" customFormat="1" ht="22.8" customHeight="1">
      <c r="A214" s="12"/>
      <c r="B214" s="190"/>
      <c r="C214" s="191"/>
      <c r="D214" s="192" t="s">
        <v>68</v>
      </c>
      <c r="E214" s="204" t="s">
        <v>435</v>
      </c>
      <c r="F214" s="204" t="s">
        <v>436</v>
      </c>
      <c r="G214" s="191"/>
      <c r="H214" s="191"/>
      <c r="I214" s="194"/>
      <c r="J214" s="205">
        <f>BK214</f>
        <v>0</v>
      </c>
      <c r="K214" s="191"/>
      <c r="L214" s="196"/>
      <c r="M214" s="197"/>
      <c r="N214" s="198"/>
      <c r="O214" s="198"/>
      <c r="P214" s="199">
        <f>SUM(P215:P216)</f>
        <v>0</v>
      </c>
      <c r="Q214" s="198"/>
      <c r="R214" s="199">
        <f>SUM(R215:R216)</f>
        <v>0</v>
      </c>
      <c r="S214" s="198"/>
      <c r="T214" s="200">
        <f>SUM(T215:T216)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1" t="s">
        <v>165</v>
      </c>
      <c r="AT214" s="202" t="s">
        <v>68</v>
      </c>
      <c r="AU214" s="202" t="s">
        <v>77</v>
      </c>
      <c r="AY214" s="201" t="s">
        <v>119</v>
      </c>
      <c r="BK214" s="203">
        <f>SUM(BK215:BK216)</f>
        <v>0</v>
      </c>
    </row>
    <row r="215" s="2" customFormat="1" ht="16.5" customHeight="1">
      <c r="A215" s="40"/>
      <c r="B215" s="41"/>
      <c r="C215" s="237" t="s">
        <v>350</v>
      </c>
      <c r="D215" s="237" t="s">
        <v>135</v>
      </c>
      <c r="E215" s="238" t="s">
        <v>438</v>
      </c>
      <c r="F215" s="239" t="s">
        <v>439</v>
      </c>
      <c r="G215" s="240" t="s">
        <v>316</v>
      </c>
      <c r="H215" s="241">
        <v>1</v>
      </c>
      <c r="I215" s="242"/>
      <c r="J215" s="243">
        <f>ROUND(I215*H215,2)</f>
        <v>0</v>
      </c>
      <c r="K215" s="239" t="s">
        <v>449</v>
      </c>
      <c r="L215" s="46"/>
      <c r="M215" s="244" t="s">
        <v>19</v>
      </c>
      <c r="N215" s="245" t="s">
        <v>40</v>
      </c>
      <c r="O215" s="86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8" t="s">
        <v>420</v>
      </c>
      <c r="AT215" s="218" t="s">
        <v>135</v>
      </c>
      <c r="AU215" s="218" t="s">
        <v>79</v>
      </c>
      <c r="AY215" s="19" t="s">
        <v>119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9" t="s">
        <v>77</v>
      </c>
      <c r="BK215" s="219">
        <f>ROUND(I215*H215,2)</f>
        <v>0</v>
      </c>
      <c r="BL215" s="19" t="s">
        <v>420</v>
      </c>
      <c r="BM215" s="218" t="s">
        <v>501</v>
      </c>
    </row>
    <row r="216" s="2" customFormat="1">
      <c r="A216" s="40"/>
      <c r="B216" s="41"/>
      <c r="C216" s="42"/>
      <c r="D216" s="220" t="s">
        <v>129</v>
      </c>
      <c r="E216" s="42"/>
      <c r="F216" s="221" t="s">
        <v>441</v>
      </c>
      <c r="G216" s="42"/>
      <c r="H216" s="42"/>
      <c r="I216" s="222"/>
      <c r="J216" s="42"/>
      <c r="K216" s="42"/>
      <c r="L216" s="46"/>
      <c r="M216" s="269"/>
      <c r="N216" s="270"/>
      <c r="O216" s="271"/>
      <c r="P216" s="271"/>
      <c r="Q216" s="271"/>
      <c r="R216" s="271"/>
      <c r="S216" s="271"/>
      <c r="T216" s="272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129</v>
      </c>
      <c r="AU216" s="19" t="s">
        <v>79</v>
      </c>
    </row>
    <row r="217" s="2" customFormat="1" ht="6.96" customHeight="1">
      <c r="A217" s="40"/>
      <c r="B217" s="61"/>
      <c r="C217" s="62"/>
      <c r="D217" s="62"/>
      <c r="E217" s="62"/>
      <c r="F217" s="62"/>
      <c r="G217" s="62"/>
      <c r="H217" s="62"/>
      <c r="I217" s="62"/>
      <c r="J217" s="62"/>
      <c r="K217" s="62"/>
      <c r="L217" s="46"/>
      <c r="M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</row>
  </sheetData>
  <sheetProtection sheet="1" autoFilter="0" formatColumns="0" formatRows="0" objects="1" scenarios="1" spinCount="100000" saltValue="IsdJodVbmBHNYimf6usZzI/DGr2LNJznuoGGCzpahvnt9UBND5icgKKuEBzuRkePfEU5Q1wtONFaH1EPTKj9Sg==" hashValue="TVrUrbKr/0adsUOeAcIsERfi3RVogFZz66h6QXP3XmZxlY90Q9BzxBzUpORKFupgrQEZIfajXwXShbSSRs8tAg==" algorithmName="SHA-512" password="CC35"/>
  <autoFilter ref="C89:K216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79</v>
      </c>
    </row>
    <row r="4" s="1" customFormat="1" ht="24.96" customHeight="1">
      <c r="B4" s="22"/>
      <c r="D4" s="132" t="s">
        <v>86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DÝŠINA-ŠKOLNÍ ULICE - REKONSTRUKCE MK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502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25. 11. 2020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27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28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27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30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27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32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27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33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35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37</v>
      </c>
      <c r="G32" s="40"/>
      <c r="H32" s="40"/>
      <c r="I32" s="147" t="s">
        <v>36</v>
      </c>
      <c r="J32" s="147" t="s">
        <v>38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39</v>
      </c>
      <c r="E33" s="134" t="s">
        <v>40</v>
      </c>
      <c r="F33" s="149">
        <f>ROUND((SUM(BE83:BE125)),  2)</f>
        <v>0</v>
      </c>
      <c r="G33" s="40"/>
      <c r="H33" s="40"/>
      <c r="I33" s="150">
        <v>0.20999999999999999</v>
      </c>
      <c r="J33" s="149">
        <f>ROUND(((SUM(BE83:BE125))*I33),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41</v>
      </c>
      <c r="F34" s="149">
        <f>ROUND((SUM(BF83:BF125)),  2)</f>
        <v>0</v>
      </c>
      <c r="G34" s="40"/>
      <c r="H34" s="40"/>
      <c r="I34" s="150">
        <v>0.12</v>
      </c>
      <c r="J34" s="149">
        <f>ROUND(((SUM(BF83:BF125))*I34),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42</v>
      </c>
      <c r="F35" s="149">
        <f>ROUND((SUM(BG83:BG125)),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43</v>
      </c>
      <c r="F36" s="149">
        <f>ROUND((SUM(BH83:BH125)),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44</v>
      </c>
      <c r="F37" s="149">
        <f>ROUND((SUM(BI83:BI125)),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DÝŠINA-ŠKOLNÍ ULICE - REKONSTRUKCE MK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101.3 - 2.ETAPA - NEUZNATELNÉ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25. 11. 2020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90</v>
      </c>
      <c r="D57" s="164"/>
      <c r="E57" s="164"/>
      <c r="F57" s="164"/>
      <c r="G57" s="164"/>
      <c r="H57" s="164"/>
      <c r="I57" s="164"/>
      <c r="J57" s="165" t="s">
        <v>91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67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92</v>
      </c>
    </row>
    <row r="60" s="9" customFormat="1" ht="24.96" customHeight="1">
      <c r="A60" s="9"/>
      <c r="B60" s="167"/>
      <c r="C60" s="168"/>
      <c r="D60" s="169" t="s">
        <v>93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94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97</v>
      </c>
      <c r="E62" s="176"/>
      <c r="F62" s="176"/>
      <c r="G62" s="176"/>
      <c r="H62" s="176"/>
      <c r="I62" s="176"/>
      <c r="J62" s="177">
        <f>J100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99</v>
      </c>
      <c r="E63" s="176"/>
      <c r="F63" s="176"/>
      <c r="G63" s="176"/>
      <c r="H63" s="176"/>
      <c r="I63" s="176"/>
      <c r="J63" s="177">
        <f>J113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104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DÝŠINA-ŠKOLNÍ ULICE - REKONSTRUKCE MK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87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SO 101.3 - 2.ETAPA - NEUZNATELNÉ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 xml:space="preserve"> </v>
      </c>
      <c r="G77" s="42"/>
      <c r="H77" s="42"/>
      <c r="I77" s="34" t="s">
        <v>23</v>
      </c>
      <c r="J77" s="74" t="str">
        <f>IF(J12="","",J12)</f>
        <v>25. 11. 2020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 xml:space="preserve"> </v>
      </c>
      <c r="G79" s="42"/>
      <c r="H79" s="42"/>
      <c r="I79" s="34" t="s">
        <v>30</v>
      </c>
      <c r="J79" s="38" t="str">
        <f>E21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28</v>
      </c>
      <c r="D80" s="42"/>
      <c r="E80" s="42"/>
      <c r="F80" s="29" t="str">
        <f>IF(E18="","",E18)</f>
        <v>Vyplň údaj</v>
      </c>
      <c r="G80" s="42"/>
      <c r="H80" s="42"/>
      <c r="I80" s="34" t="s">
        <v>32</v>
      </c>
      <c r="J80" s="38" t="str">
        <f>E24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105</v>
      </c>
      <c r="D82" s="182" t="s">
        <v>54</v>
      </c>
      <c r="E82" s="182" t="s">
        <v>50</v>
      </c>
      <c r="F82" s="182" t="s">
        <v>51</v>
      </c>
      <c r="G82" s="182" t="s">
        <v>106</v>
      </c>
      <c r="H82" s="182" t="s">
        <v>107</v>
      </c>
      <c r="I82" s="182" t="s">
        <v>108</v>
      </c>
      <c r="J82" s="182" t="s">
        <v>91</v>
      </c>
      <c r="K82" s="183" t="s">
        <v>109</v>
      </c>
      <c r="L82" s="184"/>
      <c r="M82" s="94" t="s">
        <v>19</v>
      </c>
      <c r="N82" s="95" t="s">
        <v>39</v>
      </c>
      <c r="O82" s="95" t="s">
        <v>110</v>
      </c>
      <c r="P82" s="95" t="s">
        <v>111</v>
      </c>
      <c r="Q82" s="95" t="s">
        <v>112</v>
      </c>
      <c r="R82" s="95" t="s">
        <v>113</v>
      </c>
      <c r="S82" s="95" t="s">
        <v>114</v>
      </c>
      <c r="T82" s="96" t="s">
        <v>115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116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18.852462000000003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68</v>
      </c>
      <c r="AU83" s="19" t="s">
        <v>92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68</v>
      </c>
      <c r="E84" s="193" t="s">
        <v>117</v>
      </c>
      <c r="F84" s="193" t="s">
        <v>118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P85+P100+P113</f>
        <v>0</v>
      </c>
      <c r="Q84" s="198"/>
      <c r="R84" s="199">
        <f>R85+R100+R113</f>
        <v>18.852462000000003</v>
      </c>
      <c r="S84" s="198"/>
      <c r="T84" s="200">
        <f>T85+T100+T113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77</v>
      </c>
      <c r="AT84" s="202" t="s">
        <v>68</v>
      </c>
      <c r="AU84" s="202" t="s">
        <v>69</v>
      </c>
      <c r="AY84" s="201" t="s">
        <v>119</v>
      </c>
      <c r="BK84" s="203">
        <f>BK85+BK100+BK113</f>
        <v>0</v>
      </c>
    </row>
    <row r="85" s="12" customFormat="1" ht="22.8" customHeight="1">
      <c r="A85" s="12"/>
      <c r="B85" s="190"/>
      <c r="C85" s="191"/>
      <c r="D85" s="192" t="s">
        <v>68</v>
      </c>
      <c r="E85" s="204" t="s">
        <v>77</v>
      </c>
      <c r="F85" s="204" t="s">
        <v>120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SUM(P86:P99)</f>
        <v>0</v>
      </c>
      <c r="Q85" s="198"/>
      <c r="R85" s="199">
        <f>SUM(R86:R99)</f>
        <v>18.0015</v>
      </c>
      <c r="S85" s="198"/>
      <c r="T85" s="200">
        <f>SUM(T86:T99)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77</v>
      </c>
      <c r="AT85" s="202" t="s">
        <v>68</v>
      </c>
      <c r="AU85" s="202" t="s">
        <v>77</v>
      </c>
      <c r="AY85" s="201" t="s">
        <v>119</v>
      </c>
      <c r="BK85" s="203">
        <f>SUM(BK86:BK99)</f>
        <v>0</v>
      </c>
    </row>
    <row r="86" s="2" customFormat="1" ht="16.5" customHeight="1">
      <c r="A86" s="40"/>
      <c r="B86" s="41"/>
      <c r="C86" s="237" t="s">
        <v>77</v>
      </c>
      <c r="D86" s="237" t="s">
        <v>135</v>
      </c>
      <c r="E86" s="238" t="s">
        <v>193</v>
      </c>
      <c r="F86" s="239" t="s">
        <v>194</v>
      </c>
      <c r="G86" s="240" t="s">
        <v>138</v>
      </c>
      <c r="H86" s="241">
        <v>100</v>
      </c>
      <c r="I86" s="242"/>
      <c r="J86" s="243">
        <f>ROUND(I86*H86,2)</f>
        <v>0</v>
      </c>
      <c r="K86" s="239" t="s">
        <v>449</v>
      </c>
      <c r="L86" s="46"/>
      <c r="M86" s="244" t="s">
        <v>19</v>
      </c>
      <c r="N86" s="245" t="s">
        <v>40</v>
      </c>
      <c r="O86" s="86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8" t="s">
        <v>127</v>
      </c>
      <c r="AT86" s="218" t="s">
        <v>135</v>
      </c>
      <c r="AU86" s="218" t="s">
        <v>79</v>
      </c>
      <c r="AY86" s="19" t="s">
        <v>119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19" t="s">
        <v>77</v>
      </c>
      <c r="BK86" s="219">
        <f>ROUND(I86*H86,2)</f>
        <v>0</v>
      </c>
      <c r="BL86" s="19" t="s">
        <v>127</v>
      </c>
      <c r="BM86" s="218" t="s">
        <v>503</v>
      </c>
    </row>
    <row r="87" s="2" customFormat="1">
      <c r="A87" s="40"/>
      <c r="B87" s="41"/>
      <c r="C87" s="42"/>
      <c r="D87" s="220" t="s">
        <v>129</v>
      </c>
      <c r="E87" s="42"/>
      <c r="F87" s="221" t="s">
        <v>196</v>
      </c>
      <c r="G87" s="42"/>
      <c r="H87" s="42"/>
      <c r="I87" s="222"/>
      <c r="J87" s="42"/>
      <c r="K87" s="42"/>
      <c r="L87" s="46"/>
      <c r="M87" s="223"/>
      <c r="N87" s="224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129</v>
      </c>
      <c r="AU87" s="19" t="s">
        <v>79</v>
      </c>
    </row>
    <row r="88" s="2" customFormat="1" ht="16.5" customHeight="1">
      <c r="A88" s="40"/>
      <c r="B88" s="41"/>
      <c r="C88" s="237" t="s">
        <v>79</v>
      </c>
      <c r="D88" s="237" t="s">
        <v>135</v>
      </c>
      <c r="E88" s="238" t="s">
        <v>200</v>
      </c>
      <c r="F88" s="239" t="s">
        <v>201</v>
      </c>
      <c r="G88" s="240" t="s">
        <v>138</v>
      </c>
      <c r="H88" s="241">
        <v>100</v>
      </c>
      <c r="I88" s="242"/>
      <c r="J88" s="243">
        <f>ROUND(I88*H88,2)</f>
        <v>0</v>
      </c>
      <c r="K88" s="239" t="s">
        <v>452</v>
      </c>
      <c r="L88" s="46"/>
      <c r="M88" s="244" t="s">
        <v>19</v>
      </c>
      <c r="N88" s="245" t="s">
        <v>40</v>
      </c>
      <c r="O88" s="86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8" t="s">
        <v>127</v>
      </c>
      <c r="AT88" s="218" t="s">
        <v>135</v>
      </c>
      <c r="AU88" s="218" t="s">
        <v>79</v>
      </c>
      <c r="AY88" s="19" t="s">
        <v>119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9" t="s">
        <v>77</v>
      </c>
      <c r="BK88" s="219">
        <f>ROUND(I88*H88,2)</f>
        <v>0</v>
      </c>
      <c r="BL88" s="19" t="s">
        <v>127</v>
      </c>
      <c r="BM88" s="218" t="s">
        <v>504</v>
      </c>
    </row>
    <row r="89" s="2" customFormat="1">
      <c r="A89" s="40"/>
      <c r="B89" s="41"/>
      <c r="C89" s="42"/>
      <c r="D89" s="220" t="s">
        <v>129</v>
      </c>
      <c r="E89" s="42"/>
      <c r="F89" s="221" t="s">
        <v>203</v>
      </c>
      <c r="G89" s="42"/>
      <c r="H89" s="42"/>
      <c r="I89" s="222"/>
      <c r="J89" s="42"/>
      <c r="K89" s="42"/>
      <c r="L89" s="46"/>
      <c r="M89" s="223"/>
      <c r="N89" s="224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129</v>
      </c>
      <c r="AU89" s="19" t="s">
        <v>79</v>
      </c>
    </row>
    <row r="90" s="2" customFormat="1" ht="16.5" customHeight="1">
      <c r="A90" s="40"/>
      <c r="B90" s="41"/>
      <c r="C90" s="206" t="s">
        <v>151</v>
      </c>
      <c r="D90" s="206" t="s">
        <v>121</v>
      </c>
      <c r="E90" s="207" t="s">
        <v>206</v>
      </c>
      <c r="F90" s="208" t="s">
        <v>207</v>
      </c>
      <c r="G90" s="209" t="s">
        <v>208</v>
      </c>
      <c r="H90" s="210">
        <v>1.5</v>
      </c>
      <c r="I90" s="211"/>
      <c r="J90" s="212">
        <f>ROUND(I90*H90,2)</f>
        <v>0</v>
      </c>
      <c r="K90" s="208" t="s">
        <v>449</v>
      </c>
      <c r="L90" s="213"/>
      <c r="M90" s="214" t="s">
        <v>19</v>
      </c>
      <c r="N90" s="215" t="s">
        <v>40</v>
      </c>
      <c r="O90" s="86"/>
      <c r="P90" s="216">
        <f>O90*H90</f>
        <v>0</v>
      </c>
      <c r="Q90" s="216">
        <v>0.001</v>
      </c>
      <c r="R90" s="216">
        <f>Q90*H90</f>
        <v>0.0015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126</v>
      </c>
      <c r="AT90" s="218" t="s">
        <v>121</v>
      </c>
      <c r="AU90" s="218" t="s">
        <v>79</v>
      </c>
      <c r="AY90" s="19" t="s">
        <v>119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77</v>
      </c>
      <c r="BK90" s="219">
        <f>ROUND(I90*H90,2)</f>
        <v>0</v>
      </c>
      <c r="BL90" s="19" t="s">
        <v>127</v>
      </c>
      <c r="BM90" s="218" t="s">
        <v>505</v>
      </c>
    </row>
    <row r="91" s="2" customFormat="1">
      <c r="A91" s="40"/>
      <c r="B91" s="41"/>
      <c r="C91" s="42"/>
      <c r="D91" s="220" t="s">
        <v>129</v>
      </c>
      <c r="E91" s="42"/>
      <c r="F91" s="221" t="s">
        <v>207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129</v>
      </c>
      <c r="AU91" s="19" t="s">
        <v>79</v>
      </c>
    </row>
    <row r="92" s="13" customFormat="1">
      <c r="A92" s="13"/>
      <c r="B92" s="226"/>
      <c r="C92" s="227"/>
      <c r="D92" s="220" t="s">
        <v>132</v>
      </c>
      <c r="E92" s="227"/>
      <c r="F92" s="229" t="s">
        <v>506</v>
      </c>
      <c r="G92" s="227"/>
      <c r="H92" s="230">
        <v>1.5</v>
      </c>
      <c r="I92" s="231"/>
      <c r="J92" s="227"/>
      <c r="K92" s="227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132</v>
      </c>
      <c r="AU92" s="236" t="s">
        <v>79</v>
      </c>
      <c r="AV92" s="13" t="s">
        <v>79</v>
      </c>
      <c r="AW92" s="13" t="s">
        <v>4</v>
      </c>
      <c r="AX92" s="13" t="s">
        <v>77</v>
      </c>
      <c r="AY92" s="236" t="s">
        <v>119</v>
      </c>
    </row>
    <row r="93" s="2" customFormat="1" ht="16.5" customHeight="1">
      <c r="A93" s="40"/>
      <c r="B93" s="41"/>
      <c r="C93" s="206" t="s">
        <v>127</v>
      </c>
      <c r="D93" s="206" t="s">
        <v>121</v>
      </c>
      <c r="E93" s="207" t="s">
        <v>211</v>
      </c>
      <c r="F93" s="208" t="s">
        <v>212</v>
      </c>
      <c r="G93" s="209" t="s">
        <v>213</v>
      </c>
      <c r="H93" s="210">
        <v>18</v>
      </c>
      <c r="I93" s="211"/>
      <c r="J93" s="212">
        <f>ROUND(I93*H93,2)</f>
        <v>0</v>
      </c>
      <c r="K93" s="208" t="s">
        <v>449</v>
      </c>
      <c r="L93" s="213"/>
      <c r="M93" s="214" t="s">
        <v>19</v>
      </c>
      <c r="N93" s="215" t="s">
        <v>40</v>
      </c>
      <c r="O93" s="86"/>
      <c r="P93" s="216">
        <f>O93*H93</f>
        <v>0</v>
      </c>
      <c r="Q93" s="216">
        <v>1</v>
      </c>
      <c r="R93" s="216">
        <f>Q93*H93</f>
        <v>18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126</v>
      </c>
      <c r="AT93" s="218" t="s">
        <v>121</v>
      </c>
      <c r="AU93" s="218" t="s">
        <v>79</v>
      </c>
      <c r="AY93" s="19" t="s">
        <v>119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77</v>
      </c>
      <c r="BK93" s="219">
        <f>ROUND(I93*H93,2)</f>
        <v>0</v>
      </c>
      <c r="BL93" s="19" t="s">
        <v>127</v>
      </c>
      <c r="BM93" s="218" t="s">
        <v>507</v>
      </c>
    </row>
    <row r="94" s="2" customFormat="1">
      <c r="A94" s="40"/>
      <c r="B94" s="41"/>
      <c r="C94" s="42"/>
      <c r="D94" s="220" t="s">
        <v>129</v>
      </c>
      <c r="E94" s="42"/>
      <c r="F94" s="221" t="s">
        <v>212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129</v>
      </c>
      <c r="AU94" s="19" t="s">
        <v>79</v>
      </c>
    </row>
    <row r="95" s="13" customFormat="1">
      <c r="A95" s="13"/>
      <c r="B95" s="226"/>
      <c r="C95" s="227"/>
      <c r="D95" s="220" t="s">
        <v>132</v>
      </c>
      <c r="E95" s="228" t="s">
        <v>19</v>
      </c>
      <c r="F95" s="229" t="s">
        <v>508</v>
      </c>
      <c r="G95" s="227"/>
      <c r="H95" s="230">
        <v>18</v>
      </c>
      <c r="I95" s="231"/>
      <c r="J95" s="227"/>
      <c r="K95" s="227"/>
      <c r="L95" s="232"/>
      <c r="M95" s="233"/>
      <c r="N95" s="234"/>
      <c r="O95" s="234"/>
      <c r="P95" s="234"/>
      <c r="Q95" s="234"/>
      <c r="R95" s="234"/>
      <c r="S95" s="234"/>
      <c r="T95" s="235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6" t="s">
        <v>132</v>
      </c>
      <c r="AU95" s="236" t="s">
        <v>79</v>
      </c>
      <c r="AV95" s="13" t="s">
        <v>79</v>
      </c>
      <c r="AW95" s="13" t="s">
        <v>31</v>
      </c>
      <c r="AX95" s="13" t="s">
        <v>77</v>
      </c>
      <c r="AY95" s="236" t="s">
        <v>119</v>
      </c>
    </row>
    <row r="96" s="2" customFormat="1" ht="16.5" customHeight="1">
      <c r="A96" s="40"/>
      <c r="B96" s="41"/>
      <c r="C96" s="237" t="s">
        <v>165</v>
      </c>
      <c r="D96" s="237" t="s">
        <v>135</v>
      </c>
      <c r="E96" s="238" t="s">
        <v>217</v>
      </c>
      <c r="F96" s="239" t="s">
        <v>218</v>
      </c>
      <c r="G96" s="240" t="s">
        <v>138</v>
      </c>
      <c r="H96" s="241">
        <v>100</v>
      </c>
      <c r="I96" s="242"/>
      <c r="J96" s="243">
        <f>ROUND(I96*H96,2)</f>
        <v>0</v>
      </c>
      <c r="K96" s="239" t="s">
        <v>449</v>
      </c>
      <c r="L96" s="46"/>
      <c r="M96" s="244" t="s">
        <v>19</v>
      </c>
      <c r="N96" s="245" t="s">
        <v>40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127</v>
      </c>
      <c r="AT96" s="218" t="s">
        <v>135</v>
      </c>
      <c r="AU96" s="218" t="s">
        <v>79</v>
      </c>
      <c r="AY96" s="19" t="s">
        <v>119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77</v>
      </c>
      <c r="BK96" s="219">
        <f>ROUND(I96*H96,2)</f>
        <v>0</v>
      </c>
      <c r="BL96" s="19" t="s">
        <v>127</v>
      </c>
      <c r="BM96" s="218" t="s">
        <v>509</v>
      </c>
    </row>
    <row r="97" s="2" customFormat="1">
      <c r="A97" s="40"/>
      <c r="B97" s="41"/>
      <c r="C97" s="42"/>
      <c r="D97" s="220" t="s">
        <v>129</v>
      </c>
      <c r="E97" s="42"/>
      <c r="F97" s="221" t="s">
        <v>220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129</v>
      </c>
      <c r="AU97" s="19" t="s">
        <v>79</v>
      </c>
    </row>
    <row r="98" s="14" customFormat="1">
      <c r="A98" s="14"/>
      <c r="B98" s="248"/>
      <c r="C98" s="249"/>
      <c r="D98" s="220" t="s">
        <v>132</v>
      </c>
      <c r="E98" s="250" t="s">
        <v>19</v>
      </c>
      <c r="F98" s="251" t="s">
        <v>222</v>
      </c>
      <c r="G98" s="249"/>
      <c r="H98" s="250" t="s">
        <v>19</v>
      </c>
      <c r="I98" s="252"/>
      <c r="J98" s="249"/>
      <c r="K98" s="249"/>
      <c r="L98" s="253"/>
      <c r="M98" s="254"/>
      <c r="N98" s="255"/>
      <c r="O98" s="255"/>
      <c r="P98" s="255"/>
      <c r="Q98" s="255"/>
      <c r="R98" s="255"/>
      <c r="S98" s="255"/>
      <c r="T98" s="256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7" t="s">
        <v>132</v>
      </c>
      <c r="AU98" s="257" t="s">
        <v>79</v>
      </c>
      <c r="AV98" s="14" t="s">
        <v>77</v>
      </c>
      <c r="AW98" s="14" t="s">
        <v>31</v>
      </c>
      <c r="AX98" s="14" t="s">
        <v>69</v>
      </c>
      <c r="AY98" s="257" t="s">
        <v>119</v>
      </c>
    </row>
    <row r="99" s="13" customFormat="1">
      <c r="A99" s="13"/>
      <c r="B99" s="226"/>
      <c r="C99" s="227"/>
      <c r="D99" s="220" t="s">
        <v>132</v>
      </c>
      <c r="E99" s="228" t="s">
        <v>19</v>
      </c>
      <c r="F99" s="229" t="s">
        <v>510</v>
      </c>
      <c r="G99" s="227"/>
      <c r="H99" s="230">
        <v>100</v>
      </c>
      <c r="I99" s="231"/>
      <c r="J99" s="227"/>
      <c r="K99" s="227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132</v>
      </c>
      <c r="AU99" s="236" t="s">
        <v>79</v>
      </c>
      <c r="AV99" s="13" t="s">
        <v>79</v>
      </c>
      <c r="AW99" s="13" t="s">
        <v>31</v>
      </c>
      <c r="AX99" s="13" t="s">
        <v>77</v>
      </c>
      <c r="AY99" s="236" t="s">
        <v>119</v>
      </c>
    </row>
    <row r="100" s="12" customFormat="1" ht="22.8" customHeight="1">
      <c r="A100" s="12"/>
      <c r="B100" s="190"/>
      <c r="C100" s="191"/>
      <c r="D100" s="192" t="s">
        <v>68</v>
      </c>
      <c r="E100" s="204" t="s">
        <v>165</v>
      </c>
      <c r="F100" s="204" t="s">
        <v>247</v>
      </c>
      <c r="G100" s="191"/>
      <c r="H100" s="191"/>
      <c r="I100" s="194"/>
      <c r="J100" s="205">
        <f>BK100</f>
        <v>0</v>
      </c>
      <c r="K100" s="191"/>
      <c r="L100" s="196"/>
      <c r="M100" s="197"/>
      <c r="N100" s="198"/>
      <c r="O100" s="198"/>
      <c r="P100" s="199">
        <f>SUM(P101:P112)</f>
        <v>0</v>
      </c>
      <c r="Q100" s="198"/>
      <c r="R100" s="199">
        <f>SUM(R101:R112)</f>
        <v>0.242982</v>
      </c>
      <c r="S100" s="198"/>
      <c r="T100" s="200">
        <f>SUM(T101:T112)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77</v>
      </c>
      <c r="AT100" s="202" t="s">
        <v>68</v>
      </c>
      <c r="AU100" s="202" t="s">
        <v>77</v>
      </c>
      <c r="AY100" s="201" t="s">
        <v>119</v>
      </c>
      <c r="BK100" s="203">
        <f>SUM(BK101:BK112)</f>
        <v>0</v>
      </c>
    </row>
    <row r="101" s="2" customFormat="1" ht="16.5" customHeight="1">
      <c r="A101" s="40"/>
      <c r="B101" s="41"/>
      <c r="C101" s="237" t="s">
        <v>147</v>
      </c>
      <c r="D101" s="237" t="s">
        <v>135</v>
      </c>
      <c r="E101" s="238" t="s">
        <v>248</v>
      </c>
      <c r="F101" s="239" t="s">
        <v>249</v>
      </c>
      <c r="G101" s="240" t="s">
        <v>138</v>
      </c>
      <c r="H101" s="241">
        <v>2.5</v>
      </c>
      <c r="I101" s="242"/>
      <c r="J101" s="243">
        <f>ROUND(I101*H101,2)</f>
        <v>0</v>
      </c>
      <c r="K101" s="239" t="s">
        <v>449</v>
      </c>
      <c r="L101" s="46"/>
      <c r="M101" s="244" t="s">
        <v>19</v>
      </c>
      <c r="N101" s="245" t="s">
        <v>40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127</v>
      </c>
      <c r="AT101" s="218" t="s">
        <v>135</v>
      </c>
      <c r="AU101" s="218" t="s">
        <v>79</v>
      </c>
      <c r="AY101" s="19" t="s">
        <v>119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77</v>
      </c>
      <c r="BK101" s="219">
        <f>ROUND(I101*H101,2)</f>
        <v>0</v>
      </c>
      <c r="BL101" s="19" t="s">
        <v>127</v>
      </c>
      <c r="BM101" s="218" t="s">
        <v>511</v>
      </c>
    </row>
    <row r="102" s="2" customFormat="1">
      <c r="A102" s="40"/>
      <c r="B102" s="41"/>
      <c r="C102" s="42"/>
      <c r="D102" s="220" t="s">
        <v>129</v>
      </c>
      <c r="E102" s="42"/>
      <c r="F102" s="221" t="s">
        <v>251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129</v>
      </c>
      <c r="AU102" s="19" t="s">
        <v>79</v>
      </c>
    </row>
    <row r="103" s="14" customFormat="1">
      <c r="A103" s="14"/>
      <c r="B103" s="248"/>
      <c r="C103" s="249"/>
      <c r="D103" s="220" t="s">
        <v>132</v>
      </c>
      <c r="E103" s="250" t="s">
        <v>19</v>
      </c>
      <c r="F103" s="251" t="s">
        <v>232</v>
      </c>
      <c r="G103" s="249"/>
      <c r="H103" s="250" t="s">
        <v>19</v>
      </c>
      <c r="I103" s="252"/>
      <c r="J103" s="249"/>
      <c r="K103" s="249"/>
      <c r="L103" s="253"/>
      <c r="M103" s="254"/>
      <c r="N103" s="255"/>
      <c r="O103" s="255"/>
      <c r="P103" s="255"/>
      <c r="Q103" s="255"/>
      <c r="R103" s="255"/>
      <c r="S103" s="255"/>
      <c r="T103" s="25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7" t="s">
        <v>132</v>
      </c>
      <c r="AU103" s="257" t="s">
        <v>79</v>
      </c>
      <c r="AV103" s="14" t="s">
        <v>77</v>
      </c>
      <c r="AW103" s="14" t="s">
        <v>31</v>
      </c>
      <c r="AX103" s="14" t="s">
        <v>69</v>
      </c>
      <c r="AY103" s="257" t="s">
        <v>119</v>
      </c>
    </row>
    <row r="104" s="13" customFormat="1">
      <c r="A104" s="13"/>
      <c r="B104" s="226"/>
      <c r="C104" s="227"/>
      <c r="D104" s="220" t="s">
        <v>132</v>
      </c>
      <c r="E104" s="228" t="s">
        <v>19</v>
      </c>
      <c r="F104" s="229" t="s">
        <v>256</v>
      </c>
      <c r="G104" s="227"/>
      <c r="H104" s="230">
        <v>2.5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132</v>
      </c>
      <c r="AU104" s="236" t="s">
        <v>79</v>
      </c>
      <c r="AV104" s="13" t="s">
        <v>79</v>
      </c>
      <c r="AW104" s="13" t="s">
        <v>31</v>
      </c>
      <c r="AX104" s="13" t="s">
        <v>69</v>
      </c>
      <c r="AY104" s="236" t="s">
        <v>119</v>
      </c>
    </row>
    <row r="105" s="15" customFormat="1">
      <c r="A105" s="15"/>
      <c r="B105" s="258"/>
      <c r="C105" s="259"/>
      <c r="D105" s="220" t="s">
        <v>132</v>
      </c>
      <c r="E105" s="260" t="s">
        <v>19</v>
      </c>
      <c r="F105" s="261" t="s">
        <v>150</v>
      </c>
      <c r="G105" s="259"/>
      <c r="H105" s="262">
        <v>2.5</v>
      </c>
      <c r="I105" s="263"/>
      <c r="J105" s="259"/>
      <c r="K105" s="259"/>
      <c r="L105" s="264"/>
      <c r="M105" s="265"/>
      <c r="N105" s="266"/>
      <c r="O105" s="266"/>
      <c r="P105" s="266"/>
      <c r="Q105" s="266"/>
      <c r="R105" s="266"/>
      <c r="S105" s="266"/>
      <c r="T105" s="267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68" t="s">
        <v>132</v>
      </c>
      <c r="AU105" s="268" t="s">
        <v>79</v>
      </c>
      <c r="AV105" s="15" t="s">
        <v>127</v>
      </c>
      <c r="AW105" s="15" t="s">
        <v>31</v>
      </c>
      <c r="AX105" s="15" t="s">
        <v>77</v>
      </c>
      <c r="AY105" s="268" t="s">
        <v>119</v>
      </c>
    </row>
    <row r="106" s="2" customFormat="1" ht="16.5" customHeight="1">
      <c r="A106" s="40"/>
      <c r="B106" s="41"/>
      <c r="C106" s="237" t="s">
        <v>178</v>
      </c>
      <c r="D106" s="237" t="s">
        <v>135</v>
      </c>
      <c r="E106" s="238" t="s">
        <v>287</v>
      </c>
      <c r="F106" s="239" t="s">
        <v>288</v>
      </c>
      <c r="G106" s="240" t="s">
        <v>138</v>
      </c>
      <c r="H106" s="241">
        <v>2.5</v>
      </c>
      <c r="I106" s="242"/>
      <c r="J106" s="243">
        <f>ROUND(I106*H106,2)</f>
        <v>0</v>
      </c>
      <c r="K106" s="239" t="s">
        <v>449</v>
      </c>
      <c r="L106" s="46"/>
      <c r="M106" s="244" t="s">
        <v>19</v>
      </c>
      <c r="N106" s="245" t="s">
        <v>40</v>
      </c>
      <c r="O106" s="86"/>
      <c r="P106" s="216">
        <f>O106*H106</f>
        <v>0</v>
      </c>
      <c r="Q106" s="216">
        <v>0.084250000000000005</v>
      </c>
      <c r="R106" s="216">
        <f>Q106*H106</f>
        <v>0.21062500000000001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127</v>
      </c>
      <c r="AT106" s="218" t="s">
        <v>135</v>
      </c>
      <c r="AU106" s="218" t="s">
        <v>79</v>
      </c>
      <c r="AY106" s="19" t="s">
        <v>119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77</v>
      </c>
      <c r="BK106" s="219">
        <f>ROUND(I106*H106,2)</f>
        <v>0</v>
      </c>
      <c r="BL106" s="19" t="s">
        <v>127</v>
      </c>
      <c r="BM106" s="218" t="s">
        <v>512</v>
      </c>
    </row>
    <row r="107" s="2" customFormat="1">
      <c r="A107" s="40"/>
      <c r="B107" s="41"/>
      <c r="C107" s="42"/>
      <c r="D107" s="220" t="s">
        <v>129</v>
      </c>
      <c r="E107" s="42"/>
      <c r="F107" s="221" t="s">
        <v>290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129</v>
      </c>
      <c r="AU107" s="19" t="s">
        <v>79</v>
      </c>
    </row>
    <row r="108" s="14" customFormat="1">
      <c r="A108" s="14"/>
      <c r="B108" s="248"/>
      <c r="C108" s="249"/>
      <c r="D108" s="220" t="s">
        <v>132</v>
      </c>
      <c r="E108" s="250" t="s">
        <v>19</v>
      </c>
      <c r="F108" s="251" t="s">
        <v>232</v>
      </c>
      <c r="G108" s="249"/>
      <c r="H108" s="250" t="s">
        <v>19</v>
      </c>
      <c r="I108" s="252"/>
      <c r="J108" s="249"/>
      <c r="K108" s="249"/>
      <c r="L108" s="253"/>
      <c r="M108" s="254"/>
      <c r="N108" s="255"/>
      <c r="O108" s="255"/>
      <c r="P108" s="255"/>
      <c r="Q108" s="255"/>
      <c r="R108" s="255"/>
      <c r="S108" s="255"/>
      <c r="T108" s="256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7" t="s">
        <v>132</v>
      </c>
      <c r="AU108" s="257" t="s">
        <v>79</v>
      </c>
      <c r="AV108" s="14" t="s">
        <v>77</v>
      </c>
      <c r="AW108" s="14" t="s">
        <v>31</v>
      </c>
      <c r="AX108" s="14" t="s">
        <v>69</v>
      </c>
      <c r="AY108" s="257" t="s">
        <v>119</v>
      </c>
    </row>
    <row r="109" s="13" customFormat="1">
      <c r="A109" s="13"/>
      <c r="B109" s="226"/>
      <c r="C109" s="227"/>
      <c r="D109" s="220" t="s">
        <v>132</v>
      </c>
      <c r="E109" s="228" t="s">
        <v>19</v>
      </c>
      <c r="F109" s="229" t="s">
        <v>256</v>
      </c>
      <c r="G109" s="227"/>
      <c r="H109" s="230">
        <v>2.5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132</v>
      </c>
      <c r="AU109" s="236" t="s">
        <v>79</v>
      </c>
      <c r="AV109" s="13" t="s">
        <v>79</v>
      </c>
      <c r="AW109" s="13" t="s">
        <v>31</v>
      </c>
      <c r="AX109" s="13" t="s">
        <v>69</v>
      </c>
      <c r="AY109" s="236" t="s">
        <v>119</v>
      </c>
    </row>
    <row r="110" s="15" customFormat="1">
      <c r="A110" s="15"/>
      <c r="B110" s="258"/>
      <c r="C110" s="259"/>
      <c r="D110" s="220" t="s">
        <v>132</v>
      </c>
      <c r="E110" s="260" t="s">
        <v>19</v>
      </c>
      <c r="F110" s="261" t="s">
        <v>150</v>
      </c>
      <c r="G110" s="259"/>
      <c r="H110" s="262">
        <v>2.5</v>
      </c>
      <c r="I110" s="263"/>
      <c r="J110" s="259"/>
      <c r="K110" s="259"/>
      <c r="L110" s="264"/>
      <c r="M110" s="265"/>
      <c r="N110" s="266"/>
      <c r="O110" s="266"/>
      <c r="P110" s="266"/>
      <c r="Q110" s="266"/>
      <c r="R110" s="266"/>
      <c r="S110" s="266"/>
      <c r="T110" s="267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8" t="s">
        <v>132</v>
      </c>
      <c r="AU110" s="268" t="s">
        <v>79</v>
      </c>
      <c r="AV110" s="15" t="s">
        <v>127</v>
      </c>
      <c r="AW110" s="15" t="s">
        <v>31</v>
      </c>
      <c r="AX110" s="15" t="s">
        <v>77</v>
      </c>
      <c r="AY110" s="268" t="s">
        <v>119</v>
      </c>
    </row>
    <row r="111" s="2" customFormat="1" ht="16.5" customHeight="1">
      <c r="A111" s="40"/>
      <c r="B111" s="41"/>
      <c r="C111" s="206" t="s">
        <v>126</v>
      </c>
      <c r="D111" s="206" t="s">
        <v>121</v>
      </c>
      <c r="E111" s="207" t="s">
        <v>296</v>
      </c>
      <c r="F111" s="208" t="s">
        <v>297</v>
      </c>
      <c r="G111" s="209" t="s">
        <v>138</v>
      </c>
      <c r="H111" s="210">
        <v>0.247</v>
      </c>
      <c r="I111" s="211"/>
      <c r="J111" s="212">
        <f>ROUND(I111*H111,2)</f>
        <v>0</v>
      </c>
      <c r="K111" s="208" t="s">
        <v>449</v>
      </c>
      <c r="L111" s="213"/>
      <c r="M111" s="214" t="s">
        <v>19</v>
      </c>
      <c r="N111" s="215" t="s">
        <v>40</v>
      </c>
      <c r="O111" s="86"/>
      <c r="P111" s="216">
        <f>O111*H111</f>
        <v>0</v>
      </c>
      <c r="Q111" s="216">
        <v>0.13100000000000001</v>
      </c>
      <c r="R111" s="216">
        <f>Q111*H111</f>
        <v>0.032357000000000004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126</v>
      </c>
      <c r="AT111" s="218" t="s">
        <v>121</v>
      </c>
      <c r="AU111" s="218" t="s">
        <v>79</v>
      </c>
      <c r="AY111" s="19" t="s">
        <v>119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77</v>
      </c>
      <c r="BK111" s="219">
        <f>ROUND(I111*H111,2)</f>
        <v>0</v>
      </c>
      <c r="BL111" s="19" t="s">
        <v>127</v>
      </c>
      <c r="BM111" s="218" t="s">
        <v>513</v>
      </c>
    </row>
    <row r="112" s="2" customFormat="1">
      <c r="A112" s="40"/>
      <c r="B112" s="41"/>
      <c r="C112" s="42"/>
      <c r="D112" s="220" t="s">
        <v>129</v>
      </c>
      <c r="E112" s="42"/>
      <c r="F112" s="221" t="s">
        <v>297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129</v>
      </c>
      <c r="AU112" s="19" t="s">
        <v>79</v>
      </c>
    </row>
    <row r="113" s="12" customFormat="1" ht="22.8" customHeight="1">
      <c r="A113" s="12"/>
      <c r="B113" s="190"/>
      <c r="C113" s="191"/>
      <c r="D113" s="192" t="s">
        <v>68</v>
      </c>
      <c r="E113" s="204" t="s">
        <v>192</v>
      </c>
      <c r="F113" s="204" t="s">
        <v>325</v>
      </c>
      <c r="G113" s="191"/>
      <c r="H113" s="191"/>
      <c r="I113" s="194"/>
      <c r="J113" s="205">
        <f>BK113</f>
        <v>0</v>
      </c>
      <c r="K113" s="191"/>
      <c r="L113" s="196"/>
      <c r="M113" s="197"/>
      <c r="N113" s="198"/>
      <c r="O113" s="198"/>
      <c r="P113" s="199">
        <f>SUM(P114:P125)</f>
        <v>0</v>
      </c>
      <c r="Q113" s="198"/>
      <c r="R113" s="199">
        <f>SUM(R114:R125)</f>
        <v>0.60797999999999996</v>
      </c>
      <c r="S113" s="198"/>
      <c r="T113" s="200">
        <f>SUM(T114:T125)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1" t="s">
        <v>77</v>
      </c>
      <c r="AT113" s="202" t="s">
        <v>68</v>
      </c>
      <c r="AU113" s="202" t="s">
        <v>77</v>
      </c>
      <c r="AY113" s="201" t="s">
        <v>119</v>
      </c>
      <c r="BK113" s="203">
        <f>SUM(BK114:BK125)</f>
        <v>0</v>
      </c>
    </row>
    <row r="114" s="2" customFormat="1" ht="16.5" customHeight="1">
      <c r="A114" s="40"/>
      <c r="B114" s="41"/>
      <c r="C114" s="237" t="s">
        <v>192</v>
      </c>
      <c r="D114" s="237" t="s">
        <v>135</v>
      </c>
      <c r="E114" s="238" t="s">
        <v>514</v>
      </c>
      <c r="F114" s="239" t="s">
        <v>515</v>
      </c>
      <c r="G114" s="240" t="s">
        <v>159</v>
      </c>
      <c r="H114" s="241">
        <v>18</v>
      </c>
      <c r="I114" s="242"/>
      <c r="J114" s="243">
        <f>ROUND(I114*H114,2)</f>
        <v>0</v>
      </c>
      <c r="K114" s="239" t="s">
        <v>449</v>
      </c>
      <c r="L114" s="46"/>
      <c r="M114" s="244" t="s">
        <v>19</v>
      </c>
      <c r="N114" s="245" t="s">
        <v>40</v>
      </c>
      <c r="O114" s="86"/>
      <c r="P114" s="216">
        <f>O114*H114</f>
        <v>0</v>
      </c>
      <c r="Q114" s="216">
        <v>0.00011</v>
      </c>
      <c r="R114" s="216">
        <f>Q114*H114</f>
        <v>0.00198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127</v>
      </c>
      <c r="AT114" s="218" t="s">
        <v>135</v>
      </c>
      <c r="AU114" s="218" t="s">
        <v>79</v>
      </c>
      <c r="AY114" s="19" t="s">
        <v>119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77</v>
      </c>
      <c r="BK114" s="219">
        <f>ROUND(I114*H114,2)</f>
        <v>0</v>
      </c>
      <c r="BL114" s="19" t="s">
        <v>127</v>
      </c>
      <c r="BM114" s="218" t="s">
        <v>516</v>
      </c>
    </row>
    <row r="115" s="2" customFormat="1">
      <c r="A115" s="40"/>
      <c r="B115" s="41"/>
      <c r="C115" s="42"/>
      <c r="D115" s="220" t="s">
        <v>129</v>
      </c>
      <c r="E115" s="42"/>
      <c r="F115" s="221" t="s">
        <v>517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129</v>
      </c>
      <c r="AU115" s="19" t="s">
        <v>79</v>
      </c>
    </row>
    <row r="116" s="14" customFormat="1">
      <c r="A116" s="14"/>
      <c r="B116" s="248"/>
      <c r="C116" s="249"/>
      <c r="D116" s="220" t="s">
        <v>132</v>
      </c>
      <c r="E116" s="250" t="s">
        <v>19</v>
      </c>
      <c r="F116" s="251" t="s">
        <v>518</v>
      </c>
      <c r="G116" s="249"/>
      <c r="H116" s="250" t="s">
        <v>19</v>
      </c>
      <c r="I116" s="252"/>
      <c r="J116" s="249"/>
      <c r="K116" s="249"/>
      <c r="L116" s="253"/>
      <c r="M116" s="254"/>
      <c r="N116" s="255"/>
      <c r="O116" s="255"/>
      <c r="P116" s="255"/>
      <c r="Q116" s="255"/>
      <c r="R116" s="255"/>
      <c r="S116" s="255"/>
      <c r="T116" s="256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7" t="s">
        <v>132</v>
      </c>
      <c r="AU116" s="257" t="s">
        <v>79</v>
      </c>
      <c r="AV116" s="14" t="s">
        <v>77</v>
      </c>
      <c r="AW116" s="14" t="s">
        <v>31</v>
      </c>
      <c r="AX116" s="14" t="s">
        <v>69</v>
      </c>
      <c r="AY116" s="257" t="s">
        <v>119</v>
      </c>
    </row>
    <row r="117" s="13" customFormat="1">
      <c r="A117" s="13"/>
      <c r="B117" s="226"/>
      <c r="C117" s="227"/>
      <c r="D117" s="220" t="s">
        <v>132</v>
      </c>
      <c r="E117" s="228" t="s">
        <v>19</v>
      </c>
      <c r="F117" s="229" t="s">
        <v>519</v>
      </c>
      <c r="G117" s="227"/>
      <c r="H117" s="230">
        <v>18</v>
      </c>
      <c r="I117" s="231"/>
      <c r="J117" s="227"/>
      <c r="K117" s="227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132</v>
      </c>
      <c r="AU117" s="236" t="s">
        <v>79</v>
      </c>
      <c r="AV117" s="13" t="s">
        <v>79</v>
      </c>
      <c r="AW117" s="13" t="s">
        <v>31</v>
      </c>
      <c r="AX117" s="13" t="s">
        <v>77</v>
      </c>
      <c r="AY117" s="236" t="s">
        <v>119</v>
      </c>
    </row>
    <row r="118" s="2" customFormat="1" ht="16.5" customHeight="1">
      <c r="A118" s="40"/>
      <c r="B118" s="41"/>
      <c r="C118" s="237" t="s">
        <v>199</v>
      </c>
      <c r="D118" s="237" t="s">
        <v>135</v>
      </c>
      <c r="E118" s="238" t="s">
        <v>334</v>
      </c>
      <c r="F118" s="239" t="s">
        <v>335</v>
      </c>
      <c r="G118" s="240" t="s">
        <v>159</v>
      </c>
      <c r="H118" s="241">
        <v>4</v>
      </c>
      <c r="I118" s="242"/>
      <c r="J118" s="243">
        <f>ROUND(I118*H118,2)</f>
        <v>0</v>
      </c>
      <c r="K118" s="239" t="s">
        <v>449</v>
      </c>
      <c r="L118" s="46"/>
      <c r="M118" s="244" t="s">
        <v>19</v>
      </c>
      <c r="N118" s="245" t="s">
        <v>40</v>
      </c>
      <c r="O118" s="86"/>
      <c r="P118" s="216">
        <f>O118*H118</f>
        <v>0</v>
      </c>
      <c r="Q118" s="216">
        <v>0.1295</v>
      </c>
      <c r="R118" s="216">
        <f>Q118*H118</f>
        <v>0.51800000000000002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127</v>
      </c>
      <c r="AT118" s="218" t="s">
        <v>135</v>
      </c>
      <c r="AU118" s="218" t="s">
        <v>79</v>
      </c>
      <c r="AY118" s="19" t="s">
        <v>119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77</v>
      </c>
      <c r="BK118" s="219">
        <f>ROUND(I118*H118,2)</f>
        <v>0</v>
      </c>
      <c r="BL118" s="19" t="s">
        <v>127</v>
      </c>
      <c r="BM118" s="218" t="s">
        <v>520</v>
      </c>
    </row>
    <row r="119" s="2" customFormat="1">
      <c r="A119" s="40"/>
      <c r="B119" s="41"/>
      <c r="C119" s="42"/>
      <c r="D119" s="220" t="s">
        <v>129</v>
      </c>
      <c r="E119" s="42"/>
      <c r="F119" s="221" t="s">
        <v>337</v>
      </c>
      <c r="G119" s="42"/>
      <c r="H119" s="42"/>
      <c r="I119" s="222"/>
      <c r="J119" s="42"/>
      <c r="K119" s="42"/>
      <c r="L119" s="46"/>
      <c r="M119" s="223"/>
      <c r="N119" s="224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129</v>
      </c>
      <c r="AU119" s="19" t="s">
        <v>79</v>
      </c>
    </row>
    <row r="120" s="14" customFormat="1">
      <c r="A120" s="14"/>
      <c r="B120" s="248"/>
      <c r="C120" s="249"/>
      <c r="D120" s="220" t="s">
        <v>132</v>
      </c>
      <c r="E120" s="250" t="s">
        <v>19</v>
      </c>
      <c r="F120" s="251" t="s">
        <v>341</v>
      </c>
      <c r="G120" s="249"/>
      <c r="H120" s="250" t="s">
        <v>19</v>
      </c>
      <c r="I120" s="252"/>
      <c r="J120" s="249"/>
      <c r="K120" s="249"/>
      <c r="L120" s="253"/>
      <c r="M120" s="254"/>
      <c r="N120" s="255"/>
      <c r="O120" s="255"/>
      <c r="P120" s="255"/>
      <c r="Q120" s="255"/>
      <c r="R120" s="255"/>
      <c r="S120" s="255"/>
      <c r="T120" s="25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7" t="s">
        <v>132</v>
      </c>
      <c r="AU120" s="257" t="s">
        <v>79</v>
      </c>
      <c r="AV120" s="14" t="s">
        <v>77</v>
      </c>
      <c r="AW120" s="14" t="s">
        <v>31</v>
      </c>
      <c r="AX120" s="14" t="s">
        <v>69</v>
      </c>
      <c r="AY120" s="257" t="s">
        <v>119</v>
      </c>
    </row>
    <row r="121" s="13" customFormat="1">
      <c r="A121" s="13"/>
      <c r="B121" s="226"/>
      <c r="C121" s="227"/>
      <c r="D121" s="220" t="s">
        <v>132</v>
      </c>
      <c r="E121" s="228" t="s">
        <v>19</v>
      </c>
      <c r="F121" s="229" t="s">
        <v>127</v>
      </c>
      <c r="G121" s="227"/>
      <c r="H121" s="230">
        <v>4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132</v>
      </c>
      <c r="AU121" s="236" t="s">
        <v>79</v>
      </c>
      <c r="AV121" s="13" t="s">
        <v>79</v>
      </c>
      <c r="AW121" s="13" t="s">
        <v>31</v>
      </c>
      <c r="AX121" s="13" t="s">
        <v>69</v>
      </c>
      <c r="AY121" s="236" t="s">
        <v>119</v>
      </c>
    </row>
    <row r="122" s="15" customFormat="1">
      <c r="A122" s="15"/>
      <c r="B122" s="258"/>
      <c r="C122" s="259"/>
      <c r="D122" s="220" t="s">
        <v>132</v>
      </c>
      <c r="E122" s="260" t="s">
        <v>19</v>
      </c>
      <c r="F122" s="261" t="s">
        <v>150</v>
      </c>
      <c r="G122" s="259"/>
      <c r="H122" s="262">
        <v>4</v>
      </c>
      <c r="I122" s="263"/>
      <c r="J122" s="259"/>
      <c r="K122" s="259"/>
      <c r="L122" s="264"/>
      <c r="M122" s="265"/>
      <c r="N122" s="266"/>
      <c r="O122" s="266"/>
      <c r="P122" s="266"/>
      <c r="Q122" s="266"/>
      <c r="R122" s="266"/>
      <c r="S122" s="266"/>
      <c r="T122" s="267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8" t="s">
        <v>132</v>
      </c>
      <c r="AU122" s="268" t="s">
        <v>79</v>
      </c>
      <c r="AV122" s="15" t="s">
        <v>127</v>
      </c>
      <c r="AW122" s="15" t="s">
        <v>31</v>
      </c>
      <c r="AX122" s="15" t="s">
        <v>77</v>
      </c>
      <c r="AY122" s="268" t="s">
        <v>119</v>
      </c>
    </row>
    <row r="123" s="2" customFormat="1" ht="16.5" customHeight="1">
      <c r="A123" s="40"/>
      <c r="B123" s="41"/>
      <c r="C123" s="206" t="s">
        <v>205</v>
      </c>
      <c r="D123" s="206" t="s">
        <v>121</v>
      </c>
      <c r="E123" s="207" t="s">
        <v>343</v>
      </c>
      <c r="F123" s="208" t="s">
        <v>344</v>
      </c>
      <c r="G123" s="209" t="s">
        <v>159</v>
      </c>
      <c r="H123" s="210">
        <v>4</v>
      </c>
      <c r="I123" s="211"/>
      <c r="J123" s="212">
        <f>ROUND(I123*H123,2)</f>
        <v>0</v>
      </c>
      <c r="K123" s="208" t="s">
        <v>449</v>
      </c>
      <c r="L123" s="213"/>
      <c r="M123" s="214" t="s">
        <v>19</v>
      </c>
      <c r="N123" s="215" t="s">
        <v>40</v>
      </c>
      <c r="O123" s="86"/>
      <c r="P123" s="216">
        <f>O123*H123</f>
        <v>0</v>
      </c>
      <c r="Q123" s="216">
        <v>0.021999999999999999</v>
      </c>
      <c r="R123" s="216">
        <f>Q123*H123</f>
        <v>0.087999999999999995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126</v>
      </c>
      <c r="AT123" s="218" t="s">
        <v>121</v>
      </c>
      <c r="AU123" s="218" t="s">
        <v>79</v>
      </c>
      <c r="AY123" s="19" t="s">
        <v>119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77</v>
      </c>
      <c r="BK123" s="219">
        <f>ROUND(I123*H123,2)</f>
        <v>0</v>
      </c>
      <c r="BL123" s="19" t="s">
        <v>127</v>
      </c>
      <c r="BM123" s="218" t="s">
        <v>521</v>
      </c>
    </row>
    <row r="124" s="2" customFormat="1">
      <c r="A124" s="40"/>
      <c r="B124" s="41"/>
      <c r="C124" s="42"/>
      <c r="D124" s="220" t="s">
        <v>129</v>
      </c>
      <c r="E124" s="42"/>
      <c r="F124" s="221" t="s">
        <v>344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129</v>
      </c>
      <c r="AU124" s="19" t="s">
        <v>79</v>
      </c>
    </row>
    <row r="125" s="13" customFormat="1">
      <c r="A125" s="13"/>
      <c r="B125" s="226"/>
      <c r="C125" s="227"/>
      <c r="D125" s="220" t="s">
        <v>132</v>
      </c>
      <c r="E125" s="228" t="s">
        <v>19</v>
      </c>
      <c r="F125" s="229" t="s">
        <v>127</v>
      </c>
      <c r="G125" s="227"/>
      <c r="H125" s="230">
        <v>4</v>
      </c>
      <c r="I125" s="231"/>
      <c r="J125" s="227"/>
      <c r="K125" s="227"/>
      <c r="L125" s="232"/>
      <c r="M125" s="273"/>
      <c r="N125" s="274"/>
      <c r="O125" s="274"/>
      <c r="P125" s="274"/>
      <c r="Q125" s="274"/>
      <c r="R125" s="274"/>
      <c r="S125" s="274"/>
      <c r="T125" s="27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132</v>
      </c>
      <c r="AU125" s="236" t="s">
        <v>79</v>
      </c>
      <c r="AV125" s="13" t="s">
        <v>79</v>
      </c>
      <c r="AW125" s="13" t="s">
        <v>31</v>
      </c>
      <c r="AX125" s="13" t="s">
        <v>77</v>
      </c>
      <c r="AY125" s="236" t="s">
        <v>119</v>
      </c>
    </row>
    <row r="126" s="2" customFormat="1" ht="6.96" customHeight="1">
      <c r="A126" s="40"/>
      <c r="B126" s="61"/>
      <c r="C126" s="62"/>
      <c r="D126" s="62"/>
      <c r="E126" s="62"/>
      <c r="F126" s="62"/>
      <c r="G126" s="62"/>
      <c r="H126" s="62"/>
      <c r="I126" s="62"/>
      <c r="J126" s="62"/>
      <c r="K126" s="62"/>
      <c r="L126" s="46"/>
      <c r="M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</sheetData>
  <sheetProtection sheet="1" autoFilter="0" formatColumns="0" formatRows="0" objects="1" scenarios="1" spinCount="100000" saltValue="hJ8mZUIof2MIDtrLvuJb7Rzn2ntaQ9lBV8qRneZF/uBz35mK4fyD3mR5di3RschFNbklqhZghoMrN84WlFlrUA==" hashValue="+WPfg9axUL9D55F8D2Se0mnjg54V7yk2Lue06WxmW5AEM14wMGj2EyixfBAvHJKp1DQpq469UYHcPkSDZIXUbA==" algorithmName="SHA-512" password="CC35"/>
  <autoFilter ref="C82:K125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6" customWidth="1"/>
    <col min="2" max="2" width="1.667969" style="276" customWidth="1"/>
    <col min="3" max="4" width="5" style="276" customWidth="1"/>
    <col min="5" max="5" width="11.66016" style="276" customWidth="1"/>
    <col min="6" max="6" width="9.160156" style="276" customWidth="1"/>
    <col min="7" max="7" width="5" style="276" customWidth="1"/>
    <col min="8" max="8" width="77.83203" style="276" customWidth="1"/>
    <col min="9" max="10" width="20" style="276" customWidth="1"/>
    <col min="11" max="11" width="1.667969" style="276" customWidth="1"/>
  </cols>
  <sheetData>
    <row r="1" s="1" customFormat="1" ht="37.5" customHeight="1"/>
    <row r="2" s="1" customFormat="1" ht="7.5" customHeight="1">
      <c r="B2" s="277"/>
      <c r="C2" s="278"/>
      <c r="D2" s="278"/>
      <c r="E2" s="278"/>
      <c r="F2" s="278"/>
      <c r="G2" s="278"/>
      <c r="H2" s="278"/>
      <c r="I2" s="278"/>
      <c r="J2" s="278"/>
      <c r="K2" s="279"/>
    </row>
    <row r="3" s="16" customFormat="1" ht="45" customHeight="1">
      <c r="B3" s="280"/>
      <c r="C3" s="281" t="s">
        <v>522</v>
      </c>
      <c r="D3" s="281"/>
      <c r="E3" s="281"/>
      <c r="F3" s="281"/>
      <c r="G3" s="281"/>
      <c r="H3" s="281"/>
      <c r="I3" s="281"/>
      <c r="J3" s="281"/>
      <c r="K3" s="282"/>
    </row>
    <row r="4" s="1" customFormat="1" ht="25.5" customHeight="1">
      <c r="B4" s="283"/>
      <c r="C4" s="284" t="s">
        <v>523</v>
      </c>
      <c r="D4" s="284"/>
      <c r="E4" s="284"/>
      <c r="F4" s="284"/>
      <c r="G4" s="284"/>
      <c r="H4" s="284"/>
      <c r="I4" s="284"/>
      <c r="J4" s="284"/>
      <c r="K4" s="285"/>
    </row>
    <row r="5" s="1" customFormat="1" ht="5.25" customHeight="1">
      <c r="B5" s="283"/>
      <c r="C5" s="286"/>
      <c r="D5" s="286"/>
      <c r="E5" s="286"/>
      <c r="F5" s="286"/>
      <c r="G5" s="286"/>
      <c r="H5" s="286"/>
      <c r="I5" s="286"/>
      <c r="J5" s="286"/>
      <c r="K5" s="285"/>
    </row>
    <row r="6" s="1" customFormat="1" ht="15" customHeight="1">
      <c r="B6" s="283"/>
      <c r="C6" s="287" t="s">
        <v>524</v>
      </c>
      <c r="D6" s="287"/>
      <c r="E6" s="287"/>
      <c r="F6" s="287"/>
      <c r="G6" s="287"/>
      <c r="H6" s="287"/>
      <c r="I6" s="287"/>
      <c r="J6" s="287"/>
      <c r="K6" s="285"/>
    </row>
    <row r="7" s="1" customFormat="1" ht="15" customHeight="1">
      <c r="B7" s="288"/>
      <c r="C7" s="287" t="s">
        <v>525</v>
      </c>
      <c r="D7" s="287"/>
      <c r="E7" s="287"/>
      <c r="F7" s="287"/>
      <c r="G7" s="287"/>
      <c r="H7" s="287"/>
      <c r="I7" s="287"/>
      <c r="J7" s="287"/>
      <c r="K7" s="285"/>
    </row>
    <row r="8" s="1" customFormat="1" ht="12.75" customHeight="1">
      <c r="B8" s="288"/>
      <c r="C8" s="287"/>
      <c r="D8" s="287"/>
      <c r="E8" s="287"/>
      <c r="F8" s="287"/>
      <c r="G8" s="287"/>
      <c r="H8" s="287"/>
      <c r="I8" s="287"/>
      <c r="J8" s="287"/>
      <c r="K8" s="285"/>
    </row>
    <row r="9" s="1" customFormat="1" ht="15" customHeight="1">
      <c r="B9" s="288"/>
      <c r="C9" s="287" t="s">
        <v>526</v>
      </c>
      <c r="D9" s="287"/>
      <c r="E9" s="287"/>
      <c r="F9" s="287"/>
      <c r="G9" s="287"/>
      <c r="H9" s="287"/>
      <c r="I9" s="287"/>
      <c r="J9" s="287"/>
      <c r="K9" s="285"/>
    </row>
    <row r="10" s="1" customFormat="1" ht="15" customHeight="1">
      <c r="B10" s="288"/>
      <c r="C10" s="287"/>
      <c r="D10" s="287" t="s">
        <v>527</v>
      </c>
      <c r="E10" s="287"/>
      <c r="F10" s="287"/>
      <c r="G10" s="287"/>
      <c r="H10" s="287"/>
      <c r="I10" s="287"/>
      <c r="J10" s="287"/>
      <c r="K10" s="285"/>
    </row>
    <row r="11" s="1" customFormat="1" ht="15" customHeight="1">
      <c r="B11" s="288"/>
      <c r="C11" s="289"/>
      <c r="D11" s="287" t="s">
        <v>528</v>
      </c>
      <c r="E11" s="287"/>
      <c r="F11" s="287"/>
      <c r="G11" s="287"/>
      <c r="H11" s="287"/>
      <c r="I11" s="287"/>
      <c r="J11" s="287"/>
      <c r="K11" s="285"/>
    </row>
    <row r="12" s="1" customFormat="1" ht="15" customHeight="1">
      <c r="B12" s="288"/>
      <c r="C12" s="289"/>
      <c r="D12" s="287"/>
      <c r="E12" s="287"/>
      <c r="F12" s="287"/>
      <c r="G12" s="287"/>
      <c r="H12" s="287"/>
      <c r="I12" s="287"/>
      <c r="J12" s="287"/>
      <c r="K12" s="285"/>
    </row>
    <row r="13" s="1" customFormat="1" ht="15" customHeight="1">
      <c r="B13" s="288"/>
      <c r="C13" s="289"/>
      <c r="D13" s="290" t="s">
        <v>529</v>
      </c>
      <c r="E13" s="287"/>
      <c r="F13" s="287"/>
      <c r="G13" s="287"/>
      <c r="H13" s="287"/>
      <c r="I13" s="287"/>
      <c r="J13" s="287"/>
      <c r="K13" s="285"/>
    </row>
    <row r="14" s="1" customFormat="1" ht="12.75" customHeight="1">
      <c r="B14" s="288"/>
      <c r="C14" s="289"/>
      <c r="D14" s="289"/>
      <c r="E14" s="289"/>
      <c r="F14" s="289"/>
      <c r="G14" s="289"/>
      <c r="H14" s="289"/>
      <c r="I14" s="289"/>
      <c r="J14" s="289"/>
      <c r="K14" s="285"/>
    </row>
    <row r="15" s="1" customFormat="1" ht="15" customHeight="1">
      <c r="B15" s="288"/>
      <c r="C15" s="289"/>
      <c r="D15" s="287" t="s">
        <v>530</v>
      </c>
      <c r="E15" s="287"/>
      <c r="F15" s="287"/>
      <c r="G15" s="287"/>
      <c r="H15" s="287"/>
      <c r="I15" s="287"/>
      <c r="J15" s="287"/>
      <c r="K15" s="285"/>
    </row>
    <row r="16" s="1" customFormat="1" ht="15" customHeight="1">
      <c r="B16" s="288"/>
      <c r="C16" s="289"/>
      <c r="D16" s="287" t="s">
        <v>531</v>
      </c>
      <c r="E16" s="287"/>
      <c r="F16" s="287"/>
      <c r="G16" s="287"/>
      <c r="H16" s="287"/>
      <c r="I16" s="287"/>
      <c r="J16" s="287"/>
      <c r="K16" s="285"/>
    </row>
    <row r="17" s="1" customFormat="1" ht="15" customHeight="1">
      <c r="B17" s="288"/>
      <c r="C17" s="289"/>
      <c r="D17" s="287" t="s">
        <v>532</v>
      </c>
      <c r="E17" s="287"/>
      <c r="F17" s="287"/>
      <c r="G17" s="287"/>
      <c r="H17" s="287"/>
      <c r="I17" s="287"/>
      <c r="J17" s="287"/>
      <c r="K17" s="285"/>
    </row>
    <row r="18" s="1" customFormat="1" ht="15" customHeight="1">
      <c r="B18" s="288"/>
      <c r="C18" s="289"/>
      <c r="D18" s="289"/>
      <c r="E18" s="291" t="s">
        <v>76</v>
      </c>
      <c r="F18" s="287" t="s">
        <v>533</v>
      </c>
      <c r="G18" s="287"/>
      <c r="H18" s="287"/>
      <c r="I18" s="287"/>
      <c r="J18" s="287"/>
      <c r="K18" s="285"/>
    </row>
    <row r="19" s="1" customFormat="1" ht="15" customHeight="1">
      <c r="B19" s="288"/>
      <c r="C19" s="289"/>
      <c r="D19" s="289"/>
      <c r="E19" s="291" t="s">
        <v>534</v>
      </c>
      <c r="F19" s="287" t="s">
        <v>535</v>
      </c>
      <c r="G19" s="287"/>
      <c r="H19" s="287"/>
      <c r="I19" s="287"/>
      <c r="J19" s="287"/>
      <c r="K19" s="285"/>
    </row>
    <row r="20" s="1" customFormat="1" ht="15" customHeight="1">
      <c r="B20" s="288"/>
      <c r="C20" s="289"/>
      <c r="D20" s="289"/>
      <c r="E20" s="291" t="s">
        <v>536</v>
      </c>
      <c r="F20" s="287" t="s">
        <v>537</v>
      </c>
      <c r="G20" s="287"/>
      <c r="H20" s="287"/>
      <c r="I20" s="287"/>
      <c r="J20" s="287"/>
      <c r="K20" s="285"/>
    </row>
    <row r="21" s="1" customFormat="1" ht="15" customHeight="1">
      <c r="B21" s="288"/>
      <c r="C21" s="289"/>
      <c r="D21" s="289"/>
      <c r="E21" s="291" t="s">
        <v>538</v>
      </c>
      <c r="F21" s="287" t="s">
        <v>539</v>
      </c>
      <c r="G21" s="287"/>
      <c r="H21" s="287"/>
      <c r="I21" s="287"/>
      <c r="J21" s="287"/>
      <c r="K21" s="285"/>
    </row>
    <row r="22" s="1" customFormat="1" ht="15" customHeight="1">
      <c r="B22" s="288"/>
      <c r="C22" s="289"/>
      <c r="D22" s="289"/>
      <c r="E22" s="291" t="s">
        <v>540</v>
      </c>
      <c r="F22" s="287" t="s">
        <v>541</v>
      </c>
      <c r="G22" s="287"/>
      <c r="H22" s="287"/>
      <c r="I22" s="287"/>
      <c r="J22" s="287"/>
      <c r="K22" s="285"/>
    </row>
    <row r="23" s="1" customFormat="1" ht="15" customHeight="1">
      <c r="B23" s="288"/>
      <c r="C23" s="289"/>
      <c r="D23" s="289"/>
      <c r="E23" s="291" t="s">
        <v>542</v>
      </c>
      <c r="F23" s="287" t="s">
        <v>543</v>
      </c>
      <c r="G23" s="287"/>
      <c r="H23" s="287"/>
      <c r="I23" s="287"/>
      <c r="J23" s="287"/>
      <c r="K23" s="285"/>
    </row>
    <row r="24" s="1" customFormat="1" ht="12.75" customHeight="1">
      <c r="B24" s="288"/>
      <c r="C24" s="289"/>
      <c r="D24" s="289"/>
      <c r="E24" s="289"/>
      <c r="F24" s="289"/>
      <c r="G24" s="289"/>
      <c r="H24" s="289"/>
      <c r="I24" s="289"/>
      <c r="J24" s="289"/>
      <c r="K24" s="285"/>
    </row>
    <row r="25" s="1" customFormat="1" ht="15" customHeight="1">
      <c r="B25" s="288"/>
      <c r="C25" s="287" t="s">
        <v>544</v>
      </c>
      <c r="D25" s="287"/>
      <c r="E25" s="287"/>
      <c r="F25" s="287"/>
      <c r="G25" s="287"/>
      <c r="H25" s="287"/>
      <c r="I25" s="287"/>
      <c r="J25" s="287"/>
      <c r="K25" s="285"/>
    </row>
    <row r="26" s="1" customFormat="1" ht="15" customHeight="1">
      <c r="B26" s="288"/>
      <c r="C26" s="287" t="s">
        <v>545</v>
      </c>
      <c r="D26" s="287"/>
      <c r="E26" s="287"/>
      <c r="F26" s="287"/>
      <c r="G26" s="287"/>
      <c r="H26" s="287"/>
      <c r="I26" s="287"/>
      <c r="J26" s="287"/>
      <c r="K26" s="285"/>
    </row>
    <row r="27" s="1" customFormat="1" ht="15" customHeight="1">
      <c r="B27" s="288"/>
      <c r="C27" s="287"/>
      <c r="D27" s="287" t="s">
        <v>546</v>
      </c>
      <c r="E27" s="287"/>
      <c r="F27" s="287"/>
      <c r="G27" s="287"/>
      <c r="H27" s="287"/>
      <c r="I27" s="287"/>
      <c r="J27" s="287"/>
      <c r="K27" s="285"/>
    </row>
    <row r="28" s="1" customFormat="1" ht="15" customHeight="1">
      <c r="B28" s="288"/>
      <c r="C28" s="289"/>
      <c r="D28" s="287" t="s">
        <v>547</v>
      </c>
      <c r="E28" s="287"/>
      <c r="F28" s="287"/>
      <c r="G28" s="287"/>
      <c r="H28" s="287"/>
      <c r="I28" s="287"/>
      <c r="J28" s="287"/>
      <c r="K28" s="285"/>
    </row>
    <row r="29" s="1" customFormat="1" ht="12.75" customHeight="1">
      <c r="B29" s="288"/>
      <c r="C29" s="289"/>
      <c r="D29" s="289"/>
      <c r="E29" s="289"/>
      <c r="F29" s="289"/>
      <c r="G29" s="289"/>
      <c r="H29" s="289"/>
      <c r="I29" s="289"/>
      <c r="J29" s="289"/>
      <c r="K29" s="285"/>
    </row>
    <row r="30" s="1" customFormat="1" ht="15" customHeight="1">
      <c r="B30" s="288"/>
      <c r="C30" s="289"/>
      <c r="D30" s="287" t="s">
        <v>548</v>
      </c>
      <c r="E30" s="287"/>
      <c r="F30" s="287"/>
      <c r="G30" s="287"/>
      <c r="H30" s="287"/>
      <c r="I30" s="287"/>
      <c r="J30" s="287"/>
      <c r="K30" s="285"/>
    </row>
    <row r="31" s="1" customFormat="1" ht="15" customHeight="1">
      <c r="B31" s="288"/>
      <c r="C31" s="289"/>
      <c r="D31" s="287" t="s">
        <v>549</v>
      </c>
      <c r="E31" s="287"/>
      <c r="F31" s="287"/>
      <c r="G31" s="287"/>
      <c r="H31" s="287"/>
      <c r="I31" s="287"/>
      <c r="J31" s="287"/>
      <c r="K31" s="285"/>
    </row>
    <row r="32" s="1" customFormat="1" ht="12.75" customHeight="1">
      <c r="B32" s="288"/>
      <c r="C32" s="289"/>
      <c r="D32" s="289"/>
      <c r="E32" s="289"/>
      <c r="F32" s="289"/>
      <c r="G32" s="289"/>
      <c r="H32" s="289"/>
      <c r="I32" s="289"/>
      <c r="J32" s="289"/>
      <c r="K32" s="285"/>
    </row>
    <row r="33" s="1" customFormat="1" ht="15" customHeight="1">
      <c r="B33" s="288"/>
      <c r="C33" s="289"/>
      <c r="D33" s="287" t="s">
        <v>550</v>
      </c>
      <c r="E33" s="287"/>
      <c r="F33" s="287"/>
      <c r="G33" s="287"/>
      <c r="H33" s="287"/>
      <c r="I33" s="287"/>
      <c r="J33" s="287"/>
      <c r="K33" s="285"/>
    </row>
    <row r="34" s="1" customFormat="1" ht="15" customHeight="1">
      <c r="B34" s="288"/>
      <c r="C34" s="289"/>
      <c r="D34" s="287" t="s">
        <v>551</v>
      </c>
      <c r="E34" s="287"/>
      <c r="F34" s="287"/>
      <c r="G34" s="287"/>
      <c r="H34" s="287"/>
      <c r="I34" s="287"/>
      <c r="J34" s="287"/>
      <c r="K34" s="285"/>
    </row>
    <row r="35" s="1" customFormat="1" ht="15" customHeight="1">
      <c r="B35" s="288"/>
      <c r="C35" s="289"/>
      <c r="D35" s="287" t="s">
        <v>552</v>
      </c>
      <c r="E35" s="287"/>
      <c r="F35" s="287"/>
      <c r="G35" s="287"/>
      <c r="H35" s="287"/>
      <c r="I35" s="287"/>
      <c r="J35" s="287"/>
      <c r="K35" s="285"/>
    </row>
    <row r="36" s="1" customFormat="1" ht="15" customHeight="1">
      <c r="B36" s="288"/>
      <c r="C36" s="289"/>
      <c r="D36" s="287"/>
      <c r="E36" s="290" t="s">
        <v>105</v>
      </c>
      <c r="F36" s="287"/>
      <c r="G36" s="287" t="s">
        <v>553</v>
      </c>
      <c r="H36" s="287"/>
      <c r="I36" s="287"/>
      <c r="J36" s="287"/>
      <c r="K36" s="285"/>
    </row>
    <row r="37" s="1" customFormat="1" ht="30.75" customHeight="1">
      <c r="B37" s="288"/>
      <c r="C37" s="289"/>
      <c r="D37" s="287"/>
      <c r="E37" s="290" t="s">
        <v>554</v>
      </c>
      <c r="F37" s="287"/>
      <c r="G37" s="287" t="s">
        <v>555</v>
      </c>
      <c r="H37" s="287"/>
      <c r="I37" s="287"/>
      <c r="J37" s="287"/>
      <c r="K37" s="285"/>
    </row>
    <row r="38" s="1" customFormat="1" ht="15" customHeight="1">
      <c r="B38" s="288"/>
      <c r="C38" s="289"/>
      <c r="D38" s="287"/>
      <c r="E38" s="290" t="s">
        <v>50</v>
      </c>
      <c r="F38" s="287"/>
      <c r="G38" s="287" t="s">
        <v>556</v>
      </c>
      <c r="H38" s="287"/>
      <c r="I38" s="287"/>
      <c r="J38" s="287"/>
      <c r="K38" s="285"/>
    </row>
    <row r="39" s="1" customFormat="1" ht="15" customHeight="1">
      <c r="B39" s="288"/>
      <c r="C39" s="289"/>
      <c r="D39" s="287"/>
      <c r="E39" s="290" t="s">
        <v>51</v>
      </c>
      <c r="F39" s="287"/>
      <c r="G39" s="287" t="s">
        <v>557</v>
      </c>
      <c r="H39" s="287"/>
      <c r="I39" s="287"/>
      <c r="J39" s="287"/>
      <c r="K39" s="285"/>
    </row>
    <row r="40" s="1" customFormat="1" ht="15" customHeight="1">
      <c r="B40" s="288"/>
      <c r="C40" s="289"/>
      <c r="D40" s="287"/>
      <c r="E40" s="290" t="s">
        <v>106</v>
      </c>
      <c r="F40" s="287"/>
      <c r="G40" s="287" t="s">
        <v>558</v>
      </c>
      <c r="H40" s="287"/>
      <c r="I40" s="287"/>
      <c r="J40" s="287"/>
      <c r="K40" s="285"/>
    </row>
    <row r="41" s="1" customFormat="1" ht="15" customHeight="1">
      <c r="B41" s="288"/>
      <c r="C41" s="289"/>
      <c r="D41" s="287"/>
      <c r="E41" s="290" t="s">
        <v>107</v>
      </c>
      <c r="F41" s="287"/>
      <c r="G41" s="287" t="s">
        <v>559</v>
      </c>
      <c r="H41" s="287"/>
      <c r="I41" s="287"/>
      <c r="J41" s="287"/>
      <c r="K41" s="285"/>
    </row>
    <row r="42" s="1" customFormat="1" ht="15" customHeight="1">
      <c r="B42" s="288"/>
      <c r="C42" s="289"/>
      <c r="D42" s="287"/>
      <c r="E42" s="290" t="s">
        <v>560</v>
      </c>
      <c r="F42" s="287"/>
      <c r="G42" s="287" t="s">
        <v>561</v>
      </c>
      <c r="H42" s="287"/>
      <c r="I42" s="287"/>
      <c r="J42" s="287"/>
      <c r="K42" s="285"/>
    </row>
    <row r="43" s="1" customFormat="1" ht="15" customHeight="1">
      <c r="B43" s="288"/>
      <c r="C43" s="289"/>
      <c r="D43" s="287"/>
      <c r="E43" s="290"/>
      <c r="F43" s="287"/>
      <c r="G43" s="287" t="s">
        <v>562</v>
      </c>
      <c r="H43" s="287"/>
      <c r="I43" s="287"/>
      <c r="J43" s="287"/>
      <c r="K43" s="285"/>
    </row>
    <row r="44" s="1" customFormat="1" ht="15" customHeight="1">
      <c r="B44" s="288"/>
      <c r="C44" s="289"/>
      <c r="D44" s="287"/>
      <c r="E44" s="290" t="s">
        <v>563</v>
      </c>
      <c r="F44" s="287"/>
      <c r="G44" s="287" t="s">
        <v>564</v>
      </c>
      <c r="H44" s="287"/>
      <c r="I44" s="287"/>
      <c r="J44" s="287"/>
      <c r="K44" s="285"/>
    </row>
    <row r="45" s="1" customFormat="1" ht="15" customHeight="1">
      <c r="B45" s="288"/>
      <c r="C45" s="289"/>
      <c r="D45" s="287"/>
      <c r="E45" s="290" t="s">
        <v>109</v>
      </c>
      <c r="F45" s="287"/>
      <c r="G45" s="287" t="s">
        <v>565</v>
      </c>
      <c r="H45" s="287"/>
      <c r="I45" s="287"/>
      <c r="J45" s="287"/>
      <c r="K45" s="285"/>
    </row>
    <row r="46" s="1" customFormat="1" ht="12.75" customHeight="1">
      <c r="B46" s="288"/>
      <c r="C46" s="289"/>
      <c r="D46" s="287"/>
      <c r="E46" s="287"/>
      <c r="F46" s="287"/>
      <c r="G46" s="287"/>
      <c r="H46" s="287"/>
      <c r="I46" s="287"/>
      <c r="J46" s="287"/>
      <c r="K46" s="285"/>
    </row>
    <row r="47" s="1" customFormat="1" ht="15" customHeight="1">
      <c r="B47" s="288"/>
      <c r="C47" s="289"/>
      <c r="D47" s="287" t="s">
        <v>566</v>
      </c>
      <c r="E47" s="287"/>
      <c r="F47" s="287"/>
      <c r="G47" s="287"/>
      <c r="H47" s="287"/>
      <c r="I47" s="287"/>
      <c r="J47" s="287"/>
      <c r="K47" s="285"/>
    </row>
    <row r="48" s="1" customFormat="1" ht="15" customHeight="1">
      <c r="B48" s="288"/>
      <c r="C48" s="289"/>
      <c r="D48" s="289"/>
      <c r="E48" s="287" t="s">
        <v>567</v>
      </c>
      <c r="F48" s="287"/>
      <c r="G48" s="287"/>
      <c r="H48" s="287"/>
      <c r="I48" s="287"/>
      <c r="J48" s="287"/>
      <c r="K48" s="285"/>
    </row>
    <row r="49" s="1" customFormat="1" ht="15" customHeight="1">
      <c r="B49" s="288"/>
      <c r="C49" s="289"/>
      <c r="D49" s="289"/>
      <c r="E49" s="287" t="s">
        <v>568</v>
      </c>
      <c r="F49" s="287"/>
      <c r="G49" s="287"/>
      <c r="H49" s="287"/>
      <c r="I49" s="287"/>
      <c r="J49" s="287"/>
      <c r="K49" s="285"/>
    </row>
    <row r="50" s="1" customFormat="1" ht="15" customHeight="1">
      <c r="B50" s="288"/>
      <c r="C50" s="289"/>
      <c r="D50" s="289"/>
      <c r="E50" s="287" t="s">
        <v>569</v>
      </c>
      <c r="F50" s="287"/>
      <c r="G50" s="287"/>
      <c r="H50" s="287"/>
      <c r="I50" s="287"/>
      <c r="J50" s="287"/>
      <c r="K50" s="285"/>
    </row>
    <row r="51" s="1" customFormat="1" ht="15" customHeight="1">
      <c r="B51" s="288"/>
      <c r="C51" s="289"/>
      <c r="D51" s="287" t="s">
        <v>570</v>
      </c>
      <c r="E51" s="287"/>
      <c r="F51" s="287"/>
      <c r="G51" s="287"/>
      <c r="H51" s="287"/>
      <c r="I51" s="287"/>
      <c r="J51" s="287"/>
      <c r="K51" s="285"/>
    </row>
    <row r="52" s="1" customFormat="1" ht="25.5" customHeight="1">
      <c r="B52" s="283"/>
      <c r="C52" s="284" t="s">
        <v>571</v>
      </c>
      <c r="D52" s="284"/>
      <c r="E52" s="284"/>
      <c r="F52" s="284"/>
      <c r="G52" s="284"/>
      <c r="H52" s="284"/>
      <c r="I52" s="284"/>
      <c r="J52" s="284"/>
      <c r="K52" s="285"/>
    </row>
    <row r="53" s="1" customFormat="1" ht="5.25" customHeight="1">
      <c r="B53" s="283"/>
      <c r="C53" s="286"/>
      <c r="D53" s="286"/>
      <c r="E53" s="286"/>
      <c r="F53" s="286"/>
      <c r="G53" s="286"/>
      <c r="H53" s="286"/>
      <c r="I53" s="286"/>
      <c r="J53" s="286"/>
      <c r="K53" s="285"/>
    </row>
    <row r="54" s="1" customFormat="1" ht="15" customHeight="1">
      <c r="B54" s="283"/>
      <c r="C54" s="287" t="s">
        <v>572</v>
      </c>
      <c r="D54" s="287"/>
      <c r="E54" s="287"/>
      <c r="F54" s="287"/>
      <c r="G54" s="287"/>
      <c r="H54" s="287"/>
      <c r="I54" s="287"/>
      <c r="J54" s="287"/>
      <c r="K54" s="285"/>
    </row>
    <row r="55" s="1" customFormat="1" ht="15" customHeight="1">
      <c r="B55" s="283"/>
      <c r="C55" s="287" t="s">
        <v>573</v>
      </c>
      <c r="D55" s="287"/>
      <c r="E55" s="287"/>
      <c r="F55" s="287"/>
      <c r="G55" s="287"/>
      <c r="H55" s="287"/>
      <c r="I55" s="287"/>
      <c r="J55" s="287"/>
      <c r="K55" s="285"/>
    </row>
    <row r="56" s="1" customFormat="1" ht="12.75" customHeight="1">
      <c r="B56" s="283"/>
      <c r="C56" s="287"/>
      <c r="D56" s="287"/>
      <c r="E56" s="287"/>
      <c r="F56" s="287"/>
      <c r="G56" s="287"/>
      <c r="H56" s="287"/>
      <c r="I56" s="287"/>
      <c r="J56" s="287"/>
      <c r="K56" s="285"/>
    </row>
    <row r="57" s="1" customFormat="1" ht="15" customHeight="1">
      <c r="B57" s="283"/>
      <c r="C57" s="287" t="s">
        <v>574</v>
      </c>
      <c r="D57" s="287"/>
      <c r="E57" s="287"/>
      <c r="F57" s="287"/>
      <c r="G57" s="287"/>
      <c r="H57" s="287"/>
      <c r="I57" s="287"/>
      <c r="J57" s="287"/>
      <c r="K57" s="285"/>
    </row>
    <row r="58" s="1" customFormat="1" ht="15" customHeight="1">
      <c r="B58" s="283"/>
      <c r="C58" s="289"/>
      <c r="D58" s="287" t="s">
        <v>575</v>
      </c>
      <c r="E58" s="287"/>
      <c r="F58" s="287"/>
      <c r="G58" s="287"/>
      <c r="H58" s="287"/>
      <c r="I58" s="287"/>
      <c r="J58" s="287"/>
      <c r="K58" s="285"/>
    </row>
    <row r="59" s="1" customFormat="1" ht="15" customHeight="1">
      <c r="B59" s="283"/>
      <c r="C59" s="289"/>
      <c r="D59" s="287" t="s">
        <v>576</v>
      </c>
      <c r="E59" s="287"/>
      <c r="F59" s="287"/>
      <c r="G59" s="287"/>
      <c r="H59" s="287"/>
      <c r="I59" s="287"/>
      <c r="J59" s="287"/>
      <c r="K59" s="285"/>
    </row>
    <row r="60" s="1" customFormat="1" ht="15" customHeight="1">
      <c r="B60" s="283"/>
      <c r="C60" s="289"/>
      <c r="D60" s="287" t="s">
        <v>577</v>
      </c>
      <c r="E60" s="287"/>
      <c r="F60" s="287"/>
      <c r="G60" s="287"/>
      <c r="H60" s="287"/>
      <c r="I60" s="287"/>
      <c r="J60" s="287"/>
      <c r="K60" s="285"/>
    </row>
    <row r="61" s="1" customFormat="1" ht="15" customHeight="1">
      <c r="B61" s="283"/>
      <c r="C61" s="289"/>
      <c r="D61" s="287" t="s">
        <v>578</v>
      </c>
      <c r="E61" s="287"/>
      <c r="F61" s="287"/>
      <c r="G61" s="287"/>
      <c r="H61" s="287"/>
      <c r="I61" s="287"/>
      <c r="J61" s="287"/>
      <c r="K61" s="285"/>
    </row>
    <row r="62" s="1" customFormat="1" ht="15" customHeight="1">
      <c r="B62" s="283"/>
      <c r="C62" s="289"/>
      <c r="D62" s="292" t="s">
        <v>579</v>
      </c>
      <c r="E62" s="292"/>
      <c r="F62" s="292"/>
      <c r="G62" s="292"/>
      <c r="H62" s="292"/>
      <c r="I62" s="292"/>
      <c r="J62" s="292"/>
      <c r="K62" s="285"/>
    </row>
    <row r="63" s="1" customFormat="1" ht="15" customHeight="1">
      <c r="B63" s="283"/>
      <c r="C63" s="289"/>
      <c r="D63" s="287" t="s">
        <v>580</v>
      </c>
      <c r="E63" s="287"/>
      <c r="F63" s="287"/>
      <c r="G63" s="287"/>
      <c r="H63" s="287"/>
      <c r="I63" s="287"/>
      <c r="J63" s="287"/>
      <c r="K63" s="285"/>
    </row>
    <row r="64" s="1" customFormat="1" ht="12.75" customHeight="1">
      <c r="B64" s="283"/>
      <c r="C64" s="289"/>
      <c r="D64" s="289"/>
      <c r="E64" s="293"/>
      <c r="F64" s="289"/>
      <c r="G64" s="289"/>
      <c r="H64" s="289"/>
      <c r="I64" s="289"/>
      <c r="J64" s="289"/>
      <c r="K64" s="285"/>
    </row>
    <row r="65" s="1" customFormat="1" ht="15" customHeight="1">
      <c r="B65" s="283"/>
      <c r="C65" s="289"/>
      <c r="D65" s="287" t="s">
        <v>581</v>
      </c>
      <c r="E65" s="287"/>
      <c r="F65" s="287"/>
      <c r="G65" s="287"/>
      <c r="H65" s="287"/>
      <c r="I65" s="287"/>
      <c r="J65" s="287"/>
      <c r="K65" s="285"/>
    </row>
    <row r="66" s="1" customFormat="1" ht="15" customHeight="1">
      <c r="B66" s="283"/>
      <c r="C66" s="289"/>
      <c r="D66" s="292" t="s">
        <v>582</v>
      </c>
      <c r="E66" s="292"/>
      <c r="F66" s="292"/>
      <c r="G66" s="292"/>
      <c r="H66" s="292"/>
      <c r="I66" s="292"/>
      <c r="J66" s="292"/>
      <c r="K66" s="285"/>
    </row>
    <row r="67" s="1" customFormat="1" ht="15" customHeight="1">
      <c r="B67" s="283"/>
      <c r="C67" s="289"/>
      <c r="D67" s="287" t="s">
        <v>583</v>
      </c>
      <c r="E67" s="287"/>
      <c r="F67" s="287"/>
      <c r="G67" s="287"/>
      <c r="H67" s="287"/>
      <c r="I67" s="287"/>
      <c r="J67" s="287"/>
      <c r="K67" s="285"/>
    </row>
    <row r="68" s="1" customFormat="1" ht="15" customHeight="1">
      <c r="B68" s="283"/>
      <c r="C68" s="289"/>
      <c r="D68" s="287" t="s">
        <v>584</v>
      </c>
      <c r="E68" s="287"/>
      <c r="F68" s="287"/>
      <c r="G68" s="287"/>
      <c r="H68" s="287"/>
      <c r="I68" s="287"/>
      <c r="J68" s="287"/>
      <c r="K68" s="285"/>
    </row>
    <row r="69" s="1" customFormat="1" ht="15" customHeight="1">
      <c r="B69" s="283"/>
      <c r="C69" s="289"/>
      <c r="D69" s="287" t="s">
        <v>585</v>
      </c>
      <c r="E69" s="287"/>
      <c r="F69" s="287"/>
      <c r="G69" s="287"/>
      <c r="H69" s="287"/>
      <c r="I69" s="287"/>
      <c r="J69" s="287"/>
      <c r="K69" s="285"/>
    </row>
    <row r="70" s="1" customFormat="1" ht="15" customHeight="1">
      <c r="B70" s="283"/>
      <c r="C70" s="289"/>
      <c r="D70" s="287" t="s">
        <v>586</v>
      </c>
      <c r="E70" s="287"/>
      <c r="F70" s="287"/>
      <c r="G70" s="287"/>
      <c r="H70" s="287"/>
      <c r="I70" s="287"/>
      <c r="J70" s="287"/>
      <c r="K70" s="285"/>
    </row>
    <row r="71" s="1" customFormat="1" ht="12.75" customHeight="1">
      <c r="B71" s="294"/>
      <c r="C71" s="295"/>
      <c r="D71" s="295"/>
      <c r="E71" s="295"/>
      <c r="F71" s="295"/>
      <c r="G71" s="295"/>
      <c r="H71" s="295"/>
      <c r="I71" s="295"/>
      <c r="J71" s="295"/>
      <c r="K71" s="296"/>
    </row>
    <row r="72" s="1" customFormat="1" ht="18.75" customHeight="1">
      <c r="B72" s="297"/>
      <c r="C72" s="297"/>
      <c r="D72" s="297"/>
      <c r="E72" s="297"/>
      <c r="F72" s="297"/>
      <c r="G72" s="297"/>
      <c r="H72" s="297"/>
      <c r="I72" s="297"/>
      <c r="J72" s="297"/>
      <c r="K72" s="298"/>
    </row>
    <row r="73" s="1" customFormat="1" ht="18.75" customHeight="1">
      <c r="B73" s="298"/>
      <c r="C73" s="298"/>
      <c r="D73" s="298"/>
      <c r="E73" s="298"/>
      <c r="F73" s="298"/>
      <c r="G73" s="298"/>
      <c r="H73" s="298"/>
      <c r="I73" s="298"/>
      <c r="J73" s="298"/>
      <c r="K73" s="298"/>
    </row>
    <row r="74" s="1" customFormat="1" ht="7.5" customHeight="1">
      <c r="B74" s="299"/>
      <c r="C74" s="300"/>
      <c r="D74" s="300"/>
      <c r="E74" s="300"/>
      <c r="F74" s="300"/>
      <c r="G74" s="300"/>
      <c r="H74" s="300"/>
      <c r="I74" s="300"/>
      <c r="J74" s="300"/>
      <c r="K74" s="301"/>
    </row>
    <row r="75" s="1" customFormat="1" ht="45" customHeight="1">
      <c r="B75" s="302"/>
      <c r="C75" s="303" t="s">
        <v>587</v>
      </c>
      <c r="D75" s="303"/>
      <c r="E75" s="303"/>
      <c r="F75" s="303"/>
      <c r="G75" s="303"/>
      <c r="H75" s="303"/>
      <c r="I75" s="303"/>
      <c r="J75" s="303"/>
      <c r="K75" s="304"/>
    </row>
    <row r="76" s="1" customFormat="1" ht="17.25" customHeight="1">
      <c r="B76" s="302"/>
      <c r="C76" s="305" t="s">
        <v>588</v>
      </c>
      <c r="D76" s="305"/>
      <c r="E76" s="305"/>
      <c r="F76" s="305" t="s">
        <v>589</v>
      </c>
      <c r="G76" s="306"/>
      <c r="H76" s="305" t="s">
        <v>51</v>
      </c>
      <c r="I76" s="305" t="s">
        <v>54</v>
      </c>
      <c r="J76" s="305" t="s">
        <v>590</v>
      </c>
      <c r="K76" s="304"/>
    </row>
    <row r="77" s="1" customFormat="1" ht="17.25" customHeight="1">
      <c r="B77" s="302"/>
      <c r="C77" s="307" t="s">
        <v>591</v>
      </c>
      <c r="D77" s="307"/>
      <c r="E77" s="307"/>
      <c r="F77" s="308" t="s">
        <v>592</v>
      </c>
      <c r="G77" s="309"/>
      <c r="H77" s="307"/>
      <c r="I77" s="307"/>
      <c r="J77" s="307" t="s">
        <v>593</v>
      </c>
      <c r="K77" s="304"/>
    </row>
    <row r="78" s="1" customFormat="1" ht="5.25" customHeight="1">
      <c r="B78" s="302"/>
      <c r="C78" s="310"/>
      <c r="D78" s="310"/>
      <c r="E78" s="310"/>
      <c r="F78" s="310"/>
      <c r="G78" s="311"/>
      <c r="H78" s="310"/>
      <c r="I78" s="310"/>
      <c r="J78" s="310"/>
      <c r="K78" s="304"/>
    </row>
    <row r="79" s="1" customFormat="1" ht="15" customHeight="1">
      <c r="B79" s="302"/>
      <c r="C79" s="290" t="s">
        <v>50</v>
      </c>
      <c r="D79" s="312"/>
      <c r="E79" s="312"/>
      <c r="F79" s="313" t="s">
        <v>594</v>
      </c>
      <c r="G79" s="314"/>
      <c r="H79" s="290" t="s">
        <v>595</v>
      </c>
      <c r="I79" s="290" t="s">
        <v>596</v>
      </c>
      <c r="J79" s="290">
        <v>20</v>
      </c>
      <c r="K79" s="304"/>
    </row>
    <row r="80" s="1" customFormat="1" ht="15" customHeight="1">
      <c r="B80" s="302"/>
      <c r="C80" s="290" t="s">
        <v>597</v>
      </c>
      <c r="D80" s="290"/>
      <c r="E80" s="290"/>
      <c r="F80" s="313" t="s">
        <v>594</v>
      </c>
      <c r="G80" s="314"/>
      <c r="H80" s="290" t="s">
        <v>598</v>
      </c>
      <c r="I80" s="290" t="s">
        <v>596</v>
      </c>
      <c r="J80" s="290">
        <v>120</v>
      </c>
      <c r="K80" s="304"/>
    </row>
    <row r="81" s="1" customFormat="1" ht="15" customHeight="1">
      <c r="B81" s="315"/>
      <c r="C81" s="290" t="s">
        <v>599</v>
      </c>
      <c r="D81" s="290"/>
      <c r="E81" s="290"/>
      <c r="F81" s="313" t="s">
        <v>600</v>
      </c>
      <c r="G81" s="314"/>
      <c r="H81" s="290" t="s">
        <v>601</v>
      </c>
      <c r="I81" s="290" t="s">
        <v>596</v>
      </c>
      <c r="J81" s="290">
        <v>50</v>
      </c>
      <c r="K81" s="304"/>
    </row>
    <row r="82" s="1" customFormat="1" ht="15" customHeight="1">
      <c r="B82" s="315"/>
      <c r="C82" s="290" t="s">
        <v>602</v>
      </c>
      <c r="D82" s="290"/>
      <c r="E82" s="290"/>
      <c r="F82" s="313" t="s">
        <v>594</v>
      </c>
      <c r="G82" s="314"/>
      <c r="H82" s="290" t="s">
        <v>603</v>
      </c>
      <c r="I82" s="290" t="s">
        <v>604</v>
      </c>
      <c r="J82" s="290"/>
      <c r="K82" s="304"/>
    </row>
    <row r="83" s="1" customFormat="1" ht="15" customHeight="1">
      <c r="B83" s="315"/>
      <c r="C83" s="316" t="s">
        <v>605</v>
      </c>
      <c r="D83" s="316"/>
      <c r="E83" s="316"/>
      <c r="F83" s="317" t="s">
        <v>600</v>
      </c>
      <c r="G83" s="316"/>
      <c r="H83" s="316" t="s">
        <v>606</v>
      </c>
      <c r="I83" s="316" t="s">
        <v>596</v>
      </c>
      <c r="J83" s="316">
        <v>15</v>
      </c>
      <c r="K83" s="304"/>
    </row>
    <row r="84" s="1" customFormat="1" ht="15" customHeight="1">
      <c r="B84" s="315"/>
      <c r="C84" s="316" t="s">
        <v>607</v>
      </c>
      <c r="D84" s="316"/>
      <c r="E84" s="316"/>
      <c r="F84" s="317" t="s">
        <v>600</v>
      </c>
      <c r="G84" s="316"/>
      <c r="H84" s="316" t="s">
        <v>608</v>
      </c>
      <c r="I84" s="316" t="s">
        <v>596</v>
      </c>
      <c r="J84" s="316">
        <v>15</v>
      </c>
      <c r="K84" s="304"/>
    </row>
    <row r="85" s="1" customFormat="1" ht="15" customHeight="1">
      <c r="B85" s="315"/>
      <c r="C85" s="316" t="s">
        <v>609</v>
      </c>
      <c r="D85" s="316"/>
      <c r="E85" s="316"/>
      <c r="F85" s="317" t="s">
        <v>600</v>
      </c>
      <c r="G85" s="316"/>
      <c r="H85" s="316" t="s">
        <v>610</v>
      </c>
      <c r="I85" s="316" t="s">
        <v>596</v>
      </c>
      <c r="J85" s="316">
        <v>20</v>
      </c>
      <c r="K85" s="304"/>
    </row>
    <row r="86" s="1" customFormat="1" ht="15" customHeight="1">
      <c r="B86" s="315"/>
      <c r="C86" s="316" t="s">
        <v>611</v>
      </c>
      <c r="D86" s="316"/>
      <c r="E86" s="316"/>
      <c r="F86" s="317" t="s">
        <v>600</v>
      </c>
      <c r="G86" s="316"/>
      <c r="H86" s="316" t="s">
        <v>612</v>
      </c>
      <c r="I86" s="316" t="s">
        <v>596</v>
      </c>
      <c r="J86" s="316">
        <v>20</v>
      </c>
      <c r="K86" s="304"/>
    </row>
    <row r="87" s="1" customFormat="1" ht="15" customHeight="1">
      <c r="B87" s="315"/>
      <c r="C87" s="290" t="s">
        <v>613</v>
      </c>
      <c r="D87" s="290"/>
      <c r="E87" s="290"/>
      <c r="F87" s="313" t="s">
        <v>600</v>
      </c>
      <c r="G87" s="314"/>
      <c r="H87" s="290" t="s">
        <v>614</v>
      </c>
      <c r="I87" s="290" t="s">
        <v>596</v>
      </c>
      <c r="J87" s="290">
        <v>50</v>
      </c>
      <c r="K87" s="304"/>
    </row>
    <row r="88" s="1" customFormat="1" ht="15" customHeight="1">
      <c r="B88" s="315"/>
      <c r="C88" s="290" t="s">
        <v>615</v>
      </c>
      <c r="D88" s="290"/>
      <c r="E88" s="290"/>
      <c r="F88" s="313" t="s">
        <v>600</v>
      </c>
      <c r="G88" s="314"/>
      <c r="H88" s="290" t="s">
        <v>616</v>
      </c>
      <c r="I88" s="290" t="s">
        <v>596</v>
      </c>
      <c r="J88" s="290">
        <v>20</v>
      </c>
      <c r="K88" s="304"/>
    </row>
    <row r="89" s="1" customFormat="1" ht="15" customHeight="1">
      <c r="B89" s="315"/>
      <c r="C89" s="290" t="s">
        <v>617</v>
      </c>
      <c r="D89" s="290"/>
      <c r="E89" s="290"/>
      <c r="F89" s="313" t="s">
        <v>600</v>
      </c>
      <c r="G89" s="314"/>
      <c r="H89" s="290" t="s">
        <v>618</v>
      </c>
      <c r="I89" s="290" t="s">
        <v>596</v>
      </c>
      <c r="J89" s="290">
        <v>20</v>
      </c>
      <c r="K89" s="304"/>
    </row>
    <row r="90" s="1" customFormat="1" ht="15" customHeight="1">
      <c r="B90" s="315"/>
      <c r="C90" s="290" t="s">
        <v>619</v>
      </c>
      <c r="D90" s="290"/>
      <c r="E90" s="290"/>
      <c r="F90" s="313" t="s">
        <v>600</v>
      </c>
      <c r="G90" s="314"/>
      <c r="H90" s="290" t="s">
        <v>620</v>
      </c>
      <c r="I90" s="290" t="s">
        <v>596</v>
      </c>
      <c r="J90" s="290">
        <v>50</v>
      </c>
      <c r="K90" s="304"/>
    </row>
    <row r="91" s="1" customFormat="1" ht="15" customHeight="1">
      <c r="B91" s="315"/>
      <c r="C91" s="290" t="s">
        <v>621</v>
      </c>
      <c r="D91" s="290"/>
      <c r="E91" s="290"/>
      <c r="F91" s="313" t="s">
        <v>600</v>
      </c>
      <c r="G91" s="314"/>
      <c r="H91" s="290" t="s">
        <v>621</v>
      </c>
      <c r="I91" s="290" t="s">
        <v>596</v>
      </c>
      <c r="J91" s="290">
        <v>50</v>
      </c>
      <c r="K91" s="304"/>
    </row>
    <row r="92" s="1" customFormat="1" ht="15" customHeight="1">
      <c r="B92" s="315"/>
      <c r="C92" s="290" t="s">
        <v>622</v>
      </c>
      <c r="D92" s="290"/>
      <c r="E92" s="290"/>
      <c r="F92" s="313" t="s">
        <v>600</v>
      </c>
      <c r="G92" s="314"/>
      <c r="H92" s="290" t="s">
        <v>623</v>
      </c>
      <c r="I92" s="290" t="s">
        <v>596</v>
      </c>
      <c r="J92" s="290">
        <v>255</v>
      </c>
      <c r="K92" s="304"/>
    </row>
    <row r="93" s="1" customFormat="1" ht="15" customHeight="1">
      <c r="B93" s="315"/>
      <c r="C93" s="290" t="s">
        <v>624</v>
      </c>
      <c r="D93" s="290"/>
      <c r="E93" s="290"/>
      <c r="F93" s="313" t="s">
        <v>594</v>
      </c>
      <c r="G93" s="314"/>
      <c r="H93" s="290" t="s">
        <v>625</v>
      </c>
      <c r="I93" s="290" t="s">
        <v>626</v>
      </c>
      <c r="J93" s="290"/>
      <c r="K93" s="304"/>
    </row>
    <row r="94" s="1" customFormat="1" ht="15" customHeight="1">
      <c r="B94" s="315"/>
      <c r="C94" s="290" t="s">
        <v>627</v>
      </c>
      <c r="D94" s="290"/>
      <c r="E94" s="290"/>
      <c r="F94" s="313" t="s">
        <v>594</v>
      </c>
      <c r="G94" s="314"/>
      <c r="H94" s="290" t="s">
        <v>628</v>
      </c>
      <c r="I94" s="290" t="s">
        <v>629</v>
      </c>
      <c r="J94" s="290"/>
      <c r="K94" s="304"/>
    </row>
    <row r="95" s="1" customFormat="1" ht="15" customHeight="1">
      <c r="B95" s="315"/>
      <c r="C95" s="290" t="s">
        <v>630</v>
      </c>
      <c r="D95" s="290"/>
      <c r="E95" s="290"/>
      <c r="F95" s="313" t="s">
        <v>594</v>
      </c>
      <c r="G95" s="314"/>
      <c r="H95" s="290" t="s">
        <v>630</v>
      </c>
      <c r="I95" s="290" t="s">
        <v>629</v>
      </c>
      <c r="J95" s="290"/>
      <c r="K95" s="304"/>
    </row>
    <row r="96" s="1" customFormat="1" ht="15" customHeight="1">
      <c r="B96" s="315"/>
      <c r="C96" s="290" t="s">
        <v>35</v>
      </c>
      <c r="D96" s="290"/>
      <c r="E96" s="290"/>
      <c r="F96" s="313" t="s">
        <v>594</v>
      </c>
      <c r="G96" s="314"/>
      <c r="H96" s="290" t="s">
        <v>631</v>
      </c>
      <c r="I96" s="290" t="s">
        <v>629</v>
      </c>
      <c r="J96" s="290"/>
      <c r="K96" s="304"/>
    </row>
    <row r="97" s="1" customFormat="1" ht="15" customHeight="1">
      <c r="B97" s="315"/>
      <c r="C97" s="290" t="s">
        <v>45</v>
      </c>
      <c r="D97" s="290"/>
      <c r="E97" s="290"/>
      <c r="F97" s="313" t="s">
        <v>594</v>
      </c>
      <c r="G97" s="314"/>
      <c r="H97" s="290" t="s">
        <v>632</v>
      </c>
      <c r="I97" s="290" t="s">
        <v>629</v>
      </c>
      <c r="J97" s="290"/>
      <c r="K97" s="304"/>
    </row>
    <row r="98" s="1" customFormat="1" ht="1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20"/>
    </row>
    <row r="99" s="1" customFormat="1" ht="18.75" customHeight="1">
      <c r="B99" s="321"/>
      <c r="C99" s="322"/>
      <c r="D99" s="322"/>
      <c r="E99" s="322"/>
      <c r="F99" s="322"/>
      <c r="G99" s="322"/>
      <c r="H99" s="322"/>
      <c r="I99" s="322"/>
      <c r="J99" s="322"/>
      <c r="K99" s="321"/>
    </row>
    <row r="100" s="1" customFormat="1" ht="18.75" customHeight="1"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</row>
    <row r="101" s="1" customFormat="1" ht="7.5" customHeight="1">
      <c r="B101" s="299"/>
      <c r="C101" s="300"/>
      <c r="D101" s="300"/>
      <c r="E101" s="300"/>
      <c r="F101" s="300"/>
      <c r="G101" s="300"/>
      <c r="H101" s="300"/>
      <c r="I101" s="300"/>
      <c r="J101" s="300"/>
      <c r="K101" s="301"/>
    </row>
    <row r="102" s="1" customFormat="1" ht="45" customHeight="1">
      <c r="B102" s="302"/>
      <c r="C102" s="303" t="s">
        <v>633</v>
      </c>
      <c r="D102" s="303"/>
      <c r="E102" s="303"/>
      <c r="F102" s="303"/>
      <c r="G102" s="303"/>
      <c r="H102" s="303"/>
      <c r="I102" s="303"/>
      <c r="J102" s="303"/>
      <c r="K102" s="304"/>
    </row>
    <row r="103" s="1" customFormat="1" ht="17.25" customHeight="1">
      <c r="B103" s="302"/>
      <c r="C103" s="305" t="s">
        <v>588</v>
      </c>
      <c r="D103" s="305"/>
      <c r="E103" s="305"/>
      <c r="F103" s="305" t="s">
        <v>589</v>
      </c>
      <c r="G103" s="306"/>
      <c r="H103" s="305" t="s">
        <v>51</v>
      </c>
      <c r="I103" s="305" t="s">
        <v>54</v>
      </c>
      <c r="J103" s="305" t="s">
        <v>590</v>
      </c>
      <c r="K103" s="304"/>
    </row>
    <row r="104" s="1" customFormat="1" ht="17.25" customHeight="1">
      <c r="B104" s="302"/>
      <c r="C104" s="307" t="s">
        <v>591</v>
      </c>
      <c r="D104" s="307"/>
      <c r="E104" s="307"/>
      <c r="F104" s="308" t="s">
        <v>592</v>
      </c>
      <c r="G104" s="309"/>
      <c r="H104" s="307"/>
      <c r="I104" s="307"/>
      <c r="J104" s="307" t="s">
        <v>593</v>
      </c>
      <c r="K104" s="304"/>
    </row>
    <row r="105" s="1" customFormat="1" ht="5.25" customHeight="1">
      <c r="B105" s="302"/>
      <c r="C105" s="305"/>
      <c r="D105" s="305"/>
      <c r="E105" s="305"/>
      <c r="F105" s="305"/>
      <c r="G105" s="323"/>
      <c r="H105" s="305"/>
      <c r="I105" s="305"/>
      <c r="J105" s="305"/>
      <c r="K105" s="304"/>
    </row>
    <row r="106" s="1" customFormat="1" ht="15" customHeight="1">
      <c r="B106" s="302"/>
      <c r="C106" s="290" t="s">
        <v>50</v>
      </c>
      <c r="D106" s="312"/>
      <c r="E106" s="312"/>
      <c r="F106" s="313" t="s">
        <v>594</v>
      </c>
      <c r="G106" s="290"/>
      <c r="H106" s="290" t="s">
        <v>634</v>
      </c>
      <c r="I106" s="290" t="s">
        <v>596</v>
      </c>
      <c r="J106" s="290">
        <v>20</v>
      </c>
      <c r="K106" s="304"/>
    </row>
    <row r="107" s="1" customFormat="1" ht="15" customHeight="1">
      <c r="B107" s="302"/>
      <c r="C107" s="290" t="s">
        <v>597</v>
      </c>
      <c r="D107" s="290"/>
      <c r="E107" s="290"/>
      <c r="F107" s="313" t="s">
        <v>594</v>
      </c>
      <c r="G107" s="290"/>
      <c r="H107" s="290" t="s">
        <v>634</v>
      </c>
      <c r="I107" s="290" t="s">
        <v>596</v>
      </c>
      <c r="J107" s="290">
        <v>120</v>
      </c>
      <c r="K107" s="304"/>
    </row>
    <row r="108" s="1" customFormat="1" ht="15" customHeight="1">
      <c r="B108" s="315"/>
      <c r="C108" s="290" t="s">
        <v>599</v>
      </c>
      <c r="D108" s="290"/>
      <c r="E108" s="290"/>
      <c r="F108" s="313" t="s">
        <v>600</v>
      </c>
      <c r="G108" s="290"/>
      <c r="H108" s="290" t="s">
        <v>634</v>
      </c>
      <c r="I108" s="290" t="s">
        <v>596</v>
      </c>
      <c r="J108" s="290">
        <v>50</v>
      </c>
      <c r="K108" s="304"/>
    </row>
    <row r="109" s="1" customFormat="1" ht="15" customHeight="1">
      <c r="B109" s="315"/>
      <c r="C109" s="290" t="s">
        <v>602</v>
      </c>
      <c r="D109" s="290"/>
      <c r="E109" s="290"/>
      <c r="F109" s="313" t="s">
        <v>594</v>
      </c>
      <c r="G109" s="290"/>
      <c r="H109" s="290" t="s">
        <v>634</v>
      </c>
      <c r="I109" s="290" t="s">
        <v>604</v>
      </c>
      <c r="J109" s="290"/>
      <c r="K109" s="304"/>
    </row>
    <row r="110" s="1" customFormat="1" ht="15" customHeight="1">
      <c r="B110" s="315"/>
      <c r="C110" s="290" t="s">
        <v>613</v>
      </c>
      <c r="D110" s="290"/>
      <c r="E110" s="290"/>
      <c r="F110" s="313" t="s">
        <v>600</v>
      </c>
      <c r="G110" s="290"/>
      <c r="H110" s="290" t="s">
        <v>634</v>
      </c>
      <c r="I110" s="290" t="s">
        <v>596</v>
      </c>
      <c r="J110" s="290">
        <v>50</v>
      </c>
      <c r="K110" s="304"/>
    </row>
    <row r="111" s="1" customFormat="1" ht="15" customHeight="1">
      <c r="B111" s="315"/>
      <c r="C111" s="290" t="s">
        <v>621</v>
      </c>
      <c r="D111" s="290"/>
      <c r="E111" s="290"/>
      <c r="F111" s="313" t="s">
        <v>600</v>
      </c>
      <c r="G111" s="290"/>
      <c r="H111" s="290" t="s">
        <v>634</v>
      </c>
      <c r="I111" s="290" t="s">
        <v>596</v>
      </c>
      <c r="J111" s="290">
        <v>50</v>
      </c>
      <c r="K111" s="304"/>
    </row>
    <row r="112" s="1" customFormat="1" ht="15" customHeight="1">
      <c r="B112" s="315"/>
      <c r="C112" s="290" t="s">
        <v>619</v>
      </c>
      <c r="D112" s="290"/>
      <c r="E112" s="290"/>
      <c r="F112" s="313" t="s">
        <v>600</v>
      </c>
      <c r="G112" s="290"/>
      <c r="H112" s="290" t="s">
        <v>634</v>
      </c>
      <c r="I112" s="290" t="s">
        <v>596</v>
      </c>
      <c r="J112" s="290">
        <v>50</v>
      </c>
      <c r="K112" s="304"/>
    </row>
    <row r="113" s="1" customFormat="1" ht="15" customHeight="1">
      <c r="B113" s="315"/>
      <c r="C113" s="290" t="s">
        <v>50</v>
      </c>
      <c r="D113" s="290"/>
      <c r="E113" s="290"/>
      <c r="F113" s="313" t="s">
        <v>594</v>
      </c>
      <c r="G113" s="290"/>
      <c r="H113" s="290" t="s">
        <v>635</v>
      </c>
      <c r="I113" s="290" t="s">
        <v>596</v>
      </c>
      <c r="J113" s="290">
        <v>20</v>
      </c>
      <c r="K113" s="304"/>
    </row>
    <row r="114" s="1" customFormat="1" ht="15" customHeight="1">
      <c r="B114" s="315"/>
      <c r="C114" s="290" t="s">
        <v>636</v>
      </c>
      <c r="D114" s="290"/>
      <c r="E114" s="290"/>
      <c r="F114" s="313" t="s">
        <v>594</v>
      </c>
      <c r="G114" s="290"/>
      <c r="H114" s="290" t="s">
        <v>637</v>
      </c>
      <c r="I114" s="290" t="s">
        <v>596</v>
      </c>
      <c r="J114" s="290">
        <v>120</v>
      </c>
      <c r="K114" s="304"/>
    </row>
    <row r="115" s="1" customFormat="1" ht="15" customHeight="1">
      <c r="B115" s="315"/>
      <c r="C115" s="290" t="s">
        <v>35</v>
      </c>
      <c r="D115" s="290"/>
      <c r="E115" s="290"/>
      <c r="F115" s="313" t="s">
        <v>594</v>
      </c>
      <c r="G115" s="290"/>
      <c r="H115" s="290" t="s">
        <v>638</v>
      </c>
      <c r="I115" s="290" t="s">
        <v>629</v>
      </c>
      <c r="J115" s="290"/>
      <c r="K115" s="304"/>
    </row>
    <row r="116" s="1" customFormat="1" ht="15" customHeight="1">
      <c r="B116" s="315"/>
      <c r="C116" s="290" t="s">
        <v>45</v>
      </c>
      <c r="D116" s="290"/>
      <c r="E116" s="290"/>
      <c r="F116" s="313" t="s">
        <v>594</v>
      </c>
      <c r="G116" s="290"/>
      <c r="H116" s="290" t="s">
        <v>639</v>
      </c>
      <c r="I116" s="290" t="s">
        <v>629</v>
      </c>
      <c r="J116" s="290"/>
      <c r="K116" s="304"/>
    </row>
    <row r="117" s="1" customFormat="1" ht="15" customHeight="1">
      <c r="B117" s="315"/>
      <c r="C117" s="290" t="s">
        <v>54</v>
      </c>
      <c r="D117" s="290"/>
      <c r="E117" s="290"/>
      <c r="F117" s="313" t="s">
        <v>594</v>
      </c>
      <c r="G117" s="290"/>
      <c r="H117" s="290" t="s">
        <v>640</v>
      </c>
      <c r="I117" s="290" t="s">
        <v>641</v>
      </c>
      <c r="J117" s="290"/>
      <c r="K117" s="304"/>
    </row>
    <row r="118" s="1" customFormat="1" ht="15" customHeight="1">
      <c r="B118" s="318"/>
      <c r="C118" s="324"/>
      <c r="D118" s="324"/>
      <c r="E118" s="324"/>
      <c r="F118" s="324"/>
      <c r="G118" s="324"/>
      <c r="H118" s="324"/>
      <c r="I118" s="324"/>
      <c r="J118" s="324"/>
      <c r="K118" s="320"/>
    </row>
    <row r="119" s="1" customFormat="1" ht="18.75" customHeight="1">
      <c r="B119" s="325"/>
      <c r="C119" s="326"/>
      <c r="D119" s="326"/>
      <c r="E119" s="326"/>
      <c r="F119" s="327"/>
      <c r="G119" s="326"/>
      <c r="H119" s="326"/>
      <c r="I119" s="326"/>
      <c r="J119" s="326"/>
      <c r="K119" s="325"/>
    </row>
    <row r="120" s="1" customFormat="1" ht="18.75" customHeight="1">
      <c r="B120" s="298"/>
      <c r="C120" s="298"/>
      <c r="D120" s="298"/>
      <c r="E120" s="298"/>
      <c r="F120" s="298"/>
      <c r="G120" s="298"/>
      <c r="H120" s="298"/>
      <c r="I120" s="298"/>
      <c r="J120" s="298"/>
      <c r="K120" s="298"/>
    </row>
    <row r="121" s="1" customFormat="1" ht="7.5" customHeight="1">
      <c r="B121" s="328"/>
      <c r="C121" s="329"/>
      <c r="D121" s="329"/>
      <c r="E121" s="329"/>
      <c r="F121" s="329"/>
      <c r="G121" s="329"/>
      <c r="H121" s="329"/>
      <c r="I121" s="329"/>
      <c r="J121" s="329"/>
      <c r="K121" s="330"/>
    </row>
    <row r="122" s="1" customFormat="1" ht="45" customHeight="1">
      <c r="B122" s="331"/>
      <c r="C122" s="281" t="s">
        <v>642</v>
      </c>
      <c r="D122" s="281"/>
      <c r="E122" s="281"/>
      <c r="F122" s="281"/>
      <c r="G122" s="281"/>
      <c r="H122" s="281"/>
      <c r="I122" s="281"/>
      <c r="J122" s="281"/>
      <c r="K122" s="332"/>
    </row>
    <row r="123" s="1" customFormat="1" ht="17.25" customHeight="1">
      <c r="B123" s="333"/>
      <c r="C123" s="305" t="s">
        <v>588</v>
      </c>
      <c r="D123" s="305"/>
      <c r="E123" s="305"/>
      <c r="F123" s="305" t="s">
        <v>589</v>
      </c>
      <c r="G123" s="306"/>
      <c r="H123" s="305" t="s">
        <v>51</v>
      </c>
      <c r="I123" s="305" t="s">
        <v>54</v>
      </c>
      <c r="J123" s="305" t="s">
        <v>590</v>
      </c>
      <c r="K123" s="334"/>
    </row>
    <row r="124" s="1" customFormat="1" ht="17.25" customHeight="1">
      <c r="B124" s="333"/>
      <c r="C124" s="307" t="s">
        <v>591</v>
      </c>
      <c r="D124" s="307"/>
      <c r="E124" s="307"/>
      <c r="F124" s="308" t="s">
        <v>592</v>
      </c>
      <c r="G124" s="309"/>
      <c r="H124" s="307"/>
      <c r="I124" s="307"/>
      <c r="J124" s="307" t="s">
        <v>593</v>
      </c>
      <c r="K124" s="334"/>
    </row>
    <row r="125" s="1" customFormat="1" ht="5.25" customHeight="1">
      <c r="B125" s="335"/>
      <c r="C125" s="310"/>
      <c r="D125" s="310"/>
      <c r="E125" s="310"/>
      <c r="F125" s="310"/>
      <c r="G125" s="336"/>
      <c r="H125" s="310"/>
      <c r="I125" s="310"/>
      <c r="J125" s="310"/>
      <c r="K125" s="337"/>
    </row>
    <row r="126" s="1" customFormat="1" ht="15" customHeight="1">
      <c r="B126" s="335"/>
      <c r="C126" s="290" t="s">
        <v>597</v>
      </c>
      <c r="D126" s="312"/>
      <c r="E126" s="312"/>
      <c r="F126" s="313" t="s">
        <v>594</v>
      </c>
      <c r="G126" s="290"/>
      <c r="H126" s="290" t="s">
        <v>634</v>
      </c>
      <c r="I126" s="290" t="s">
        <v>596</v>
      </c>
      <c r="J126" s="290">
        <v>120</v>
      </c>
      <c r="K126" s="338"/>
    </row>
    <row r="127" s="1" customFormat="1" ht="15" customHeight="1">
      <c r="B127" s="335"/>
      <c r="C127" s="290" t="s">
        <v>643</v>
      </c>
      <c r="D127" s="290"/>
      <c r="E127" s="290"/>
      <c r="F127" s="313" t="s">
        <v>594</v>
      </c>
      <c r="G127" s="290"/>
      <c r="H127" s="290" t="s">
        <v>644</v>
      </c>
      <c r="I127" s="290" t="s">
        <v>596</v>
      </c>
      <c r="J127" s="290" t="s">
        <v>645</v>
      </c>
      <c r="K127" s="338"/>
    </row>
    <row r="128" s="1" customFormat="1" ht="15" customHeight="1">
      <c r="B128" s="335"/>
      <c r="C128" s="290" t="s">
        <v>542</v>
      </c>
      <c r="D128" s="290"/>
      <c r="E128" s="290"/>
      <c r="F128" s="313" t="s">
        <v>594</v>
      </c>
      <c r="G128" s="290"/>
      <c r="H128" s="290" t="s">
        <v>646</v>
      </c>
      <c r="I128" s="290" t="s">
        <v>596</v>
      </c>
      <c r="J128" s="290" t="s">
        <v>645</v>
      </c>
      <c r="K128" s="338"/>
    </row>
    <row r="129" s="1" customFormat="1" ht="15" customHeight="1">
      <c r="B129" s="335"/>
      <c r="C129" s="290" t="s">
        <v>605</v>
      </c>
      <c r="D129" s="290"/>
      <c r="E129" s="290"/>
      <c r="F129" s="313" t="s">
        <v>600</v>
      </c>
      <c r="G129" s="290"/>
      <c r="H129" s="290" t="s">
        <v>606</v>
      </c>
      <c r="I129" s="290" t="s">
        <v>596</v>
      </c>
      <c r="J129" s="290">
        <v>15</v>
      </c>
      <c r="K129" s="338"/>
    </row>
    <row r="130" s="1" customFormat="1" ht="15" customHeight="1">
      <c r="B130" s="335"/>
      <c r="C130" s="316" t="s">
        <v>607</v>
      </c>
      <c r="D130" s="316"/>
      <c r="E130" s="316"/>
      <c r="F130" s="317" t="s">
        <v>600</v>
      </c>
      <c r="G130" s="316"/>
      <c r="H130" s="316" t="s">
        <v>608</v>
      </c>
      <c r="I130" s="316" t="s">
        <v>596</v>
      </c>
      <c r="J130" s="316">
        <v>15</v>
      </c>
      <c r="K130" s="338"/>
    </row>
    <row r="131" s="1" customFormat="1" ht="15" customHeight="1">
      <c r="B131" s="335"/>
      <c r="C131" s="316" t="s">
        <v>609</v>
      </c>
      <c r="D131" s="316"/>
      <c r="E131" s="316"/>
      <c r="F131" s="317" t="s">
        <v>600</v>
      </c>
      <c r="G131" s="316"/>
      <c r="H131" s="316" t="s">
        <v>610</v>
      </c>
      <c r="I131" s="316" t="s">
        <v>596</v>
      </c>
      <c r="J131" s="316">
        <v>20</v>
      </c>
      <c r="K131" s="338"/>
    </row>
    <row r="132" s="1" customFormat="1" ht="15" customHeight="1">
      <c r="B132" s="335"/>
      <c r="C132" s="316" t="s">
        <v>611</v>
      </c>
      <c r="D132" s="316"/>
      <c r="E132" s="316"/>
      <c r="F132" s="317" t="s">
        <v>600</v>
      </c>
      <c r="G132" s="316"/>
      <c r="H132" s="316" t="s">
        <v>612</v>
      </c>
      <c r="I132" s="316" t="s">
        <v>596</v>
      </c>
      <c r="J132" s="316">
        <v>20</v>
      </c>
      <c r="K132" s="338"/>
    </row>
    <row r="133" s="1" customFormat="1" ht="15" customHeight="1">
      <c r="B133" s="335"/>
      <c r="C133" s="290" t="s">
        <v>599</v>
      </c>
      <c r="D133" s="290"/>
      <c r="E133" s="290"/>
      <c r="F133" s="313" t="s">
        <v>600</v>
      </c>
      <c r="G133" s="290"/>
      <c r="H133" s="290" t="s">
        <v>634</v>
      </c>
      <c r="I133" s="290" t="s">
        <v>596</v>
      </c>
      <c r="J133" s="290">
        <v>50</v>
      </c>
      <c r="K133" s="338"/>
    </row>
    <row r="134" s="1" customFormat="1" ht="15" customHeight="1">
      <c r="B134" s="335"/>
      <c r="C134" s="290" t="s">
        <v>613</v>
      </c>
      <c r="D134" s="290"/>
      <c r="E134" s="290"/>
      <c r="F134" s="313" t="s">
        <v>600</v>
      </c>
      <c r="G134" s="290"/>
      <c r="H134" s="290" t="s">
        <v>634</v>
      </c>
      <c r="I134" s="290" t="s">
        <v>596</v>
      </c>
      <c r="J134" s="290">
        <v>50</v>
      </c>
      <c r="K134" s="338"/>
    </row>
    <row r="135" s="1" customFormat="1" ht="15" customHeight="1">
      <c r="B135" s="335"/>
      <c r="C135" s="290" t="s">
        <v>619</v>
      </c>
      <c r="D135" s="290"/>
      <c r="E135" s="290"/>
      <c r="F135" s="313" t="s">
        <v>600</v>
      </c>
      <c r="G135" s="290"/>
      <c r="H135" s="290" t="s">
        <v>634</v>
      </c>
      <c r="I135" s="290" t="s">
        <v>596</v>
      </c>
      <c r="J135" s="290">
        <v>50</v>
      </c>
      <c r="K135" s="338"/>
    </row>
    <row r="136" s="1" customFormat="1" ht="15" customHeight="1">
      <c r="B136" s="335"/>
      <c r="C136" s="290" t="s">
        <v>621</v>
      </c>
      <c r="D136" s="290"/>
      <c r="E136" s="290"/>
      <c r="F136" s="313" t="s">
        <v>600</v>
      </c>
      <c r="G136" s="290"/>
      <c r="H136" s="290" t="s">
        <v>634</v>
      </c>
      <c r="I136" s="290" t="s">
        <v>596</v>
      </c>
      <c r="J136" s="290">
        <v>50</v>
      </c>
      <c r="K136" s="338"/>
    </row>
    <row r="137" s="1" customFormat="1" ht="15" customHeight="1">
      <c r="B137" s="335"/>
      <c r="C137" s="290" t="s">
        <v>622</v>
      </c>
      <c r="D137" s="290"/>
      <c r="E137" s="290"/>
      <c r="F137" s="313" t="s">
        <v>600</v>
      </c>
      <c r="G137" s="290"/>
      <c r="H137" s="290" t="s">
        <v>647</v>
      </c>
      <c r="I137" s="290" t="s">
        <v>596</v>
      </c>
      <c r="J137" s="290">
        <v>255</v>
      </c>
      <c r="K137" s="338"/>
    </row>
    <row r="138" s="1" customFormat="1" ht="15" customHeight="1">
      <c r="B138" s="335"/>
      <c r="C138" s="290" t="s">
        <v>624</v>
      </c>
      <c r="D138" s="290"/>
      <c r="E138" s="290"/>
      <c r="F138" s="313" t="s">
        <v>594</v>
      </c>
      <c r="G138" s="290"/>
      <c r="H138" s="290" t="s">
        <v>648</v>
      </c>
      <c r="I138" s="290" t="s">
        <v>626</v>
      </c>
      <c r="J138" s="290"/>
      <c r="K138" s="338"/>
    </row>
    <row r="139" s="1" customFormat="1" ht="15" customHeight="1">
      <c r="B139" s="335"/>
      <c r="C139" s="290" t="s">
        <v>627</v>
      </c>
      <c r="D139" s="290"/>
      <c r="E139" s="290"/>
      <c r="F139" s="313" t="s">
        <v>594</v>
      </c>
      <c r="G139" s="290"/>
      <c r="H139" s="290" t="s">
        <v>649</v>
      </c>
      <c r="I139" s="290" t="s">
        <v>629</v>
      </c>
      <c r="J139" s="290"/>
      <c r="K139" s="338"/>
    </row>
    <row r="140" s="1" customFormat="1" ht="15" customHeight="1">
      <c r="B140" s="335"/>
      <c r="C140" s="290" t="s">
        <v>630</v>
      </c>
      <c r="D140" s="290"/>
      <c r="E140" s="290"/>
      <c r="F140" s="313" t="s">
        <v>594</v>
      </c>
      <c r="G140" s="290"/>
      <c r="H140" s="290" t="s">
        <v>630</v>
      </c>
      <c r="I140" s="290" t="s">
        <v>629</v>
      </c>
      <c r="J140" s="290"/>
      <c r="K140" s="338"/>
    </row>
    <row r="141" s="1" customFormat="1" ht="15" customHeight="1">
      <c r="B141" s="335"/>
      <c r="C141" s="290" t="s">
        <v>35</v>
      </c>
      <c r="D141" s="290"/>
      <c r="E141" s="290"/>
      <c r="F141" s="313" t="s">
        <v>594</v>
      </c>
      <c r="G141" s="290"/>
      <c r="H141" s="290" t="s">
        <v>650</v>
      </c>
      <c r="I141" s="290" t="s">
        <v>629</v>
      </c>
      <c r="J141" s="290"/>
      <c r="K141" s="338"/>
    </row>
    <row r="142" s="1" customFormat="1" ht="15" customHeight="1">
      <c r="B142" s="335"/>
      <c r="C142" s="290" t="s">
        <v>651</v>
      </c>
      <c r="D142" s="290"/>
      <c r="E142" s="290"/>
      <c r="F142" s="313" t="s">
        <v>594</v>
      </c>
      <c r="G142" s="290"/>
      <c r="H142" s="290" t="s">
        <v>652</v>
      </c>
      <c r="I142" s="290" t="s">
        <v>629</v>
      </c>
      <c r="J142" s="290"/>
      <c r="K142" s="338"/>
    </row>
    <row r="143" s="1" customFormat="1" ht="15" customHeight="1">
      <c r="B143" s="339"/>
      <c r="C143" s="340"/>
      <c r="D143" s="340"/>
      <c r="E143" s="340"/>
      <c r="F143" s="340"/>
      <c r="G143" s="340"/>
      <c r="H143" s="340"/>
      <c r="I143" s="340"/>
      <c r="J143" s="340"/>
      <c r="K143" s="341"/>
    </row>
    <row r="144" s="1" customFormat="1" ht="18.75" customHeight="1">
      <c r="B144" s="326"/>
      <c r="C144" s="326"/>
      <c r="D144" s="326"/>
      <c r="E144" s="326"/>
      <c r="F144" s="327"/>
      <c r="G144" s="326"/>
      <c r="H144" s="326"/>
      <c r="I144" s="326"/>
      <c r="J144" s="326"/>
      <c r="K144" s="326"/>
    </row>
    <row r="145" s="1" customFormat="1" ht="18.75" customHeight="1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</row>
    <row r="146" s="1" customFormat="1" ht="7.5" customHeight="1">
      <c r="B146" s="299"/>
      <c r="C146" s="300"/>
      <c r="D146" s="300"/>
      <c r="E146" s="300"/>
      <c r="F146" s="300"/>
      <c r="G146" s="300"/>
      <c r="H146" s="300"/>
      <c r="I146" s="300"/>
      <c r="J146" s="300"/>
      <c r="K146" s="301"/>
    </row>
    <row r="147" s="1" customFormat="1" ht="45" customHeight="1">
      <c r="B147" s="302"/>
      <c r="C147" s="303" t="s">
        <v>653</v>
      </c>
      <c r="D147" s="303"/>
      <c r="E147" s="303"/>
      <c r="F147" s="303"/>
      <c r="G147" s="303"/>
      <c r="H147" s="303"/>
      <c r="I147" s="303"/>
      <c r="J147" s="303"/>
      <c r="K147" s="304"/>
    </row>
    <row r="148" s="1" customFormat="1" ht="17.25" customHeight="1">
      <c r="B148" s="302"/>
      <c r="C148" s="305" t="s">
        <v>588</v>
      </c>
      <c r="D148" s="305"/>
      <c r="E148" s="305"/>
      <c r="F148" s="305" t="s">
        <v>589</v>
      </c>
      <c r="G148" s="306"/>
      <c r="H148" s="305" t="s">
        <v>51</v>
      </c>
      <c r="I148" s="305" t="s">
        <v>54</v>
      </c>
      <c r="J148" s="305" t="s">
        <v>590</v>
      </c>
      <c r="K148" s="304"/>
    </row>
    <row r="149" s="1" customFormat="1" ht="17.25" customHeight="1">
      <c r="B149" s="302"/>
      <c r="C149" s="307" t="s">
        <v>591</v>
      </c>
      <c r="D149" s="307"/>
      <c r="E149" s="307"/>
      <c r="F149" s="308" t="s">
        <v>592</v>
      </c>
      <c r="G149" s="309"/>
      <c r="H149" s="307"/>
      <c r="I149" s="307"/>
      <c r="J149" s="307" t="s">
        <v>593</v>
      </c>
      <c r="K149" s="304"/>
    </row>
    <row r="150" s="1" customFormat="1" ht="5.25" customHeight="1">
      <c r="B150" s="315"/>
      <c r="C150" s="310"/>
      <c r="D150" s="310"/>
      <c r="E150" s="310"/>
      <c r="F150" s="310"/>
      <c r="G150" s="311"/>
      <c r="H150" s="310"/>
      <c r="I150" s="310"/>
      <c r="J150" s="310"/>
      <c r="K150" s="338"/>
    </row>
    <row r="151" s="1" customFormat="1" ht="15" customHeight="1">
      <c r="B151" s="315"/>
      <c r="C151" s="342" t="s">
        <v>597</v>
      </c>
      <c r="D151" s="290"/>
      <c r="E151" s="290"/>
      <c r="F151" s="343" t="s">
        <v>594</v>
      </c>
      <c r="G151" s="290"/>
      <c r="H151" s="342" t="s">
        <v>634</v>
      </c>
      <c r="I151" s="342" t="s">
        <v>596</v>
      </c>
      <c r="J151" s="342">
        <v>120</v>
      </c>
      <c r="K151" s="338"/>
    </row>
    <row r="152" s="1" customFormat="1" ht="15" customHeight="1">
      <c r="B152" s="315"/>
      <c r="C152" s="342" t="s">
        <v>643</v>
      </c>
      <c r="D152" s="290"/>
      <c r="E152" s="290"/>
      <c r="F152" s="343" t="s">
        <v>594</v>
      </c>
      <c r="G152" s="290"/>
      <c r="H152" s="342" t="s">
        <v>654</v>
      </c>
      <c r="I152" s="342" t="s">
        <v>596</v>
      </c>
      <c r="J152" s="342" t="s">
        <v>645</v>
      </c>
      <c r="K152" s="338"/>
    </row>
    <row r="153" s="1" customFormat="1" ht="15" customHeight="1">
      <c r="B153" s="315"/>
      <c r="C153" s="342" t="s">
        <v>542</v>
      </c>
      <c r="D153" s="290"/>
      <c r="E153" s="290"/>
      <c r="F153" s="343" t="s">
        <v>594</v>
      </c>
      <c r="G153" s="290"/>
      <c r="H153" s="342" t="s">
        <v>655</v>
      </c>
      <c r="I153" s="342" t="s">
        <v>596</v>
      </c>
      <c r="J153" s="342" t="s">
        <v>645</v>
      </c>
      <c r="K153" s="338"/>
    </row>
    <row r="154" s="1" customFormat="1" ht="15" customHeight="1">
      <c r="B154" s="315"/>
      <c r="C154" s="342" t="s">
        <v>599</v>
      </c>
      <c r="D154" s="290"/>
      <c r="E154" s="290"/>
      <c r="F154" s="343" t="s">
        <v>600</v>
      </c>
      <c r="G154" s="290"/>
      <c r="H154" s="342" t="s">
        <v>634</v>
      </c>
      <c r="I154" s="342" t="s">
        <v>596</v>
      </c>
      <c r="J154" s="342">
        <v>50</v>
      </c>
      <c r="K154" s="338"/>
    </row>
    <row r="155" s="1" customFormat="1" ht="15" customHeight="1">
      <c r="B155" s="315"/>
      <c r="C155" s="342" t="s">
        <v>602</v>
      </c>
      <c r="D155" s="290"/>
      <c r="E155" s="290"/>
      <c r="F155" s="343" t="s">
        <v>594</v>
      </c>
      <c r="G155" s="290"/>
      <c r="H155" s="342" t="s">
        <v>634</v>
      </c>
      <c r="I155" s="342" t="s">
        <v>604</v>
      </c>
      <c r="J155" s="342"/>
      <c r="K155" s="338"/>
    </row>
    <row r="156" s="1" customFormat="1" ht="15" customHeight="1">
      <c r="B156" s="315"/>
      <c r="C156" s="342" t="s">
        <v>613</v>
      </c>
      <c r="D156" s="290"/>
      <c r="E156" s="290"/>
      <c r="F156" s="343" t="s">
        <v>600</v>
      </c>
      <c r="G156" s="290"/>
      <c r="H156" s="342" t="s">
        <v>634</v>
      </c>
      <c r="I156" s="342" t="s">
        <v>596</v>
      </c>
      <c r="J156" s="342">
        <v>50</v>
      </c>
      <c r="K156" s="338"/>
    </row>
    <row r="157" s="1" customFormat="1" ht="15" customHeight="1">
      <c r="B157" s="315"/>
      <c r="C157" s="342" t="s">
        <v>621</v>
      </c>
      <c r="D157" s="290"/>
      <c r="E157" s="290"/>
      <c r="F157" s="343" t="s">
        <v>600</v>
      </c>
      <c r="G157" s="290"/>
      <c r="H157" s="342" t="s">
        <v>634</v>
      </c>
      <c r="I157" s="342" t="s">
        <v>596</v>
      </c>
      <c r="J157" s="342">
        <v>50</v>
      </c>
      <c r="K157" s="338"/>
    </row>
    <row r="158" s="1" customFormat="1" ht="15" customHeight="1">
      <c r="B158" s="315"/>
      <c r="C158" s="342" t="s">
        <v>619</v>
      </c>
      <c r="D158" s="290"/>
      <c r="E158" s="290"/>
      <c r="F158" s="343" t="s">
        <v>600</v>
      </c>
      <c r="G158" s="290"/>
      <c r="H158" s="342" t="s">
        <v>634</v>
      </c>
      <c r="I158" s="342" t="s">
        <v>596</v>
      </c>
      <c r="J158" s="342">
        <v>50</v>
      </c>
      <c r="K158" s="338"/>
    </row>
    <row r="159" s="1" customFormat="1" ht="15" customHeight="1">
      <c r="B159" s="315"/>
      <c r="C159" s="342" t="s">
        <v>90</v>
      </c>
      <c r="D159" s="290"/>
      <c r="E159" s="290"/>
      <c r="F159" s="343" t="s">
        <v>594</v>
      </c>
      <c r="G159" s="290"/>
      <c r="H159" s="342" t="s">
        <v>656</v>
      </c>
      <c r="I159" s="342" t="s">
        <v>596</v>
      </c>
      <c r="J159" s="342" t="s">
        <v>657</v>
      </c>
      <c r="K159" s="338"/>
    </row>
    <row r="160" s="1" customFormat="1" ht="15" customHeight="1">
      <c r="B160" s="315"/>
      <c r="C160" s="342" t="s">
        <v>658</v>
      </c>
      <c r="D160" s="290"/>
      <c r="E160" s="290"/>
      <c r="F160" s="343" t="s">
        <v>594</v>
      </c>
      <c r="G160" s="290"/>
      <c r="H160" s="342" t="s">
        <v>659</v>
      </c>
      <c r="I160" s="342" t="s">
        <v>629</v>
      </c>
      <c r="J160" s="342"/>
      <c r="K160" s="338"/>
    </row>
    <row r="161" s="1" customFormat="1" ht="15" customHeight="1">
      <c r="B161" s="344"/>
      <c r="C161" s="324"/>
      <c r="D161" s="324"/>
      <c r="E161" s="324"/>
      <c r="F161" s="324"/>
      <c r="G161" s="324"/>
      <c r="H161" s="324"/>
      <c r="I161" s="324"/>
      <c r="J161" s="324"/>
      <c r="K161" s="345"/>
    </row>
    <row r="162" s="1" customFormat="1" ht="18.75" customHeight="1">
      <c r="B162" s="326"/>
      <c r="C162" s="336"/>
      <c r="D162" s="336"/>
      <c r="E162" s="336"/>
      <c r="F162" s="346"/>
      <c r="G162" s="336"/>
      <c r="H162" s="336"/>
      <c r="I162" s="336"/>
      <c r="J162" s="336"/>
      <c r="K162" s="326"/>
    </row>
    <row r="163" s="1" customFormat="1" ht="18.75" customHeight="1">
      <c r="B163" s="298"/>
      <c r="C163" s="298"/>
      <c r="D163" s="298"/>
      <c r="E163" s="298"/>
      <c r="F163" s="298"/>
      <c r="G163" s="298"/>
      <c r="H163" s="298"/>
      <c r="I163" s="298"/>
      <c r="J163" s="298"/>
      <c r="K163" s="298"/>
    </row>
    <row r="164" s="1" customFormat="1" ht="7.5" customHeight="1">
      <c r="B164" s="277"/>
      <c r="C164" s="278"/>
      <c r="D164" s="278"/>
      <c r="E164" s="278"/>
      <c r="F164" s="278"/>
      <c r="G164" s="278"/>
      <c r="H164" s="278"/>
      <c r="I164" s="278"/>
      <c r="J164" s="278"/>
      <c r="K164" s="279"/>
    </row>
    <row r="165" s="1" customFormat="1" ht="45" customHeight="1">
      <c r="B165" s="280"/>
      <c r="C165" s="281" t="s">
        <v>660</v>
      </c>
      <c r="D165" s="281"/>
      <c r="E165" s="281"/>
      <c r="F165" s="281"/>
      <c r="G165" s="281"/>
      <c r="H165" s="281"/>
      <c r="I165" s="281"/>
      <c r="J165" s="281"/>
      <c r="K165" s="282"/>
    </row>
    <row r="166" s="1" customFormat="1" ht="17.25" customHeight="1">
      <c r="B166" s="280"/>
      <c r="C166" s="305" t="s">
        <v>588</v>
      </c>
      <c r="D166" s="305"/>
      <c r="E166" s="305"/>
      <c r="F166" s="305" t="s">
        <v>589</v>
      </c>
      <c r="G166" s="347"/>
      <c r="H166" s="348" t="s">
        <v>51</v>
      </c>
      <c r="I166" s="348" t="s">
        <v>54</v>
      </c>
      <c r="J166" s="305" t="s">
        <v>590</v>
      </c>
      <c r="K166" s="282"/>
    </row>
    <row r="167" s="1" customFormat="1" ht="17.25" customHeight="1">
      <c r="B167" s="283"/>
      <c r="C167" s="307" t="s">
        <v>591</v>
      </c>
      <c r="D167" s="307"/>
      <c r="E167" s="307"/>
      <c r="F167" s="308" t="s">
        <v>592</v>
      </c>
      <c r="G167" s="349"/>
      <c r="H167" s="350"/>
      <c r="I167" s="350"/>
      <c r="J167" s="307" t="s">
        <v>593</v>
      </c>
      <c r="K167" s="285"/>
    </row>
    <row r="168" s="1" customFormat="1" ht="5.25" customHeight="1">
      <c r="B168" s="315"/>
      <c r="C168" s="310"/>
      <c r="D168" s="310"/>
      <c r="E168" s="310"/>
      <c r="F168" s="310"/>
      <c r="G168" s="311"/>
      <c r="H168" s="310"/>
      <c r="I168" s="310"/>
      <c r="J168" s="310"/>
      <c r="K168" s="338"/>
    </row>
    <row r="169" s="1" customFormat="1" ht="15" customHeight="1">
      <c r="B169" s="315"/>
      <c r="C169" s="290" t="s">
        <v>597</v>
      </c>
      <c r="D169" s="290"/>
      <c r="E169" s="290"/>
      <c r="F169" s="313" t="s">
        <v>594</v>
      </c>
      <c r="G169" s="290"/>
      <c r="H169" s="290" t="s">
        <v>634</v>
      </c>
      <c r="I169" s="290" t="s">
        <v>596</v>
      </c>
      <c r="J169" s="290">
        <v>120</v>
      </c>
      <c r="K169" s="338"/>
    </row>
    <row r="170" s="1" customFormat="1" ht="15" customHeight="1">
      <c r="B170" s="315"/>
      <c r="C170" s="290" t="s">
        <v>643</v>
      </c>
      <c r="D170" s="290"/>
      <c r="E170" s="290"/>
      <c r="F170" s="313" t="s">
        <v>594</v>
      </c>
      <c r="G170" s="290"/>
      <c r="H170" s="290" t="s">
        <v>644</v>
      </c>
      <c r="I170" s="290" t="s">
        <v>596</v>
      </c>
      <c r="J170" s="290" t="s">
        <v>645</v>
      </c>
      <c r="K170" s="338"/>
    </row>
    <row r="171" s="1" customFormat="1" ht="15" customHeight="1">
      <c r="B171" s="315"/>
      <c r="C171" s="290" t="s">
        <v>542</v>
      </c>
      <c r="D171" s="290"/>
      <c r="E171" s="290"/>
      <c r="F171" s="313" t="s">
        <v>594</v>
      </c>
      <c r="G171" s="290"/>
      <c r="H171" s="290" t="s">
        <v>661</v>
      </c>
      <c r="I171" s="290" t="s">
        <v>596</v>
      </c>
      <c r="J171" s="290" t="s">
        <v>645</v>
      </c>
      <c r="K171" s="338"/>
    </row>
    <row r="172" s="1" customFormat="1" ht="15" customHeight="1">
      <c r="B172" s="315"/>
      <c r="C172" s="290" t="s">
        <v>599</v>
      </c>
      <c r="D172" s="290"/>
      <c r="E172" s="290"/>
      <c r="F172" s="313" t="s">
        <v>600</v>
      </c>
      <c r="G172" s="290"/>
      <c r="H172" s="290" t="s">
        <v>661</v>
      </c>
      <c r="I172" s="290" t="s">
        <v>596</v>
      </c>
      <c r="J172" s="290">
        <v>50</v>
      </c>
      <c r="K172" s="338"/>
    </row>
    <row r="173" s="1" customFormat="1" ht="15" customHeight="1">
      <c r="B173" s="315"/>
      <c r="C173" s="290" t="s">
        <v>602</v>
      </c>
      <c r="D173" s="290"/>
      <c r="E173" s="290"/>
      <c r="F173" s="313" t="s">
        <v>594</v>
      </c>
      <c r="G173" s="290"/>
      <c r="H173" s="290" t="s">
        <v>661</v>
      </c>
      <c r="I173" s="290" t="s">
        <v>604</v>
      </c>
      <c r="J173" s="290"/>
      <c r="K173" s="338"/>
    </row>
    <row r="174" s="1" customFormat="1" ht="15" customHeight="1">
      <c r="B174" s="315"/>
      <c r="C174" s="290" t="s">
        <v>613</v>
      </c>
      <c r="D174" s="290"/>
      <c r="E174" s="290"/>
      <c r="F174" s="313" t="s">
        <v>600</v>
      </c>
      <c r="G174" s="290"/>
      <c r="H174" s="290" t="s">
        <v>661</v>
      </c>
      <c r="I174" s="290" t="s">
        <v>596</v>
      </c>
      <c r="J174" s="290">
        <v>50</v>
      </c>
      <c r="K174" s="338"/>
    </row>
    <row r="175" s="1" customFormat="1" ht="15" customHeight="1">
      <c r="B175" s="315"/>
      <c r="C175" s="290" t="s">
        <v>621</v>
      </c>
      <c r="D175" s="290"/>
      <c r="E175" s="290"/>
      <c r="F175" s="313" t="s">
        <v>600</v>
      </c>
      <c r="G175" s="290"/>
      <c r="H175" s="290" t="s">
        <v>661</v>
      </c>
      <c r="I175" s="290" t="s">
        <v>596</v>
      </c>
      <c r="J175" s="290">
        <v>50</v>
      </c>
      <c r="K175" s="338"/>
    </row>
    <row r="176" s="1" customFormat="1" ht="15" customHeight="1">
      <c r="B176" s="315"/>
      <c r="C176" s="290" t="s">
        <v>619</v>
      </c>
      <c r="D176" s="290"/>
      <c r="E176" s="290"/>
      <c r="F176" s="313" t="s">
        <v>600</v>
      </c>
      <c r="G176" s="290"/>
      <c r="H176" s="290" t="s">
        <v>661</v>
      </c>
      <c r="I176" s="290" t="s">
        <v>596</v>
      </c>
      <c r="J176" s="290">
        <v>50</v>
      </c>
      <c r="K176" s="338"/>
    </row>
    <row r="177" s="1" customFormat="1" ht="15" customHeight="1">
      <c r="B177" s="315"/>
      <c r="C177" s="290" t="s">
        <v>105</v>
      </c>
      <c r="D177" s="290"/>
      <c r="E177" s="290"/>
      <c r="F177" s="313" t="s">
        <v>594</v>
      </c>
      <c r="G177" s="290"/>
      <c r="H177" s="290" t="s">
        <v>662</v>
      </c>
      <c r="I177" s="290" t="s">
        <v>663</v>
      </c>
      <c r="J177" s="290"/>
      <c r="K177" s="338"/>
    </row>
    <row r="178" s="1" customFormat="1" ht="15" customHeight="1">
      <c r="B178" s="315"/>
      <c r="C178" s="290" t="s">
        <v>54</v>
      </c>
      <c r="D178" s="290"/>
      <c r="E178" s="290"/>
      <c r="F178" s="313" t="s">
        <v>594</v>
      </c>
      <c r="G178" s="290"/>
      <c r="H178" s="290" t="s">
        <v>664</v>
      </c>
      <c r="I178" s="290" t="s">
        <v>665</v>
      </c>
      <c r="J178" s="290">
        <v>1</v>
      </c>
      <c r="K178" s="338"/>
    </row>
    <row r="179" s="1" customFormat="1" ht="15" customHeight="1">
      <c r="B179" s="315"/>
      <c r="C179" s="290" t="s">
        <v>50</v>
      </c>
      <c r="D179" s="290"/>
      <c r="E179" s="290"/>
      <c r="F179" s="313" t="s">
        <v>594</v>
      </c>
      <c r="G179" s="290"/>
      <c r="H179" s="290" t="s">
        <v>666</v>
      </c>
      <c r="I179" s="290" t="s">
        <v>596</v>
      </c>
      <c r="J179" s="290">
        <v>20</v>
      </c>
      <c r="K179" s="338"/>
    </row>
    <row r="180" s="1" customFormat="1" ht="15" customHeight="1">
      <c r="B180" s="315"/>
      <c r="C180" s="290" t="s">
        <v>51</v>
      </c>
      <c r="D180" s="290"/>
      <c r="E180" s="290"/>
      <c r="F180" s="313" t="s">
        <v>594</v>
      </c>
      <c r="G180" s="290"/>
      <c r="H180" s="290" t="s">
        <v>667</v>
      </c>
      <c r="I180" s="290" t="s">
        <v>596</v>
      </c>
      <c r="J180" s="290">
        <v>255</v>
      </c>
      <c r="K180" s="338"/>
    </row>
    <row r="181" s="1" customFormat="1" ht="15" customHeight="1">
      <c r="B181" s="315"/>
      <c r="C181" s="290" t="s">
        <v>106</v>
      </c>
      <c r="D181" s="290"/>
      <c r="E181" s="290"/>
      <c r="F181" s="313" t="s">
        <v>594</v>
      </c>
      <c r="G181" s="290"/>
      <c r="H181" s="290" t="s">
        <v>558</v>
      </c>
      <c r="I181" s="290" t="s">
        <v>596</v>
      </c>
      <c r="J181" s="290">
        <v>10</v>
      </c>
      <c r="K181" s="338"/>
    </row>
    <row r="182" s="1" customFormat="1" ht="15" customHeight="1">
      <c r="B182" s="315"/>
      <c r="C182" s="290" t="s">
        <v>107</v>
      </c>
      <c r="D182" s="290"/>
      <c r="E182" s="290"/>
      <c r="F182" s="313" t="s">
        <v>594</v>
      </c>
      <c r="G182" s="290"/>
      <c r="H182" s="290" t="s">
        <v>668</v>
      </c>
      <c r="I182" s="290" t="s">
        <v>629</v>
      </c>
      <c r="J182" s="290"/>
      <c r="K182" s="338"/>
    </row>
    <row r="183" s="1" customFormat="1" ht="15" customHeight="1">
      <c r="B183" s="315"/>
      <c r="C183" s="290" t="s">
        <v>669</v>
      </c>
      <c r="D183" s="290"/>
      <c r="E183" s="290"/>
      <c r="F183" s="313" t="s">
        <v>594</v>
      </c>
      <c r="G183" s="290"/>
      <c r="H183" s="290" t="s">
        <v>670</v>
      </c>
      <c r="I183" s="290" t="s">
        <v>629</v>
      </c>
      <c r="J183" s="290"/>
      <c r="K183" s="338"/>
    </row>
    <row r="184" s="1" customFormat="1" ht="15" customHeight="1">
      <c r="B184" s="315"/>
      <c r="C184" s="290" t="s">
        <v>658</v>
      </c>
      <c r="D184" s="290"/>
      <c r="E184" s="290"/>
      <c r="F184" s="313" t="s">
        <v>594</v>
      </c>
      <c r="G184" s="290"/>
      <c r="H184" s="290" t="s">
        <v>671</v>
      </c>
      <c r="I184" s="290" t="s">
        <v>629</v>
      </c>
      <c r="J184" s="290"/>
      <c r="K184" s="338"/>
    </row>
    <row r="185" s="1" customFormat="1" ht="15" customHeight="1">
      <c r="B185" s="315"/>
      <c r="C185" s="290" t="s">
        <v>109</v>
      </c>
      <c r="D185" s="290"/>
      <c r="E185" s="290"/>
      <c r="F185" s="313" t="s">
        <v>600</v>
      </c>
      <c r="G185" s="290"/>
      <c r="H185" s="290" t="s">
        <v>672</v>
      </c>
      <c r="I185" s="290" t="s">
        <v>596</v>
      </c>
      <c r="J185" s="290">
        <v>50</v>
      </c>
      <c r="K185" s="338"/>
    </row>
    <row r="186" s="1" customFormat="1" ht="15" customHeight="1">
      <c r="B186" s="315"/>
      <c r="C186" s="290" t="s">
        <v>673</v>
      </c>
      <c r="D186" s="290"/>
      <c r="E186" s="290"/>
      <c r="F186" s="313" t="s">
        <v>600</v>
      </c>
      <c r="G186" s="290"/>
      <c r="H186" s="290" t="s">
        <v>674</v>
      </c>
      <c r="I186" s="290" t="s">
        <v>675</v>
      </c>
      <c r="J186" s="290"/>
      <c r="K186" s="338"/>
    </row>
    <row r="187" s="1" customFormat="1" ht="15" customHeight="1">
      <c r="B187" s="315"/>
      <c r="C187" s="290" t="s">
        <v>676</v>
      </c>
      <c r="D187" s="290"/>
      <c r="E187" s="290"/>
      <c r="F187" s="313" t="s">
        <v>600</v>
      </c>
      <c r="G187" s="290"/>
      <c r="H187" s="290" t="s">
        <v>677</v>
      </c>
      <c r="I187" s="290" t="s">
        <v>675</v>
      </c>
      <c r="J187" s="290"/>
      <c r="K187" s="338"/>
    </row>
    <row r="188" s="1" customFormat="1" ht="15" customHeight="1">
      <c r="B188" s="315"/>
      <c r="C188" s="290" t="s">
        <v>678</v>
      </c>
      <c r="D188" s="290"/>
      <c r="E188" s="290"/>
      <c r="F188" s="313" t="s">
        <v>600</v>
      </c>
      <c r="G188" s="290"/>
      <c r="H188" s="290" t="s">
        <v>679</v>
      </c>
      <c r="I188" s="290" t="s">
        <v>675</v>
      </c>
      <c r="J188" s="290"/>
      <c r="K188" s="338"/>
    </row>
    <row r="189" s="1" customFormat="1" ht="15" customHeight="1">
      <c r="B189" s="315"/>
      <c r="C189" s="351" t="s">
        <v>680</v>
      </c>
      <c r="D189" s="290"/>
      <c r="E189" s="290"/>
      <c r="F189" s="313" t="s">
        <v>600</v>
      </c>
      <c r="G189" s="290"/>
      <c r="H189" s="290" t="s">
        <v>681</v>
      </c>
      <c r="I189" s="290" t="s">
        <v>682</v>
      </c>
      <c r="J189" s="352" t="s">
        <v>683</v>
      </c>
      <c r="K189" s="338"/>
    </row>
    <row r="190" s="17" customFormat="1" ht="15" customHeight="1">
      <c r="B190" s="353"/>
      <c r="C190" s="354" t="s">
        <v>684</v>
      </c>
      <c r="D190" s="355"/>
      <c r="E190" s="355"/>
      <c r="F190" s="356" t="s">
        <v>600</v>
      </c>
      <c r="G190" s="355"/>
      <c r="H190" s="355" t="s">
        <v>685</v>
      </c>
      <c r="I190" s="355" t="s">
        <v>682</v>
      </c>
      <c r="J190" s="357" t="s">
        <v>683</v>
      </c>
      <c r="K190" s="358"/>
    </row>
    <row r="191" s="1" customFormat="1" ht="15" customHeight="1">
      <c r="B191" s="315"/>
      <c r="C191" s="351" t="s">
        <v>39</v>
      </c>
      <c r="D191" s="290"/>
      <c r="E191" s="290"/>
      <c r="F191" s="313" t="s">
        <v>594</v>
      </c>
      <c r="G191" s="290"/>
      <c r="H191" s="287" t="s">
        <v>686</v>
      </c>
      <c r="I191" s="290" t="s">
        <v>687</v>
      </c>
      <c r="J191" s="290"/>
      <c r="K191" s="338"/>
    </row>
    <row r="192" s="1" customFormat="1" ht="15" customHeight="1">
      <c r="B192" s="315"/>
      <c r="C192" s="351" t="s">
        <v>688</v>
      </c>
      <c r="D192" s="290"/>
      <c r="E192" s="290"/>
      <c r="F192" s="313" t="s">
        <v>594</v>
      </c>
      <c r="G192" s="290"/>
      <c r="H192" s="290" t="s">
        <v>689</v>
      </c>
      <c r="I192" s="290" t="s">
        <v>629</v>
      </c>
      <c r="J192" s="290"/>
      <c r="K192" s="338"/>
    </row>
    <row r="193" s="1" customFormat="1" ht="15" customHeight="1">
      <c r="B193" s="315"/>
      <c r="C193" s="351" t="s">
        <v>690</v>
      </c>
      <c r="D193" s="290"/>
      <c r="E193" s="290"/>
      <c r="F193" s="313" t="s">
        <v>594</v>
      </c>
      <c r="G193" s="290"/>
      <c r="H193" s="290" t="s">
        <v>691</v>
      </c>
      <c r="I193" s="290" t="s">
        <v>629</v>
      </c>
      <c r="J193" s="290"/>
      <c r="K193" s="338"/>
    </row>
    <row r="194" s="1" customFormat="1" ht="15" customHeight="1">
      <c r="B194" s="315"/>
      <c r="C194" s="351" t="s">
        <v>692</v>
      </c>
      <c r="D194" s="290"/>
      <c r="E194" s="290"/>
      <c r="F194" s="313" t="s">
        <v>600</v>
      </c>
      <c r="G194" s="290"/>
      <c r="H194" s="290" t="s">
        <v>693</v>
      </c>
      <c r="I194" s="290" t="s">
        <v>629</v>
      </c>
      <c r="J194" s="290"/>
      <c r="K194" s="338"/>
    </row>
    <row r="195" s="1" customFormat="1" ht="15" customHeight="1">
      <c r="B195" s="344"/>
      <c r="C195" s="359"/>
      <c r="D195" s="324"/>
      <c r="E195" s="324"/>
      <c r="F195" s="324"/>
      <c r="G195" s="324"/>
      <c r="H195" s="324"/>
      <c r="I195" s="324"/>
      <c r="J195" s="324"/>
      <c r="K195" s="345"/>
    </row>
    <row r="196" s="1" customFormat="1" ht="18.75" customHeight="1">
      <c r="B196" s="326"/>
      <c r="C196" s="336"/>
      <c r="D196" s="336"/>
      <c r="E196" s="336"/>
      <c r="F196" s="346"/>
      <c r="G196" s="336"/>
      <c r="H196" s="336"/>
      <c r="I196" s="336"/>
      <c r="J196" s="336"/>
      <c r="K196" s="326"/>
    </row>
    <row r="197" s="1" customFormat="1" ht="18.75" customHeight="1">
      <c r="B197" s="326"/>
      <c r="C197" s="336"/>
      <c r="D197" s="336"/>
      <c r="E197" s="336"/>
      <c r="F197" s="346"/>
      <c r="G197" s="336"/>
      <c r="H197" s="336"/>
      <c r="I197" s="336"/>
      <c r="J197" s="336"/>
      <c r="K197" s="326"/>
    </row>
    <row r="198" s="1" customFormat="1" ht="18.75" customHeight="1"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</row>
    <row r="199" s="1" customFormat="1" ht="13.5">
      <c r="B199" s="277"/>
      <c r="C199" s="278"/>
      <c r="D199" s="278"/>
      <c r="E199" s="278"/>
      <c r="F199" s="278"/>
      <c r="G199" s="278"/>
      <c r="H199" s="278"/>
      <c r="I199" s="278"/>
      <c r="J199" s="278"/>
      <c r="K199" s="279"/>
    </row>
    <row r="200" s="1" customFormat="1" ht="21">
      <c r="B200" s="280"/>
      <c r="C200" s="281" t="s">
        <v>694</v>
      </c>
      <c r="D200" s="281"/>
      <c r="E200" s="281"/>
      <c r="F200" s="281"/>
      <c r="G200" s="281"/>
      <c r="H200" s="281"/>
      <c r="I200" s="281"/>
      <c r="J200" s="281"/>
      <c r="K200" s="282"/>
    </row>
    <row r="201" s="1" customFormat="1" ht="25.5" customHeight="1">
      <c r="B201" s="280"/>
      <c r="C201" s="360" t="s">
        <v>695</v>
      </c>
      <c r="D201" s="360"/>
      <c r="E201" s="360"/>
      <c r="F201" s="360" t="s">
        <v>696</v>
      </c>
      <c r="G201" s="361"/>
      <c r="H201" s="360" t="s">
        <v>697</v>
      </c>
      <c r="I201" s="360"/>
      <c r="J201" s="360"/>
      <c r="K201" s="282"/>
    </row>
    <row r="202" s="1" customFormat="1" ht="5.25" customHeight="1">
      <c r="B202" s="315"/>
      <c r="C202" s="310"/>
      <c r="D202" s="310"/>
      <c r="E202" s="310"/>
      <c r="F202" s="310"/>
      <c r="G202" s="336"/>
      <c r="H202" s="310"/>
      <c r="I202" s="310"/>
      <c r="J202" s="310"/>
      <c r="K202" s="338"/>
    </row>
    <row r="203" s="1" customFormat="1" ht="15" customHeight="1">
      <c r="B203" s="315"/>
      <c r="C203" s="290" t="s">
        <v>687</v>
      </c>
      <c r="D203" s="290"/>
      <c r="E203" s="290"/>
      <c r="F203" s="313" t="s">
        <v>40</v>
      </c>
      <c r="G203" s="290"/>
      <c r="H203" s="290" t="s">
        <v>698</v>
      </c>
      <c r="I203" s="290"/>
      <c r="J203" s="290"/>
      <c r="K203" s="338"/>
    </row>
    <row r="204" s="1" customFormat="1" ht="15" customHeight="1">
      <c r="B204" s="315"/>
      <c r="C204" s="290"/>
      <c r="D204" s="290"/>
      <c r="E204" s="290"/>
      <c r="F204" s="313" t="s">
        <v>41</v>
      </c>
      <c r="G204" s="290"/>
      <c r="H204" s="290" t="s">
        <v>699</v>
      </c>
      <c r="I204" s="290"/>
      <c r="J204" s="290"/>
      <c r="K204" s="338"/>
    </row>
    <row r="205" s="1" customFormat="1" ht="15" customHeight="1">
      <c r="B205" s="315"/>
      <c r="C205" s="290"/>
      <c r="D205" s="290"/>
      <c r="E205" s="290"/>
      <c r="F205" s="313" t="s">
        <v>44</v>
      </c>
      <c r="G205" s="290"/>
      <c r="H205" s="290" t="s">
        <v>700</v>
      </c>
      <c r="I205" s="290"/>
      <c r="J205" s="290"/>
      <c r="K205" s="338"/>
    </row>
    <row r="206" s="1" customFormat="1" ht="15" customHeight="1">
      <c r="B206" s="315"/>
      <c r="C206" s="290"/>
      <c r="D206" s="290"/>
      <c r="E206" s="290"/>
      <c r="F206" s="313" t="s">
        <v>42</v>
      </c>
      <c r="G206" s="290"/>
      <c r="H206" s="290" t="s">
        <v>701</v>
      </c>
      <c r="I206" s="290"/>
      <c r="J206" s="290"/>
      <c r="K206" s="338"/>
    </row>
    <row r="207" s="1" customFormat="1" ht="15" customHeight="1">
      <c r="B207" s="315"/>
      <c r="C207" s="290"/>
      <c r="D207" s="290"/>
      <c r="E207" s="290"/>
      <c r="F207" s="313" t="s">
        <v>43</v>
      </c>
      <c r="G207" s="290"/>
      <c r="H207" s="290" t="s">
        <v>702</v>
      </c>
      <c r="I207" s="290"/>
      <c r="J207" s="290"/>
      <c r="K207" s="338"/>
    </row>
    <row r="208" s="1" customFormat="1" ht="15" customHeight="1">
      <c r="B208" s="315"/>
      <c r="C208" s="290"/>
      <c r="D208" s="290"/>
      <c r="E208" s="290"/>
      <c r="F208" s="313"/>
      <c r="G208" s="290"/>
      <c r="H208" s="290"/>
      <c r="I208" s="290"/>
      <c r="J208" s="290"/>
      <c r="K208" s="338"/>
    </row>
    <row r="209" s="1" customFormat="1" ht="15" customHeight="1">
      <c r="B209" s="315"/>
      <c r="C209" s="290" t="s">
        <v>641</v>
      </c>
      <c r="D209" s="290"/>
      <c r="E209" s="290"/>
      <c r="F209" s="313" t="s">
        <v>76</v>
      </c>
      <c r="G209" s="290"/>
      <c r="H209" s="290" t="s">
        <v>703</v>
      </c>
      <c r="I209" s="290"/>
      <c r="J209" s="290"/>
      <c r="K209" s="338"/>
    </row>
    <row r="210" s="1" customFormat="1" ht="15" customHeight="1">
      <c r="B210" s="315"/>
      <c r="C210" s="290"/>
      <c r="D210" s="290"/>
      <c r="E210" s="290"/>
      <c r="F210" s="313" t="s">
        <v>536</v>
      </c>
      <c r="G210" s="290"/>
      <c r="H210" s="290" t="s">
        <v>537</v>
      </c>
      <c r="I210" s="290"/>
      <c r="J210" s="290"/>
      <c r="K210" s="338"/>
    </row>
    <row r="211" s="1" customFormat="1" ht="15" customHeight="1">
      <c r="B211" s="315"/>
      <c r="C211" s="290"/>
      <c r="D211" s="290"/>
      <c r="E211" s="290"/>
      <c r="F211" s="313" t="s">
        <v>534</v>
      </c>
      <c r="G211" s="290"/>
      <c r="H211" s="290" t="s">
        <v>704</v>
      </c>
      <c r="I211" s="290"/>
      <c r="J211" s="290"/>
      <c r="K211" s="338"/>
    </row>
    <row r="212" s="1" customFormat="1" ht="15" customHeight="1">
      <c r="B212" s="362"/>
      <c r="C212" s="290"/>
      <c r="D212" s="290"/>
      <c r="E212" s="290"/>
      <c r="F212" s="313" t="s">
        <v>538</v>
      </c>
      <c r="G212" s="351"/>
      <c r="H212" s="342" t="s">
        <v>539</v>
      </c>
      <c r="I212" s="342"/>
      <c r="J212" s="342"/>
      <c r="K212" s="363"/>
    </row>
    <row r="213" s="1" customFormat="1" ht="15" customHeight="1">
      <c r="B213" s="362"/>
      <c r="C213" s="290"/>
      <c r="D213" s="290"/>
      <c r="E213" s="290"/>
      <c r="F213" s="313" t="s">
        <v>540</v>
      </c>
      <c r="G213" s="351"/>
      <c r="H213" s="342" t="s">
        <v>705</v>
      </c>
      <c r="I213" s="342"/>
      <c r="J213" s="342"/>
      <c r="K213" s="363"/>
    </row>
    <row r="214" s="1" customFormat="1" ht="15" customHeight="1">
      <c r="B214" s="362"/>
      <c r="C214" s="290"/>
      <c r="D214" s="290"/>
      <c r="E214" s="290"/>
      <c r="F214" s="313"/>
      <c r="G214" s="351"/>
      <c r="H214" s="342"/>
      <c r="I214" s="342"/>
      <c r="J214" s="342"/>
      <c r="K214" s="363"/>
    </row>
    <row r="215" s="1" customFormat="1" ht="15" customHeight="1">
      <c r="B215" s="362"/>
      <c r="C215" s="290" t="s">
        <v>665</v>
      </c>
      <c r="D215" s="290"/>
      <c r="E215" s="290"/>
      <c r="F215" s="313">
        <v>1</v>
      </c>
      <c r="G215" s="351"/>
      <c r="H215" s="342" t="s">
        <v>706</v>
      </c>
      <c r="I215" s="342"/>
      <c r="J215" s="342"/>
      <c r="K215" s="363"/>
    </row>
    <row r="216" s="1" customFormat="1" ht="15" customHeight="1">
      <c r="B216" s="362"/>
      <c r="C216" s="290"/>
      <c r="D216" s="290"/>
      <c r="E216" s="290"/>
      <c r="F216" s="313">
        <v>2</v>
      </c>
      <c r="G216" s="351"/>
      <c r="H216" s="342" t="s">
        <v>707</v>
      </c>
      <c r="I216" s="342"/>
      <c r="J216" s="342"/>
      <c r="K216" s="363"/>
    </row>
    <row r="217" s="1" customFormat="1" ht="15" customHeight="1">
      <c r="B217" s="362"/>
      <c r="C217" s="290"/>
      <c r="D217" s="290"/>
      <c r="E217" s="290"/>
      <c r="F217" s="313">
        <v>3</v>
      </c>
      <c r="G217" s="351"/>
      <c r="H217" s="342" t="s">
        <v>708</v>
      </c>
      <c r="I217" s="342"/>
      <c r="J217" s="342"/>
      <c r="K217" s="363"/>
    </row>
    <row r="218" s="1" customFormat="1" ht="15" customHeight="1">
      <c r="B218" s="362"/>
      <c r="C218" s="290"/>
      <c r="D218" s="290"/>
      <c r="E218" s="290"/>
      <c r="F218" s="313">
        <v>4</v>
      </c>
      <c r="G218" s="351"/>
      <c r="H218" s="342" t="s">
        <v>709</v>
      </c>
      <c r="I218" s="342"/>
      <c r="J218" s="342"/>
      <c r="K218" s="363"/>
    </row>
    <row r="219" s="1" customFormat="1" ht="12.75" customHeight="1">
      <c r="B219" s="364"/>
      <c r="C219" s="365"/>
      <c r="D219" s="365"/>
      <c r="E219" s="365"/>
      <c r="F219" s="365"/>
      <c r="G219" s="365"/>
      <c r="H219" s="365"/>
      <c r="I219" s="365"/>
      <c r="J219" s="365"/>
      <c r="K219" s="36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PC-VIKTOR\Viktor Vaidis</dc:creator>
  <cp:lastModifiedBy>PC-VIKTOR\Viktor Vaidis</cp:lastModifiedBy>
  <dcterms:created xsi:type="dcterms:W3CDTF">2025-02-10T13:32:51Z</dcterms:created>
  <dcterms:modified xsi:type="dcterms:W3CDTF">2025-02-10T13:32:56Z</dcterms:modified>
</cp:coreProperties>
</file>