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rock\Desktop\Rozpočty\2025\Coufal Ilja\Knihovna Jáchymov\Rozpočty k odeslání\"/>
    </mc:Choice>
  </mc:AlternateContent>
  <xr:revisionPtr revIDLastSave="0" documentId="8_{611BE878-BA31-4217-875B-B3589DB7F638}" xr6:coauthVersionLast="47" xr6:coauthVersionMax="47" xr10:uidLastSave="{00000000-0000-0000-0000-000000000000}"/>
  <bookViews>
    <workbookView xWindow="38280" yWindow="-120" windowWidth="386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INT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INT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INT Pol'!$A$1:$Y$65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0" i="1" l="1"/>
  <c r="I49" i="1"/>
  <c r="G41" i="1"/>
  <c r="F41" i="1"/>
  <c r="G40" i="1"/>
  <c r="F40" i="1"/>
  <c r="G39" i="1"/>
  <c r="F39" i="1"/>
  <c r="G55" i="12"/>
  <c r="G9" i="12"/>
  <c r="I9" i="12"/>
  <c r="I8" i="12" s="1"/>
  <c r="K9" i="12"/>
  <c r="K8" i="12" s="1"/>
  <c r="M9" i="12"/>
  <c r="O9" i="12"/>
  <c r="Q9" i="12"/>
  <c r="Q8" i="12" s="1"/>
  <c r="V9" i="12"/>
  <c r="G10" i="12"/>
  <c r="I10" i="12"/>
  <c r="K10" i="12"/>
  <c r="M10" i="12"/>
  <c r="O10" i="12"/>
  <c r="O8" i="12" s="1"/>
  <c r="Q10" i="12"/>
  <c r="V10" i="12"/>
  <c r="G11" i="12"/>
  <c r="I11" i="12"/>
  <c r="K11" i="12"/>
  <c r="M11" i="12"/>
  <c r="O11" i="12"/>
  <c r="Q11" i="12"/>
  <c r="V11" i="12"/>
  <c r="G12" i="12"/>
  <c r="G8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V8" i="12" s="1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I21" i="12"/>
  <c r="K21" i="12"/>
  <c r="M21" i="12"/>
  <c r="O21" i="12"/>
  <c r="Q21" i="12"/>
  <c r="V21" i="12"/>
  <c r="G22" i="12"/>
  <c r="I22" i="12"/>
  <c r="K22" i="12"/>
  <c r="M22" i="12"/>
  <c r="O22" i="12"/>
  <c r="Q22" i="12"/>
  <c r="V22" i="12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Q51" i="12"/>
  <c r="G52" i="12"/>
  <c r="I52" i="12"/>
  <c r="I51" i="12" s="1"/>
  <c r="K52" i="12"/>
  <c r="K51" i="12" s="1"/>
  <c r="M52" i="12"/>
  <c r="O52" i="12"/>
  <c r="O51" i="12" s="1"/>
  <c r="Q52" i="12"/>
  <c r="V52" i="12"/>
  <c r="G53" i="12"/>
  <c r="I53" i="12"/>
  <c r="K53" i="12"/>
  <c r="M53" i="12"/>
  <c r="M51" i="12" s="1"/>
  <c r="O53" i="12"/>
  <c r="Q53" i="12"/>
  <c r="V53" i="12"/>
  <c r="V51" i="12" s="1"/>
  <c r="AE55" i="12"/>
  <c r="AF55" i="12"/>
  <c r="I20" i="1"/>
  <c r="I19" i="1"/>
  <c r="I18" i="1"/>
  <c r="I17" i="1"/>
  <c r="I16" i="1"/>
  <c r="I51" i="1"/>
  <c r="J50" i="1" s="1"/>
  <c r="F42" i="1"/>
  <c r="G23" i="1" s="1"/>
  <c r="G42" i="1"/>
  <c r="G25" i="1" s="1"/>
  <c r="A25" i="1" s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J49" i="1" l="1"/>
  <c r="J51" i="1" s="1"/>
  <c r="G26" i="1"/>
  <c r="A26" i="1"/>
  <c r="A23" i="1"/>
  <c r="G28" i="1"/>
  <c r="M12" i="12"/>
  <c r="M8" i="12" s="1"/>
  <c r="I21" i="1"/>
  <c r="J41" i="1"/>
  <c r="J40" i="1"/>
  <c r="J39" i="1"/>
  <c r="J42" i="1" s="1"/>
  <c r="H42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Asrock</author>
  </authors>
  <commentList>
    <comment ref="S6" authorId="0" shapeId="0" xr:uid="{3C399913-0C01-437D-8E61-14E96034B4E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BE0F65D-BA9A-4FD9-8FFB-60DA835C8D7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<sst xmlns="http://schemas.openxmlformats.org/spreadsheetml/2006/main" count="495" uniqueCount="197">
  <si>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</si>
  <si>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</si>
  <si>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</si>
  <si>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</si>
  <si>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</si>
  <si>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</si>
  <si>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</si>
  <si>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</si>
  <si>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</si>
  <si>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</si>
  <si>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</si>
  <si>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</si>
  <si>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</si>
  <si>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</si>
  <si>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</si>
  <si>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</si>
  <si>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</si>
  <si>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</si>
  <si>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</si>
  <si>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</si>
  <si>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</si>
  <si>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</si>
  <si>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</si>
  <si>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</si>
  <si>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</si>
  <si>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</si>
  <si>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</si>
  <si>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</si>
  <si>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</si>
  <si>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</si>
  <si>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</si>
  <si>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</si>
  <si>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</si>
  <si>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</si>
  <si>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</si>
  <si>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</si>
  <si>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</si>
  <si>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</si>
  <si>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</si>
  <si>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</si>
  <si>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</si>
  <si>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</si>
  <si>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</si>
  <si>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INT</t>
  </si>
  <si>
    <t>Interiér</t>
  </si>
  <si>
    <t>SO 01</t>
  </si>
  <si>
    <t>Stavební úpravy</t>
  </si>
  <si>
    <t>Objekt:</t>
  </si>
  <si>
    <t>Rozpočet:</t>
  </si>
  <si>
    <t>2410_1</t>
  </si>
  <si>
    <t>Stavební úpravy knihovny a zřízení kreativního centra Jáchymov</t>
  </si>
  <si>
    <t>Město Jáchymov</t>
  </si>
  <si>
    <t>náměstí Republiky 1</t>
  </si>
  <si>
    <t>Jáchymov</t>
  </si>
  <si>
    <t>36251</t>
  </si>
  <si>
    <t>00254622</t>
  </si>
  <si>
    <t>CZ00254622</t>
  </si>
  <si>
    <t>Stavba</t>
  </si>
  <si>
    <t>Celkem za stavbu</t>
  </si>
  <si>
    <t>CZK</t>
  </si>
  <si>
    <t>Rekapitulace dílů</t>
  </si>
  <si>
    <t>Typ dílu</t>
  </si>
  <si>
    <t>7991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</si>
  <si>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</si>
  <si>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</si>
  <si>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</si>
  <si>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</si>
  <si>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</si>
  <si>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</si>
  <si>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</si>
  <si>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</si>
  <si>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</si>
  <si>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</si>
  <si>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</si>
  <si>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</si>
  <si>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</si>
  <si>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</si>
  <si>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</si>
  <si>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</si>
  <si>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</si>
  <si>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</si>
  <si>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</si>
  <si>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</si>
  <si>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</si>
  <si>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</si>
  <si>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</si>
  <si>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</si>
  <si>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</si>
  <si>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</si>
  <si>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</si>
  <si>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</si>
  <si>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</si>
  <si>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</si>
  <si>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7991-01a</t>
  </si>
  <si>
    <t>Jednostranný regál v. 2100 mm, hl. 280 mm, 7 polic, šíířka 900 mm - dodávka regálu podrobnosti ve výpisu mobiliáře 1a</t>
  </si>
  <si>
    <t>kus</t>
  </si>
  <si>
    <t>Vlastní</t>
  </si>
  <si>
    <t>Indiv</t>
  </si>
  <si>
    <t>Práce</t>
  </si>
  <si>
    <t>Běžná</t>
  </si>
  <si>
    <t>POL1_</t>
  </si>
  <si>
    <t>7991-01b</t>
  </si>
  <si>
    <t>Jednostranný regál v. 2100 mm, hl. 280 mm, 7 polic, šíířka 875 mm - dodávka regálu podrobnosti ve výpisu mobiliáře 1b</t>
  </si>
  <si>
    <t>7991-01c</t>
  </si>
  <si>
    <t>Jednostranný regál v. 2100 mm, hl. 280 mm, 7 polic, šíířka 800 mm - dodávka regálu podrobnosti ve výpisu mobiliáře 1c</t>
  </si>
  <si>
    <t>7991-01d</t>
  </si>
  <si>
    <t>Jednostranný regál v. 2100 mm, hl. 280 mm, 7 polic, šíířka 775 mm - dodávka regálu podrobnosti ve výpisu mobiliáře 1d</t>
  </si>
  <si>
    <t>7991-01e</t>
  </si>
  <si>
    <t>Jednostranný regál v. 2100 mm, hl. 280 mm, 7 polic, šíířka 750 mm - dodávka regálu podrobnosti ve výpisu mobiliáře 1e</t>
  </si>
  <si>
    <t>7991-01f</t>
  </si>
  <si>
    <t>Jednostranný regál v. 2100 mm, hl. 280 mm, 7 polic, šíířka 725 mm - dodávka regálu podrobnosti ve výpisu mobiliáře 1f</t>
  </si>
  <si>
    <t>7991-01g</t>
  </si>
  <si>
    <t>Jednostranný regál v. 2100 mm, hl. 280 mm, 7 polic, šíířka 600 mm - dodávka regálu podrobnosti ve výpisu mobiliáře 1g</t>
  </si>
  <si>
    <t>7991-01h</t>
  </si>
  <si>
    <t>Jednostranný regál v. 2100 mm, hl. 280 mm, 7 polic, šíířka 575 mm - dodávka regálu podrobnosti ve výpisu mobiliáře 1h</t>
  </si>
  <si>
    <t>7991-02a</t>
  </si>
  <si>
    <t>Oboustranný regál v. 2100 mm, hl. 540 mm, 14 polic, šíířka 800 mm - dodávka regálu podrobnosti ve výpisu mobiliáře 2a</t>
  </si>
  <si>
    <t>7991-02b</t>
  </si>
  <si>
    <t>Oboustranný regál v. 2100 mm, hl. 540 mm, 14 polic, šíířka 775 mm - dodávka regálu podrobnosti ve výpisu mobiliáře 2b</t>
  </si>
  <si>
    <t>7991-02c</t>
  </si>
  <si>
    <t>Oboustranný regál v. 2100 mm, hl. 540 mm, 14 polic, šíířka 900 mm - dodávka regálu podrobnosti ve výpisu mobiliáře 2c</t>
  </si>
  <si>
    <t>7991-02d</t>
  </si>
  <si>
    <t>Oboustranný regál v. 2100 mm, hl. 540 mm, 14 polic, šíířka 875 mm - dodávka regálu podrobnosti ve výpisu mobiliáře 2d</t>
  </si>
  <si>
    <t>7991-03a</t>
  </si>
  <si>
    <t>Jednostranný regál v. 1820 mm, hl. 280 mm, 6 polic, šíířka 900 mm - dodávka regálu podrobnosti ve výpisu mobiliáře 3a</t>
  </si>
  <si>
    <t>7991-03b</t>
  </si>
  <si>
    <t>Jednostranný regál v. 1820 mm, hl. 280 mm, 6 polic, šíířka 875 mm - dodávka regálu podrobnosti ve výpisu mobiliáře 3b</t>
  </si>
  <si>
    <t>7991-03c</t>
  </si>
  <si>
    <t>Jednostranný regál v. 1820 mm, hl. 280 mm, 6 polic, šíířka 575 mm - dodávka regálu podrobnosti ve výpisu mobiliáře 3c</t>
  </si>
  <si>
    <t>7991-04a</t>
  </si>
  <si>
    <t>Jednostranný regál v. 1520 mm, hl. 280 mm, 5 polic, šíířka 900 mm - dodávka regálu podrobnosti ve výpisu mobiliáře 4a</t>
  </si>
  <si>
    <t>7991-04b</t>
  </si>
  <si>
    <t>Jednostranný regál v. 1520 mm, hl. 280 mm, 5 polic, šíířka 875 mm - dodávka regálu podrobnosti ve výpisu mobiliáře 4b</t>
  </si>
  <si>
    <t>7991-04c</t>
  </si>
  <si>
    <t>Jednostranný regál v. 1520 mm, hl. 280 mm, 5 polic, šíířka 575 mm - dodávka regálu podrobnosti ve výpisu mobiliáře 4c</t>
  </si>
  <si>
    <t>7991-04LED</t>
  </si>
  <si>
    <t>Led osvětlení regálů - D+M podrobnosti ve výpisu mobiláře</t>
  </si>
  <si>
    <t>kpl</t>
  </si>
  <si>
    <t>7991-04M</t>
  </si>
  <si>
    <t>Montáž regálů podrobnosti ve výpisu mobiláře</t>
  </si>
  <si>
    <t>7991-05a</t>
  </si>
  <si>
    <t>Policová skříň atyp - 800x350x2000 mm - dodávka a montáž podrobnosti ve výpisu mobiláře 5a</t>
  </si>
  <si>
    <t>7991-05b</t>
  </si>
  <si>
    <t>Policová skříň atyp - 800x400x2000 mm - dodávka a montáž podrobnosti ve výpisu mobiláře 5b</t>
  </si>
  <si>
    <t>7991-06a</t>
  </si>
  <si>
    <t>Spodní skříňka atyp - 800x470x550 mm - dodávka a montáž podrobnosti ve výpisu mobiláře 6a</t>
  </si>
  <si>
    <t>7991-06b</t>
  </si>
  <si>
    <t>Spodní skříňka atyp - 770x470x550 mm - dodávka a montáž podrobnosti ve výpisu mobiláře 6b</t>
  </si>
  <si>
    <t>7991-07</t>
  </si>
  <si>
    <t>Skládací kovové regály 870x270x2300 mm - budou použity stávající skladové regály pouze montáž regálů vč. případné výškové úpravy - podrobnosti ve výpisu mobiliáře 7</t>
  </si>
  <si>
    <t>7991-08</t>
  </si>
  <si>
    <t>Věšáková stěna atyp - 440x220x1900 mm - dodávka a montáž podrobnosti ve výpisu mobiláře 8</t>
  </si>
  <si>
    <t>7991-09</t>
  </si>
  <si>
    <t>Věšáková stěna atyp - 800x220x1900 mm - dodávka a montáž podrobnosti ve výpisu mobiláře 9</t>
  </si>
  <si>
    <t>7991-10</t>
  </si>
  <si>
    <t>Policová skříň atyp - 800x600x1820 mm - dodávka a montáž podrobnosti ve výpisu mobiláře 10</t>
  </si>
  <si>
    <t>7991-11</t>
  </si>
  <si>
    <t>Vestavěná policová skříň atyp - 1150x500x2050 mm - dodávka a montáž podrobnosti ve výpisu mobiláře 11</t>
  </si>
  <si>
    <t>7991-12</t>
  </si>
  <si>
    <t>Spodní skříňky k pracovnímu stolu atyp - 450x1350x660 mm - dodávka a montáž podrobnosti ve výpisu mobiliáře 12</t>
  </si>
  <si>
    <t>7991-S1</t>
  </si>
  <si>
    <t>Pracovní stůl s podnoží -1800x790 mm - dodávka a montáž podrobnosti ve výpisu mobiláře S1</t>
  </si>
  <si>
    <t>7991-S2</t>
  </si>
  <si>
    <t>Pracovní stůl s podnoží -1500x700 mm - dodávka a montáž podrobnosti ve výpisu mobiláře S2</t>
  </si>
  <si>
    <t>7991-S3</t>
  </si>
  <si>
    <t>Pracovní stůl s podnoží -1350x600 mm - dodávka a montáž podrobnosti ve výpisu mobiláře S3</t>
  </si>
  <si>
    <t>7991-S4</t>
  </si>
  <si>
    <t>Pracovní stůl s podnoží -700x800 mm - dodávka a montáž podrobnosti ve výpisu mobiláře S4</t>
  </si>
  <si>
    <t>7991-S5</t>
  </si>
  <si>
    <t>Konferenční stolek průměr 500 mm - dodávka a montáž podrobnosti ve výpisu mobiláře S5</t>
  </si>
  <si>
    <t>7991-S6</t>
  </si>
  <si>
    <t>Atypický čtenářský stůl 700x1200 mm - dodávka a montáž podrobnosti ve výpisu mobiláře S6</t>
  </si>
  <si>
    <t>7991-S7</t>
  </si>
  <si>
    <t>Stůl do učeben 555x755 mm - dodávka a montáž podrobnosti ve výpisu mobiláře S7</t>
  </si>
  <si>
    <t>7991-S8</t>
  </si>
  <si>
    <t>Atypický výdejní stůl 800x2400 mm - dodávka a montáž podrobnosti ve výpisu mobiláře S8</t>
  </si>
  <si>
    <t>7991-Z1</t>
  </si>
  <si>
    <t>Stohovatelná židle 500x460x855 mm - dodávka a montáž podrobnosti ve výpisu mobiláře Z1</t>
  </si>
  <si>
    <t>7991-Z2</t>
  </si>
  <si>
    <t>Kancelářské křeslo - dodávka a montáž podrobnosti ve výpisu mobiláře Z2</t>
  </si>
  <si>
    <t>7991-Z4</t>
  </si>
  <si>
    <t>Relaxační křeslo 650x600x750 mm - dodávka a montáž podrobnosti ve výpisu mobiláře Z4</t>
  </si>
  <si>
    <t>7991-Z5</t>
  </si>
  <si>
    <t>Sestava sedáků moderního tvaru - dodávka a montáž podrobnosti ve výpisu mobiláře Z5</t>
  </si>
  <si>
    <t>00996T</t>
  </si>
  <si>
    <t>Vnitrostaveništní a mimostaveništní doprava</t>
  </si>
  <si>
    <t>Soubor</t>
  </si>
  <si>
    <t>VRN</t>
  </si>
  <si>
    <t>POL99_8</t>
  </si>
  <si>
    <t>005124010R</t>
  </si>
  <si>
    <t>Koordinační činnost a vedlejší rozpočtové náklady</t>
  </si>
  <si>
    <t>RTS 25/ I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</si>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</sst>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4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6435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51</v>
      </c>
      <c r="E5" s="91"/>
      <c r="F5" s="91"/>
      <c r="G5" s="91"/>
      <c r="H5" s="18" t="s">
        <v>42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36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SUMIF(F49:F50,A16,I49:I50)+SUMIF(F49:F50,"PSU",I49:I50)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SUMIF(F49:F50,A17,I49:I50)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SUMIF(F49:F50,A18,I49:I50)</f>
        <v>0</v>
      </c>
      <c r="J18" s="85"/>
    </row>
    <row r="19" spans="1:10" ht="23.25" customHeight="1" x14ac:dyDescent="0.2">
      <c r="A19" s="198" t="s">
        <v>63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SUMIF(F49:F50,A19,I49:I50)</f>
        <v>0</v>
      </c>
      <c r="J19" s="85"/>
    </row>
    <row r="20" spans="1:10" ht="23.25" customHeight="1" x14ac:dyDescent="0.2">
      <c r="A20" s="198" t="s">
        <v>64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SUMIF(F49:F50,A20,I49:I50)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7" t="s">
        <v>25</v>
      </c>
      <c r="C28" s="168"/>
      <c r="D28" s="168"/>
      <c r="E28" s="169"/>
      <c r="F28" s="170"/>
      <c r="G28" s="171">
        <f>ZakladDPHSniVypocet+ZakladDPHZaklVypocet</f>
        <v>0</v>
      </c>
      <c r="H28" s="171"/>
      <c r="I28" s="171"/>
      <c r="J28" s="17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7" t="s">
        <v>37</v>
      </c>
      <c r="C29" s="173"/>
      <c r="D29" s="173"/>
      <c r="E29" s="173"/>
      <c r="F29" s="174"/>
      <c r="G29" s="175">
        <f>A27</f>
        <v>0</v>
      </c>
      <c r="H29" s="175"/>
      <c r="I29" s="175"/>
      <c r="J29" s="176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17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39</v>
      </c>
      <c r="B38" s="143" t="s">
        <v>18</v>
      </c>
      <c r="C38" s="144" t="s">
        <v>6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19</v>
      </c>
      <c r="I38" s="146" t="s">
        <v>1</v>
      </c>
      <c r="J38" s="147" t="s">
        <v>0</v>
      </c>
    </row>
    <row r="39" spans="1:10" ht="25.5" hidden="1" customHeight="1" x14ac:dyDescent="0.2">
      <c r="A39" s="138">
        <v>1</v>
      </c>
      <c r="B39" s="148" t="s">
        <v>57</v>
      </c>
      <c r="C39" s="149"/>
      <c r="D39" s="149"/>
      <c r="E39" s="149"/>
      <c r="F39" s="150">
        <f>'SO 01 INT Pol'!AE55</f>
        <v>0</v>
      </c>
      <c r="G39" s="151">
        <f>'SO 01 INT Pol'!AF55</f>
        <v>0</v>
      </c>
      <c r="H39" s="152">
        <f>(F39*SazbaDPH1/100)+(G39*SazbaDPH2/100)</f>
        <v>0</v>
      </c>
      <c r="I39" s="152">
        <f>F39+G39+H39</f>
        <v>0</v>
      </c>
      <c r="J39" s="153" t="str">
        <f>IF(CenaCelkemVypocet=0,"",I39/CenaCelkemVypocet*100)</f>
        <v/>
      </c>
    </row>
    <row r="40" spans="1:10" ht="25.5" hidden="1" customHeight="1" x14ac:dyDescent="0.2">
      <c r="A40" s="138">
        <v>2</v>
      </c>
      <c r="B40" s="154" t="s">
        <v>45</v>
      </c>
      <c r="C40" s="155" t="s">
        <v>46</v>
      </c>
      <c r="D40" s="155"/>
      <c r="E40" s="155"/>
      <c r="F40" s="156">
        <f>'SO 01 INT Pol'!AE55</f>
        <v>0</v>
      </c>
      <c r="G40" s="157">
        <f>'SO 01 INT Pol'!AF55</f>
        <v>0</v>
      </c>
      <c r="H40" s="157">
        <f>(F40*SazbaDPH1/100)+(G40*SazbaDPH2/100)</f>
        <v>0</v>
      </c>
      <c r="I40" s="157">
        <f>F40+G40+H40</f>
        <v>0</v>
      </c>
      <c r="J40" s="158" t="str">
        <f>IF(CenaCelkemVypocet=0,"",I40/CenaCelkemVypocet*100)</f>
        <v/>
      </c>
    </row>
    <row r="41" spans="1:10" ht="25.5" hidden="1" customHeight="1" x14ac:dyDescent="0.2">
      <c r="A41" s="138">
        <v>3</v>
      </c>
      <c r="B41" s="159" t="s">
        <v>43</v>
      </c>
      <c r="C41" s="149" t="s">
        <v>44</v>
      </c>
      <c r="D41" s="149"/>
      <c r="E41" s="149"/>
      <c r="F41" s="160">
        <f>'SO 01 INT Pol'!AE55</f>
        <v>0</v>
      </c>
      <c r="G41" s="152">
        <f>'SO 01 INT Pol'!AF55</f>
        <v>0</v>
      </c>
      <c r="H41" s="152">
        <f>(F41*SazbaDPH1/100)+(G41*SazbaDPH2/100)</f>
        <v>0</v>
      </c>
      <c r="I41" s="152">
        <f>F41+G41+H41</f>
        <v>0</v>
      </c>
      <c r="J41" s="153" t="str">
        <f>IF(CenaCelkemVypocet=0,"",I41/CenaCelkemVypocet*100)</f>
        <v/>
      </c>
    </row>
    <row r="42" spans="1:10" ht="25.5" hidden="1" customHeight="1" x14ac:dyDescent="0.2">
      <c r="A42" s="138"/>
      <c r="B42" s="161" t="s">
        <v>58</v>
      </c>
      <c r="C42" s="162"/>
      <c r="D42" s="162"/>
      <c r="E42" s="163"/>
      <c r="F42" s="164">
        <f>SUMIF(A39:A41,"=1",F39:F41)</f>
        <v>0</v>
      </c>
      <c r="G42" s="165">
        <f>SUMIF(A39:A41,"=1",G39:G41)</f>
        <v>0</v>
      </c>
      <c r="H42" s="165">
        <f>SUMIF(A39:A41,"=1",H39:H41)</f>
        <v>0</v>
      </c>
      <c r="I42" s="165">
        <f>SUMIF(A39:A41,"=1",I39:I41)</f>
        <v>0</v>
      </c>
      <c r="J42" s="166">
        <f>SUMIF(A39:A41,"=1",J39:J41)</f>
        <v>0</v>
      </c>
    </row>
    <row r="46" spans="1:10" ht="15.75" x14ac:dyDescent="0.25">
      <c r="B46" s="177" t="s">
        <v>60</v>
      </c>
    </row>
    <row r="48" spans="1:10" ht="25.5" customHeight="1" x14ac:dyDescent="0.2">
      <c r="A48" s="179"/>
      <c r="B48" s="182" t="s">
        <v>18</v>
      </c>
      <c r="C48" s="182" t="s">
        <v>6</v>
      </c>
      <c r="D48" s="183"/>
      <c r="E48" s="183"/>
      <c r="F48" s="184" t="s">
        <v>61</v>
      </c>
      <c r="G48" s="184"/>
      <c r="H48" s="184"/>
      <c r="I48" s="184" t="s">
        <v>31</v>
      </c>
      <c r="J48" s="184" t="s">
        <v>0</v>
      </c>
    </row>
    <row r="49" spans="1:10" ht="36.75" customHeight="1" x14ac:dyDescent="0.2">
      <c r="A49" s="180"/>
      <c r="B49" s="185" t="s">
        <v>62</v>
      </c>
      <c r="C49" s="186" t="s">
        <v>44</v>
      </c>
      <c r="D49" s="187"/>
      <c r="E49" s="187"/>
      <c r="F49" s="194" t="s">
        <v>27</v>
      </c>
      <c r="G49" s="195"/>
      <c r="H49" s="195"/>
      <c r="I49" s="195">
        <f>'SO 01 INT Pol'!G8</f>
        <v>0</v>
      </c>
      <c r="J49" s="191" t="str">
        <f>IF(I51=0,"",I49/I51*100)</f>
        <v/>
      </c>
    </row>
    <row r="50" spans="1:10" ht="36.75" customHeight="1" x14ac:dyDescent="0.2">
      <c r="A50" s="180"/>
      <c r="B50" s="185" t="s">
        <v>63</v>
      </c>
      <c r="C50" s="186" t="s">
        <v>29</v>
      </c>
      <c r="D50" s="187"/>
      <c r="E50" s="187"/>
      <c r="F50" s="194" t="s">
        <v>63</v>
      </c>
      <c r="G50" s="195"/>
      <c r="H50" s="195"/>
      <c r="I50" s="195">
        <f>'SO 01 INT Pol'!G51</f>
        <v>0</v>
      </c>
      <c r="J50" s="191" t="str">
        <f>IF(I51=0,"",I50/I51*100)</f>
        <v/>
      </c>
    </row>
    <row r="51" spans="1:10" ht="25.5" customHeight="1" x14ac:dyDescent="0.2">
      <c r="A51" s="181"/>
      <c r="B51" s="188" t="s">
        <v>1</v>
      </c>
      <c r="C51" s="189"/>
      <c r="D51" s="190"/>
      <c r="E51" s="190"/>
      <c r="F51" s="196"/>
      <c r="G51" s="197"/>
      <c r="H51" s="197"/>
      <c r="I51" s="197">
        <f>SUM(I49:I50)</f>
        <v>0</v>
      </c>
      <c r="J51" s="192">
        <f>SUM(J49:J50)</f>
        <v>0</v>
      </c>
    </row>
    <row r="52" spans="1:10" x14ac:dyDescent="0.2">
      <c r="F52" s="137"/>
      <c r="G52" s="137"/>
      <c r="H52" s="137"/>
      <c r="I52" s="137"/>
      <c r="J52" s="193"/>
    </row>
    <row r="53" spans="1:10" x14ac:dyDescent="0.2">
      <c r="F53" s="137"/>
      <c r="G53" s="137"/>
      <c r="H53" s="137"/>
      <c r="I53" s="137"/>
      <c r="J53" s="193"/>
    </row>
    <row r="54" spans="1:10" x14ac:dyDescent="0.2">
      <c r="F54" s="137"/>
      <c r="G54" s="137"/>
      <c r="H54" s="137"/>
      <c r="I54" s="137"/>
      <c r="J54" s="1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C50:E50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6C3C9-4495-43C8-8D06-D6C70BC33B5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65</v>
      </c>
    </row>
    <row r="2" spans="1:60" ht="24.95" customHeight="1" x14ac:dyDescent="0.2">
      <c r="A2" s="200" t="s">
        <v>8</v>
      </c>
      <c r="B2" s="49" t="s">
        <v>49</v>
      </c>
      <c r="C2" s="203" t="s">
        <v>50</v>
      </c>
      <c r="D2" s="201"/>
      <c r="E2" s="201"/>
      <c r="F2" s="201"/>
      <c r="G2" s="202"/>
      <c r="AG2" t="s">
        <v>66</v>
      </c>
    </row>
    <row r="3" spans="1:60" ht="24.95" customHeight="1" x14ac:dyDescent="0.2">
      <c r="A3" s="200" t="s">
        <v>9</v>
      </c>
      <c r="B3" s="49" t="s">
        <v>45</v>
      </c>
      <c r="C3" s="203" t="s">
        <v>46</v>
      </c>
      <c r="D3" s="201"/>
      <c r="E3" s="201"/>
      <c r="F3" s="201"/>
      <c r="G3" s="202"/>
      <c r="AC3" s="178" t="s">
        <v>66</v>
      </c>
      <c r="AG3" t="s">
        <v>67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68</v>
      </c>
    </row>
    <row r="5" spans="1:60" x14ac:dyDescent="0.2">
      <c r="D5" s="10"/>
    </row>
    <row r="6" spans="1:60" ht="38.25" x14ac:dyDescent="0.2">
      <c r="A6" s="210" t="s">
        <v>69</v>
      </c>
      <c r="B6" s="212" t="s">
        <v>70</v>
      </c>
      <c r="C6" s="212" t="s">
        <v>71</v>
      </c>
      <c r="D6" s="211" t="s">
        <v>72</v>
      </c>
      <c r="E6" s="210" t="s">
        <v>73</v>
      </c>
      <c r="F6" s="209" t="s">
        <v>74</v>
      </c>
      <c r="G6" s="210" t="s">
        <v>31</v>
      </c>
      <c r="H6" s="213" t="s">
        <v>32</v>
      </c>
      <c r="I6" s="213" t="s">
        <v>75</v>
      </c>
      <c r="J6" s="213" t="s">
        <v>33</v>
      </c>
      <c r="K6" s="213" t="s">
        <v>76</v>
      </c>
      <c r="L6" s="213" t="s">
        <v>77</v>
      </c>
      <c r="M6" s="213" t="s">
        <v>78</v>
      </c>
      <c r="N6" s="213" t="s">
        <v>79</v>
      </c>
      <c r="O6" s="213" t="s">
        <v>80</v>
      </c>
      <c r="P6" s="213" t="s">
        <v>81</v>
      </c>
      <c r="Q6" s="213" t="s">
        <v>82</v>
      </c>
      <c r="R6" s="213" t="s">
        <v>83</v>
      </c>
      <c r="S6" s="213" t="s">
        <v>84</v>
      </c>
      <c r="T6" s="213" t="s">
        <v>85</v>
      </c>
      <c r="U6" s="213" t="s">
        <v>86</v>
      </c>
      <c r="V6" s="213" t="s">
        <v>87</v>
      </c>
      <c r="W6" s="213" t="s">
        <v>88</v>
      </c>
      <c r="X6" s="213" t="s">
        <v>89</v>
      </c>
      <c r="Y6" s="213" t="s">
        <v>90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36" t="s">
        <v>91</v>
      </c>
      <c r="B8" s="237" t="s">
        <v>62</v>
      </c>
      <c r="C8" s="255" t="s">
        <v>44</v>
      </c>
      <c r="D8" s="238"/>
      <c r="E8" s="239"/>
      <c r="F8" s="240"/>
      <c r="G8" s="241">
        <f>SUMIF(AG9:AG50,"&lt;&gt;NOR",G9:G50)</f>
        <v>0</v>
      </c>
      <c r="H8" s="235"/>
      <c r="I8" s="235">
        <f>SUM(I9:I50)</f>
        <v>0</v>
      </c>
      <c r="J8" s="235"/>
      <c r="K8" s="235">
        <f>SUM(K9:K50)</f>
        <v>0</v>
      </c>
      <c r="L8" s="235"/>
      <c r="M8" s="235">
        <f>SUM(M9:M50)</f>
        <v>0</v>
      </c>
      <c r="N8" s="234"/>
      <c r="O8" s="234">
        <f>SUM(O9:O50)</f>
        <v>0</v>
      </c>
      <c r="P8" s="234"/>
      <c r="Q8" s="234">
        <f>SUM(Q9:Q50)</f>
        <v>0</v>
      </c>
      <c r="R8" s="235"/>
      <c r="S8" s="235"/>
      <c r="T8" s="235"/>
      <c r="U8" s="235"/>
      <c r="V8" s="235">
        <f>SUM(V9:V50)</f>
        <v>0</v>
      </c>
      <c r="W8" s="235"/>
      <c r="X8" s="235"/>
      <c r="Y8" s="235"/>
      <c r="AG8" t="s">
        <v>92</v>
      </c>
    </row>
    <row r="9" spans="1:60" ht="33.75" outlineLevel="1" x14ac:dyDescent="0.2">
      <c r="A9" s="249">
        <v>1</v>
      </c>
      <c r="B9" s="250" t="s">
        <v>93</v>
      </c>
      <c r="C9" s="256" t="s">
        <v>94</v>
      </c>
      <c r="D9" s="251" t="s">
        <v>95</v>
      </c>
      <c r="E9" s="252">
        <v>11</v>
      </c>
      <c r="F9" s="253"/>
      <c r="G9" s="254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96</v>
      </c>
      <c r="T9" s="232" t="s">
        <v>97</v>
      </c>
      <c r="U9" s="232">
        <v>0</v>
      </c>
      <c r="V9" s="232">
        <f>ROUND(E9*U9,2)</f>
        <v>0</v>
      </c>
      <c r="W9" s="232"/>
      <c r="X9" s="232" t="s">
        <v>98</v>
      </c>
      <c r="Y9" s="232" t="s">
        <v>99</v>
      </c>
      <c r="Z9" s="214"/>
      <c r="AA9" s="214"/>
      <c r="AB9" s="214"/>
      <c r="AC9" s="214"/>
      <c r="AD9" s="214"/>
      <c r="AE9" s="214"/>
      <c r="AF9" s="214"/>
      <c r="AG9" s="214" t="s">
        <v>100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33.75" outlineLevel="1" x14ac:dyDescent="0.2">
      <c r="A10" s="249">
        <v>2</v>
      </c>
      <c r="B10" s="250" t="s">
        <v>101</v>
      </c>
      <c r="C10" s="256" t="s">
        <v>102</v>
      </c>
      <c r="D10" s="251" t="s">
        <v>95</v>
      </c>
      <c r="E10" s="252">
        <v>14</v>
      </c>
      <c r="F10" s="253"/>
      <c r="G10" s="254">
        <f>ROUND(E10*F10,2)</f>
        <v>0</v>
      </c>
      <c r="H10" s="233"/>
      <c r="I10" s="232">
        <f>ROUND(E10*H10,2)</f>
        <v>0</v>
      </c>
      <c r="J10" s="233"/>
      <c r="K10" s="232">
        <f>ROUND(E10*J10,2)</f>
        <v>0</v>
      </c>
      <c r="L10" s="232">
        <v>21</v>
      </c>
      <c r="M10" s="232">
        <f>G10*(1+L10/100)</f>
        <v>0</v>
      </c>
      <c r="N10" s="231">
        <v>0</v>
      </c>
      <c r="O10" s="231">
        <f>ROUND(E10*N10,2)</f>
        <v>0</v>
      </c>
      <c r="P10" s="231">
        <v>0</v>
      </c>
      <c r="Q10" s="231">
        <f>ROUND(E10*P10,2)</f>
        <v>0</v>
      </c>
      <c r="R10" s="232"/>
      <c r="S10" s="232" t="s">
        <v>96</v>
      </c>
      <c r="T10" s="232" t="s">
        <v>97</v>
      </c>
      <c r="U10" s="232">
        <v>0</v>
      </c>
      <c r="V10" s="232">
        <f>ROUND(E10*U10,2)</f>
        <v>0</v>
      </c>
      <c r="W10" s="232"/>
      <c r="X10" s="232" t="s">
        <v>98</v>
      </c>
      <c r="Y10" s="232" t="s">
        <v>99</v>
      </c>
      <c r="Z10" s="214"/>
      <c r="AA10" s="214"/>
      <c r="AB10" s="214"/>
      <c r="AC10" s="214"/>
      <c r="AD10" s="214"/>
      <c r="AE10" s="214"/>
      <c r="AF10" s="214"/>
      <c r="AG10" s="214" t="s">
        <v>100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33.75" outlineLevel="1" x14ac:dyDescent="0.2">
      <c r="A11" s="249">
        <v>3</v>
      </c>
      <c r="B11" s="250" t="s">
        <v>103</v>
      </c>
      <c r="C11" s="256" t="s">
        <v>104</v>
      </c>
      <c r="D11" s="251" t="s">
        <v>95</v>
      </c>
      <c r="E11" s="252">
        <v>8</v>
      </c>
      <c r="F11" s="253"/>
      <c r="G11" s="254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2"/>
      <c r="S11" s="232" t="s">
        <v>96</v>
      </c>
      <c r="T11" s="232" t="s">
        <v>97</v>
      </c>
      <c r="U11" s="232">
        <v>0</v>
      </c>
      <c r="V11" s="232">
        <f>ROUND(E11*U11,2)</f>
        <v>0</v>
      </c>
      <c r="W11" s="232"/>
      <c r="X11" s="232" t="s">
        <v>98</v>
      </c>
      <c r="Y11" s="232" t="s">
        <v>99</v>
      </c>
      <c r="Z11" s="214"/>
      <c r="AA11" s="214"/>
      <c r="AB11" s="214"/>
      <c r="AC11" s="214"/>
      <c r="AD11" s="214"/>
      <c r="AE11" s="214"/>
      <c r="AF11" s="214"/>
      <c r="AG11" s="214" t="s">
        <v>100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33.75" outlineLevel="1" x14ac:dyDescent="0.2">
      <c r="A12" s="249">
        <v>4</v>
      </c>
      <c r="B12" s="250" t="s">
        <v>105</v>
      </c>
      <c r="C12" s="256" t="s">
        <v>106</v>
      </c>
      <c r="D12" s="251" t="s">
        <v>95</v>
      </c>
      <c r="E12" s="252">
        <v>15</v>
      </c>
      <c r="F12" s="253"/>
      <c r="G12" s="254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2"/>
      <c r="S12" s="232" t="s">
        <v>96</v>
      </c>
      <c r="T12" s="232" t="s">
        <v>97</v>
      </c>
      <c r="U12" s="232">
        <v>0</v>
      </c>
      <c r="V12" s="232">
        <f>ROUND(E12*U12,2)</f>
        <v>0</v>
      </c>
      <c r="W12" s="232"/>
      <c r="X12" s="232" t="s">
        <v>98</v>
      </c>
      <c r="Y12" s="232" t="s">
        <v>99</v>
      </c>
      <c r="Z12" s="214"/>
      <c r="AA12" s="214"/>
      <c r="AB12" s="214"/>
      <c r="AC12" s="214"/>
      <c r="AD12" s="214"/>
      <c r="AE12" s="214"/>
      <c r="AF12" s="214"/>
      <c r="AG12" s="214" t="s">
        <v>100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33.75" outlineLevel="1" x14ac:dyDescent="0.2">
      <c r="A13" s="249">
        <v>5</v>
      </c>
      <c r="B13" s="250" t="s">
        <v>107</v>
      </c>
      <c r="C13" s="256" t="s">
        <v>108</v>
      </c>
      <c r="D13" s="251" t="s">
        <v>95</v>
      </c>
      <c r="E13" s="252">
        <v>3</v>
      </c>
      <c r="F13" s="253"/>
      <c r="G13" s="254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1">
        <v>0</v>
      </c>
      <c r="O13" s="231">
        <f>ROUND(E13*N13,2)</f>
        <v>0</v>
      </c>
      <c r="P13" s="231">
        <v>0</v>
      </c>
      <c r="Q13" s="231">
        <f>ROUND(E13*P13,2)</f>
        <v>0</v>
      </c>
      <c r="R13" s="232"/>
      <c r="S13" s="232" t="s">
        <v>96</v>
      </c>
      <c r="T13" s="232" t="s">
        <v>97</v>
      </c>
      <c r="U13" s="232">
        <v>0</v>
      </c>
      <c r="V13" s="232">
        <f>ROUND(E13*U13,2)</f>
        <v>0</v>
      </c>
      <c r="W13" s="232"/>
      <c r="X13" s="232" t="s">
        <v>98</v>
      </c>
      <c r="Y13" s="232" t="s">
        <v>99</v>
      </c>
      <c r="Z13" s="214"/>
      <c r="AA13" s="214"/>
      <c r="AB13" s="214"/>
      <c r="AC13" s="214"/>
      <c r="AD13" s="214"/>
      <c r="AE13" s="214"/>
      <c r="AF13" s="214"/>
      <c r="AG13" s="214" t="s">
        <v>100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33.75" outlineLevel="1" x14ac:dyDescent="0.2">
      <c r="A14" s="249">
        <v>6</v>
      </c>
      <c r="B14" s="250" t="s">
        <v>109</v>
      </c>
      <c r="C14" s="256" t="s">
        <v>110</v>
      </c>
      <c r="D14" s="251" t="s">
        <v>95</v>
      </c>
      <c r="E14" s="252">
        <v>8</v>
      </c>
      <c r="F14" s="253"/>
      <c r="G14" s="254">
        <f>ROUND(E14*F14,2)</f>
        <v>0</v>
      </c>
      <c r="H14" s="233"/>
      <c r="I14" s="232">
        <f>ROUND(E14*H14,2)</f>
        <v>0</v>
      </c>
      <c r="J14" s="233"/>
      <c r="K14" s="232">
        <f>ROUND(E14*J14,2)</f>
        <v>0</v>
      </c>
      <c r="L14" s="232">
        <v>21</v>
      </c>
      <c r="M14" s="232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2"/>
      <c r="S14" s="232" t="s">
        <v>96</v>
      </c>
      <c r="T14" s="232" t="s">
        <v>97</v>
      </c>
      <c r="U14" s="232">
        <v>0</v>
      </c>
      <c r="V14" s="232">
        <f>ROUND(E14*U14,2)</f>
        <v>0</v>
      </c>
      <c r="W14" s="232"/>
      <c r="X14" s="232" t="s">
        <v>98</v>
      </c>
      <c r="Y14" s="232" t="s">
        <v>99</v>
      </c>
      <c r="Z14" s="214"/>
      <c r="AA14" s="214"/>
      <c r="AB14" s="214"/>
      <c r="AC14" s="214"/>
      <c r="AD14" s="214"/>
      <c r="AE14" s="214"/>
      <c r="AF14" s="214"/>
      <c r="AG14" s="214" t="s">
        <v>100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ht="33.75" outlineLevel="1" x14ac:dyDescent="0.2">
      <c r="A15" s="249">
        <v>7</v>
      </c>
      <c r="B15" s="250" t="s">
        <v>111</v>
      </c>
      <c r="C15" s="256" t="s">
        <v>112</v>
      </c>
      <c r="D15" s="251" t="s">
        <v>95</v>
      </c>
      <c r="E15" s="252">
        <v>3</v>
      </c>
      <c r="F15" s="253"/>
      <c r="G15" s="254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96</v>
      </c>
      <c r="T15" s="232" t="s">
        <v>97</v>
      </c>
      <c r="U15" s="232">
        <v>0</v>
      </c>
      <c r="V15" s="232">
        <f>ROUND(E15*U15,2)</f>
        <v>0</v>
      </c>
      <c r="W15" s="232"/>
      <c r="X15" s="232" t="s">
        <v>98</v>
      </c>
      <c r="Y15" s="232" t="s">
        <v>99</v>
      </c>
      <c r="Z15" s="214"/>
      <c r="AA15" s="214"/>
      <c r="AB15" s="214"/>
      <c r="AC15" s="214"/>
      <c r="AD15" s="214"/>
      <c r="AE15" s="214"/>
      <c r="AF15" s="214"/>
      <c r="AG15" s="214" t="s">
        <v>100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ht="33.75" outlineLevel="1" x14ac:dyDescent="0.2">
      <c r="A16" s="249">
        <v>8</v>
      </c>
      <c r="B16" s="250" t="s">
        <v>113</v>
      </c>
      <c r="C16" s="256" t="s">
        <v>114</v>
      </c>
      <c r="D16" s="251" t="s">
        <v>95</v>
      </c>
      <c r="E16" s="252">
        <v>2</v>
      </c>
      <c r="F16" s="253"/>
      <c r="G16" s="254">
        <f>ROUND(E16*F16,2)</f>
        <v>0</v>
      </c>
      <c r="H16" s="233"/>
      <c r="I16" s="232">
        <f>ROUND(E16*H16,2)</f>
        <v>0</v>
      </c>
      <c r="J16" s="233"/>
      <c r="K16" s="232">
        <f>ROUND(E16*J16,2)</f>
        <v>0</v>
      </c>
      <c r="L16" s="232">
        <v>21</v>
      </c>
      <c r="M16" s="232">
        <f>G16*(1+L16/100)</f>
        <v>0</v>
      </c>
      <c r="N16" s="231">
        <v>0</v>
      </c>
      <c r="O16" s="231">
        <f>ROUND(E16*N16,2)</f>
        <v>0</v>
      </c>
      <c r="P16" s="231">
        <v>0</v>
      </c>
      <c r="Q16" s="231">
        <f>ROUND(E16*P16,2)</f>
        <v>0</v>
      </c>
      <c r="R16" s="232"/>
      <c r="S16" s="232" t="s">
        <v>96</v>
      </c>
      <c r="T16" s="232" t="s">
        <v>97</v>
      </c>
      <c r="U16" s="232">
        <v>0</v>
      </c>
      <c r="V16" s="232">
        <f>ROUND(E16*U16,2)</f>
        <v>0</v>
      </c>
      <c r="W16" s="232"/>
      <c r="X16" s="232" t="s">
        <v>98</v>
      </c>
      <c r="Y16" s="232" t="s">
        <v>99</v>
      </c>
      <c r="Z16" s="214"/>
      <c r="AA16" s="214"/>
      <c r="AB16" s="214"/>
      <c r="AC16" s="214"/>
      <c r="AD16" s="214"/>
      <c r="AE16" s="214"/>
      <c r="AF16" s="214"/>
      <c r="AG16" s="214" t="s">
        <v>100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33.75" outlineLevel="1" x14ac:dyDescent="0.2">
      <c r="A17" s="249">
        <v>9</v>
      </c>
      <c r="B17" s="250" t="s">
        <v>115</v>
      </c>
      <c r="C17" s="256" t="s">
        <v>116</v>
      </c>
      <c r="D17" s="251" t="s">
        <v>95</v>
      </c>
      <c r="E17" s="252">
        <v>3</v>
      </c>
      <c r="F17" s="253"/>
      <c r="G17" s="254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2"/>
      <c r="S17" s="232" t="s">
        <v>96</v>
      </c>
      <c r="T17" s="232" t="s">
        <v>97</v>
      </c>
      <c r="U17" s="232">
        <v>0</v>
      </c>
      <c r="V17" s="232">
        <f>ROUND(E17*U17,2)</f>
        <v>0</v>
      </c>
      <c r="W17" s="232"/>
      <c r="X17" s="232" t="s">
        <v>98</v>
      </c>
      <c r="Y17" s="232" t="s">
        <v>99</v>
      </c>
      <c r="Z17" s="214"/>
      <c r="AA17" s="214"/>
      <c r="AB17" s="214"/>
      <c r="AC17" s="214"/>
      <c r="AD17" s="214"/>
      <c r="AE17" s="214"/>
      <c r="AF17" s="214"/>
      <c r="AG17" s="214" t="s">
        <v>100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33.75" outlineLevel="1" x14ac:dyDescent="0.2">
      <c r="A18" s="249">
        <v>10</v>
      </c>
      <c r="B18" s="250" t="s">
        <v>117</v>
      </c>
      <c r="C18" s="256" t="s">
        <v>118</v>
      </c>
      <c r="D18" s="251" t="s">
        <v>95</v>
      </c>
      <c r="E18" s="252">
        <v>6</v>
      </c>
      <c r="F18" s="253"/>
      <c r="G18" s="254">
        <f>ROUND(E18*F18,2)</f>
        <v>0</v>
      </c>
      <c r="H18" s="233"/>
      <c r="I18" s="232">
        <f>ROUND(E18*H18,2)</f>
        <v>0</v>
      </c>
      <c r="J18" s="233"/>
      <c r="K18" s="232">
        <f>ROUND(E18*J18,2)</f>
        <v>0</v>
      </c>
      <c r="L18" s="232">
        <v>21</v>
      </c>
      <c r="M18" s="232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2"/>
      <c r="S18" s="232" t="s">
        <v>96</v>
      </c>
      <c r="T18" s="232" t="s">
        <v>97</v>
      </c>
      <c r="U18" s="232">
        <v>0</v>
      </c>
      <c r="V18" s="232">
        <f>ROUND(E18*U18,2)</f>
        <v>0</v>
      </c>
      <c r="W18" s="232"/>
      <c r="X18" s="232" t="s">
        <v>98</v>
      </c>
      <c r="Y18" s="232" t="s">
        <v>99</v>
      </c>
      <c r="Z18" s="214"/>
      <c r="AA18" s="214"/>
      <c r="AB18" s="214"/>
      <c r="AC18" s="214"/>
      <c r="AD18" s="214"/>
      <c r="AE18" s="214"/>
      <c r="AF18" s="214"/>
      <c r="AG18" s="214" t="s">
        <v>100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33.75" outlineLevel="1" x14ac:dyDescent="0.2">
      <c r="A19" s="249">
        <v>11</v>
      </c>
      <c r="B19" s="250" t="s">
        <v>119</v>
      </c>
      <c r="C19" s="256" t="s">
        <v>120</v>
      </c>
      <c r="D19" s="251" t="s">
        <v>95</v>
      </c>
      <c r="E19" s="252">
        <v>3</v>
      </c>
      <c r="F19" s="253"/>
      <c r="G19" s="254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2"/>
      <c r="S19" s="232" t="s">
        <v>96</v>
      </c>
      <c r="T19" s="232" t="s">
        <v>97</v>
      </c>
      <c r="U19" s="232">
        <v>0</v>
      </c>
      <c r="V19" s="232">
        <f>ROUND(E19*U19,2)</f>
        <v>0</v>
      </c>
      <c r="W19" s="232"/>
      <c r="X19" s="232" t="s">
        <v>98</v>
      </c>
      <c r="Y19" s="232" t="s">
        <v>99</v>
      </c>
      <c r="Z19" s="214"/>
      <c r="AA19" s="214"/>
      <c r="AB19" s="214"/>
      <c r="AC19" s="214"/>
      <c r="AD19" s="214"/>
      <c r="AE19" s="214"/>
      <c r="AF19" s="214"/>
      <c r="AG19" s="214" t="s">
        <v>100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33.75" outlineLevel="1" x14ac:dyDescent="0.2">
      <c r="A20" s="249">
        <v>12</v>
      </c>
      <c r="B20" s="250" t="s">
        <v>121</v>
      </c>
      <c r="C20" s="256" t="s">
        <v>122</v>
      </c>
      <c r="D20" s="251" t="s">
        <v>95</v>
      </c>
      <c r="E20" s="252">
        <v>3</v>
      </c>
      <c r="F20" s="253"/>
      <c r="G20" s="254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2"/>
      <c r="S20" s="232" t="s">
        <v>96</v>
      </c>
      <c r="T20" s="232" t="s">
        <v>97</v>
      </c>
      <c r="U20" s="232">
        <v>0</v>
      </c>
      <c r="V20" s="232">
        <f>ROUND(E20*U20,2)</f>
        <v>0</v>
      </c>
      <c r="W20" s="232"/>
      <c r="X20" s="232" t="s">
        <v>98</v>
      </c>
      <c r="Y20" s="232" t="s">
        <v>99</v>
      </c>
      <c r="Z20" s="214"/>
      <c r="AA20" s="214"/>
      <c r="AB20" s="214"/>
      <c r="AC20" s="214"/>
      <c r="AD20" s="214"/>
      <c r="AE20" s="214"/>
      <c r="AF20" s="214"/>
      <c r="AG20" s="214" t="s">
        <v>100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ht="33.75" outlineLevel="1" x14ac:dyDescent="0.2">
      <c r="A21" s="249">
        <v>13</v>
      </c>
      <c r="B21" s="250" t="s">
        <v>123</v>
      </c>
      <c r="C21" s="256" t="s">
        <v>124</v>
      </c>
      <c r="D21" s="251" t="s">
        <v>95</v>
      </c>
      <c r="E21" s="252">
        <v>1</v>
      </c>
      <c r="F21" s="253"/>
      <c r="G21" s="254">
        <f>ROUND(E21*F21,2)</f>
        <v>0</v>
      </c>
      <c r="H21" s="233"/>
      <c r="I21" s="232">
        <f>ROUND(E21*H21,2)</f>
        <v>0</v>
      </c>
      <c r="J21" s="233"/>
      <c r="K21" s="232">
        <f>ROUND(E21*J21,2)</f>
        <v>0</v>
      </c>
      <c r="L21" s="232">
        <v>21</v>
      </c>
      <c r="M21" s="232">
        <f>G21*(1+L21/100)</f>
        <v>0</v>
      </c>
      <c r="N21" s="231">
        <v>0</v>
      </c>
      <c r="O21" s="231">
        <f>ROUND(E21*N21,2)</f>
        <v>0</v>
      </c>
      <c r="P21" s="231">
        <v>0</v>
      </c>
      <c r="Q21" s="231">
        <f>ROUND(E21*P21,2)</f>
        <v>0</v>
      </c>
      <c r="R21" s="232"/>
      <c r="S21" s="232" t="s">
        <v>96</v>
      </c>
      <c r="T21" s="232" t="s">
        <v>97</v>
      </c>
      <c r="U21" s="232">
        <v>0</v>
      </c>
      <c r="V21" s="232">
        <f>ROUND(E21*U21,2)</f>
        <v>0</v>
      </c>
      <c r="W21" s="232"/>
      <c r="X21" s="232" t="s">
        <v>98</v>
      </c>
      <c r="Y21" s="232" t="s">
        <v>99</v>
      </c>
      <c r="Z21" s="214"/>
      <c r="AA21" s="214"/>
      <c r="AB21" s="214"/>
      <c r="AC21" s="214"/>
      <c r="AD21" s="214"/>
      <c r="AE21" s="214"/>
      <c r="AF21" s="214"/>
      <c r="AG21" s="214" t="s">
        <v>100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33.75" outlineLevel="1" x14ac:dyDescent="0.2">
      <c r="A22" s="249">
        <v>14</v>
      </c>
      <c r="B22" s="250" t="s">
        <v>125</v>
      </c>
      <c r="C22" s="256" t="s">
        <v>126</v>
      </c>
      <c r="D22" s="251" t="s">
        <v>95</v>
      </c>
      <c r="E22" s="252">
        <v>3</v>
      </c>
      <c r="F22" s="253"/>
      <c r="G22" s="254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2"/>
      <c r="S22" s="232" t="s">
        <v>96</v>
      </c>
      <c r="T22" s="232" t="s">
        <v>97</v>
      </c>
      <c r="U22" s="232">
        <v>0</v>
      </c>
      <c r="V22" s="232">
        <f>ROUND(E22*U22,2)</f>
        <v>0</v>
      </c>
      <c r="W22" s="232"/>
      <c r="X22" s="232" t="s">
        <v>98</v>
      </c>
      <c r="Y22" s="232" t="s">
        <v>99</v>
      </c>
      <c r="Z22" s="214"/>
      <c r="AA22" s="214"/>
      <c r="AB22" s="214"/>
      <c r="AC22" s="214"/>
      <c r="AD22" s="214"/>
      <c r="AE22" s="214"/>
      <c r="AF22" s="214"/>
      <c r="AG22" s="214" t="s">
        <v>100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33.75" outlineLevel="1" x14ac:dyDescent="0.2">
      <c r="A23" s="249">
        <v>15</v>
      </c>
      <c r="B23" s="250" t="s">
        <v>127</v>
      </c>
      <c r="C23" s="256" t="s">
        <v>128</v>
      </c>
      <c r="D23" s="251" t="s">
        <v>95</v>
      </c>
      <c r="E23" s="252">
        <v>2</v>
      </c>
      <c r="F23" s="253"/>
      <c r="G23" s="254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2"/>
      <c r="S23" s="232" t="s">
        <v>96</v>
      </c>
      <c r="T23" s="232" t="s">
        <v>97</v>
      </c>
      <c r="U23" s="232">
        <v>0</v>
      </c>
      <c r="V23" s="232">
        <f>ROUND(E23*U23,2)</f>
        <v>0</v>
      </c>
      <c r="W23" s="232"/>
      <c r="X23" s="232" t="s">
        <v>98</v>
      </c>
      <c r="Y23" s="232" t="s">
        <v>99</v>
      </c>
      <c r="Z23" s="214"/>
      <c r="AA23" s="214"/>
      <c r="AB23" s="214"/>
      <c r="AC23" s="214"/>
      <c r="AD23" s="214"/>
      <c r="AE23" s="214"/>
      <c r="AF23" s="214"/>
      <c r="AG23" s="214" t="s">
        <v>100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33.75" outlineLevel="1" x14ac:dyDescent="0.2">
      <c r="A24" s="249">
        <v>16</v>
      </c>
      <c r="B24" s="250" t="s">
        <v>129</v>
      </c>
      <c r="C24" s="256" t="s">
        <v>130</v>
      </c>
      <c r="D24" s="251" t="s">
        <v>95</v>
      </c>
      <c r="E24" s="252">
        <v>5</v>
      </c>
      <c r="F24" s="253"/>
      <c r="G24" s="254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0</v>
      </c>
      <c r="O24" s="231">
        <f>ROUND(E24*N24,2)</f>
        <v>0</v>
      </c>
      <c r="P24" s="231">
        <v>0</v>
      </c>
      <c r="Q24" s="231">
        <f>ROUND(E24*P24,2)</f>
        <v>0</v>
      </c>
      <c r="R24" s="232"/>
      <c r="S24" s="232" t="s">
        <v>96</v>
      </c>
      <c r="T24" s="232" t="s">
        <v>97</v>
      </c>
      <c r="U24" s="232">
        <v>0</v>
      </c>
      <c r="V24" s="232">
        <f>ROUND(E24*U24,2)</f>
        <v>0</v>
      </c>
      <c r="W24" s="232"/>
      <c r="X24" s="232" t="s">
        <v>98</v>
      </c>
      <c r="Y24" s="232" t="s">
        <v>99</v>
      </c>
      <c r="Z24" s="214"/>
      <c r="AA24" s="214"/>
      <c r="AB24" s="214"/>
      <c r="AC24" s="214"/>
      <c r="AD24" s="214"/>
      <c r="AE24" s="214"/>
      <c r="AF24" s="214"/>
      <c r="AG24" s="214" t="s">
        <v>100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ht="33.75" outlineLevel="1" x14ac:dyDescent="0.2">
      <c r="A25" s="249">
        <v>17</v>
      </c>
      <c r="B25" s="250" t="s">
        <v>131</v>
      </c>
      <c r="C25" s="256" t="s">
        <v>132</v>
      </c>
      <c r="D25" s="251" t="s">
        <v>95</v>
      </c>
      <c r="E25" s="252">
        <v>8</v>
      </c>
      <c r="F25" s="253"/>
      <c r="G25" s="254">
        <f>ROUND(E25*F25,2)</f>
        <v>0</v>
      </c>
      <c r="H25" s="233"/>
      <c r="I25" s="232">
        <f>ROUND(E25*H25,2)</f>
        <v>0</v>
      </c>
      <c r="J25" s="233"/>
      <c r="K25" s="232">
        <f>ROUND(E25*J25,2)</f>
        <v>0</v>
      </c>
      <c r="L25" s="232">
        <v>21</v>
      </c>
      <c r="M25" s="232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2"/>
      <c r="S25" s="232" t="s">
        <v>96</v>
      </c>
      <c r="T25" s="232" t="s">
        <v>97</v>
      </c>
      <c r="U25" s="232">
        <v>0</v>
      </c>
      <c r="V25" s="232">
        <f>ROUND(E25*U25,2)</f>
        <v>0</v>
      </c>
      <c r="W25" s="232"/>
      <c r="X25" s="232" t="s">
        <v>98</v>
      </c>
      <c r="Y25" s="232" t="s">
        <v>99</v>
      </c>
      <c r="Z25" s="214"/>
      <c r="AA25" s="214"/>
      <c r="AB25" s="214"/>
      <c r="AC25" s="214"/>
      <c r="AD25" s="214"/>
      <c r="AE25" s="214"/>
      <c r="AF25" s="214"/>
      <c r="AG25" s="214" t="s">
        <v>100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33.75" outlineLevel="1" x14ac:dyDescent="0.2">
      <c r="A26" s="249">
        <v>18</v>
      </c>
      <c r="B26" s="250" t="s">
        <v>133</v>
      </c>
      <c r="C26" s="256" t="s">
        <v>134</v>
      </c>
      <c r="D26" s="251" t="s">
        <v>95</v>
      </c>
      <c r="E26" s="252">
        <v>1</v>
      </c>
      <c r="F26" s="253"/>
      <c r="G26" s="254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2"/>
      <c r="S26" s="232" t="s">
        <v>96</v>
      </c>
      <c r="T26" s="232" t="s">
        <v>97</v>
      </c>
      <c r="U26" s="232">
        <v>0</v>
      </c>
      <c r="V26" s="232">
        <f>ROUND(E26*U26,2)</f>
        <v>0</v>
      </c>
      <c r="W26" s="232"/>
      <c r="X26" s="232" t="s">
        <v>98</v>
      </c>
      <c r="Y26" s="232" t="s">
        <v>99</v>
      </c>
      <c r="Z26" s="214"/>
      <c r="AA26" s="214"/>
      <c r="AB26" s="214"/>
      <c r="AC26" s="214"/>
      <c r="AD26" s="214"/>
      <c r="AE26" s="214"/>
      <c r="AF26" s="214"/>
      <c r="AG26" s="214" t="s">
        <v>100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49">
        <v>19</v>
      </c>
      <c r="B27" s="250" t="s">
        <v>135</v>
      </c>
      <c r="C27" s="256" t="s">
        <v>136</v>
      </c>
      <c r="D27" s="251" t="s">
        <v>137</v>
      </c>
      <c r="E27" s="252">
        <v>1</v>
      </c>
      <c r="F27" s="253"/>
      <c r="G27" s="254">
        <f>ROUND(E27*F27,2)</f>
        <v>0</v>
      </c>
      <c r="H27" s="233"/>
      <c r="I27" s="232">
        <f>ROUND(E27*H27,2)</f>
        <v>0</v>
      </c>
      <c r="J27" s="233"/>
      <c r="K27" s="232">
        <f>ROUND(E27*J27,2)</f>
        <v>0</v>
      </c>
      <c r="L27" s="232">
        <v>21</v>
      </c>
      <c r="M27" s="232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2"/>
      <c r="S27" s="232" t="s">
        <v>96</v>
      </c>
      <c r="T27" s="232" t="s">
        <v>97</v>
      </c>
      <c r="U27" s="232">
        <v>0</v>
      </c>
      <c r="V27" s="232">
        <f>ROUND(E27*U27,2)</f>
        <v>0</v>
      </c>
      <c r="W27" s="232"/>
      <c r="X27" s="232" t="s">
        <v>98</v>
      </c>
      <c r="Y27" s="232" t="s">
        <v>99</v>
      </c>
      <c r="Z27" s="214"/>
      <c r="AA27" s="214"/>
      <c r="AB27" s="214"/>
      <c r="AC27" s="214"/>
      <c r="AD27" s="214"/>
      <c r="AE27" s="214"/>
      <c r="AF27" s="214"/>
      <c r="AG27" s="214" t="s">
        <v>100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49">
        <v>20</v>
      </c>
      <c r="B28" s="250" t="s">
        <v>138</v>
      </c>
      <c r="C28" s="256" t="s">
        <v>139</v>
      </c>
      <c r="D28" s="251" t="s">
        <v>137</v>
      </c>
      <c r="E28" s="252">
        <v>1</v>
      </c>
      <c r="F28" s="253"/>
      <c r="G28" s="254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0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96</v>
      </c>
      <c r="T28" s="232" t="s">
        <v>97</v>
      </c>
      <c r="U28" s="232">
        <v>0</v>
      </c>
      <c r="V28" s="232">
        <f>ROUND(E28*U28,2)</f>
        <v>0</v>
      </c>
      <c r="W28" s="232"/>
      <c r="X28" s="232" t="s">
        <v>98</v>
      </c>
      <c r="Y28" s="232" t="s">
        <v>99</v>
      </c>
      <c r="Z28" s="214"/>
      <c r="AA28" s="214"/>
      <c r="AB28" s="214"/>
      <c r="AC28" s="214"/>
      <c r="AD28" s="214"/>
      <c r="AE28" s="214"/>
      <c r="AF28" s="214"/>
      <c r="AG28" s="214" t="s">
        <v>100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49">
        <v>21</v>
      </c>
      <c r="B29" s="250" t="s">
        <v>140</v>
      </c>
      <c r="C29" s="256" t="s">
        <v>141</v>
      </c>
      <c r="D29" s="251" t="s">
        <v>95</v>
      </c>
      <c r="E29" s="252">
        <v>1</v>
      </c>
      <c r="F29" s="253"/>
      <c r="G29" s="254">
        <f>ROUND(E29*F29,2)</f>
        <v>0</v>
      </c>
      <c r="H29" s="233"/>
      <c r="I29" s="232">
        <f>ROUND(E29*H29,2)</f>
        <v>0</v>
      </c>
      <c r="J29" s="233"/>
      <c r="K29" s="232">
        <f>ROUND(E29*J29,2)</f>
        <v>0</v>
      </c>
      <c r="L29" s="232">
        <v>21</v>
      </c>
      <c r="M29" s="232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2"/>
      <c r="S29" s="232" t="s">
        <v>96</v>
      </c>
      <c r="T29" s="232" t="s">
        <v>97</v>
      </c>
      <c r="U29" s="232">
        <v>0</v>
      </c>
      <c r="V29" s="232">
        <f>ROUND(E29*U29,2)</f>
        <v>0</v>
      </c>
      <c r="W29" s="232"/>
      <c r="X29" s="232" t="s">
        <v>98</v>
      </c>
      <c r="Y29" s="232" t="s">
        <v>99</v>
      </c>
      <c r="Z29" s="214"/>
      <c r="AA29" s="214"/>
      <c r="AB29" s="214"/>
      <c r="AC29" s="214"/>
      <c r="AD29" s="214"/>
      <c r="AE29" s="214"/>
      <c r="AF29" s="214"/>
      <c r="AG29" s="214" t="s">
        <v>100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1" x14ac:dyDescent="0.2">
      <c r="A30" s="249">
        <v>22</v>
      </c>
      <c r="B30" s="250" t="s">
        <v>142</v>
      </c>
      <c r="C30" s="256" t="s">
        <v>143</v>
      </c>
      <c r="D30" s="251" t="s">
        <v>95</v>
      </c>
      <c r="E30" s="252">
        <v>2</v>
      </c>
      <c r="F30" s="253"/>
      <c r="G30" s="254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1">
        <v>0</v>
      </c>
      <c r="O30" s="231">
        <f>ROUND(E30*N30,2)</f>
        <v>0</v>
      </c>
      <c r="P30" s="231">
        <v>0</v>
      </c>
      <c r="Q30" s="231">
        <f>ROUND(E30*P30,2)</f>
        <v>0</v>
      </c>
      <c r="R30" s="232"/>
      <c r="S30" s="232" t="s">
        <v>96</v>
      </c>
      <c r="T30" s="232" t="s">
        <v>97</v>
      </c>
      <c r="U30" s="232">
        <v>0</v>
      </c>
      <c r="V30" s="232">
        <f>ROUND(E30*U30,2)</f>
        <v>0</v>
      </c>
      <c r="W30" s="232"/>
      <c r="X30" s="232" t="s">
        <v>98</v>
      </c>
      <c r="Y30" s="232" t="s">
        <v>99</v>
      </c>
      <c r="Z30" s="214"/>
      <c r="AA30" s="214"/>
      <c r="AB30" s="214"/>
      <c r="AC30" s="214"/>
      <c r="AD30" s="214"/>
      <c r="AE30" s="214"/>
      <c r="AF30" s="214"/>
      <c r="AG30" s="214" t="s">
        <v>100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49">
        <v>23</v>
      </c>
      <c r="B31" s="250" t="s">
        <v>144</v>
      </c>
      <c r="C31" s="256" t="s">
        <v>145</v>
      </c>
      <c r="D31" s="251" t="s">
        <v>95</v>
      </c>
      <c r="E31" s="252">
        <v>9</v>
      </c>
      <c r="F31" s="253"/>
      <c r="G31" s="254">
        <f>ROUND(E31*F31,2)</f>
        <v>0</v>
      </c>
      <c r="H31" s="233"/>
      <c r="I31" s="232">
        <f>ROUND(E31*H31,2)</f>
        <v>0</v>
      </c>
      <c r="J31" s="233"/>
      <c r="K31" s="232">
        <f>ROUND(E31*J31,2)</f>
        <v>0</v>
      </c>
      <c r="L31" s="232">
        <v>21</v>
      </c>
      <c r="M31" s="232">
        <f>G31*(1+L31/100)</f>
        <v>0</v>
      </c>
      <c r="N31" s="231">
        <v>0</v>
      </c>
      <c r="O31" s="231">
        <f>ROUND(E31*N31,2)</f>
        <v>0</v>
      </c>
      <c r="P31" s="231">
        <v>0</v>
      </c>
      <c r="Q31" s="231">
        <f>ROUND(E31*P31,2)</f>
        <v>0</v>
      </c>
      <c r="R31" s="232"/>
      <c r="S31" s="232" t="s">
        <v>96</v>
      </c>
      <c r="T31" s="232" t="s">
        <v>97</v>
      </c>
      <c r="U31" s="232">
        <v>0</v>
      </c>
      <c r="V31" s="232">
        <f>ROUND(E31*U31,2)</f>
        <v>0</v>
      </c>
      <c r="W31" s="232"/>
      <c r="X31" s="232" t="s">
        <v>98</v>
      </c>
      <c r="Y31" s="232" t="s">
        <v>99</v>
      </c>
      <c r="Z31" s="214"/>
      <c r="AA31" s="214"/>
      <c r="AB31" s="214"/>
      <c r="AC31" s="214"/>
      <c r="AD31" s="214"/>
      <c r="AE31" s="214"/>
      <c r="AF31" s="214"/>
      <c r="AG31" s="214" t="s">
        <v>100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49">
        <v>24</v>
      </c>
      <c r="B32" s="250" t="s">
        <v>146</v>
      </c>
      <c r="C32" s="256" t="s">
        <v>147</v>
      </c>
      <c r="D32" s="251" t="s">
        <v>95</v>
      </c>
      <c r="E32" s="252">
        <v>2</v>
      </c>
      <c r="F32" s="253"/>
      <c r="G32" s="254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2"/>
      <c r="S32" s="232" t="s">
        <v>96</v>
      </c>
      <c r="T32" s="232" t="s">
        <v>97</v>
      </c>
      <c r="U32" s="232">
        <v>0</v>
      </c>
      <c r="V32" s="232">
        <f>ROUND(E32*U32,2)</f>
        <v>0</v>
      </c>
      <c r="W32" s="232"/>
      <c r="X32" s="232" t="s">
        <v>98</v>
      </c>
      <c r="Y32" s="232" t="s">
        <v>99</v>
      </c>
      <c r="Z32" s="214"/>
      <c r="AA32" s="214"/>
      <c r="AB32" s="214"/>
      <c r="AC32" s="214"/>
      <c r="AD32" s="214"/>
      <c r="AE32" s="214"/>
      <c r="AF32" s="214"/>
      <c r="AG32" s="214" t="s">
        <v>100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45" outlineLevel="1" x14ac:dyDescent="0.2">
      <c r="A33" s="249">
        <v>25</v>
      </c>
      <c r="B33" s="250" t="s">
        <v>148</v>
      </c>
      <c r="C33" s="256" t="s">
        <v>149</v>
      </c>
      <c r="D33" s="251" t="s">
        <v>95</v>
      </c>
      <c r="E33" s="252">
        <v>25</v>
      </c>
      <c r="F33" s="253"/>
      <c r="G33" s="254">
        <f>ROUND(E33*F33,2)</f>
        <v>0</v>
      </c>
      <c r="H33" s="233"/>
      <c r="I33" s="232">
        <f>ROUND(E33*H33,2)</f>
        <v>0</v>
      </c>
      <c r="J33" s="233"/>
      <c r="K33" s="232">
        <f>ROUND(E33*J33,2)</f>
        <v>0</v>
      </c>
      <c r="L33" s="232">
        <v>21</v>
      </c>
      <c r="M33" s="232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2"/>
      <c r="S33" s="232" t="s">
        <v>96</v>
      </c>
      <c r="T33" s="232" t="s">
        <v>97</v>
      </c>
      <c r="U33" s="232">
        <v>0</v>
      </c>
      <c r="V33" s="232">
        <f>ROUND(E33*U33,2)</f>
        <v>0</v>
      </c>
      <c r="W33" s="232"/>
      <c r="X33" s="232" t="s">
        <v>98</v>
      </c>
      <c r="Y33" s="232" t="s">
        <v>99</v>
      </c>
      <c r="Z33" s="214"/>
      <c r="AA33" s="214"/>
      <c r="AB33" s="214"/>
      <c r="AC33" s="214"/>
      <c r="AD33" s="214"/>
      <c r="AE33" s="214"/>
      <c r="AF33" s="214"/>
      <c r="AG33" s="214" t="s">
        <v>100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49">
        <v>26</v>
      </c>
      <c r="B34" s="250" t="s">
        <v>150</v>
      </c>
      <c r="C34" s="256" t="s">
        <v>151</v>
      </c>
      <c r="D34" s="251" t="s">
        <v>95</v>
      </c>
      <c r="E34" s="252">
        <v>1</v>
      </c>
      <c r="F34" s="253"/>
      <c r="G34" s="254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2"/>
      <c r="S34" s="232" t="s">
        <v>96</v>
      </c>
      <c r="T34" s="232" t="s">
        <v>97</v>
      </c>
      <c r="U34" s="232">
        <v>0</v>
      </c>
      <c r="V34" s="232">
        <f>ROUND(E34*U34,2)</f>
        <v>0</v>
      </c>
      <c r="W34" s="232"/>
      <c r="X34" s="232" t="s">
        <v>98</v>
      </c>
      <c r="Y34" s="232" t="s">
        <v>99</v>
      </c>
      <c r="Z34" s="214"/>
      <c r="AA34" s="214"/>
      <c r="AB34" s="214"/>
      <c r="AC34" s="214"/>
      <c r="AD34" s="214"/>
      <c r="AE34" s="214"/>
      <c r="AF34" s="214"/>
      <c r="AG34" s="214" t="s">
        <v>100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49">
        <v>27</v>
      </c>
      <c r="B35" s="250" t="s">
        <v>152</v>
      </c>
      <c r="C35" s="256" t="s">
        <v>153</v>
      </c>
      <c r="D35" s="251" t="s">
        <v>95</v>
      </c>
      <c r="E35" s="252">
        <v>1</v>
      </c>
      <c r="F35" s="253"/>
      <c r="G35" s="254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21</v>
      </c>
      <c r="M35" s="232">
        <f>G35*(1+L35/100)</f>
        <v>0</v>
      </c>
      <c r="N35" s="231">
        <v>0</v>
      </c>
      <c r="O35" s="231">
        <f>ROUND(E35*N35,2)</f>
        <v>0</v>
      </c>
      <c r="P35" s="231">
        <v>0</v>
      </c>
      <c r="Q35" s="231">
        <f>ROUND(E35*P35,2)</f>
        <v>0</v>
      </c>
      <c r="R35" s="232"/>
      <c r="S35" s="232" t="s">
        <v>96</v>
      </c>
      <c r="T35" s="232" t="s">
        <v>97</v>
      </c>
      <c r="U35" s="232">
        <v>0</v>
      </c>
      <c r="V35" s="232">
        <f>ROUND(E35*U35,2)</f>
        <v>0</v>
      </c>
      <c r="W35" s="232"/>
      <c r="X35" s="232" t="s">
        <v>98</v>
      </c>
      <c r="Y35" s="232" t="s">
        <v>99</v>
      </c>
      <c r="Z35" s="214"/>
      <c r="AA35" s="214"/>
      <c r="AB35" s="214"/>
      <c r="AC35" s="214"/>
      <c r="AD35" s="214"/>
      <c r="AE35" s="214"/>
      <c r="AF35" s="214"/>
      <c r="AG35" s="214" t="s">
        <v>100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2.5" outlineLevel="1" x14ac:dyDescent="0.2">
      <c r="A36" s="249">
        <v>28</v>
      </c>
      <c r="B36" s="250" t="s">
        <v>154</v>
      </c>
      <c r="C36" s="256" t="s">
        <v>155</v>
      </c>
      <c r="D36" s="251" t="s">
        <v>95</v>
      </c>
      <c r="E36" s="252">
        <v>1</v>
      </c>
      <c r="F36" s="253"/>
      <c r="G36" s="254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2"/>
      <c r="S36" s="232" t="s">
        <v>96</v>
      </c>
      <c r="T36" s="232" t="s">
        <v>97</v>
      </c>
      <c r="U36" s="232">
        <v>0</v>
      </c>
      <c r="V36" s="232">
        <f>ROUND(E36*U36,2)</f>
        <v>0</v>
      </c>
      <c r="W36" s="232"/>
      <c r="X36" s="232" t="s">
        <v>98</v>
      </c>
      <c r="Y36" s="232" t="s">
        <v>99</v>
      </c>
      <c r="Z36" s="214"/>
      <c r="AA36" s="214"/>
      <c r="AB36" s="214"/>
      <c r="AC36" s="214"/>
      <c r="AD36" s="214"/>
      <c r="AE36" s="214"/>
      <c r="AF36" s="214"/>
      <c r="AG36" s="214" t="s">
        <v>100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33.75" outlineLevel="1" x14ac:dyDescent="0.2">
      <c r="A37" s="249">
        <v>29</v>
      </c>
      <c r="B37" s="250" t="s">
        <v>156</v>
      </c>
      <c r="C37" s="256" t="s">
        <v>157</v>
      </c>
      <c r="D37" s="251" t="s">
        <v>95</v>
      </c>
      <c r="E37" s="252">
        <v>1</v>
      </c>
      <c r="F37" s="253"/>
      <c r="G37" s="254">
        <f>ROUND(E37*F37,2)</f>
        <v>0</v>
      </c>
      <c r="H37" s="233"/>
      <c r="I37" s="232">
        <f>ROUND(E37*H37,2)</f>
        <v>0</v>
      </c>
      <c r="J37" s="233"/>
      <c r="K37" s="232">
        <f>ROUND(E37*J37,2)</f>
        <v>0</v>
      </c>
      <c r="L37" s="232">
        <v>21</v>
      </c>
      <c r="M37" s="232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2"/>
      <c r="S37" s="232" t="s">
        <v>96</v>
      </c>
      <c r="T37" s="232" t="s">
        <v>97</v>
      </c>
      <c r="U37" s="232">
        <v>0</v>
      </c>
      <c r="V37" s="232">
        <f>ROUND(E37*U37,2)</f>
        <v>0</v>
      </c>
      <c r="W37" s="232"/>
      <c r="X37" s="232" t="s">
        <v>98</v>
      </c>
      <c r="Y37" s="232" t="s">
        <v>99</v>
      </c>
      <c r="Z37" s="214"/>
      <c r="AA37" s="214"/>
      <c r="AB37" s="214"/>
      <c r="AC37" s="214"/>
      <c r="AD37" s="214"/>
      <c r="AE37" s="214"/>
      <c r="AF37" s="214"/>
      <c r="AG37" s="214" t="s">
        <v>100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ht="33.75" outlineLevel="1" x14ac:dyDescent="0.2">
      <c r="A38" s="249">
        <v>30</v>
      </c>
      <c r="B38" s="250" t="s">
        <v>158</v>
      </c>
      <c r="C38" s="256" t="s">
        <v>159</v>
      </c>
      <c r="D38" s="251" t="s">
        <v>95</v>
      </c>
      <c r="E38" s="252">
        <v>4</v>
      </c>
      <c r="F38" s="253"/>
      <c r="G38" s="254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2"/>
      <c r="S38" s="232" t="s">
        <v>96</v>
      </c>
      <c r="T38" s="232" t="s">
        <v>97</v>
      </c>
      <c r="U38" s="232">
        <v>0</v>
      </c>
      <c r="V38" s="232">
        <f>ROUND(E38*U38,2)</f>
        <v>0</v>
      </c>
      <c r="W38" s="232"/>
      <c r="X38" s="232" t="s">
        <v>98</v>
      </c>
      <c r="Y38" s="232" t="s">
        <v>99</v>
      </c>
      <c r="Z38" s="214"/>
      <c r="AA38" s="214"/>
      <c r="AB38" s="214"/>
      <c r="AC38" s="214"/>
      <c r="AD38" s="214"/>
      <c r="AE38" s="214"/>
      <c r="AF38" s="214"/>
      <c r="AG38" s="214" t="s">
        <v>100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ht="22.5" outlineLevel="1" x14ac:dyDescent="0.2">
      <c r="A39" s="249">
        <v>31</v>
      </c>
      <c r="B39" s="250" t="s">
        <v>160</v>
      </c>
      <c r="C39" s="256" t="s">
        <v>161</v>
      </c>
      <c r="D39" s="251" t="s">
        <v>95</v>
      </c>
      <c r="E39" s="252">
        <v>1</v>
      </c>
      <c r="F39" s="253"/>
      <c r="G39" s="254">
        <f>ROUND(E39*F39,2)</f>
        <v>0</v>
      </c>
      <c r="H39" s="233"/>
      <c r="I39" s="232">
        <f>ROUND(E39*H39,2)</f>
        <v>0</v>
      </c>
      <c r="J39" s="233"/>
      <c r="K39" s="232">
        <f>ROUND(E39*J39,2)</f>
        <v>0</v>
      </c>
      <c r="L39" s="232">
        <v>21</v>
      </c>
      <c r="M39" s="232">
        <f>G39*(1+L39/100)</f>
        <v>0</v>
      </c>
      <c r="N39" s="231">
        <v>0</v>
      </c>
      <c r="O39" s="231">
        <f>ROUND(E39*N39,2)</f>
        <v>0</v>
      </c>
      <c r="P39" s="231">
        <v>0</v>
      </c>
      <c r="Q39" s="231">
        <f>ROUND(E39*P39,2)</f>
        <v>0</v>
      </c>
      <c r="R39" s="232"/>
      <c r="S39" s="232" t="s">
        <v>96</v>
      </c>
      <c r="T39" s="232" t="s">
        <v>97</v>
      </c>
      <c r="U39" s="232">
        <v>0</v>
      </c>
      <c r="V39" s="232">
        <f>ROUND(E39*U39,2)</f>
        <v>0</v>
      </c>
      <c r="W39" s="232"/>
      <c r="X39" s="232" t="s">
        <v>98</v>
      </c>
      <c r="Y39" s="232" t="s">
        <v>99</v>
      </c>
      <c r="Z39" s="214"/>
      <c r="AA39" s="214"/>
      <c r="AB39" s="214"/>
      <c r="AC39" s="214"/>
      <c r="AD39" s="214"/>
      <c r="AE39" s="214"/>
      <c r="AF39" s="214"/>
      <c r="AG39" s="214" t="s">
        <v>100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49">
        <v>32</v>
      </c>
      <c r="B40" s="250" t="s">
        <v>162</v>
      </c>
      <c r="C40" s="256" t="s">
        <v>163</v>
      </c>
      <c r="D40" s="251" t="s">
        <v>95</v>
      </c>
      <c r="E40" s="252">
        <v>5</v>
      </c>
      <c r="F40" s="253"/>
      <c r="G40" s="254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1">
        <v>0</v>
      </c>
      <c r="O40" s="231">
        <f>ROUND(E40*N40,2)</f>
        <v>0</v>
      </c>
      <c r="P40" s="231">
        <v>0</v>
      </c>
      <c r="Q40" s="231">
        <f>ROUND(E40*P40,2)</f>
        <v>0</v>
      </c>
      <c r="R40" s="232"/>
      <c r="S40" s="232" t="s">
        <v>96</v>
      </c>
      <c r="T40" s="232" t="s">
        <v>97</v>
      </c>
      <c r="U40" s="232">
        <v>0</v>
      </c>
      <c r="V40" s="232">
        <f>ROUND(E40*U40,2)</f>
        <v>0</v>
      </c>
      <c r="W40" s="232"/>
      <c r="X40" s="232" t="s">
        <v>98</v>
      </c>
      <c r="Y40" s="232" t="s">
        <v>99</v>
      </c>
      <c r="Z40" s="214"/>
      <c r="AA40" s="214"/>
      <c r="AB40" s="214"/>
      <c r="AC40" s="214"/>
      <c r="AD40" s="214"/>
      <c r="AE40" s="214"/>
      <c r="AF40" s="214"/>
      <c r="AG40" s="214" t="s">
        <v>100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49">
        <v>33</v>
      </c>
      <c r="B41" s="250" t="s">
        <v>164</v>
      </c>
      <c r="C41" s="256" t="s">
        <v>165</v>
      </c>
      <c r="D41" s="251" t="s">
        <v>95</v>
      </c>
      <c r="E41" s="252">
        <v>5</v>
      </c>
      <c r="F41" s="253"/>
      <c r="G41" s="254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1">
        <v>0</v>
      </c>
      <c r="O41" s="231">
        <f>ROUND(E41*N41,2)</f>
        <v>0</v>
      </c>
      <c r="P41" s="231">
        <v>0</v>
      </c>
      <c r="Q41" s="231">
        <f>ROUND(E41*P41,2)</f>
        <v>0</v>
      </c>
      <c r="R41" s="232"/>
      <c r="S41" s="232" t="s">
        <v>96</v>
      </c>
      <c r="T41" s="232" t="s">
        <v>97</v>
      </c>
      <c r="U41" s="232">
        <v>0</v>
      </c>
      <c r="V41" s="232">
        <f>ROUND(E41*U41,2)</f>
        <v>0</v>
      </c>
      <c r="W41" s="232"/>
      <c r="X41" s="232" t="s">
        <v>98</v>
      </c>
      <c r="Y41" s="232" t="s">
        <v>99</v>
      </c>
      <c r="Z41" s="214"/>
      <c r="AA41" s="214"/>
      <c r="AB41" s="214"/>
      <c r="AC41" s="214"/>
      <c r="AD41" s="214"/>
      <c r="AE41" s="214"/>
      <c r="AF41" s="214"/>
      <c r="AG41" s="214" t="s">
        <v>100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ht="22.5" outlineLevel="1" x14ac:dyDescent="0.2">
      <c r="A42" s="249">
        <v>34</v>
      </c>
      <c r="B42" s="250" t="s">
        <v>166</v>
      </c>
      <c r="C42" s="256" t="s">
        <v>167</v>
      </c>
      <c r="D42" s="251" t="s">
        <v>95</v>
      </c>
      <c r="E42" s="252">
        <v>1</v>
      </c>
      <c r="F42" s="253"/>
      <c r="G42" s="254">
        <f>ROUND(E42*F42,2)</f>
        <v>0</v>
      </c>
      <c r="H42" s="233"/>
      <c r="I42" s="232">
        <f>ROUND(E42*H42,2)</f>
        <v>0</v>
      </c>
      <c r="J42" s="233"/>
      <c r="K42" s="232">
        <f>ROUND(E42*J42,2)</f>
        <v>0</v>
      </c>
      <c r="L42" s="232">
        <v>21</v>
      </c>
      <c r="M42" s="232">
        <f>G42*(1+L42/100)</f>
        <v>0</v>
      </c>
      <c r="N42" s="231">
        <v>0</v>
      </c>
      <c r="O42" s="231">
        <f>ROUND(E42*N42,2)</f>
        <v>0</v>
      </c>
      <c r="P42" s="231">
        <v>0</v>
      </c>
      <c r="Q42" s="231">
        <f>ROUND(E42*P42,2)</f>
        <v>0</v>
      </c>
      <c r="R42" s="232"/>
      <c r="S42" s="232" t="s">
        <v>96</v>
      </c>
      <c r="T42" s="232" t="s">
        <v>97</v>
      </c>
      <c r="U42" s="232">
        <v>0</v>
      </c>
      <c r="V42" s="232">
        <f>ROUND(E42*U42,2)</f>
        <v>0</v>
      </c>
      <c r="W42" s="232"/>
      <c r="X42" s="232" t="s">
        <v>98</v>
      </c>
      <c r="Y42" s="232" t="s">
        <v>99</v>
      </c>
      <c r="Z42" s="214"/>
      <c r="AA42" s="214"/>
      <c r="AB42" s="214"/>
      <c r="AC42" s="214"/>
      <c r="AD42" s="214"/>
      <c r="AE42" s="214"/>
      <c r="AF42" s="214"/>
      <c r="AG42" s="214" t="s">
        <v>100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49">
        <v>35</v>
      </c>
      <c r="B43" s="250" t="s">
        <v>168</v>
      </c>
      <c r="C43" s="256" t="s">
        <v>169</v>
      </c>
      <c r="D43" s="251" t="s">
        <v>95</v>
      </c>
      <c r="E43" s="252">
        <v>4</v>
      </c>
      <c r="F43" s="253"/>
      <c r="G43" s="254">
        <f>ROUND(E43*F43,2)</f>
        <v>0</v>
      </c>
      <c r="H43" s="233"/>
      <c r="I43" s="232">
        <f>ROUND(E43*H43,2)</f>
        <v>0</v>
      </c>
      <c r="J43" s="233"/>
      <c r="K43" s="232">
        <f>ROUND(E43*J43,2)</f>
        <v>0</v>
      </c>
      <c r="L43" s="232">
        <v>21</v>
      </c>
      <c r="M43" s="232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2"/>
      <c r="S43" s="232" t="s">
        <v>96</v>
      </c>
      <c r="T43" s="232" t="s">
        <v>97</v>
      </c>
      <c r="U43" s="232">
        <v>0</v>
      </c>
      <c r="V43" s="232">
        <f>ROUND(E43*U43,2)</f>
        <v>0</v>
      </c>
      <c r="W43" s="232"/>
      <c r="X43" s="232" t="s">
        <v>98</v>
      </c>
      <c r="Y43" s="232" t="s">
        <v>99</v>
      </c>
      <c r="Z43" s="214"/>
      <c r="AA43" s="214"/>
      <c r="AB43" s="214"/>
      <c r="AC43" s="214"/>
      <c r="AD43" s="214"/>
      <c r="AE43" s="214"/>
      <c r="AF43" s="214"/>
      <c r="AG43" s="214" t="s">
        <v>100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ht="22.5" outlineLevel="1" x14ac:dyDescent="0.2">
      <c r="A44" s="249">
        <v>36</v>
      </c>
      <c r="B44" s="250" t="s">
        <v>170</v>
      </c>
      <c r="C44" s="256" t="s">
        <v>171</v>
      </c>
      <c r="D44" s="251" t="s">
        <v>95</v>
      </c>
      <c r="E44" s="252">
        <v>2</v>
      </c>
      <c r="F44" s="253"/>
      <c r="G44" s="254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2"/>
      <c r="S44" s="232" t="s">
        <v>96</v>
      </c>
      <c r="T44" s="232" t="s">
        <v>97</v>
      </c>
      <c r="U44" s="232">
        <v>0</v>
      </c>
      <c r="V44" s="232">
        <f>ROUND(E44*U44,2)</f>
        <v>0</v>
      </c>
      <c r="W44" s="232"/>
      <c r="X44" s="232" t="s">
        <v>98</v>
      </c>
      <c r="Y44" s="232" t="s">
        <v>99</v>
      </c>
      <c r="Z44" s="214"/>
      <c r="AA44" s="214"/>
      <c r="AB44" s="214"/>
      <c r="AC44" s="214"/>
      <c r="AD44" s="214"/>
      <c r="AE44" s="214"/>
      <c r="AF44" s="214"/>
      <c r="AG44" s="214" t="s">
        <v>100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1" x14ac:dyDescent="0.2">
      <c r="A45" s="249">
        <v>37</v>
      </c>
      <c r="B45" s="250" t="s">
        <v>172</v>
      </c>
      <c r="C45" s="256" t="s">
        <v>173</v>
      </c>
      <c r="D45" s="251" t="s">
        <v>95</v>
      </c>
      <c r="E45" s="252">
        <v>30</v>
      </c>
      <c r="F45" s="253"/>
      <c r="G45" s="254">
        <f>ROUND(E45*F45,2)</f>
        <v>0</v>
      </c>
      <c r="H45" s="233"/>
      <c r="I45" s="232">
        <f>ROUND(E45*H45,2)</f>
        <v>0</v>
      </c>
      <c r="J45" s="233"/>
      <c r="K45" s="232">
        <f>ROUND(E45*J45,2)</f>
        <v>0</v>
      </c>
      <c r="L45" s="232">
        <v>21</v>
      </c>
      <c r="M45" s="232">
        <f>G45*(1+L45/100)</f>
        <v>0</v>
      </c>
      <c r="N45" s="231">
        <v>0</v>
      </c>
      <c r="O45" s="231">
        <f>ROUND(E45*N45,2)</f>
        <v>0</v>
      </c>
      <c r="P45" s="231">
        <v>0</v>
      </c>
      <c r="Q45" s="231">
        <f>ROUND(E45*P45,2)</f>
        <v>0</v>
      </c>
      <c r="R45" s="232"/>
      <c r="S45" s="232" t="s">
        <v>96</v>
      </c>
      <c r="T45" s="232" t="s">
        <v>97</v>
      </c>
      <c r="U45" s="232">
        <v>0</v>
      </c>
      <c r="V45" s="232">
        <f>ROUND(E45*U45,2)</f>
        <v>0</v>
      </c>
      <c r="W45" s="232"/>
      <c r="X45" s="232" t="s">
        <v>98</v>
      </c>
      <c r="Y45" s="232" t="s">
        <v>99</v>
      </c>
      <c r="Z45" s="214"/>
      <c r="AA45" s="214"/>
      <c r="AB45" s="214"/>
      <c r="AC45" s="214"/>
      <c r="AD45" s="214"/>
      <c r="AE45" s="214"/>
      <c r="AF45" s="214"/>
      <c r="AG45" s="214" t="s">
        <v>100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ht="22.5" outlineLevel="1" x14ac:dyDescent="0.2">
      <c r="A46" s="249">
        <v>38</v>
      </c>
      <c r="B46" s="250" t="s">
        <v>174</v>
      </c>
      <c r="C46" s="256" t="s">
        <v>175</v>
      </c>
      <c r="D46" s="251" t="s">
        <v>95</v>
      </c>
      <c r="E46" s="252">
        <v>1</v>
      </c>
      <c r="F46" s="253"/>
      <c r="G46" s="254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2"/>
      <c r="S46" s="232" t="s">
        <v>96</v>
      </c>
      <c r="T46" s="232" t="s">
        <v>97</v>
      </c>
      <c r="U46" s="232">
        <v>0</v>
      </c>
      <c r="V46" s="232">
        <f>ROUND(E46*U46,2)</f>
        <v>0</v>
      </c>
      <c r="W46" s="232"/>
      <c r="X46" s="232" t="s">
        <v>98</v>
      </c>
      <c r="Y46" s="232" t="s">
        <v>99</v>
      </c>
      <c r="Z46" s="214"/>
      <c r="AA46" s="214"/>
      <c r="AB46" s="214"/>
      <c r="AC46" s="214"/>
      <c r="AD46" s="214"/>
      <c r="AE46" s="214"/>
      <c r="AF46" s="214"/>
      <c r="AG46" s="214" t="s">
        <v>100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49">
        <v>39</v>
      </c>
      <c r="B47" s="250" t="s">
        <v>176</v>
      </c>
      <c r="C47" s="256" t="s">
        <v>177</v>
      </c>
      <c r="D47" s="251" t="s">
        <v>95</v>
      </c>
      <c r="E47" s="252">
        <v>33</v>
      </c>
      <c r="F47" s="253"/>
      <c r="G47" s="254">
        <f>ROUND(E47*F47,2)</f>
        <v>0</v>
      </c>
      <c r="H47" s="233"/>
      <c r="I47" s="232">
        <f>ROUND(E47*H47,2)</f>
        <v>0</v>
      </c>
      <c r="J47" s="233"/>
      <c r="K47" s="232">
        <f>ROUND(E47*J47,2)</f>
        <v>0</v>
      </c>
      <c r="L47" s="232">
        <v>21</v>
      </c>
      <c r="M47" s="232">
        <f>G47*(1+L47/100)</f>
        <v>0</v>
      </c>
      <c r="N47" s="231">
        <v>0</v>
      </c>
      <c r="O47" s="231">
        <f>ROUND(E47*N47,2)</f>
        <v>0</v>
      </c>
      <c r="P47" s="231">
        <v>0</v>
      </c>
      <c r="Q47" s="231">
        <f>ROUND(E47*P47,2)</f>
        <v>0</v>
      </c>
      <c r="R47" s="232"/>
      <c r="S47" s="232" t="s">
        <v>96</v>
      </c>
      <c r="T47" s="232" t="s">
        <v>97</v>
      </c>
      <c r="U47" s="232">
        <v>0</v>
      </c>
      <c r="V47" s="232">
        <f>ROUND(E47*U47,2)</f>
        <v>0</v>
      </c>
      <c r="W47" s="232"/>
      <c r="X47" s="232" t="s">
        <v>98</v>
      </c>
      <c r="Y47" s="232" t="s">
        <v>99</v>
      </c>
      <c r="Z47" s="214"/>
      <c r="AA47" s="214"/>
      <c r="AB47" s="214"/>
      <c r="AC47" s="214"/>
      <c r="AD47" s="214"/>
      <c r="AE47" s="214"/>
      <c r="AF47" s="214"/>
      <c r="AG47" s="214" t="s">
        <v>100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1" x14ac:dyDescent="0.2">
      <c r="A48" s="249">
        <v>40</v>
      </c>
      <c r="B48" s="250" t="s">
        <v>178</v>
      </c>
      <c r="C48" s="256" t="s">
        <v>179</v>
      </c>
      <c r="D48" s="251" t="s">
        <v>95</v>
      </c>
      <c r="E48" s="252">
        <v>13</v>
      </c>
      <c r="F48" s="253"/>
      <c r="G48" s="254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21</v>
      </c>
      <c r="M48" s="232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2"/>
      <c r="S48" s="232" t="s">
        <v>96</v>
      </c>
      <c r="T48" s="232" t="s">
        <v>97</v>
      </c>
      <c r="U48" s="232">
        <v>0</v>
      </c>
      <c r="V48" s="232">
        <f>ROUND(E48*U48,2)</f>
        <v>0</v>
      </c>
      <c r="W48" s="232"/>
      <c r="X48" s="232" t="s">
        <v>98</v>
      </c>
      <c r="Y48" s="232" t="s">
        <v>99</v>
      </c>
      <c r="Z48" s="214"/>
      <c r="AA48" s="214"/>
      <c r="AB48" s="214"/>
      <c r="AC48" s="214"/>
      <c r="AD48" s="214"/>
      <c r="AE48" s="214"/>
      <c r="AF48" s="214"/>
      <c r="AG48" s="214" t="s">
        <v>100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ht="22.5" outlineLevel="1" x14ac:dyDescent="0.2">
      <c r="A49" s="249">
        <v>41</v>
      </c>
      <c r="B49" s="250" t="s">
        <v>180</v>
      </c>
      <c r="C49" s="256" t="s">
        <v>181</v>
      </c>
      <c r="D49" s="251" t="s">
        <v>95</v>
      </c>
      <c r="E49" s="252">
        <v>4</v>
      </c>
      <c r="F49" s="253"/>
      <c r="G49" s="254">
        <f>ROUND(E49*F49,2)</f>
        <v>0</v>
      </c>
      <c r="H49" s="233"/>
      <c r="I49" s="232">
        <f>ROUND(E49*H49,2)</f>
        <v>0</v>
      </c>
      <c r="J49" s="233"/>
      <c r="K49" s="232">
        <f>ROUND(E49*J49,2)</f>
        <v>0</v>
      </c>
      <c r="L49" s="232">
        <v>21</v>
      </c>
      <c r="M49" s="232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2"/>
      <c r="S49" s="232" t="s">
        <v>96</v>
      </c>
      <c r="T49" s="232" t="s">
        <v>97</v>
      </c>
      <c r="U49" s="232">
        <v>0</v>
      </c>
      <c r="V49" s="232">
        <f>ROUND(E49*U49,2)</f>
        <v>0</v>
      </c>
      <c r="W49" s="232"/>
      <c r="X49" s="232" t="s">
        <v>98</v>
      </c>
      <c r="Y49" s="232" t="s">
        <v>99</v>
      </c>
      <c r="Z49" s="214"/>
      <c r="AA49" s="214"/>
      <c r="AB49" s="214"/>
      <c r="AC49" s="214"/>
      <c r="AD49" s="214"/>
      <c r="AE49" s="214"/>
      <c r="AF49" s="214"/>
      <c r="AG49" s="214" t="s">
        <v>100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1" x14ac:dyDescent="0.2">
      <c r="A50" s="249">
        <v>42</v>
      </c>
      <c r="B50" s="250" t="s">
        <v>182</v>
      </c>
      <c r="C50" s="256" t="s">
        <v>183</v>
      </c>
      <c r="D50" s="251" t="s">
        <v>95</v>
      </c>
      <c r="E50" s="252">
        <v>3</v>
      </c>
      <c r="F50" s="253"/>
      <c r="G50" s="254">
        <f>ROUND(E50*F50,2)</f>
        <v>0</v>
      </c>
      <c r="H50" s="233"/>
      <c r="I50" s="232">
        <f>ROUND(E50*H50,2)</f>
        <v>0</v>
      </c>
      <c r="J50" s="233"/>
      <c r="K50" s="232">
        <f>ROUND(E50*J50,2)</f>
        <v>0</v>
      </c>
      <c r="L50" s="232">
        <v>21</v>
      </c>
      <c r="M50" s="232">
        <f>G50*(1+L50/100)</f>
        <v>0</v>
      </c>
      <c r="N50" s="231">
        <v>0</v>
      </c>
      <c r="O50" s="231">
        <f>ROUND(E50*N50,2)</f>
        <v>0</v>
      </c>
      <c r="P50" s="231">
        <v>0</v>
      </c>
      <c r="Q50" s="231">
        <f>ROUND(E50*P50,2)</f>
        <v>0</v>
      </c>
      <c r="R50" s="232"/>
      <c r="S50" s="232" t="s">
        <v>96</v>
      </c>
      <c r="T50" s="232" t="s">
        <v>97</v>
      </c>
      <c r="U50" s="232">
        <v>0</v>
      </c>
      <c r="V50" s="232">
        <f>ROUND(E50*U50,2)</f>
        <v>0</v>
      </c>
      <c r="W50" s="232"/>
      <c r="X50" s="232" t="s">
        <v>98</v>
      </c>
      <c r="Y50" s="232" t="s">
        <v>99</v>
      </c>
      <c r="Z50" s="214"/>
      <c r="AA50" s="214"/>
      <c r="AB50" s="214"/>
      <c r="AC50" s="214"/>
      <c r="AD50" s="214"/>
      <c r="AE50" s="214"/>
      <c r="AF50" s="214"/>
      <c r="AG50" s="214" t="s">
        <v>100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x14ac:dyDescent="0.2">
      <c r="A51" s="236" t="s">
        <v>91</v>
      </c>
      <c r="B51" s="237" t="s">
        <v>63</v>
      </c>
      <c r="C51" s="255" t="s">
        <v>29</v>
      </c>
      <c r="D51" s="238"/>
      <c r="E51" s="239"/>
      <c r="F51" s="240"/>
      <c r="G51" s="241">
        <f>SUMIF(AG52:AG53,"&lt;&gt;NOR",G52:G53)</f>
        <v>0</v>
      </c>
      <c r="H51" s="235"/>
      <c r="I51" s="235">
        <f>SUM(I52:I53)</f>
        <v>0</v>
      </c>
      <c r="J51" s="235"/>
      <c r="K51" s="235">
        <f>SUM(K52:K53)</f>
        <v>0</v>
      </c>
      <c r="L51" s="235"/>
      <c r="M51" s="235">
        <f>SUM(M52:M53)</f>
        <v>0</v>
      </c>
      <c r="N51" s="234"/>
      <c r="O51" s="234">
        <f>SUM(O52:O53)</f>
        <v>0</v>
      </c>
      <c r="P51" s="234"/>
      <c r="Q51" s="234">
        <f>SUM(Q52:Q53)</f>
        <v>0</v>
      </c>
      <c r="R51" s="235"/>
      <c r="S51" s="235"/>
      <c r="T51" s="235"/>
      <c r="U51" s="235"/>
      <c r="V51" s="235">
        <f>SUM(V52:V53)</f>
        <v>0</v>
      </c>
      <c r="W51" s="235"/>
      <c r="X51" s="235"/>
      <c r="Y51" s="235"/>
      <c r="AG51" t="s">
        <v>92</v>
      </c>
    </row>
    <row r="52" spans="1:60" outlineLevel="1" x14ac:dyDescent="0.2">
      <c r="A52" s="249">
        <v>43</v>
      </c>
      <c r="B52" s="250" t="s">
        <v>184</v>
      </c>
      <c r="C52" s="256" t="s">
        <v>185</v>
      </c>
      <c r="D52" s="251" t="s">
        <v>186</v>
      </c>
      <c r="E52" s="252">
        <v>1</v>
      </c>
      <c r="F52" s="253"/>
      <c r="G52" s="254">
        <f>ROUND(E52*F52,2)</f>
        <v>0</v>
      </c>
      <c r="H52" s="233"/>
      <c r="I52" s="232">
        <f>ROUND(E52*H52,2)</f>
        <v>0</v>
      </c>
      <c r="J52" s="233"/>
      <c r="K52" s="232">
        <f>ROUND(E52*J52,2)</f>
        <v>0</v>
      </c>
      <c r="L52" s="232">
        <v>21</v>
      </c>
      <c r="M52" s="232">
        <f>G52*(1+L52/100)</f>
        <v>0</v>
      </c>
      <c r="N52" s="231">
        <v>0</v>
      </c>
      <c r="O52" s="231">
        <f>ROUND(E52*N52,2)</f>
        <v>0</v>
      </c>
      <c r="P52" s="231">
        <v>0</v>
      </c>
      <c r="Q52" s="231">
        <f>ROUND(E52*P52,2)</f>
        <v>0</v>
      </c>
      <c r="R52" s="232"/>
      <c r="S52" s="232" t="s">
        <v>96</v>
      </c>
      <c r="T52" s="232" t="s">
        <v>97</v>
      </c>
      <c r="U52" s="232">
        <v>0</v>
      </c>
      <c r="V52" s="232">
        <f>ROUND(E52*U52,2)</f>
        <v>0</v>
      </c>
      <c r="W52" s="232"/>
      <c r="X52" s="232" t="s">
        <v>187</v>
      </c>
      <c r="Y52" s="232" t="s">
        <v>99</v>
      </c>
      <c r="Z52" s="214"/>
      <c r="AA52" s="214"/>
      <c r="AB52" s="214"/>
      <c r="AC52" s="214"/>
      <c r="AD52" s="214"/>
      <c r="AE52" s="214"/>
      <c r="AF52" s="214"/>
      <c r="AG52" s="214" t="s">
        <v>188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43">
        <v>44</v>
      </c>
      <c r="B53" s="244" t="s">
        <v>189</v>
      </c>
      <c r="C53" s="257" t="s">
        <v>190</v>
      </c>
      <c r="D53" s="245" t="s">
        <v>186</v>
      </c>
      <c r="E53" s="246">
        <v>1</v>
      </c>
      <c r="F53" s="247"/>
      <c r="G53" s="248">
        <f>ROUND(E53*F53,2)</f>
        <v>0</v>
      </c>
      <c r="H53" s="233"/>
      <c r="I53" s="232">
        <f>ROUND(E53*H53,2)</f>
        <v>0</v>
      </c>
      <c r="J53" s="233"/>
      <c r="K53" s="232">
        <f>ROUND(E53*J53,2)</f>
        <v>0</v>
      </c>
      <c r="L53" s="232">
        <v>21</v>
      </c>
      <c r="M53" s="232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2"/>
      <c r="S53" s="232" t="s">
        <v>191</v>
      </c>
      <c r="T53" s="232" t="s">
        <v>97</v>
      </c>
      <c r="U53" s="232">
        <v>0</v>
      </c>
      <c r="V53" s="232">
        <f>ROUND(E53*U53,2)</f>
        <v>0</v>
      </c>
      <c r="W53" s="232"/>
      <c r="X53" s="232" t="s">
        <v>187</v>
      </c>
      <c r="Y53" s="232" t="s">
        <v>99</v>
      </c>
      <c r="Z53" s="214"/>
      <c r="AA53" s="214"/>
      <c r="AB53" s="214"/>
      <c r="AC53" s="214"/>
      <c r="AD53" s="214"/>
      <c r="AE53" s="214"/>
      <c r="AF53" s="214"/>
      <c r="AG53" s="214" t="s">
        <v>192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x14ac:dyDescent="0.2">
      <c r="A54" s="3"/>
      <c r="B54" s="4"/>
      <c r="C54" s="258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AE54">
        <v>12</v>
      </c>
      <c r="AF54">
        <v>21</v>
      </c>
      <c r="AG54" t="s">
        <v>77</v>
      </c>
    </row>
    <row r="55" spans="1:60" x14ac:dyDescent="0.2">
      <c r="A55" s="217"/>
      <c r="B55" s="218" t="s">
        <v>31</v>
      </c>
      <c r="C55" s="259"/>
      <c r="D55" s="219"/>
      <c r="E55" s="220"/>
      <c r="F55" s="220"/>
      <c r="G55" s="242">
        <f>G8+G51</f>
        <v>0</v>
      </c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AE55">
        <f>SUMIF(L7:L53,AE54,G7:G53)</f>
        <v>0</v>
      </c>
      <c r="AF55">
        <f>SUMIF(L7:L53,AF54,G7:G53)</f>
        <v>0</v>
      </c>
      <c r="AG55" t="s">
        <v>193</v>
      </c>
    </row>
    <row r="56" spans="1:60" x14ac:dyDescent="0.2">
      <c r="A56" s="3"/>
      <c r="B56" s="4"/>
      <c r="C56" s="258"/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60" x14ac:dyDescent="0.2">
      <c r="A57" s="3"/>
      <c r="B57" s="4"/>
      <c r="C57" s="258"/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60" x14ac:dyDescent="0.2">
      <c r="A58" s="221" t="s">
        <v>194</v>
      </c>
      <c r="B58" s="221"/>
      <c r="C58" s="260"/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60" x14ac:dyDescent="0.2">
      <c r="A59" s="222"/>
      <c r="B59" s="223"/>
      <c r="C59" s="261"/>
      <c r="D59" s="223"/>
      <c r="E59" s="223"/>
      <c r="F59" s="223"/>
      <c r="G59" s="224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G59" t="s">
        <v>195</v>
      </c>
    </row>
    <row r="60" spans="1:60" x14ac:dyDescent="0.2">
      <c r="A60" s="225"/>
      <c r="B60" s="226"/>
      <c r="C60" s="262"/>
      <c r="D60" s="226"/>
      <c r="E60" s="226"/>
      <c r="F60" s="226"/>
      <c r="G60" s="227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60" x14ac:dyDescent="0.2">
      <c r="A61" s="225"/>
      <c r="B61" s="226"/>
      <c r="C61" s="262"/>
      <c r="D61" s="226"/>
      <c r="E61" s="226"/>
      <c r="F61" s="226"/>
      <c r="G61" s="227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60" x14ac:dyDescent="0.2">
      <c r="A62" s="225"/>
      <c r="B62" s="226"/>
      <c r="C62" s="262"/>
      <c r="D62" s="226"/>
      <c r="E62" s="226"/>
      <c r="F62" s="226"/>
      <c r="G62" s="227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60" x14ac:dyDescent="0.2">
      <c r="A63" s="228"/>
      <c r="B63" s="229"/>
      <c r="C63" s="263"/>
      <c r="D63" s="229"/>
      <c r="E63" s="229"/>
      <c r="F63" s="229"/>
      <c r="G63" s="230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60" x14ac:dyDescent="0.2">
      <c r="A64" s="3"/>
      <c r="B64" s="4"/>
      <c r="C64" s="258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3:33" x14ac:dyDescent="0.2">
      <c r="C65" s="264"/>
      <c r="D65" s="10"/>
      <c r="AG65" t="s">
        <v>196</v>
      </c>
    </row>
    <row r="66" spans="3:33" x14ac:dyDescent="0.2">
      <c r="D66" s="10"/>
    </row>
    <row r="67" spans="3:33" x14ac:dyDescent="0.2">
      <c r="D67" s="10"/>
    </row>
    <row r="68" spans="3:33" x14ac:dyDescent="0.2">
      <c r="D68" s="10"/>
    </row>
    <row r="69" spans="3:33" x14ac:dyDescent="0.2">
      <c r="D69" s="10"/>
    </row>
    <row r="70" spans="3:33" x14ac:dyDescent="0.2">
      <c r="D70" s="10"/>
    </row>
    <row r="71" spans="3:33" x14ac:dyDescent="0.2">
      <c r="D71" s="10"/>
    </row>
    <row r="72" spans="3:33" x14ac:dyDescent="0.2">
      <c r="D72" s="10"/>
    </row>
    <row r="73" spans="3:33" x14ac:dyDescent="0.2">
      <c r="D73" s="10"/>
    </row>
    <row r="74" spans="3:33" x14ac:dyDescent="0.2">
      <c r="D74" s="10"/>
    </row>
    <row r="75" spans="3:33" x14ac:dyDescent="0.2">
      <c r="D75" s="10"/>
    </row>
    <row r="76" spans="3:33" x14ac:dyDescent="0.2">
      <c r="D76" s="10"/>
    </row>
    <row r="77" spans="3:33" x14ac:dyDescent="0.2">
      <c r="D77" s="10"/>
    </row>
    <row r="78" spans="3:33" x14ac:dyDescent="0.2">
      <c r="D78" s="10"/>
    </row>
    <row r="79" spans="3:33" x14ac:dyDescent="0.2">
      <c r="D79" s="10"/>
    </row>
    <row r="80" spans="3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58:C58"/>
    <mergeCell ref="A59:G6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INT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INT Pol'!Názvy_tisku</vt:lpstr>
      <vt:lpstr>oadresa</vt:lpstr>
      <vt:lpstr>Stavba!Objednatel</vt:lpstr>
      <vt:lpstr>Stavba!Objekt</vt:lpstr>
      <vt:lpstr>'SO 01 INT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Stehlík</dc:creator>
  <cp:lastModifiedBy>Marek Stehlík</cp:lastModifiedBy>
  <cp:lastPrinted>2019-03-19T12:27:02Z</cp:lastPrinted>
  <dcterms:created xsi:type="dcterms:W3CDTF">2009-04-08T07:15:50Z</dcterms:created>
  <dcterms:modified xsi:type="dcterms:W3CDTF">2025-03-19T06:18:46Z</dcterms:modified>
</cp:coreProperties>
</file>