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man\Desktop\"/>
    </mc:Choice>
  </mc:AlternateContent>
  <bookViews>
    <workbookView xWindow="0" yWindow="0" windowWidth="0" windowHeight="0"/>
  </bookViews>
  <sheets>
    <sheet name="Rekapitulace stavby" sheetId="1" r:id="rId1"/>
    <sheet name="00 - Vedlejší náklady" sheetId="2" r:id="rId2"/>
    <sheet name="01 - Zpevněné plochy" sheetId="3" r:id="rId3"/>
    <sheet name="02.1 - Oplocení" sheetId="4" r:id="rId4"/>
    <sheet name="03 - Ocelový přístřešek 4..." sheetId="5" r:id="rId5"/>
    <sheet name="04 - Ocelový přístřešek 3..." sheetId="6" r:id="rId6"/>
    <sheet name="05 - Váha" sheetId="7" r:id="rId7"/>
    <sheet name="06 - Elektroinstalace" sheetId="8" r:id="rId8"/>
    <sheet name="07 - Kamerový systém" sheetId="9" r:id="rId9"/>
    <sheet name="08 - Vodovodní přípojka" sheetId="10" r:id="rId10"/>
    <sheet name="09 - Vybavení" sheetId="11" r:id="rId11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'00 - Vedlejší náklady'!$C$79:$K$89</definedName>
    <definedName name="_xlnm.Print_Area" localSheetId="1">'00 - Vedlejší náklady'!$C$4:$J$39,'00 - Vedlejší náklady'!$C$67:$K$89</definedName>
    <definedName name="_xlnm.Print_Titles" localSheetId="1">'00 - Vedlejší náklady'!$79:$79</definedName>
    <definedName name="_xlnm._FilterDatabase" localSheetId="2" hidden="1">'01 - Zpevněné plochy'!$C$87:$K$242</definedName>
    <definedName name="_xlnm.Print_Area" localSheetId="2">'01 - Zpevněné plochy'!$C$4:$J$39,'01 - Zpevněné plochy'!$C$75:$K$242</definedName>
    <definedName name="_xlnm.Print_Titles" localSheetId="2">'01 - Zpevněné plochy'!$87:$87</definedName>
    <definedName name="_xlnm._FilterDatabase" localSheetId="3" hidden="1">'02.1 - Oplocení'!$C$86:$K$390</definedName>
    <definedName name="_xlnm.Print_Area" localSheetId="3">'02.1 - Oplocení'!$C$4:$J$39,'02.1 - Oplocení'!$C$74:$K$390</definedName>
    <definedName name="_xlnm.Print_Titles" localSheetId="3">'02.1 - Oplocení'!$86:$86</definedName>
    <definedName name="_xlnm._FilterDatabase" localSheetId="4" hidden="1">'03 - Ocelový přístřešek 4...'!$C$89:$K$216</definedName>
    <definedName name="_xlnm.Print_Area" localSheetId="4">'03 - Ocelový přístřešek 4...'!$C$4:$J$39,'03 - Ocelový přístřešek 4...'!$C$77:$K$216</definedName>
    <definedName name="_xlnm.Print_Titles" localSheetId="4">'03 - Ocelový přístřešek 4...'!$89:$89</definedName>
    <definedName name="_xlnm._FilterDatabase" localSheetId="5" hidden="1">'04 - Ocelový přístřešek 3...'!$C$89:$K$212</definedName>
    <definedName name="_xlnm.Print_Area" localSheetId="5">'04 - Ocelový přístřešek 3...'!$C$4:$J$39,'04 - Ocelový přístřešek 3...'!$C$77:$K$212</definedName>
    <definedName name="_xlnm.Print_Titles" localSheetId="5">'04 - Ocelový přístřešek 3...'!$89:$89</definedName>
    <definedName name="_xlnm._FilterDatabase" localSheetId="6" hidden="1">'05 - Váha'!$C$85:$K$180</definedName>
    <definedName name="_xlnm.Print_Area" localSheetId="6">'05 - Váha'!$C$4:$J$39,'05 - Váha'!$C$73:$K$180</definedName>
    <definedName name="_xlnm.Print_Titles" localSheetId="6">'05 - Váha'!$85:$85</definedName>
    <definedName name="_xlnm._FilterDatabase" localSheetId="7" hidden="1">'06 - Elektroinstalace'!$C$84:$K$130</definedName>
    <definedName name="_xlnm.Print_Area" localSheetId="7">'06 - Elektroinstalace'!$C$4:$J$39,'06 - Elektroinstalace'!$C$72:$K$130</definedName>
    <definedName name="_xlnm.Print_Titles" localSheetId="7">'06 - Elektroinstalace'!$84:$84</definedName>
    <definedName name="_xlnm._FilterDatabase" localSheetId="8" hidden="1">'07 - Kamerový systém'!$C$82:$K$96</definedName>
    <definedName name="_xlnm.Print_Area" localSheetId="8">'07 - Kamerový systém'!$C$4:$J$39,'07 - Kamerový systém'!$C$70:$K$96</definedName>
    <definedName name="_xlnm.Print_Titles" localSheetId="8">'07 - Kamerový systém'!$82:$82</definedName>
    <definedName name="_xlnm._FilterDatabase" localSheetId="9" hidden="1">'08 - Vodovodní přípojka'!$C$89:$K$212</definedName>
    <definedName name="_xlnm.Print_Area" localSheetId="9">'08 - Vodovodní přípojka'!$C$4:$J$39,'08 - Vodovodní přípojka'!$C$77:$K$212</definedName>
    <definedName name="_xlnm.Print_Titles" localSheetId="9">'08 - Vodovodní přípojka'!$89:$89</definedName>
    <definedName name="_xlnm._FilterDatabase" localSheetId="10" hidden="1">'09 - Vybavení'!$C$79:$K$83</definedName>
    <definedName name="_xlnm.Print_Area" localSheetId="10">'09 - Vybavení'!$C$4:$J$39,'09 - Vybavení'!$C$67:$K$83</definedName>
    <definedName name="_xlnm.Print_Titles" localSheetId="10">'09 - Vybavení'!$79:$79</definedName>
  </definedNames>
  <calcPr/>
</workbook>
</file>

<file path=xl/calcChain.xml><?xml version="1.0" encoding="utf-8"?>
<calcChain xmlns="http://schemas.openxmlformats.org/spreadsheetml/2006/main">
  <c i="11" l="1" r="J37"/>
  <c r="J36"/>
  <c i="1" r="AY64"/>
  <c i="11" r="J35"/>
  <c i="1" r="AX64"/>
  <c i="11"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10" r="J37"/>
  <c r="J36"/>
  <c i="1" r="AY63"/>
  <c i="10" r="J35"/>
  <c i="1" r="AX63"/>
  <c i="10" r="BI210"/>
  <c r="BH210"/>
  <c r="BG210"/>
  <c r="BF210"/>
  <c r="T210"/>
  <c r="T209"/>
  <c r="T208"/>
  <c r="R210"/>
  <c r="R209"/>
  <c r="R208"/>
  <c r="P210"/>
  <c r="P209"/>
  <c r="P208"/>
  <c r="BI205"/>
  <c r="BH205"/>
  <c r="BG205"/>
  <c r="BF205"/>
  <c r="T205"/>
  <c r="T204"/>
  <c r="R205"/>
  <c r="R204"/>
  <c r="P205"/>
  <c r="P204"/>
  <c r="BI201"/>
  <c r="BH201"/>
  <c r="BG201"/>
  <c r="BF201"/>
  <c r="T201"/>
  <c r="T200"/>
  <c r="R201"/>
  <c r="R200"/>
  <c r="P201"/>
  <c r="P200"/>
  <c r="BI197"/>
  <c r="BH197"/>
  <c r="BG197"/>
  <c r="BF197"/>
  <c r="T197"/>
  <c r="T196"/>
  <c r="R197"/>
  <c r="R196"/>
  <c r="P197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9" r="J37"/>
  <c r="J36"/>
  <c i="1" r="AY62"/>
  <c i="9" r="J35"/>
  <c i="1" r="AX62"/>
  <c i="9"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8" r="J37"/>
  <c r="J36"/>
  <c i="1" r="AY61"/>
  <c i="8" r="J35"/>
  <c i="1" r="AX61"/>
  <c i="8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48"/>
  <c i="7" r="J37"/>
  <c r="J36"/>
  <c i="1" r="AY60"/>
  <c i="7" r="J35"/>
  <c i="1" r="AX60"/>
  <c i="7"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T170"/>
  <c r="R171"/>
  <c r="R170"/>
  <c r="P171"/>
  <c r="P170"/>
  <c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0"/>
  <c r="BH150"/>
  <c r="BG150"/>
  <c r="BF150"/>
  <c r="T150"/>
  <c r="R150"/>
  <c r="P150"/>
  <c r="BI143"/>
  <c r="BH143"/>
  <c r="BG143"/>
  <c r="BF143"/>
  <c r="T143"/>
  <c r="R143"/>
  <c r="P143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06"/>
  <c r="BH106"/>
  <c r="BG106"/>
  <c r="BF106"/>
  <c r="T106"/>
  <c r="R106"/>
  <c r="P106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6" r="J37"/>
  <c r="J36"/>
  <c i="1" r="AY59"/>
  <c i="6" r="J35"/>
  <c i="1" r="AX59"/>
  <c i="6" r="BI212"/>
  <c r="BH212"/>
  <c r="BG212"/>
  <c r="BF212"/>
  <c r="T212"/>
  <c r="T211"/>
  <c r="R212"/>
  <c r="R211"/>
  <c r="P212"/>
  <c r="P211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08"/>
  <c r="BH108"/>
  <c r="BG108"/>
  <c r="BF108"/>
  <c r="T108"/>
  <c r="R108"/>
  <c r="P108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80"/>
  <c i="5" r="J37"/>
  <c r="J36"/>
  <c i="1" r="AY58"/>
  <c i="5" r="J35"/>
  <c i="1" r="AX58"/>
  <c i="5"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08"/>
  <c r="BH108"/>
  <c r="BG108"/>
  <c r="BF108"/>
  <c r="T108"/>
  <c r="R108"/>
  <c r="P108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80"/>
  <c i="4" r="J37"/>
  <c r="J36"/>
  <c i="1" r="AY57"/>
  <c i="4" r="J35"/>
  <c i="1" r="AX57"/>
  <c i="4" r="BI389"/>
  <c r="BH389"/>
  <c r="BG389"/>
  <c r="BF389"/>
  <c r="T389"/>
  <c r="R389"/>
  <c r="P389"/>
  <c r="BI386"/>
  <c r="BH386"/>
  <c r="BG386"/>
  <c r="BF386"/>
  <c r="T386"/>
  <c r="R386"/>
  <c r="P386"/>
  <c r="BI382"/>
  <c r="BH382"/>
  <c r="BG382"/>
  <c r="BF382"/>
  <c r="T382"/>
  <c r="T381"/>
  <c r="R382"/>
  <c r="R381"/>
  <c r="P382"/>
  <c r="P381"/>
  <c r="BI377"/>
  <c r="BH377"/>
  <c r="BG377"/>
  <c r="BF377"/>
  <c r="T377"/>
  <c r="R377"/>
  <c r="P377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5"/>
  <c r="BH315"/>
  <c r="BG315"/>
  <c r="BF315"/>
  <c r="T315"/>
  <c r="R315"/>
  <c r="P315"/>
  <c r="BI291"/>
  <c r="BH291"/>
  <c r="BG291"/>
  <c r="BF291"/>
  <c r="T291"/>
  <c r="R291"/>
  <c r="P291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56"/>
  <c r="BH256"/>
  <c r="BG256"/>
  <c r="BF256"/>
  <c r="T256"/>
  <c r="R256"/>
  <c r="P256"/>
  <c r="BI232"/>
  <c r="BH232"/>
  <c r="BG232"/>
  <c r="BF232"/>
  <c r="T232"/>
  <c r="R232"/>
  <c r="P232"/>
  <c r="BI207"/>
  <c r="BH207"/>
  <c r="BG207"/>
  <c r="BF207"/>
  <c r="T207"/>
  <c r="R207"/>
  <c r="P207"/>
  <c r="BI182"/>
  <c r="BH182"/>
  <c r="BG182"/>
  <c r="BF182"/>
  <c r="T182"/>
  <c r="R182"/>
  <c r="P182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2"/>
  <c r="BH132"/>
  <c r="BG132"/>
  <c r="BF132"/>
  <c r="T132"/>
  <c r="R132"/>
  <c r="P132"/>
  <c r="BI125"/>
  <c r="BH125"/>
  <c r="BG125"/>
  <c r="BF125"/>
  <c r="T125"/>
  <c r="R125"/>
  <c r="P125"/>
  <c r="BI114"/>
  <c r="BH114"/>
  <c r="BG114"/>
  <c r="BF114"/>
  <c r="T114"/>
  <c r="R114"/>
  <c r="P11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3" r="J37"/>
  <c r="J36"/>
  <c i="1" r="AY56"/>
  <c i="3" r="J35"/>
  <c i="1" r="AX56"/>
  <c i="3" r="BI241"/>
  <c r="BH241"/>
  <c r="BG241"/>
  <c r="BF241"/>
  <c r="T241"/>
  <c r="T240"/>
  <c r="R241"/>
  <c r="R240"/>
  <c r="P241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T224"/>
  <c r="R225"/>
  <c r="R224"/>
  <c r="P225"/>
  <c r="P224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68"/>
  <c r="BH168"/>
  <c r="BG168"/>
  <c r="BF168"/>
  <c r="T168"/>
  <c r="R168"/>
  <c r="P168"/>
  <c r="BI159"/>
  <c r="BH159"/>
  <c r="BG159"/>
  <c r="BF159"/>
  <c r="T159"/>
  <c r="R159"/>
  <c r="P159"/>
  <c r="BI156"/>
  <c r="BH156"/>
  <c r="BG156"/>
  <c r="BF156"/>
  <c r="T156"/>
  <c r="R156"/>
  <c r="P156"/>
  <c r="BI148"/>
  <c r="BH148"/>
  <c r="BG148"/>
  <c r="BF148"/>
  <c r="T148"/>
  <c r="R148"/>
  <c r="P148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26"/>
  <c r="BH126"/>
  <c r="BG126"/>
  <c r="BF126"/>
  <c r="T126"/>
  <c r="R126"/>
  <c r="P126"/>
  <c r="BI117"/>
  <c r="BH117"/>
  <c r="BG117"/>
  <c r="BF117"/>
  <c r="T117"/>
  <c r="R117"/>
  <c r="P117"/>
  <c r="BI111"/>
  <c r="BH111"/>
  <c r="BG111"/>
  <c r="BF111"/>
  <c r="T111"/>
  <c r="R111"/>
  <c r="P111"/>
  <c r="BI107"/>
  <c r="BH107"/>
  <c r="BG107"/>
  <c r="BF107"/>
  <c r="T107"/>
  <c r="R107"/>
  <c r="P107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2" r="J37"/>
  <c r="J36"/>
  <c i="1" r="AY55"/>
  <c i="2" r="J35"/>
  <c i="1" r="AX55"/>
  <c i="2"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2" r="J84"/>
  <c i="3" r="BK234"/>
  <c r="J200"/>
  <c r="J183"/>
  <c r="J230"/>
  <c r="J179"/>
  <c r="J194"/>
  <c r="J192"/>
  <c r="BK141"/>
  <c r="J234"/>
  <c r="J138"/>
  <c r="BK181"/>
  <c r="BK200"/>
  <c i="4" r="J207"/>
  <c r="J356"/>
  <c r="J326"/>
  <c r="BK377"/>
  <c r="J382"/>
  <c r="J114"/>
  <c r="BK389"/>
  <c r="J344"/>
  <c r="BK315"/>
  <c r="BK182"/>
  <c i="5" r="J158"/>
  <c r="J175"/>
  <c r="J135"/>
  <c r="BK117"/>
  <c r="BK214"/>
  <c r="BK205"/>
  <c r="BK175"/>
  <c r="J161"/>
  <c r="J141"/>
  <c r="J126"/>
  <c r="BK190"/>
  <c r="J167"/>
  <c r="BK150"/>
  <c r="J139"/>
  <c r="J117"/>
  <c r="BK184"/>
  <c r="BK178"/>
  <c r="BK154"/>
  <c r="J214"/>
  <c r="BK202"/>
  <c r="BK165"/>
  <c r="BK93"/>
  <c i="6" r="J202"/>
  <c r="J93"/>
  <c r="BK93"/>
  <c r="J208"/>
  <c r="J209"/>
  <c r="BK97"/>
  <c r="BK178"/>
  <c r="J139"/>
  <c r="J117"/>
  <c i="7" r="J171"/>
  <c r="J113"/>
  <c r="J96"/>
  <c r="J115"/>
  <c r="BK118"/>
  <c r="J177"/>
  <c i="8" r="J112"/>
  <c r="J100"/>
  <c r="J130"/>
  <c r="J115"/>
  <c r="J124"/>
  <c r="J104"/>
  <c r="BK127"/>
  <c r="BK96"/>
  <c r="BK112"/>
  <c r="J113"/>
  <c r="BK108"/>
  <c i="9" r="J95"/>
  <c r="BK88"/>
  <c i="2" r="BK82"/>
  <c i="3" r="J207"/>
  <c r="BK177"/>
  <c r="J97"/>
  <c r="J141"/>
  <c r="BK190"/>
  <c r="J107"/>
  <c r="J101"/>
  <c r="J212"/>
  <c r="J236"/>
  <c r="J117"/>
  <c r="J168"/>
  <c r="J93"/>
  <c i="4" r="BK367"/>
  <c r="J282"/>
  <c r="J377"/>
  <c r="BK90"/>
  <c r="J358"/>
  <c r="J125"/>
  <c r="J364"/>
  <c r="BK341"/>
  <c r="J343"/>
  <c r="J144"/>
  <c r="BK386"/>
  <c r="BK344"/>
  <c r="BK346"/>
  <c i="5" r="BK158"/>
  <c r="BK101"/>
  <c r="BK208"/>
  <c r="J198"/>
  <c r="J178"/>
  <c r="J165"/>
  <c r="BK146"/>
  <c r="BK135"/>
  <c r="J208"/>
  <c r="J205"/>
  <c r="BK200"/>
  <c r="J184"/>
  <c r="J146"/>
  <c r="BK141"/>
  <c r="J120"/>
  <c r="BK198"/>
  <c r="BK193"/>
  <c r="BK188"/>
  <c r="BK171"/>
  <c r="J131"/>
  <c r="J211"/>
  <c r="J193"/>
  <c r="BK181"/>
  <c r="J115"/>
  <c i="6" r="J212"/>
  <c r="J205"/>
  <c r="BK184"/>
  <c r="J135"/>
  <c i="7" r="BK143"/>
  <c r="BK157"/>
  <c r="BK99"/>
  <c r="BK137"/>
  <c r="BK175"/>
  <c r="BK179"/>
  <c r="BK133"/>
  <c i="8" r="J118"/>
  <c r="BK123"/>
  <c r="BK95"/>
  <c r="J94"/>
  <c r="J116"/>
  <c r="BK107"/>
  <c r="BK110"/>
  <c r="J102"/>
  <c r="J109"/>
  <c r="J95"/>
  <c r="J122"/>
  <c r="BK92"/>
  <c r="J99"/>
  <c r="J90"/>
  <c i="9" r="J92"/>
  <c r="J93"/>
  <c i="10" r="J175"/>
  <c r="BK193"/>
  <c r="J187"/>
  <c r="J150"/>
  <c r="BK187"/>
  <c r="J171"/>
  <c r="BK93"/>
  <c r="J120"/>
  <c r="BK96"/>
  <c r="BK159"/>
  <c r="BK120"/>
  <c r="BK137"/>
  <c i="2" r="J82"/>
  <c i="3" r="BK192"/>
  <c r="BK168"/>
  <c r="BK204"/>
  <c r="J177"/>
  <c r="BK148"/>
  <c r="BK230"/>
  <c r="BK111"/>
  <c r="BK207"/>
  <c r="BK135"/>
  <c r="BK194"/>
  <c i="4" r="J323"/>
  <c r="J256"/>
  <c r="BK364"/>
  <c r="BK350"/>
  <c r="BK326"/>
  <c r="J337"/>
  <c r="J182"/>
  <c r="J291"/>
  <c r="BK333"/>
  <c i="5" r="J150"/>
  <c r="J200"/>
  <c r="J101"/>
  <c r="J154"/>
  <c i="6" r="J146"/>
  <c r="BK165"/>
  <c r="BK190"/>
  <c r="BK188"/>
  <c r="BK212"/>
  <c r="J115"/>
  <c r="BK198"/>
  <c r="J101"/>
  <c r="J196"/>
  <c r="J165"/>
  <c r="J141"/>
  <c r="BK120"/>
  <c r="J167"/>
  <c i="7" r="BK169"/>
  <c r="BK115"/>
  <c r="J178"/>
  <c r="BK113"/>
  <c r="BK159"/>
  <c i="8" r="J123"/>
  <c r="BK102"/>
  <c r="J128"/>
  <c r="J108"/>
  <c r="J89"/>
  <c r="BK113"/>
  <c r="BK122"/>
  <c r="BK105"/>
  <c r="BK115"/>
  <c r="J101"/>
  <c r="BK121"/>
  <c r="BK100"/>
  <c r="BK126"/>
  <c r="J103"/>
  <c r="J98"/>
  <c i="9" r="J86"/>
  <c r="BK90"/>
  <c r="BK92"/>
  <c r="BK93"/>
  <c i="10" r="BK197"/>
  <c r="BK134"/>
  <c r="J99"/>
  <c r="BK168"/>
  <c r="J123"/>
  <c r="J159"/>
  <c r="BK123"/>
  <c r="J162"/>
  <c r="J93"/>
  <c r="J102"/>
  <c r="BK127"/>
  <c r="BK150"/>
  <c i="11" r="J83"/>
  <c i="2" r="BK84"/>
  <c i="3" r="BK218"/>
  <c r="BK241"/>
  <c r="J225"/>
  <c r="J190"/>
  <c r="BK212"/>
  <c r="J91"/>
  <c r="J135"/>
  <c r="J238"/>
  <c r="J126"/>
  <c r="BK179"/>
  <c r="J95"/>
  <c r="BK91"/>
  <c i="4" r="J280"/>
  <c r="BK323"/>
  <c r="J232"/>
  <c r="J371"/>
  <c r="J349"/>
  <c r="BK329"/>
  <c r="BK375"/>
  <c r="J341"/>
  <c r="J329"/>
  <c r="J367"/>
  <c r="BK232"/>
  <c i="5" r="J188"/>
  <c r="BK139"/>
  <c r="BK161"/>
  <c r="J190"/>
  <c i="6" r="BK126"/>
  <c r="BK141"/>
  <c r="BK181"/>
  <c r="BK193"/>
  <c r="BK101"/>
  <c r="J131"/>
  <c r="J188"/>
  <c r="J175"/>
  <c i="7" r="BK178"/>
  <c r="J118"/>
  <c r="BK171"/>
  <c r="BK128"/>
  <c r="J128"/>
  <c i="8" r="J92"/>
  <c r="J126"/>
  <c r="BK88"/>
  <c r="BK93"/>
  <c r="J117"/>
  <c r="J111"/>
  <c r="J105"/>
  <c r="BK130"/>
  <c r="BK124"/>
  <c r="J120"/>
  <c r="J93"/>
  <c i="9" r="J96"/>
  <c r="J90"/>
  <c i="10" r="J168"/>
  <c r="J210"/>
  <c r="BK144"/>
  <c r="J184"/>
  <c r="J156"/>
  <c r="BK190"/>
  <c r="J153"/>
  <c r="BK205"/>
  <c r="J201"/>
  <c r="J131"/>
  <c r="BK131"/>
  <c i="2" r="J88"/>
  <c r="J86"/>
  <c i="3" r="BK188"/>
  <c r="J148"/>
  <c r="BK225"/>
  <c r="BK138"/>
  <c r="J221"/>
  <c r="BK107"/>
  <c r="J214"/>
  <c r="J185"/>
  <c r="J204"/>
  <c r="BK93"/>
  <c i="4" r="BK354"/>
  <c r="BK256"/>
  <c r="BK139"/>
  <c r="BK361"/>
  <c r="J141"/>
  <c r="J375"/>
  <c r="J354"/>
  <c r="BK343"/>
  <c r="J320"/>
  <c r="J389"/>
  <c r="BK356"/>
  <c r="BK371"/>
  <c r="BK207"/>
  <c r="BK282"/>
  <c r="BK337"/>
  <c i="5" r="J171"/>
  <c r="BK211"/>
  <c r="BK126"/>
  <c r="BK108"/>
  <c r="J181"/>
  <c r="J108"/>
  <c i="6" r="J181"/>
  <c r="BK209"/>
  <c r="J158"/>
  <c r="BK196"/>
  <c r="BK117"/>
  <c r="J190"/>
  <c r="J126"/>
  <c r="J200"/>
  <c r="BK154"/>
  <c r="BK150"/>
  <c r="BK158"/>
  <c i="7" r="J133"/>
  <c r="J106"/>
  <c r="J143"/>
  <c r="J169"/>
  <c r="BK165"/>
  <c r="J99"/>
  <c r="J137"/>
  <c i="8" r="J121"/>
  <c r="BK118"/>
  <c r="BK97"/>
  <c i="9" r="BK96"/>
  <c r="BK89"/>
  <c r="BK86"/>
  <c i="10" r="BK117"/>
  <c r="BK153"/>
  <c r="J108"/>
  <c r="BK181"/>
  <c r="J141"/>
  <c r="BK175"/>
  <c r="J137"/>
  <c r="J178"/>
  <c r="J111"/>
  <c r="BK162"/>
  <c r="J181"/>
  <c r="BK108"/>
  <c r="J127"/>
  <c i="11" r="J82"/>
  <c i="2" r="BK86"/>
  <c i="1" r="AS54"/>
  <c i="3" r="BK236"/>
  <c r="J218"/>
  <c r="BK221"/>
  <c r="BK97"/>
  <c r="BK183"/>
  <c r="J241"/>
  <c r="BK156"/>
  <c r="J216"/>
  <c r="BK227"/>
  <c r="J156"/>
  <c r="BK196"/>
  <c r="BK101"/>
  <c r="BK95"/>
  <c i="4" r="BK358"/>
  <c r="BK141"/>
  <c r="BK320"/>
  <c r="BK114"/>
  <c r="J350"/>
  <c r="J335"/>
  <c r="J132"/>
  <c r="BK360"/>
  <c r="BK340"/>
  <c r="BK347"/>
  <c r="BK280"/>
  <c r="BK349"/>
  <c r="BK284"/>
  <c i="5" r="BK131"/>
  <c r="J196"/>
  <c r="BK115"/>
  <c r="BK97"/>
  <c r="J97"/>
  <c i="6" r="BK202"/>
  <c r="BK175"/>
  <c r="BK205"/>
  <c r="BK135"/>
  <c r="J150"/>
  <c r="BK161"/>
  <c r="BK208"/>
  <c r="BK139"/>
  <c r="J198"/>
  <c r="BK167"/>
  <c r="J161"/>
  <c r="BK115"/>
  <c r="J120"/>
  <c i="7" r="J175"/>
  <c r="J179"/>
  <c r="BK177"/>
  <c r="BK96"/>
  <c r="J159"/>
  <c r="J93"/>
  <c r="J157"/>
  <c i="8" r="BK117"/>
  <c r="BK89"/>
  <c r="J107"/>
  <c r="BK128"/>
  <c r="BK90"/>
  <c r="BK106"/>
  <c r="BK109"/>
  <c r="J110"/>
  <c r="J97"/>
  <c r="BK104"/>
  <c r="BK103"/>
  <c r="BK94"/>
  <c i="9" r="BK87"/>
  <c r="J87"/>
  <c i="10" r="BK156"/>
  <c r="BK178"/>
  <c r="J114"/>
  <c r="J197"/>
  <c r="J190"/>
  <c r="BK147"/>
  <c r="BK210"/>
  <c r="J117"/>
  <c r="BK141"/>
  <c r="J165"/>
  <c r="BK114"/>
  <c r="J134"/>
  <c i="11" r="BK83"/>
  <c i="2" r="BK88"/>
  <c i="3" r="J227"/>
  <c r="BK185"/>
  <c r="BK159"/>
  <c r="J196"/>
  <c r="BK216"/>
  <c r="J181"/>
  <c r="BK126"/>
  <c r="BK238"/>
  <c r="BK214"/>
  <c r="J188"/>
  <c r="J159"/>
  <c r="J111"/>
  <c r="BK117"/>
  <c i="4" r="J360"/>
  <c r="J284"/>
  <c r="BK382"/>
  <c r="J139"/>
  <c r="BK362"/>
  <c r="BK144"/>
  <c r="J386"/>
  <c r="J347"/>
  <c r="J333"/>
  <c r="BK132"/>
  <c r="BK125"/>
  <c r="J361"/>
  <c r="J346"/>
  <c r="J340"/>
  <c r="J90"/>
  <c r="BK291"/>
  <c r="J362"/>
  <c r="J315"/>
  <c r="BK335"/>
  <c i="5" r="BK167"/>
  <c r="J202"/>
  <c r="BK120"/>
  <c r="BK196"/>
  <c r="J93"/>
  <c i="6" r="BK200"/>
  <c r="J97"/>
  <c r="J184"/>
  <c r="J193"/>
  <c r="BK146"/>
  <c r="J178"/>
  <c r="J171"/>
  <c r="BK108"/>
  <c r="BK171"/>
  <c r="J154"/>
  <c r="BK131"/>
  <c r="J108"/>
  <c i="7" r="J165"/>
  <c r="J89"/>
  <c r="BK93"/>
  <c r="J150"/>
  <c r="BK150"/>
  <c r="BK89"/>
  <c r="BK106"/>
  <c i="8" r="BK111"/>
  <c r="J129"/>
  <c r="BK98"/>
  <c r="BK129"/>
  <c r="J88"/>
  <c r="BK120"/>
  <c r="J106"/>
  <c r="BK101"/>
  <c r="J127"/>
  <c r="BK99"/>
  <c r="BK116"/>
  <c r="J96"/>
  <c i="9" r="J89"/>
  <c r="J88"/>
  <c r="BK95"/>
  <c i="10" r="BK99"/>
  <c r="BK165"/>
  <c r="BK111"/>
  <c r="BK201"/>
  <c r="J205"/>
  <c r="J96"/>
  <c r="BK171"/>
  <c r="J144"/>
  <c r="J105"/>
  <c r="BK184"/>
  <c r="J193"/>
  <c r="J147"/>
  <c r="BK105"/>
  <c r="BK102"/>
  <c i="11" r="BK82"/>
  <c i="2" l="1" r="R81"/>
  <c r="R80"/>
  <c i="3" r="P90"/>
  <c r="BK187"/>
  <c r="J187"/>
  <c r="J63"/>
  <c r="T187"/>
  <c r="R233"/>
  <c i="4" r="T206"/>
  <c r="R366"/>
  <c i="5" r="R92"/>
  <c r="P145"/>
  <c r="P207"/>
  <c i="6" r="P160"/>
  <c r="R192"/>
  <c i="7" r="P88"/>
  <c i="2" r="P81"/>
  <c r="P80"/>
  <c i="1" r="AU55"/>
  <c i="3" r="P158"/>
  <c r="R206"/>
  <c r="R226"/>
  <c i="4" r="P89"/>
  <c r="T319"/>
  <c r="T385"/>
  <c r="T384"/>
  <c i="5" r="R160"/>
  <c r="BK207"/>
  <c r="J207"/>
  <c r="J69"/>
  <c i="6" r="R160"/>
  <c r="R207"/>
  <c i="8" r="T87"/>
  <c r="P125"/>
  <c i="4" r="BK206"/>
  <c r="J206"/>
  <c r="J62"/>
  <c i="5" r="P92"/>
  <c r="T130"/>
  <c r="T192"/>
  <c i="6" r="P130"/>
  <c r="T192"/>
  <c i="8" r="R114"/>
  <c r="R125"/>
  <c i="9" r="BK91"/>
  <c r="J91"/>
  <c r="J62"/>
  <c i="3" r="R90"/>
  <c r="P206"/>
  <c r="T233"/>
  <c i="4" r="P206"/>
  <c r="BK366"/>
  <c r="J366"/>
  <c r="J64"/>
  <c r="P385"/>
  <c r="P384"/>
  <c i="5" r="P160"/>
  <c r="BK187"/>
  <c r="J187"/>
  <c r="J67"/>
  <c i="6" r="R92"/>
  <c i="8" r="R91"/>
  <c r="P119"/>
  <c i="5" r="R130"/>
  <c r="P187"/>
  <c i="6" r="T130"/>
  <c r="BK192"/>
  <c r="J192"/>
  <c r="J68"/>
  <c i="7" r="BK88"/>
  <c r="P174"/>
  <c r="P173"/>
  <c i="8" r="BK119"/>
  <c r="J119"/>
  <c r="J64"/>
  <c i="10" r="BK140"/>
  <c r="J140"/>
  <c r="J64"/>
  <c i="2" r="BK81"/>
  <c r="J81"/>
  <c r="J60"/>
  <c i="3" r="R158"/>
  <c r="T206"/>
  <c r="BK233"/>
  <c r="J233"/>
  <c r="J67"/>
  <c i="4" r="R89"/>
  <c r="R319"/>
  <c r="R385"/>
  <c r="R384"/>
  <c i="5" r="BK130"/>
  <c r="J130"/>
  <c r="J62"/>
  <c r="R145"/>
  <c i="6" r="R130"/>
  <c i="7" r="R88"/>
  <c r="BK174"/>
  <c r="J174"/>
  <c r="J66"/>
  <c i="8" r="P91"/>
  <c r="R119"/>
  <c i="9" r="R85"/>
  <c r="T91"/>
  <c i="10" r="T140"/>
  <c i="6" r="BK130"/>
  <c r="J130"/>
  <c r="J62"/>
  <c r="T145"/>
  <c r="BK207"/>
  <c r="J207"/>
  <c r="J69"/>
  <c i="8" r="BK91"/>
  <c r="J91"/>
  <c r="J62"/>
  <c i="10" r="P92"/>
  <c r="P140"/>
  <c i="5" r="BK145"/>
  <c r="J145"/>
  <c r="J63"/>
  <c r="P192"/>
  <c i="6" r="P92"/>
  <c r="R145"/>
  <c r="P192"/>
  <c i="7" r="R132"/>
  <c i="8" r="P87"/>
  <c r="P86"/>
  <c r="P85"/>
  <c i="1" r="AU61"/>
  <c i="8" r="P114"/>
  <c r="T125"/>
  <c i="10" r="BK92"/>
  <c r="P130"/>
  <c r="BK174"/>
  <c r="J174"/>
  <c r="J65"/>
  <c i="2" r="T81"/>
  <c r="T80"/>
  <c i="3" r="T90"/>
  <c r="R187"/>
  <c r="T226"/>
  <c i="4" r="R206"/>
  <c i="5" r="BK92"/>
  <c r="T145"/>
  <c r="R192"/>
  <c i="6" r="P145"/>
  <c r="R187"/>
  <c i="7" r="BK132"/>
  <c r="J132"/>
  <c r="J62"/>
  <c i="8" r="T91"/>
  <c r="T119"/>
  <c i="9" r="P91"/>
  <c r="T94"/>
  <c i="10" r="T92"/>
  <c r="T130"/>
  <c r="P174"/>
  <c i="5" r="T92"/>
  <c r="T91"/>
  <c r="T160"/>
  <c r="R187"/>
  <c r="T207"/>
  <c i="6" r="T92"/>
  <c r="BK145"/>
  <c r="J145"/>
  <c r="J63"/>
  <c r="T187"/>
  <c r="T207"/>
  <c i="7" r="T132"/>
  <c r="T174"/>
  <c r="T173"/>
  <c i="8" r="BK87"/>
  <c r="J87"/>
  <c r="J61"/>
  <c r="BK114"/>
  <c r="J114"/>
  <c r="J63"/>
  <c i="9" r="BK85"/>
  <c r="J85"/>
  <c r="J61"/>
  <c r="BK94"/>
  <c r="J94"/>
  <c r="J63"/>
  <c i="10" r="BK130"/>
  <c r="J130"/>
  <c r="J63"/>
  <c r="R174"/>
  <c i="3" r="BK90"/>
  <c r="BK158"/>
  <c r="J158"/>
  <c r="J62"/>
  <c r="P187"/>
  <c r="BK226"/>
  <c r="J226"/>
  <c r="J66"/>
  <c r="P233"/>
  <c i="4" r="BK89"/>
  <c r="J89"/>
  <c r="J61"/>
  <c r="BK319"/>
  <c r="J319"/>
  <c r="J63"/>
  <c r="P366"/>
  <c i="5" r="BK160"/>
  <c r="J160"/>
  <c r="J64"/>
  <c r="T187"/>
  <c r="T186"/>
  <c i="6" r="BK92"/>
  <c r="J92"/>
  <c r="J61"/>
  <c r="BK160"/>
  <c r="J160"/>
  <c r="J64"/>
  <c r="BK187"/>
  <c r="J187"/>
  <c r="J67"/>
  <c r="P207"/>
  <c i="7" r="T88"/>
  <c r="T87"/>
  <c r="T86"/>
  <c i="8" r="R87"/>
  <c r="BK125"/>
  <c r="J125"/>
  <c r="J65"/>
  <c i="9" r="P85"/>
  <c r="R91"/>
  <c r="R94"/>
  <c i="10" r="R92"/>
  <c r="R130"/>
  <c r="T174"/>
  <c i="11" r="P81"/>
  <c r="P80"/>
  <c i="1" r="AU64"/>
  <c i="3" r="T158"/>
  <c r="BK206"/>
  <c r="J206"/>
  <c r="J64"/>
  <c r="P226"/>
  <c i="4" r="T89"/>
  <c r="T88"/>
  <c r="T87"/>
  <c r="P319"/>
  <c r="T366"/>
  <c r="BK385"/>
  <c r="J385"/>
  <c r="J67"/>
  <c i="5" r="P130"/>
  <c r="BK192"/>
  <c r="J192"/>
  <c r="J68"/>
  <c r="R207"/>
  <c i="6" r="T160"/>
  <c r="P187"/>
  <c i="7" r="P132"/>
  <c r="R174"/>
  <c r="R173"/>
  <c i="8" r="T114"/>
  <c i="9" r="T85"/>
  <c r="T84"/>
  <c r="T83"/>
  <c r="P94"/>
  <c i="10" r="R140"/>
  <c i="11" r="BK81"/>
  <c r="J81"/>
  <c r="J60"/>
  <c r="R81"/>
  <c r="R80"/>
  <c r="T81"/>
  <c r="T80"/>
  <c i="6" r="BK211"/>
  <c r="J211"/>
  <c r="J70"/>
  <c i="4" r="BK381"/>
  <c r="J381"/>
  <c r="J65"/>
  <c i="5" r="BK183"/>
  <c r="J183"/>
  <c r="J65"/>
  <c i="7" r="BK168"/>
  <c r="J168"/>
  <c r="J63"/>
  <c i="10" r="BK196"/>
  <c r="J196"/>
  <c r="J66"/>
  <c r="BK209"/>
  <c r="J209"/>
  <c r="J70"/>
  <c i="6" r="BK183"/>
  <c r="J183"/>
  <c r="J65"/>
  <c i="10" r="BK200"/>
  <c r="J200"/>
  <c r="J67"/>
  <c r="BK126"/>
  <c r="J126"/>
  <c r="J62"/>
  <c i="5" r="BK213"/>
  <c r="J213"/>
  <c r="J70"/>
  <c i="7" r="BK170"/>
  <c r="J170"/>
  <c r="J64"/>
  <c i="3" r="BK224"/>
  <c r="J224"/>
  <c r="J65"/>
  <c r="BK240"/>
  <c r="J240"/>
  <c r="J68"/>
  <c i="10" r="BK204"/>
  <c r="J204"/>
  <c r="J68"/>
  <c r="J92"/>
  <c r="J61"/>
  <c i="11" r="BE82"/>
  <c r="E48"/>
  <c r="J74"/>
  <c r="F77"/>
  <c i="10" r="BK208"/>
  <c r="J208"/>
  <c r="J69"/>
  <c i="11" r="BE83"/>
  <c i="10" r="BE99"/>
  <c r="BE105"/>
  <c r="BE111"/>
  <c r="BE120"/>
  <c r="BE153"/>
  <c r="BE156"/>
  <c i="9" r="BK84"/>
  <c r="J84"/>
  <c r="J60"/>
  <c i="10" r="F55"/>
  <c r="BE123"/>
  <c r="BE131"/>
  <c r="BE168"/>
  <c r="BE197"/>
  <c r="BE205"/>
  <c r="E48"/>
  <c r="BE175"/>
  <c r="BE178"/>
  <c r="BE187"/>
  <c r="J52"/>
  <c r="BE114"/>
  <c r="BE144"/>
  <c r="BE184"/>
  <c r="BE108"/>
  <c r="BE181"/>
  <c r="BE193"/>
  <c r="BE210"/>
  <c r="BE117"/>
  <c r="BE134"/>
  <c r="BE137"/>
  <c r="BE165"/>
  <c r="BE190"/>
  <c r="BE93"/>
  <c r="BE102"/>
  <c r="BE127"/>
  <c r="BE141"/>
  <c r="BE159"/>
  <c r="BE201"/>
  <c r="BE96"/>
  <c r="BE147"/>
  <c r="BE150"/>
  <c r="BE162"/>
  <c r="BE171"/>
  <c i="9" r="J52"/>
  <c r="E73"/>
  <c r="BE87"/>
  <c r="BE92"/>
  <c r="F80"/>
  <c r="BE90"/>
  <c r="BE95"/>
  <c r="BE96"/>
  <c r="BE86"/>
  <c r="BE88"/>
  <c r="BE89"/>
  <c r="BE93"/>
  <c i="8" r="BK86"/>
  <c r="BK85"/>
  <c r="J85"/>
  <c r="J59"/>
  <c r="E75"/>
  <c r="BE109"/>
  <c r="BE115"/>
  <c r="J79"/>
  <c r="BE101"/>
  <c r="BE108"/>
  <c r="BE110"/>
  <c r="BE118"/>
  <c r="BE121"/>
  <c r="BE123"/>
  <c i="7" r="BK173"/>
  <c r="J173"/>
  <c r="J65"/>
  <c i="8" r="BE96"/>
  <c r="BE116"/>
  <c r="BE120"/>
  <c r="BE128"/>
  <c r="BE130"/>
  <c r="BE90"/>
  <c r="BE92"/>
  <c r="BE94"/>
  <c r="BE102"/>
  <c r="BE93"/>
  <c r="BE106"/>
  <c r="BE117"/>
  <c r="BE88"/>
  <c r="BE98"/>
  <c r="BE99"/>
  <c r="BE104"/>
  <c r="BE113"/>
  <c i="7" r="J88"/>
  <c r="J61"/>
  <c i="8" r="BE112"/>
  <c r="F82"/>
  <c r="BE97"/>
  <c r="BE100"/>
  <c r="BE122"/>
  <c r="BE127"/>
  <c r="BE111"/>
  <c r="BE89"/>
  <c r="BE129"/>
  <c r="BE103"/>
  <c r="BE105"/>
  <c r="BE95"/>
  <c r="BE107"/>
  <c r="BE124"/>
  <c r="BE126"/>
  <c i="7" r="J52"/>
  <c r="F83"/>
  <c r="BE93"/>
  <c r="BE99"/>
  <c r="BE143"/>
  <c r="E76"/>
  <c r="BE118"/>
  <c r="BE157"/>
  <c r="BE106"/>
  <c r="BE171"/>
  <c i="6" r="BK91"/>
  <c i="7" r="BE165"/>
  <c r="BE89"/>
  <c r="BE113"/>
  <c r="BE128"/>
  <c r="BE133"/>
  <c r="BE175"/>
  <c r="BE177"/>
  <c r="BE178"/>
  <c r="BE179"/>
  <c r="BE96"/>
  <c r="BE150"/>
  <c r="BE115"/>
  <c r="BE137"/>
  <c r="BE159"/>
  <c r="BE169"/>
  <c i="6" r="BE175"/>
  <c r="E48"/>
  <c r="BE141"/>
  <c r="BE181"/>
  <c r="BE97"/>
  <c r="BE161"/>
  <c r="F87"/>
  <c r="BE101"/>
  <c r="BE117"/>
  <c r="BE126"/>
  <c r="BE135"/>
  <c r="BE167"/>
  <c i="5" r="J92"/>
  <c r="J61"/>
  <c i="6" r="J52"/>
  <c r="BE184"/>
  <c r="BE115"/>
  <c r="BE178"/>
  <c r="BE205"/>
  <c i="5" r="BK186"/>
  <c r="J186"/>
  <c r="J66"/>
  <c i="6" r="BE165"/>
  <c r="BE171"/>
  <c r="BE190"/>
  <c r="BE198"/>
  <c r="BE200"/>
  <c r="BE209"/>
  <c r="BE193"/>
  <c r="BE208"/>
  <c r="BE131"/>
  <c r="BE139"/>
  <c r="BE158"/>
  <c r="BE196"/>
  <c r="BE202"/>
  <c r="BE212"/>
  <c r="BE120"/>
  <c r="BE146"/>
  <c r="BE150"/>
  <c r="BE154"/>
  <c r="BE188"/>
  <c r="BE93"/>
  <c r="BE108"/>
  <c i="5" r="J84"/>
  <c r="BE139"/>
  <c r="BE167"/>
  <c r="BE190"/>
  <c r="BE214"/>
  <c i="4" r="BK88"/>
  <c r="J88"/>
  <c r="J60"/>
  <c i="5" r="BE141"/>
  <c r="BE175"/>
  <c r="E48"/>
  <c r="F87"/>
  <c r="BE161"/>
  <c r="BE165"/>
  <c r="BE171"/>
  <c r="BE181"/>
  <c r="BE188"/>
  <c r="BE202"/>
  <c r="BE97"/>
  <c r="BE115"/>
  <c r="BE117"/>
  <c r="BE158"/>
  <c r="BE184"/>
  <c r="BE196"/>
  <c r="BE198"/>
  <c r="BE211"/>
  <c r="BE108"/>
  <c r="BE131"/>
  <c r="BE200"/>
  <c r="BE205"/>
  <c i="4" r="BK384"/>
  <c r="J384"/>
  <c r="J66"/>
  <c i="5" r="BE150"/>
  <c r="BE154"/>
  <c r="BE178"/>
  <c r="BE193"/>
  <c r="BE208"/>
  <c r="BE93"/>
  <c r="BE101"/>
  <c r="BE120"/>
  <c r="BE126"/>
  <c r="BE135"/>
  <c r="BE146"/>
  <c i="4" r="BE182"/>
  <c r="BE284"/>
  <c r="BE256"/>
  <c r="BE340"/>
  <c r="BE346"/>
  <c r="BE367"/>
  <c i="3" r="J90"/>
  <c r="J61"/>
  <c i="4" r="F55"/>
  <c r="BE139"/>
  <c r="BE141"/>
  <c r="BE207"/>
  <c r="BE320"/>
  <c r="BE341"/>
  <c r="BE356"/>
  <c r="BE358"/>
  <c r="E48"/>
  <c r="J81"/>
  <c r="BE333"/>
  <c r="BE347"/>
  <c r="BE350"/>
  <c r="BE360"/>
  <c r="BE362"/>
  <c r="BE354"/>
  <c r="BE377"/>
  <c r="BE382"/>
  <c r="BE389"/>
  <c r="BE132"/>
  <c r="BE323"/>
  <c r="BE349"/>
  <c r="BE375"/>
  <c r="BE386"/>
  <c r="BE280"/>
  <c r="BE282"/>
  <c r="BE315"/>
  <c r="BE335"/>
  <c r="BE364"/>
  <c r="BE371"/>
  <c r="BE90"/>
  <c r="BE144"/>
  <c r="BE291"/>
  <c r="BE337"/>
  <c r="BE343"/>
  <c r="BE344"/>
  <c r="BE114"/>
  <c r="BE329"/>
  <c r="BE125"/>
  <c r="BE232"/>
  <c r="BE326"/>
  <c r="BE361"/>
  <c i="3" r="BE141"/>
  <c r="BE95"/>
  <c r="BE183"/>
  <c r="BE91"/>
  <c r="BE107"/>
  <c r="BE177"/>
  <c r="BE181"/>
  <c r="BE111"/>
  <c r="BE234"/>
  <c r="BE241"/>
  <c r="E48"/>
  <c r="F85"/>
  <c r="BE93"/>
  <c r="BE196"/>
  <c r="BE204"/>
  <c r="BE230"/>
  <c r="BE126"/>
  <c r="BE159"/>
  <c r="BE216"/>
  <c r="BE135"/>
  <c r="BE148"/>
  <c r="BE192"/>
  <c r="BE194"/>
  <c r="BE207"/>
  <c r="BE212"/>
  <c r="BE227"/>
  <c r="BE97"/>
  <c r="BE185"/>
  <c r="BE188"/>
  <c r="BE218"/>
  <c r="BE225"/>
  <c r="J52"/>
  <c r="BE101"/>
  <c r="BE117"/>
  <c r="BE156"/>
  <c r="BE190"/>
  <c r="BE214"/>
  <c r="BE236"/>
  <c r="BE168"/>
  <c r="BE200"/>
  <c r="BE238"/>
  <c r="BE138"/>
  <c r="BE179"/>
  <c r="BE221"/>
  <c i="2" r="BE84"/>
  <c r="J52"/>
  <c r="F55"/>
  <c r="BE86"/>
  <c r="BE88"/>
  <c r="E48"/>
  <c r="BE82"/>
  <c i="3" r="J34"/>
  <c i="1" r="AW56"/>
  <c i="5" r="F37"/>
  <c i="1" r="BD58"/>
  <c i="8" r="F36"/>
  <c i="1" r="BC61"/>
  <c i="10" r="F36"/>
  <c i="1" r="BC63"/>
  <c i="3" r="F37"/>
  <c i="1" r="BD56"/>
  <c i="5" r="J34"/>
  <c i="1" r="AW58"/>
  <c i="8" r="F35"/>
  <c i="1" r="BB61"/>
  <c i="8" r="J34"/>
  <c i="1" r="AW61"/>
  <c i="10" r="F35"/>
  <c i="1" r="BB63"/>
  <c i="2" r="F37"/>
  <c i="1" r="BD55"/>
  <c i="4" r="F37"/>
  <c i="1" r="BD57"/>
  <c i="8" r="F37"/>
  <c i="1" r="BD61"/>
  <c i="11" r="F35"/>
  <c i="1" r="BB64"/>
  <c i="2" r="F34"/>
  <c i="1" r="BA55"/>
  <c i="4" r="F36"/>
  <c i="1" r="BC57"/>
  <c i="6" r="F36"/>
  <c i="1" r="BC59"/>
  <c i="9" r="F34"/>
  <c i="1" r="BA62"/>
  <c i="2" r="F36"/>
  <c i="1" r="BC55"/>
  <c i="4" r="F34"/>
  <c i="1" r="BA57"/>
  <c i="8" r="F34"/>
  <c i="1" r="BA61"/>
  <c i="10" r="J34"/>
  <c i="1" r="AW63"/>
  <c i="3" r="F34"/>
  <c i="1" r="BA56"/>
  <c i="6" r="F34"/>
  <c i="1" r="BA59"/>
  <c i="7" r="F36"/>
  <c i="1" r="BC60"/>
  <c i="9" r="F35"/>
  <c i="1" r="BB62"/>
  <c i="2" r="J34"/>
  <c i="1" r="AW55"/>
  <c i="4" r="J34"/>
  <c i="1" r="AW57"/>
  <c i="6" r="F35"/>
  <c i="1" r="BB59"/>
  <c i="9" r="J34"/>
  <c i="1" r="AW62"/>
  <c i="11" r="F34"/>
  <c i="1" r="BA64"/>
  <c i="11" r="F36"/>
  <c i="1" r="BC64"/>
  <c i="11" r="J34"/>
  <c i="1" r="AW64"/>
  <c i="5" r="F35"/>
  <c i="1" r="BB58"/>
  <c i="7" r="F34"/>
  <c i="1" r="BA60"/>
  <c i="10" r="F34"/>
  <c i="1" r="BA63"/>
  <c i="3" r="F36"/>
  <c i="1" r="BC56"/>
  <c i="5" r="F34"/>
  <c i="1" r="BA58"/>
  <c i="7" r="F35"/>
  <c i="1" r="BB60"/>
  <c i="2" r="F35"/>
  <c i="1" r="BB55"/>
  <c i="4" r="F35"/>
  <c i="1" r="BB57"/>
  <c i="7" r="F37"/>
  <c i="1" r="BD60"/>
  <c i="10" r="F37"/>
  <c i="1" r="BD63"/>
  <c i="5" r="F36"/>
  <c i="1" r="BC58"/>
  <c i="6" r="F37"/>
  <c i="1" r="BD59"/>
  <c i="9" r="F36"/>
  <c i="1" r="BC62"/>
  <c i="3" r="F35"/>
  <c i="1" r="BB56"/>
  <c i="6" r="J34"/>
  <c i="1" r="AW59"/>
  <c i="7" r="J34"/>
  <c i="1" r="AW60"/>
  <c i="9" r="F37"/>
  <c i="1" r="BD62"/>
  <c i="11" r="F37"/>
  <c i="1" r="BD64"/>
  <c i="9" l="1" r="P84"/>
  <c r="P83"/>
  <c i="1" r="AU62"/>
  <c i="6" r="P186"/>
  <c i="8" r="T86"/>
  <c r="T85"/>
  <c i="7" r="BK87"/>
  <c r="J87"/>
  <c r="J60"/>
  <c i="5" r="T90"/>
  <c r="P91"/>
  <c i="3" r="BK89"/>
  <c r="J89"/>
  <c r="J60"/>
  <c r="T89"/>
  <c r="T88"/>
  <c i="8" r="R86"/>
  <c r="R85"/>
  <c i="7" r="P87"/>
  <c r="P86"/>
  <c i="1" r="AU60"/>
  <c i="6" r="T91"/>
  <c i="7" r="R87"/>
  <c r="R86"/>
  <c i="6" r="R91"/>
  <c r="P91"/>
  <c r="P90"/>
  <c i="1" r="AU59"/>
  <c i="9" r="R84"/>
  <c r="R83"/>
  <c i="5" r="P186"/>
  <c i="6" r="T186"/>
  <c i="4" r="P88"/>
  <c r="P87"/>
  <c i="1" r="AU57"/>
  <c i="5" r="R186"/>
  <c i="4" r="R88"/>
  <c r="R87"/>
  <c i="6" r="R186"/>
  <c i="5" r="BK91"/>
  <c r="J91"/>
  <c r="J60"/>
  <c i="3" r="P89"/>
  <c r="P88"/>
  <c i="1" r="AU56"/>
  <c i="10" r="R91"/>
  <c r="R90"/>
  <c r="T91"/>
  <c r="T90"/>
  <c r="BK91"/>
  <c r="J91"/>
  <c r="J60"/>
  <c r="P91"/>
  <c r="P90"/>
  <c i="1" r="AU63"/>
  <c i="3" r="R89"/>
  <c r="R88"/>
  <c i="5" r="R91"/>
  <c r="R90"/>
  <c i="6" r="BK186"/>
  <c r="J186"/>
  <c r="J66"/>
  <c i="11" r="BK80"/>
  <c r="J80"/>
  <c i="2" r="BK80"/>
  <c r="J80"/>
  <c i="9" r="BK83"/>
  <c r="J83"/>
  <c i="8" r="J86"/>
  <c r="J60"/>
  <c i="6" r="J91"/>
  <c r="J60"/>
  <c i="5" r="BK90"/>
  <c r="J90"/>
  <c i="4" r="BK87"/>
  <c r="J87"/>
  <c r="J59"/>
  <c i="2" r="F33"/>
  <c i="1" r="AZ55"/>
  <c i="6" r="J33"/>
  <c i="1" r="AV59"/>
  <c r="AT59"/>
  <c i="9" r="J30"/>
  <c i="1" r="AG62"/>
  <c i="11" r="J33"/>
  <c i="1" r="AV64"/>
  <c r="AT64"/>
  <c i="2" r="J33"/>
  <c i="1" r="AV55"/>
  <c r="AT55"/>
  <c i="7" r="J33"/>
  <c i="1" r="AV60"/>
  <c r="AT60"/>
  <c i="10" r="J33"/>
  <c i="1" r="AV63"/>
  <c r="AT63"/>
  <c i="8" r="F33"/>
  <c i="1" r="AZ61"/>
  <c r="BC54"/>
  <c r="W32"/>
  <c i="2" r="J30"/>
  <c i="1" r="AG55"/>
  <c i="3" r="J33"/>
  <c i="1" r="AV56"/>
  <c r="AT56"/>
  <c i="8" r="J30"/>
  <c i="1" r="AG61"/>
  <c i="9" r="J33"/>
  <c i="1" r="AV62"/>
  <c r="AT62"/>
  <c r="BB54"/>
  <c r="W31"/>
  <c i="7" r="F33"/>
  <c i="1" r="AZ60"/>
  <c r="BD54"/>
  <c r="W33"/>
  <c i="5" r="J33"/>
  <c i="1" r="AV58"/>
  <c r="AT58"/>
  <c i="4" r="J33"/>
  <c i="1" r="AV57"/>
  <c r="AT57"/>
  <c i="11" r="F33"/>
  <c i="1" r="AZ64"/>
  <c i="11" r="J30"/>
  <c i="1" r="AG64"/>
  <c i="4" r="F33"/>
  <c i="1" r="AZ57"/>
  <c i="5" r="F33"/>
  <c i="1" r="AZ58"/>
  <c i="8" r="J33"/>
  <c i="1" r="AV61"/>
  <c r="AT61"/>
  <c i="5" r="J30"/>
  <c i="1" r="AG58"/>
  <c i="6" r="F33"/>
  <c i="1" r="AZ59"/>
  <c i="10" r="F33"/>
  <c i="1" r="AZ63"/>
  <c r="BA54"/>
  <c r="W30"/>
  <c i="3" r="F33"/>
  <c i="1" r="AZ56"/>
  <c i="9" r="F33"/>
  <c i="1" r="AZ62"/>
  <c i="6" l="1" r="R90"/>
  <c i="5" r="P90"/>
  <c i="1" r="AU58"/>
  <c i="6" r="T90"/>
  <c i="10" r="BK90"/>
  <c r="J90"/>
  <c r="J59"/>
  <c i="2" r="J59"/>
  <c i="7" r="BK86"/>
  <c r="J86"/>
  <c i="3" r="BK88"/>
  <c r="J88"/>
  <c i="6" r="BK90"/>
  <c r="J90"/>
  <c r="J59"/>
  <c i="11" r="J59"/>
  <c r="J39"/>
  <c i="1" r="AN62"/>
  <c i="9" r="J59"/>
  <c i="1" r="AN61"/>
  <c i="9" r="J39"/>
  <c i="8" r="J39"/>
  <c i="1" r="AN58"/>
  <c i="5" r="J59"/>
  <c r="J39"/>
  <c i="2" r="J39"/>
  <c i="1" r="AN64"/>
  <c r="AN55"/>
  <c i="7" r="J30"/>
  <c i="1" r="AG60"/>
  <c i="4" r="J30"/>
  <c i="1" r="AG57"/>
  <c r="AN57"/>
  <c r="AW54"/>
  <c r="AK30"/>
  <c r="AU54"/>
  <c r="AX54"/>
  <c i="3" r="J30"/>
  <c i="1" r="AG56"/>
  <c r="AZ54"/>
  <c r="W29"/>
  <c i="10" r="J30"/>
  <c i="1" r="AG63"/>
  <c r="AN63"/>
  <c r="AY54"/>
  <c i="7" l="1" r="J39"/>
  <c i="3" r="J39"/>
  <c r="J59"/>
  <c i="7" r="J59"/>
  <c i="10" r="J39"/>
  <c i="4" r="J39"/>
  <c i="1" r="AN60"/>
  <c r="AN56"/>
  <c i="6" r="J30"/>
  <c i="1" r="AG59"/>
  <c r="AN59"/>
  <c r="AV54"/>
  <c r="AK29"/>
  <c i="6" l="1" r="J39"/>
  <c i="1" r="AG54"/>
  <c r="AT54"/>
  <c l="1" r="AN54"/>
  <c r="AK26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<sst xmlns="http://schemas.openxmlformats.org/spreadsheetml/2006/main">
  <si>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</si>
  <si>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</si>
  <si>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</si>
  <si>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</si>
  <si>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</si>
  <si>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{ec515c31-46b4-4070-81a7-e7a15888508a}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</si>
  <si>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</si>
  <si>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</si>
  <si>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</si>
  <si>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</si>
  <si>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</si>
  <si>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</si>
  <si>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</si>
  <si>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</si>
  <si>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</si>
  <si>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</si>
  <si>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</si>
  <si>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Kaznějov - sběrný dvůr odpadů</t>
  </si>
  <si>
    <t>0,1</t>
  </si>
  <si>
    <t>KSO:</t>
  </si>
  <si>
    <t/>
  </si>
  <si>
    <t>CC-CZ:</t>
  </si>
  <si>
    <t>1</t>
  </si>
  <si>
    <t>Místo:</t>
  </si>
  <si>
    <t>Kaznějov</t>
  </si>
  <si>
    <t>Datum:</t>
  </si>
  <si>
    <t>24. 11. 2023</t>
  </si>
  <si>
    <t>10</t>
  </si>
  <si>
    <t>100</t>
  </si>
  <si>
    <t>Zadavatel:</t>
  </si>
  <si>
    <t>IČ:</t>
  </si>
  <si>
    <t>Město Kaznějov</t>
  </si>
  <si>
    <t>DIČ:</t>
  </si>
  <si>
    <t>Účastník:</t>
  </si>
  <si>
    <t>Vyplň údaj</t>
  </si>
  <si>
    <t>Projektant:</t>
  </si>
  <si>
    <t>Ing. Jiří Presl</t>
  </si>
  <si>
    <t>Zpracovatel:</t>
  </si>
  <si>
    <t>Roman Mitas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</si>
  <si>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</si>
  <si>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</si>
  <si>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</si>
  <si>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</si>
  <si>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</si>
  <si>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</si>
  <si>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</si>
  <si>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</si>
  <si>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</si>
  <si>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</si>
  <si>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</si>
  <si>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</si>
  <si>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</si>
  <si>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</si>
  <si>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</si>
  <si>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</si>
  <si>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</si>
  <si>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</si>
  <si>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</si>
  <si>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</si>
  <si>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</si>
  <si>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</si>
  <si>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</si>
  <si>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</si>
  <si>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</si>
  <si>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</si>
  <si>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</si>
  <si>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</si>
  <si>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</si>
  <si>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</si>
  <si>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</si>
  <si>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</si>
  <si>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</si>
  <si>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</si>
  <si>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</si>
  <si>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</si>
  <si>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</si>
  <si>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</si>
  <si>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</si>
  <si>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</si>
  <si>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</si>
  <si>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</si>
  <si>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náklady</t>
  </si>
  <si>
    <t>VON</t>
  </si>
  <si>
    <t>{f87f4d5a-03b5-4ae5-8f3f-1118de1514da}</t>
  </si>
  <si>
    <t>2</t>
  </si>
  <si>
    <t>01</t>
  </si>
  <si>
    <t>Zpevněné plochy</t>
  </si>
  <si>
    <t>STA</t>
  </si>
  <si>
    <t>{ba392e33-2fa4-4567-b473-ef21e16548bc}</t>
  </si>
  <si>
    <t>02.1</t>
  </si>
  <si>
    <t>Oplocení</t>
  </si>
  <si>
    <t>{e5fccb95-fc85-40fb-b252-1564e68c9a32}</t>
  </si>
  <si>
    <t>03</t>
  </si>
  <si>
    <t>Ocelový přístřešek 4pole</t>
  </si>
  <si>
    <t>{c7c4c13b-2884-4f07-b0a1-38faee59bb45}</t>
  </si>
  <si>
    <t>04</t>
  </si>
  <si>
    <t>Ocelový přístřešek 3pole</t>
  </si>
  <si>
    <t>{623a5a85-98c4-4694-82a4-732aac4db08d}</t>
  </si>
  <si>
    <t>05</t>
  </si>
  <si>
    <t>Váha</t>
  </si>
  <si>
    <t>{1025ebb3-2da4-422b-bcaf-81f003baf3fb}</t>
  </si>
  <si>
    <t>06</t>
  </si>
  <si>
    <t>Elektroinstalace</t>
  </si>
  <si>
    <t>{029a9a4b-fe84-44dd-8d1e-1c881fa13c84}</t>
  </si>
  <si>
    <t>07</t>
  </si>
  <si>
    <t>Kamerový systém</t>
  </si>
  <si>
    <t>{309fc513-4a0c-4c6c-aab2-d468c9b2d8da}</t>
  </si>
  <si>
    <t>08</t>
  </si>
  <si>
    <t>Vodovodní přípojka</t>
  </si>
  <si>
    <t>{c0a8d89d-d638-4768-aaa3-ee77282275ce}</t>
  </si>
  <si>
    <t>09</t>
  </si>
  <si>
    <t>Vybavení</t>
  </si>
  <si>
    <t>{26dda5cf-b93b-46ec-abbc-1ca45ecd620b}</t>
  </si>
  <si>
    <t>KRYCÍ LIST SOUPISU PRACÍ</t>
  </si>
  <si>
    <t>Objekt:</t>
  </si>
  <si>
    <t>00 - Vedlejší náklady</t>
  </si>
  <si>
    <t xml:space="preserve"> 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</si>
  <si>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</si>
  <si>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</si>
  <si>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</si>
  <si>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</si>
  <si>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</si>
  <si>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</si>
  <si>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</si>
  <si>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</si>
  <si>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</si>
  <si>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</si>
  <si>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</si>
  <si>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</si>
  <si>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</si>
  <si>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</si>
  <si>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</si>
  <si>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</si>
  <si>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</si>
  <si>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</si>
  <si>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</si>
  <si>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</si>
  <si>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</si>
  <si>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</si>
  <si>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</si>
  <si>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030001000</t>
  </si>
  <si>
    <t>Zařízení staveniště</t>
  </si>
  <si>
    <t>Kč</t>
  </si>
  <si>
    <t>CS ÚRS 2023 02</t>
  </si>
  <si>
    <t>1024</t>
  </si>
  <si>
    <t>882711285</t>
  </si>
  <si>
    <t>Online PSC</t>
  </si>
  <si>
    <t>https://podminky.urs.cz/item/CS_URS_2023_02/030001000</t>
  </si>
  <si>
    <t>045002000</t>
  </si>
  <si>
    <t>Kompletační a koordinační činnost</t>
  </si>
  <si>
    <t>-156293455</t>
  </si>
  <si>
    <t>https://podminky.urs.cz/item/CS_URS_2023_02/045002000</t>
  </si>
  <si>
    <t>3</t>
  </si>
  <si>
    <t>013203000</t>
  </si>
  <si>
    <t>Dokumentace stavby bez rozlišení - výrobní</t>
  </si>
  <si>
    <t>484675054</t>
  </si>
  <si>
    <t>https://podminky.urs.cz/item/CS_URS_2023_02/013203000</t>
  </si>
  <si>
    <t>4</t>
  </si>
  <si>
    <t>012103000</t>
  </si>
  <si>
    <t>Geodetické práce před výstavbou</t>
  </si>
  <si>
    <t>235144257</t>
  </si>
  <si>
    <t>https://podminky.urs.cz/item/CS_URS_2023_02/012103000</t>
  </si>
  <si>
    <t>01 - Zpevněné plochy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</si>
  <si>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</si>
  <si>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</si>
  <si>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</si>
  <si>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</si>
  <si>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</si>
  <si>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</si>
  <si>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96 - Bourání konstrukcí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</si>
  <si>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</si>
  <si>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</si>
  <si>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</si>
  <si>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</si>
  <si>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</si>
  <si>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112101101</t>
  </si>
  <si>
    <t>Odstranění stromů s odřezáním kmene a s odvětvením listnatých, průměru kmene přes 100 do 300 mm</t>
  </si>
  <si>
    <t>kus</t>
  </si>
  <si>
    <t>-1180421765</t>
  </si>
  <si>
    <t>https://podminky.urs.cz/item/CS_URS_2023_02/112101101</t>
  </si>
  <si>
    <t>112201111</t>
  </si>
  <si>
    <t>Odstranění pařezu v rovině nebo na svahu do 1:5 o průměru pařezu na řezné ploše do 200 mm</t>
  </si>
  <si>
    <t>-1744807151</t>
  </si>
  <si>
    <t>https://podminky.urs.cz/item/CS_URS_2023_02/112201111</t>
  </si>
  <si>
    <t>121151123</t>
  </si>
  <si>
    <t>Sejmutí ornice strojně při souvislé ploše přes 500 m2, tl. vrstvy do 200 mm</t>
  </si>
  <si>
    <t>m2</t>
  </si>
  <si>
    <t>-1807898805</t>
  </si>
  <si>
    <t>https://podminky.urs.cz/item/CS_URS_2023_02/121151123</t>
  </si>
  <si>
    <t>122251105</t>
  </si>
  <si>
    <t>Odkopávky a prokopávky nezapažené strojně v hornině třídy těžitelnosti I skupiny 3 přes 500 do 1 000 m3</t>
  </si>
  <si>
    <t>m3</t>
  </si>
  <si>
    <t>-1224058767</t>
  </si>
  <si>
    <t>https://podminky.urs.cz/item/CS_URS_2023_02/122251105</t>
  </si>
  <si>
    <t>VV</t>
  </si>
  <si>
    <t>htú -0,43</t>
  </si>
  <si>
    <t>True</t>
  </si>
  <si>
    <t>1643*0,43</t>
  </si>
  <si>
    <t>131251102</t>
  </si>
  <si>
    <t>Hloubení nezapažených jam a zářezů strojně s urovnáním dna do předepsaného profilu a spádu v hornině třídy těžitelnosti I skupiny 3 přes 20 do 50 m3</t>
  </si>
  <si>
    <t>-1888856190</t>
  </si>
  <si>
    <t>https://podminky.urs.cz/item/CS_URS_2023_02/131251102</t>
  </si>
  <si>
    <t>vsak</t>
  </si>
  <si>
    <t>3,5*4*2</t>
  </si>
  <si>
    <t>2*1,5*2</t>
  </si>
  <si>
    <t>Součet</t>
  </si>
  <si>
    <t>6</t>
  </si>
  <si>
    <t>131251104</t>
  </si>
  <si>
    <t>Hloubení nezapažených jam a zářezů strojně s urovnáním dna do předepsaného profilu a spádu v hornině třídy těžitelnosti I skupiny 3 přes 100 do 500 m3</t>
  </si>
  <si>
    <t>-1459082338</t>
  </si>
  <si>
    <t>https://podminky.urs.cz/item/CS_URS_2023_02/131251104</t>
  </si>
  <si>
    <t>htú 0,0</t>
  </si>
  <si>
    <t>1643*0,5*1/2</t>
  </si>
  <si>
    <t>7</t>
  </si>
  <si>
    <t>132254103</t>
  </si>
  <si>
    <t>Hloubení zapažených rýh šířky do 800 mm strojně s urovnáním dna do předepsaného profilu a spádu v hornině třídy těžitelnosti I skupiny 3 přes 50 do 100 m3</t>
  </si>
  <si>
    <t>-118853993</t>
  </si>
  <si>
    <t>https://podminky.urs.cz/item/CS_URS_2023_02/132254103</t>
  </si>
  <si>
    <t>drenáž</t>
  </si>
  <si>
    <t>(39+29,28+14,35+30,5)*0,6*0,6</t>
  </si>
  <si>
    <t>(19+14,5+16+7+2)*0,6*0,6</t>
  </si>
  <si>
    <t>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</si>
  <si>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</si>
  <si>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</si>
  <si>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923625442</t>
  </si>
  <si>
    <t>https://podminky.urs.cz/item/CS_URS_2023_02/162251102</t>
  </si>
  <si>
    <t>výkopy</t>
  </si>
  <si>
    <t>706,49+34+410,75+61,787</t>
  </si>
  <si>
    <t>násypy</t>
  </si>
  <si>
    <t>17+410,75</t>
  </si>
  <si>
    <t>vlivem prodloužení opěrné stěny (jiná stavba), vzniká dle projektanta prostor pro uložení zeminy cca 205 m3</t>
  </si>
  <si>
    <t>205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</si>
  <si>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</si>
  <si>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</si>
  <si>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</si>
  <si>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-1362388113</t>
  </si>
  <si>
    <t>https://podminky.urs.cz/item/CS_URS_2023_02/162751117</t>
  </si>
  <si>
    <t>-(17+410,75)</t>
  </si>
  <si>
    <t>-205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</si>
  <si>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</si>
  <si>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</si>
  <si>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891536903</t>
  </si>
  <si>
    <t>https://podminky.urs.cz/item/CS_URS_2023_02/162751119</t>
  </si>
  <si>
    <t>580,277*2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</si>
  <si>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</si>
  <si>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</si>
  <si>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</si>
  <si>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</si>
  <si>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332699629</t>
  </si>
  <si>
    <t>https://podminky.urs.cz/item/CS_URS_2023_02/171201231</t>
  </si>
  <si>
    <t>580,277*1,8 "Přepočtené koeficientem množství</t>
  </si>
  <si>
    <t>12</t>
  </si>
  <si>
    <t>174151101</t>
  </si>
  <si>
    <t>Zásyp sypaninou z jakékoliv horniny strojně s uložením výkopku ve vrstvách se zhutněním jam, šachet, rýh nebo kolem objektů v těchto vykopávkách</t>
  </si>
  <si>
    <t>-1851141083</t>
  </si>
  <si>
    <t>https://podminky.urs.cz/item/CS_URS_2023_02/174151101</t>
  </si>
  <si>
    <t>ze stáv zeminy</t>
  </si>
  <si>
    <t>3,5*4*1</t>
  </si>
  <si>
    <t>2*1,5*1</t>
  </si>
  <si>
    <t>13</t>
  </si>
  <si>
    <t>171151103</t>
  </si>
  <si>
    <t>Uložení sypanin do násypů strojně s rozprostřením sypaniny ve vrstvách a s hrubým urovnáním zhutněných z hornin soudržných jakékoliv třídy těžitelnosti</t>
  </si>
  <si>
    <t>-163077363</t>
  </si>
  <si>
    <t>https://podminky.urs.cz/item/CS_URS_2023_02/171151103</t>
  </si>
  <si>
    <t>14</t>
  </si>
  <si>
    <t>181951112</t>
  </si>
  <si>
    <t>Úprava pláně vyrovnáním výškových rozdílů strojně v hornině třídy těžitelnosti I, skupiny 1 až 3 se zhutněním</t>
  </si>
  <si>
    <t>-2058107524</t>
  </si>
  <si>
    <t>https://podminky.urs.cz/item/CS_URS_2023_02/181951112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</si>
  <si>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</si>
  <si>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</si>
  <si>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</si>
  <si>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1078715509</t>
  </si>
  <si>
    <t>https://podminky.urs.cz/item/CS_URS_2023_02/211531111</t>
  </si>
  <si>
    <t>16</t>
  </si>
  <si>
    <t>211971110</t>
  </si>
  <si>
    <t>Zřízení opláštění výplně z geotextilie odvodňovacích žeber nebo trativodů v rýze nebo zářezu se stěnami šikmými o sklonu do 1:2</t>
  </si>
  <si>
    <t>-1797188978</t>
  </si>
  <si>
    <t>https://podminky.urs.cz/item/CS_URS_2023_02/211971110</t>
  </si>
  <si>
    <t>(39+29,28+14,35+30,5)*2,8</t>
  </si>
  <si>
    <t>(19+14,5+16+7+2)*2,8</t>
  </si>
  <si>
    <t>(3,5*4)*2+(3,5+4)*2*1</t>
  </si>
  <si>
    <t>(2*1,5)*2+(2+1,5)*2*1</t>
  </si>
  <si>
    <t>17</t>
  </si>
  <si>
    <t>M</t>
  </si>
  <si>
    <t>69311068</t>
  </si>
  <si>
    <t>geotextilie netkaná separační, ochranná, filtrační, drenážní PP 300g/m2</t>
  </si>
  <si>
    <t>543165348</t>
  </si>
  <si>
    <t>536,564*1,15 "Přepočtené koeficientem množství</t>
  </si>
  <si>
    <t>18</t>
  </si>
  <si>
    <t>213111111</t>
  </si>
  <si>
    <t>Stabilizace základové spáry zřízením vrstvy z geomříže tkané</t>
  </si>
  <si>
    <t>666889201</t>
  </si>
  <si>
    <t>https://podminky.urs.cz/item/CS_URS_2023_02/213111111</t>
  </si>
  <si>
    <t>19</t>
  </si>
  <si>
    <t>69321064</t>
  </si>
  <si>
    <t>geomříž dvouosá tkaná PES s tahovou pevností podélně 60kN/m příčně 55kN/m</t>
  </si>
  <si>
    <t>-915276549</t>
  </si>
  <si>
    <t>1643*1,15 "Přepočtené koeficientem množství</t>
  </si>
  <si>
    <t>20</t>
  </si>
  <si>
    <t>213141112</t>
  </si>
  <si>
    <t>Zřízení vrstvy z geotextilie filtrační, separační, odvodňovací, ochranné, výztužné nebo protierozní v rovině nebo ve sklonu do 1:5, šířky přes 3 do 6 m</t>
  </si>
  <si>
    <t>-2012732123</t>
  </si>
  <si>
    <t>https://podminky.urs.cz/item/CS_URS_2023_02/213141112</t>
  </si>
  <si>
    <t>69311081</t>
  </si>
  <si>
    <t>geotextilie netkaná separační, ochranná, filtrační, drenážní PES 300g/m2</t>
  </si>
  <si>
    <t>1895348017</t>
  </si>
  <si>
    <t>Komunikace pozemní</t>
  </si>
  <si>
    <t>22</t>
  </si>
  <si>
    <t>564821112</t>
  </si>
  <si>
    <t>Podklad ze štěrkodrti ŠD s rozprostřením a zhutněním plochy přes 100 m2, po zhutnění tl. 90 mm</t>
  </si>
  <si>
    <t>-551573146</t>
  </si>
  <si>
    <t>https://podminky.urs.cz/item/CS_URS_2023_02/564821112</t>
  </si>
  <si>
    <t>23</t>
  </si>
  <si>
    <t>564851111</t>
  </si>
  <si>
    <t>Podklad ze štěrkodrti ŠD s rozprostřením a zhutněním plochy přes 100 m2, po zhutnění tl. 150 mm</t>
  </si>
  <si>
    <t>-355873693</t>
  </si>
  <si>
    <t>https://podminky.urs.cz/item/CS_URS_2023_02/564851111</t>
  </si>
  <si>
    <t>24</t>
  </si>
  <si>
    <t>564861111</t>
  </si>
  <si>
    <t>Podklad ze štěrkodrti ŠD s rozprostřením a zhutněním plochy přes 100 m2, po zhutnění tl. 200 mm</t>
  </si>
  <si>
    <t>12108156</t>
  </si>
  <si>
    <t>https://podminky.urs.cz/item/CS_URS_2023_02/564861111</t>
  </si>
  <si>
    <t>25</t>
  </si>
  <si>
    <t>-1915387976</t>
  </si>
  <si>
    <t>26</t>
  </si>
  <si>
    <t>564931411</t>
  </si>
  <si>
    <t>Podklad nebo podsyp z asfaltového recyklátu s rozprostřením a zhutněním plochy přes 100 m2, po zhutnění tl. 90 mm</t>
  </si>
  <si>
    <t>-1672994529</t>
  </si>
  <si>
    <t>https://podminky.urs.cz/item/CS_URS_2023_02/564931411</t>
  </si>
  <si>
    <t>zpevněné plochy</t>
  </si>
  <si>
    <t>1643-123</t>
  </si>
  <si>
    <t>27</t>
  </si>
  <si>
    <t>584121108</t>
  </si>
  <si>
    <t>Osazení silničních dílců ze železového betonu s podkladem z kameniva těženého do tl. 40 mm jakéhokoliv druhu a velikosti, na plochu jednotlivě do 15 m2</t>
  </si>
  <si>
    <t>1400173485</t>
  </si>
  <si>
    <t>https://podminky.urs.cz/item/CS_URS_2023_02/584121108</t>
  </si>
  <si>
    <t>panel plochy</t>
  </si>
  <si>
    <t>4*12+5*12+5*3</t>
  </si>
  <si>
    <t>28</t>
  </si>
  <si>
    <t>59381001</t>
  </si>
  <si>
    <t>panel silniční 3,00x1,20x0,15m</t>
  </si>
  <si>
    <t>1879011113</t>
  </si>
  <si>
    <t>123*0,278 "Přepočtené koeficientem množství</t>
  </si>
  <si>
    <t>Trubní vedení</t>
  </si>
  <si>
    <t>29</t>
  </si>
  <si>
    <t>871228111</t>
  </si>
  <si>
    <t>Kladení drenážního potrubí z plastických hmot do připravené rýhy z tvrdého PVC, průměru přes 90 do 150 mm</t>
  </si>
  <si>
    <t>m</t>
  </si>
  <si>
    <t>1988261933</t>
  </si>
  <si>
    <t>https://podminky.urs.cz/item/CS_URS_2023_02/871228111</t>
  </si>
  <si>
    <t>39+29,28+14,35+30,5</t>
  </si>
  <si>
    <t>19+14,5+16+7+2</t>
  </si>
  <si>
    <t>30</t>
  </si>
  <si>
    <t>28611292</t>
  </si>
  <si>
    <t>trubka drenážní flexibilní neperforovaná PVC-U SN 4 DN 80 pro meliorace, dočasné nebo odlehčovací drenáže</t>
  </si>
  <si>
    <t>2121835313</t>
  </si>
  <si>
    <t>171,63*1,05 "Přepočtené koeficientem množství</t>
  </si>
  <si>
    <t>31</t>
  </si>
  <si>
    <t>895111121</t>
  </si>
  <si>
    <t>Drenážní šachtice normální z betonových dílců DN 600 mm hloubky do 1 m</t>
  </si>
  <si>
    <t>98393295</t>
  </si>
  <si>
    <t>https://podminky.urs.cz/item/CS_URS_2023_02/895111121</t>
  </si>
  <si>
    <t>32</t>
  </si>
  <si>
    <t>895111129</t>
  </si>
  <si>
    <t>Drenážní šachtice normální z betonových dílců DN 600 mm Příplatek k ceně za každý další i započatý 1 m hloubky</t>
  </si>
  <si>
    <t>-1785160695</t>
  </si>
  <si>
    <t>https://podminky.urs.cz/item/CS_URS_2023_02/895111129</t>
  </si>
  <si>
    <t>33</t>
  </si>
  <si>
    <t>0616VD</t>
  </si>
  <si>
    <t>Osazení plastové jímky</t>
  </si>
  <si>
    <t>ks</t>
  </si>
  <si>
    <t>-39879990</t>
  </si>
  <si>
    <t>34</t>
  </si>
  <si>
    <t>0617VD</t>
  </si>
  <si>
    <t>plastová jímka 4,5m3, vč. poklopu</t>
  </si>
  <si>
    <t>-1205714483</t>
  </si>
  <si>
    <t>Ostatní konstrukce a práce, bourání</t>
  </si>
  <si>
    <t>35</t>
  </si>
  <si>
    <t>0614VD</t>
  </si>
  <si>
    <t>Napojení buňky na sítě+izolace</t>
  </si>
  <si>
    <t>715284050</t>
  </si>
  <si>
    <t>96</t>
  </si>
  <si>
    <t>Bourání konstrukcí</t>
  </si>
  <si>
    <t>36</t>
  </si>
  <si>
    <t>961022311</t>
  </si>
  <si>
    <t>Bourání základů ze zdiva smíšeného na jakoukoli maltu</t>
  </si>
  <si>
    <t>1289719103</t>
  </si>
  <si>
    <t>https://podminky.urs.cz/item/CS_URS_2023_02/961022311</t>
  </si>
  <si>
    <t>(7+9,5)*2*0,4*0,8+9,5+(9,5+14)*0,4*0,6</t>
  </si>
  <si>
    <t>37</t>
  </si>
  <si>
    <t>965042141</t>
  </si>
  <si>
    <t>Bourání mazanin betonových nebo z litého asfaltu tl. do 100 mm, plochy přes 4 m2</t>
  </si>
  <si>
    <t>519450890</t>
  </si>
  <si>
    <t>https://podminky.urs.cz/item/CS_URS_2023_02/965042141</t>
  </si>
  <si>
    <t>6,4*9*0,1</t>
  </si>
  <si>
    <t>997</t>
  </si>
  <si>
    <t>Přesun sutě</t>
  </si>
  <si>
    <t>38</t>
  </si>
  <si>
    <t>997013501</t>
  </si>
  <si>
    <t>Odvoz suti a vybouraných hmot na skládku nebo meziskládku se složením, na vzdálenost do 1 km</t>
  </si>
  <si>
    <t>1700009021</t>
  </si>
  <si>
    <t>https://podminky.urs.cz/item/CS_URS_2023_02/997013501</t>
  </si>
  <si>
    <t>39</t>
  </si>
  <si>
    <t>997013509</t>
  </si>
  <si>
    <t>Odvoz suti a vybouraných hmot na skládku nebo meziskládku se složením, na vzdálenost Příplatek k ceně za každý další i započatý 1 km přes 1 km</t>
  </si>
  <si>
    <t>-859098563</t>
  </si>
  <si>
    <t>https://podminky.urs.cz/item/CS_URS_2023_02/997013509</t>
  </si>
  <si>
    <t>40</t>
  </si>
  <si>
    <t>997013861</t>
  </si>
  <si>
    <t>Poplatek za uložení stavebního odpadu na recyklační skládce (skládkovné) z prostého betonu zatříděného do Katalogu odpadů pod kódem 17 01 01</t>
  </si>
  <si>
    <t>-1231051209</t>
  </si>
  <si>
    <t>https://podminky.urs.cz/item/CS_URS_2023_02/997013861</t>
  </si>
  <si>
    <t>998</t>
  </si>
  <si>
    <t>Přesun hmot</t>
  </si>
  <si>
    <t>41</t>
  </si>
  <si>
    <t>998225111</t>
  </si>
  <si>
    <t>Přesun hmot pro komunikace s krytem z kameniva, monolitickým betonovým nebo živičným dopravní vzdálenost do 200 m jakékoliv délky objektu</t>
  </si>
  <si>
    <t>-1466108927</t>
  </si>
  <si>
    <t>https://podminky.urs.cz/item/CS_URS_2023_02/998225111</t>
  </si>
  <si>
    <t>02.1 - Oplocení</t>
  </si>
  <si>
    <t xml:space="preserve">    3 - Svislé a kompletní konstrukce</t>
  </si>
  <si>
    <t xml:space="preserve">    4 - Vodorovné konstrukce</t>
  </si>
  <si>
    <t>PSV - Práce a dodávky PSV</t>
  </si>
  <si>
    <t xml:space="preserve">    711 - Izolace proti vodě, vlhkosti a plynům</t>
  </si>
  <si>
    <t>132251254</t>
  </si>
  <si>
    <t>Hloubení nezapažených rýh šířky přes 800 do 2 000 mm strojně s urovnáním dna do předepsaného profilu a spádu v hornině třídy těžitelnosti I skupiny 3 přes 100 do 500 m3</t>
  </si>
  <si>
    <t>-1952499430</t>
  </si>
  <si>
    <t>https://podminky.urs.cz/item/CS_URS_2023_02/132251254</t>
  </si>
  <si>
    <t>oz a1-4</t>
  </si>
  <si>
    <t>(2,48+1,15)*1/2*(1,1+1,2)*4,6</t>
  </si>
  <si>
    <t>(1,96+1,05)*1/2*(1+1,2)*4,05</t>
  </si>
  <si>
    <t>(1,2+1,05)*1/2*(0,6+1,2)*4,16*2</t>
  </si>
  <si>
    <t>oz a5-6</t>
  </si>
  <si>
    <t>(0,96+1,05)*1/2*(0,5+1,2)*8,2</t>
  </si>
  <si>
    <t>(0,96+1)*1/2*(0,9+1,2)*4,1</t>
  </si>
  <si>
    <t>oz b</t>
  </si>
  <si>
    <t>(1,76+1,09)*1/2*(0,9+1,2)*14</t>
  </si>
  <si>
    <t>oz c1-3</t>
  </si>
  <si>
    <t>0,95*(1,1+1,2)*22,3</t>
  </si>
  <si>
    <t>(1,09+1)*1/2*(1+1,2)*8,3</t>
  </si>
  <si>
    <t>0,99*(1+1,2)*7,2</t>
  </si>
  <si>
    <t>oz d1-2</t>
  </si>
  <si>
    <t>0,99*(1+1,2)*9</t>
  </si>
  <si>
    <t>0,99*(1+1,2)*12</t>
  </si>
  <si>
    <t>oz d3-4</t>
  </si>
  <si>
    <t>(1,02+1,95)*1/2*(0,9+1,2)*8</t>
  </si>
  <si>
    <t>(1,02+1,7)*1/2*(0,9+1,2)*10</t>
  </si>
  <si>
    <t>oz e</t>
  </si>
  <si>
    <t>(1,21+1,05)*1/2*(0,5+1,2)*14</t>
  </si>
  <si>
    <t>133251101</t>
  </si>
  <si>
    <t>Hloubení nezapažených šachet strojně v hornině třídy těžitelnosti I skupiny 3 do 20 m3</t>
  </si>
  <si>
    <t>-1585052330</t>
  </si>
  <si>
    <t>https://podminky.urs.cz/item/CS_URS_2023_02/133251101</t>
  </si>
  <si>
    <t>oplocení f</t>
  </si>
  <si>
    <t>0,9*0,5*0,5*5</t>
  </si>
  <si>
    <t>požár zed</t>
  </si>
  <si>
    <t>0,9*0,5*0,5*3</t>
  </si>
  <si>
    <t>vrata, vrátka</t>
  </si>
  <si>
    <t>0,9*0,37*0,37*4</t>
  </si>
  <si>
    <t>drátěné oplocení</t>
  </si>
  <si>
    <t>0,9*0,3*0,3*12</t>
  </si>
  <si>
    <t>1445389736</t>
  </si>
  <si>
    <t>323,432+3,265</t>
  </si>
  <si>
    <t>241,158</t>
  </si>
  <si>
    <t>-125618390</t>
  </si>
  <si>
    <t>-241,158</t>
  </si>
  <si>
    <t>1075196661</t>
  </si>
  <si>
    <t>-1457245451</t>
  </si>
  <si>
    <t>85,539*1,8 "Přepočtené koeficientem množství</t>
  </si>
  <si>
    <t>-1221772797</t>
  </si>
  <si>
    <t>-(0,45*1,1+0,25*8*0,3)*4,6</t>
  </si>
  <si>
    <t>-(0,45*1+0,25*6*0,3)*4,05</t>
  </si>
  <si>
    <t>-(0,45*0,6+0,25*3*0,3)*4,16*2</t>
  </si>
  <si>
    <t>-(0,45*0,5+0,25*2*0,3)*8,2</t>
  </si>
  <si>
    <t>(0,45*0,9+0,25*2*0,3)*4,1</t>
  </si>
  <si>
    <t>-(0,5*0,9+0,25*4*0,3)*14</t>
  </si>
  <si>
    <t>-(0,45*1,1+0,25*2*0,3)*22,3</t>
  </si>
  <si>
    <t>-(0,45*1+0,25*2*0,3)*8,3</t>
  </si>
  <si>
    <t>-(0,45*1+0,25*2*0,3)*7,2</t>
  </si>
  <si>
    <t>-(0,45*1+0,25*2*0,3)*9</t>
  </si>
  <si>
    <t>-(0,45*1+0,25*2*0,3)*12</t>
  </si>
  <si>
    <t>-(0,45*0,9+0,25*2*0,3)*8</t>
  </si>
  <si>
    <t>-(0,45*0,9+0,25*2*0,3)*10</t>
  </si>
  <si>
    <t>-(0,45*0,5+0,25*2,5)*14</t>
  </si>
  <si>
    <t>-611961435</t>
  </si>
  <si>
    <t>(1,1+1,2)*4,6</t>
  </si>
  <si>
    <t>(1+1,2)*4,05</t>
  </si>
  <si>
    <t>(0,6+1,2)*4,16*2</t>
  </si>
  <si>
    <t>(0,5+1,2)*8,2</t>
  </si>
  <si>
    <t>(0,9+1,2)*4,1</t>
  </si>
  <si>
    <t>(0,9+1,2)*14</t>
  </si>
  <si>
    <t>(1,1+1,2)*22,3</t>
  </si>
  <si>
    <t>(1+1,2)*8,3</t>
  </si>
  <si>
    <t>(1+1,2)*7,2</t>
  </si>
  <si>
    <t>(1+1,2)*9</t>
  </si>
  <si>
    <t>(1+1,2)*12</t>
  </si>
  <si>
    <t>(0,9+1,2)*8</t>
  </si>
  <si>
    <t>(0,9+1,2)*10</t>
  </si>
  <si>
    <t>(0,5+1,2)*14</t>
  </si>
  <si>
    <t>273313611</t>
  </si>
  <si>
    <t>Základy z betonu prostého desky z betonu kamenem neprokládaného tř. C 16/20</t>
  </si>
  <si>
    <t>-1749528663</t>
  </si>
  <si>
    <t>https://podminky.urs.cz/item/CS_URS_2023_02/273313611</t>
  </si>
  <si>
    <t>podklad beton</t>
  </si>
  <si>
    <t>0,05*1,1*4,6</t>
  </si>
  <si>
    <t>0,05*1*4,05</t>
  </si>
  <si>
    <t>0,05*0,6*4,16*2</t>
  </si>
  <si>
    <t>0,05*0,5*8,2</t>
  </si>
  <si>
    <t>0,05*0,9*4,1</t>
  </si>
  <si>
    <t>0,05*0,9*14</t>
  </si>
  <si>
    <t>0,05*1,1*22,3</t>
  </si>
  <si>
    <t>0,05*1*8,3</t>
  </si>
  <si>
    <t>0,05*1*7,2</t>
  </si>
  <si>
    <t>0,05*1*9</t>
  </si>
  <si>
    <t>0,05*1*12</t>
  </si>
  <si>
    <t>0,05*0,9*8</t>
  </si>
  <si>
    <t>0,05*0,9*10</t>
  </si>
  <si>
    <t>0,05*0,5*14</t>
  </si>
  <si>
    <t>274321411</t>
  </si>
  <si>
    <t>Základy z betonu železového (bez výztuže) pasy z betonu bez zvláštních nároků na prostředí tř. C 20/25</t>
  </si>
  <si>
    <t>1809288727</t>
  </si>
  <si>
    <t>https://podminky.urs.cz/item/CS_URS_2023_02/274321411</t>
  </si>
  <si>
    <t>0,4*1,1*4,6</t>
  </si>
  <si>
    <t>0,4*1*4,05</t>
  </si>
  <si>
    <t>0,4*0,6*4,16*2</t>
  </si>
  <si>
    <t>0,4*0,5*8,2</t>
  </si>
  <si>
    <t>0,4*0,9*4,1</t>
  </si>
  <si>
    <t>0,45*0,9*14</t>
  </si>
  <si>
    <t>0,4*1,1*22,3</t>
  </si>
  <si>
    <t>0,4*1*8,3</t>
  </si>
  <si>
    <t>0,4*1*7,2</t>
  </si>
  <si>
    <t>0,4*1*9</t>
  </si>
  <si>
    <t>0,4*1*12</t>
  </si>
  <si>
    <t>0,4*0,9*8</t>
  </si>
  <si>
    <t>0,4*0,9*10</t>
  </si>
  <si>
    <t>0,4*0,5*14</t>
  </si>
  <si>
    <t>274351121</t>
  </si>
  <si>
    <t>Bednění základů pasů rovné zřízení</t>
  </si>
  <si>
    <t>1477835251</t>
  </si>
  <si>
    <t>https://podminky.urs.cz/item/CS_URS_2023_02/274351121</t>
  </si>
  <si>
    <t>0,45*2*4,6</t>
  </si>
  <si>
    <t>0,45*2*4,05</t>
  </si>
  <si>
    <t>0,45*2*4,16*2</t>
  </si>
  <si>
    <t>0,45*2*8,2</t>
  </si>
  <si>
    <t>0,45*2*4,1</t>
  </si>
  <si>
    <t>0,5*2*14</t>
  </si>
  <si>
    <t>0,45*2*22,3</t>
  </si>
  <si>
    <t>0,45*2*8,3</t>
  </si>
  <si>
    <t>0,45*2*7,2</t>
  </si>
  <si>
    <t>0,45*2*9</t>
  </si>
  <si>
    <t>0,45*2*12</t>
  </si>
  <si>
    <t>0,45*2*8</t>
  </si>
  <si>
    <t>0,45*2*10</t>
  </si>
  <si>
    <t>0,45*2*14</t>
  </si>
  <si>
    <t>274351122</t>
  </si>
  <si>
    <t>Bednění základů pasů rovné odstranění</t>
  </si>
  <si>
    <t>1036786301</t>
  </si>
  <si>
    <t>https://podminky.urs.cz/item/CS_URS_2023_02/274351122</t>
  </si>
  <si>
    <t>274353122</t>
  </si>
  <si>
    <t>Bednění kotevních otvorů a prostupů v základových konstrukcích v pasech včetně polohového zajištění a odbednění, popř. ztraceného bednění z pletiva apod. průřezu přes 0,02 do 0,05 m2, hl. přes 0,50 do 1,00 m</t>
  </si>
  <si>
    <t>1277026518</t>
  </si>
  <si>
    <t>https://podminky.urs.cz/item/CS_URS_2023_02/274353122</t>
  </si>
  <si>
    <t>275313711</t>
  </si>
  <si>
    <t>Základy z betonu prostého patky a bloky z betonu kamenem neprokládaného tř. C 20/25</t>
  </si>
  <si>
    <t>-1544806519</t>
  </si>
  <si>
    <t>https://podminky.urs.cz/item/CS_URS_2023_02/275313711</t>
  </si>
  <si>
    <t>279113144</t>
  </si>
  <si>
    <t>Základové zdi z tvárnic ztraceného bednění včetně výplně z betonu bez zvláštních nároků na vliv prostředí třídy C 20/25, tloušťky zdiva přes 250 do 300 mm</t>
  </si>
  <si>
    <t>-1789599140</t>
  </si>
  <si>
    <t>https://podminky.urs.cz/item/CS_URS_2023_02/279113144</t>
  </si>
  <si>
    <t>2,25*4,6</t>
  </si>
  <si>
    <t>1,75*4,05</t>
  </si>
  <si>
    <t>0,75*4,16*2</t>
  </si>
  <si>
    <t>1*8,2</t>
  </si>
  <si>
    <t>1,25*4,1</t>
  </si>
  <si>
    <t>1,5*14</t>
  </si>
  <si>
    <t>2,25*22,3</t>
  </si>
  <si>
    <t>2*8,3</t>
  </si>
  <si>
    <t>2*7,2</t>
  </si>
  <si>
    <t>1,75*9</t>
  </si>
  <si>
    <t>2*12</t>
  </si>
  <si>
    <t>1,5*8</t>
  </si>
  <si>
    <t>1,25*10</t>
  </si>
  <si>
    <t>1*14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</si>
  <si>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</si>
  <si>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</si>
  <si>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30539884</t>
  </si>
  <si>
    <t>https://podminky.urs.cz/item/CS_URS_2023_02/279361821</t>
  </si>
  <si>
    <t>výpis</t>
  </si>
  <si>
    <t>4225,31*1,1/1000</t>
  </si>
  <si>
    <t>Svislé a kompletní konstrukce</t>
  </si>
  <si>
    <t>338121123</t>
  </si>
  <si>
    <t>Osazování sloupků a vzpěr plotových železobetonových se zabetonováním patky, o objemu do 0,15 m3</t>
  </si>
  <si>
    <t>406644039</t>
  </si>
  <si>
    <t>https://podminky.urs.cz/item/CS_URS_2023_02/338121123</t>
  </si>
  <si>
    <t>59+12</t>
  </si>
  <si>
    <t>59201</t>
  </si>
  <si>
    <t>sloupek beton. 12x11x2200</t>
  </si>
  <si>
    <t>-381056616</t>
  </si>
  <si>
    <t>11+8+16+20+4</t>
  </si>
  <si>
    <t>59*1,02 "Přepočtené koeficientem množství</t>
  </si>
  <si>
    <t>59202</t>
  </si>
  <si>
    <t>sloupek beton. 12x11x2700</t>
  </si>
  <si>
    <t>413357943</t>
  </si>
  <si>
    <t>4+5+3</t>
  </si>
  <si>
    <t>12*1,02 "Přepočtené koeficientem množství</t>
  </si>
  <si>
    <t>338171123</t>
  </si>
  <si>
    <t>Montáž sloupků a vzpěr plotových ocelových trubkových nebo profilovaných výšky přes 2 do 2,6 m se zabetonováním do 0,08 m3 do připravených jamek</t>
  </si>
  <si>
    <t>2132650112</t>
  </si>
  <si>
    <t>https://podminky.urs.cz/item/CS_URS_2023_02/338171123</t>
  </si>
  <si>
    <t>12+6</t>
  </si>
  <si>
    <t>55342255</t>
  </si>
  <si>
    <t>sloupek plotový průběžný Pz a komaxitový 2500/38x1,5mm</t>
  </si>
  <si>
    <t>-1760884722</t>
  </si>
  <si>
    <t>55342272</t>
  </si>
  <si>
    <t>vzpěra plotová 38x1,5mm včetně krytky s uchem 2000mm</t>
  </si>
  <si>
    <t>844117447</t>
  </si>
  <si>
    <t>6*1,02 "Přepočtené koeficientem množství</t>
  </si>
  <si>
    <t>338171123.1</t>
  </si>
  <si>
    <t>Montáž sloupků a vzpěr plotových ocelových trubkových nebo profilovaných výšky přes 2,6 m se zabetonováním do 0,15 m3 do připravených jamek</t>
  </si>
  <si>
    <t>-14848055</t>
  </si>
  <si>
    <t>55301</t>
  </si>
  <si>
    <t>sloupek ocelový 133/133/3200, vč povrch úpravy</t>
  </si>
  <si>
    <t>793067721</t>
  </si>
  <si>
    <t>348101210</t>
  </si>
  <si>
    <t>Osazení vrat nebo vrátek k oplocení na sloupky ocelové, plochy jednotlivě do 2 m2</t>
  </si>
  <si>
    <t>-175441635</t>
  </si>
  <si>
    <t>https://podminky.urs.cz/item/CS_URS_2023_02/348101210</t>
  </si>
  <si>
    <t>0203VD</t>
  </si>
  <si>
    <t>ocelová branka, dřev. výplň, kování, povrch úprava, vel.1000/2000</t>
  </si>
  <si>
    <t>-441032662</t>
  </si>
  <si>
    <t>348101260</t>
  </si>
  <si>
    <t>Osazení vrat nebo vrátek k oplocení na sloupky ocelové, plochy jednotlivě přes 10 do 15 m2</t>
  </si>
  <si>
    <t>442761626</t>
  </si>
  <si>
    <t>https://podminky.urs.cz/item/CS_URS_2023_02/348101260</t>
  </si>
  <si>
    <t>020211VD</t>
  </si>
  <si>
    <t>ocelová vrata, dřevěná výplň, kování, povrch úprava, vel.6000/2000</t>
  </si>
  <si>
    <t>Ks</t>
  </si>
  <si>
    <t>-1707449552</t>
  </si>
  <si>
    <t>348171135</t>
  </si>
  <si>
    <t>Montáž oplocení z dílců kovových rámových, na ocelové sloupky, výšky přes 2,0 m</t>
  </si>
  <si>
    <t>1366482802</t>
  </si>
  <si>
    <t>https://podminky.urs.cz/item/CS_URS_2023_02/348171135</t>
  </si>
  <si>
    <t>030255VD</t>
  </si>
  <si>
    <t>ocel plot dílec, dřev výpln, povrch úprava, vel.728/2000</t>
  </si>
  <si>
    <t>-466203960</t>
  </si>
  <si>
    <t>348401120</t>
  </si>
  <si>
    <t>Montáž oplocení z pletiva strojového s napínacími dráty do 1,6 m</t>
  </si>
  <si>
    <t>1979215999</t>
  </si>
  <si>
    <t>https://podminky.urs.cz/item/CS_URS_2023_02/348401120</t>
  </si>
  <si>
    <t>drátěný plot</t>
  </si>
  <si>
    <t>3+12,72+13,16</t>
  </si>
  <si>
    <t>31327505</t>
  </si>
  <si>
    <t>pletivo drátěné plastifikované se čtvercovými oky 50/2,7 mm v 1600mm</t>
  </si>
  <si>
    <t>-177904764</t>
  </si>
  <si>
    <t>28,88*1,05 "Přepočtené koeficientem množství</t>
  </si>
  <si>
    <t>348121221</t>
  </si>
  <si>
    <t>Osazení podhrabových desek na ocelové sloupky, délky desek přes 2 do 3 m</t>
  </si>
  <si>
    <t>1654195808</t>
  </si>
  <si>
    <t>https://podminky.urs.cz/item/CS_URS_2023_02/348121221</t>
  </si>
  <si>
    <t>59232541.1</t>
  </si>
  <si>
    <t>betonová podhrabová deska 2950x300x50mm</t>
  </si>
  <si>
    <t>-708269621</t>
  </si>
  <si>
    <t>10*1,02 "Přepočtené koeficientem množství</t>
  </si>
  <si>
    <t>59232545</t>
  </si>
  <si>
    <t>držák podhrabové desky typ H pro sloupek D 60-70mm výšky 300mm průběžný povrchová úprava žárový zinek</t>
  </si>
  <si>
    <t>1529146045</t>
  </si>
  <si>
    <t>59232550</t>
  </si>
  <si>
    <t>držák podhrabové desky typ U výšky 300mm koncový povrchová úprava žárový zinek</t>
  </si>
  <si>
    <t>2040274140</t>
  </si>
  <si>
    <t>348121121.1</t>
  </si>
  <si>
    <t>Osazování desek plotových železobetonových prefabrikovaných do drážek předem osazených sloupků na cementovou maltu se zatřením ložných a styčných spár, při rozměru desek 500x45x2000 mm</t>
  </si>
  <si>
    <t>668256073</t>
  </si>
  <si>
    <t>14*3+7*3+15*3+19*3+3*3+4*4+2*4</t>
  </si>
  <si>
    <t>59203</t>
  </si>
  <si>
    <t>plotová deska jednostr.2000x500x45</t>
  </si>
  <si>
    <t>-2128795684</t>
  </si>
  <si>
    <t>198*1,02 "Přepočtené koeficientem množství</t>
  </si>
  <si>
    <t>Vodorovné konstrukce</t>
  </si>
  <si>
    <t>417321414</t>
  </si>
  <si>
    <t>Ztužující pásy a věnce z betonu železového (bez výztuže) tř. C 20/25</t>
  </si>
  <si>
    <t>-641816852</t>
  </si>
  <si>
    <t>https://podminky.urs.cz/item/CS_URS_2023_02/417321414</t>
  </si>
  <si>
    <t>5,9</t>
  </si>
  <si>
    <t>42</t>
  </si>
  <si>
    <t>417351115</t>
  </si>
  <si>
    <t>Bednění bočnic ztužujících pásů a věnců včetně vzpěr zřízení</t>
  </si>
  <si>
    <t>-1149754222</t>
  </si>
  <si>
    <t>https://podminky.urs.cz/item/CS_URS_2023_02/417351115</t>
  </si>
  <si>
    <t>0,15*2*131,07</t>
  </si>
  <si>
    <t>43</t>
  </si>
  <si>
    <t>417351116</t>
  </si>
  <si>
    <t>Bednění bočnic ztužujících pásů a věnců včetně vzpěr odstranění</t>
  </si>
  <si>
    <t>640839576</t>
  </si>
  <si>
    <t>https://podminky.urs.cz/item/CS_URS_2023_02/417351116</t>
  </si>
  <si>
    <t>44</t>
  </si>
  <si>
    <t>417361821</t>
  </si>
  <si>
    <t>Výztuž ztužujících pásů a věnců z betonářské oceli 10 505 (R) nebo BSt 500</t>
  </si>
  <si>
    <t>2045226701</t>
  </si>
  <si>
    <t>https://podminky.urs.cz/item/CS_URS_2023_02/417361821</t>
  </si>
  <si>
    <t>640,15*1,1/1000</t>
  </si>
  <si>
    <t>45</t>
  </si>
  <si>
    <t>998152111</t>
  </si>
  <si>
    <t>Přesun hmot pro zdi a valy samostatné montované z dílců železobetonových nebo z předpjatého betonu vodorovná dopravní vzdálenost do 50 m, pro zdi výšky do 12 m</t>
  </si>
  <si>
    <t>-887772393</t>
  </si>
  <si>
    <t>https://podminky.urs.cz/item/CS_URS_2023_02/998152111</t>
  </si>
  <si>
    <t>PSV</t>
  </si>
  <si>
    <t>Práce a dodávky PSV</t>
  </si>
  <si>
    <t>711</t>
  </si>
  <si>
    <t>Izolace proti vodě, vlhkosti a plynům</t>
  </si>
  <si>
    <t>46</t>
  </si>
  <si>
    <t>711161212</t>
  </si>
  <si>
    <t>Izolace proti zemní vlhkosti a beztlakové vodě nopovými fóliemi na ploše svislé S vrstva ochranná, odvětrávací a drenážní výška nopku 8,0 mm, tl. fólie do 0,6 mm</t>
  </si>
  <si>
    <t>-1790932518</t>
  </si>
  <si>
    <t>https://podminky.urs.cz/item/CS_URS_2023_02/711161212</t>
  </si>
  <si>
    <t>(35+18+60+60+9)*1,15</t>
  </si>
  <si>
    <t>47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</si>
  <si>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</si>
  <si>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</si>
  <si>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</si>
  <si>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-1324936575</t>
  </si>
  <si>
    <t>https://podminky.urs.cz/item/CS_URS_2023_02/998711201</t>
  </si>
  <si>
    <t>03 - Ocelový přístřešek 4pole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</si>
  <si>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</si>
  <si>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</si>
  <si>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</si>
  <si>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</si>
  <si>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641677220</t>
  </si>
  <si>
    <t>htú -0,45</t>
  </si>
  <si>
    <t>18,75*7,75*0,45</t>
  </si>
  <si>
    <t>-1619248003</t>
  </si>
  <si>
    <t>patky</t>
  </si>
  <si>
    <t>0,45*1,95*1,95*10</t>
  </si>
  <si>
    <t>-1061812833</t>
  </si>
  <si>
    <t>65,391+17,111</t>
  </si>
  <si>
    <t>14,58</t>
  </si>
  <si>
    <t>-818940420</t>
  </si>
  <si>
    <t>-14,58</t>
  </si>
  <si>
    <t>-287654768</t>
  </si>
  <si>
    <t>-2123025423</t>
  </si>
  <si>
    <t>67,922*1,8 "Přepočtené koeficientem množství</t>
  </si>
  <si>
    <t>-1458949698</t>
  </si>
  <si>
    <t>-0,45*0,75*0,75*10</t>
  </si>
  <si>
    <t>704967278</t>
  </si>
  <si>
    <t>18,75*7,75</t>
  </si>
  <si>
    <t>275321411</t>
  </si>
  <si>
    <t>Základy z betonu železového (bez výztuže) patky z betonu bez zvláštních nároků na prostředí tř. C 20/25</t>
  </si>
  <si>
    <t>1791797118</t>
  </si>
  <si>
    <t>https://podminky.urs.cz/item/CS_URS_2023_02/275321411</t>
  </si>
  <si>
    <t>0,75*0,75*0,75*10</t>
  </si>
  <si>
    <t>275351121</t>
  </si>
  <si>
    <t>Bednění základů patek zřízení</t>
  </si>
  <si>
    <t>2026825221</t>
  </si>
  <si>
    <t>https://podminky.urs.cz/item/CS_URS_2023_02/275351121</t>
  </si>
  <si>
    <t>0,75*0,75*4*10</t>
  </si>
  <si>
    <t>275351122</t>
  </si>
  <si>
    <t>Bednění základů patek odstranění</t>
  </si>
  <si>
    <t>-1852789420</t>
  </si>
  <si>
    <t>https://podminky.urs.cz/item/CS_URS_2023_02/275351122</t>
  </si>
  <si>
    <t>275362021</t>
  </si>
  <si>
    <t>Výztuž základů patek ze svařovaných sítí z drátů typu KARI</t>
  </si>
  <si>
    <t>-1057948400</t>
  </si>
  <si>
    <t>https://podminky.urs.cz/item/CS_URS_2023_02/275362021</t>
  </si>
  <si>
    <t>0,75*0,75*5*3,03*1,1/1000*10</t>
  </si>
  <si>
    <t>1234520040</t>
  </si>
  <si>
    <t>zpevněná plocha</t>
  </si>
  <si>
    <t>18,75*7,75*2</t>
  </si>
  <si>
    <t>581121115</t>
  </si>
  <si>
    <t>Kryt cementobetonový silničních komunikací skupiny CB I tl. 150 mm</t>
  </si>
  <si>
    <t>339967918</t>
  </si>
  <si>
    <t>https://podminky.urs.cz/item/CS_URS_2023_02/581121115</t>
  </si>
  <si>
    <t>631351101</t>
  </si>
  <si>
    <t>Bednění v podlahách rýh a hran zřízení</t>
  </si>
  <si>
    <t>-1054088220</t>
  </si>
  <si>
    <t>https://podminky.urs.cz/item/CS_URS_2023_02/631351101</t>
  </si>
  <si>
    <t>(18,75+7,75)*0,15*2</t>
  </si>
  <si>
    <t>631351102</t>
  </si>
  <si>
    <t>Bednění v podlahách rýh a hran odstranění</t>
  </si>
  <si>
    <t>613190482</t>
  </si>
  <si>
    <t>https://podminky.urs.cz/item/CS_URS_2023_02/631351102</t>
  </si>
  <si>
    <t>919111111</t>
  </si>
  <si>
    <t>Řezání dilatačních spár v čerstvém cementobetonovém krytu příčných nebo podélných, šířky 4 mm, hloubky do 60 mm</t>
  </si>
  <si>
    <t>1525867321</t>
  </si>
  <si>
    <t>https://podminky.urs.cz/item/CS_URS_2023_02/919111111</t>
  </si>
  <si>
    <t>7,75*5+18,75*3</t>
  </si>
  <si>
    <t>919121112</t>
  </si>
  <si>
    <t>Utěsnění dilatačních spár zálivkou za studena v cementobetonovém nebo živičném krytu včetně adhezního nátěru s těsnicím profilem pod zálivkou, pro komůrky šířky 10 mm, hloubky 25 mm</t>
  </si>
  <si>
    <t>2050856923</t>
  </si>
  <si>
    <t>https://podminky.urs.cz/item/CS_URS_2023_02/919121112</t>
  </si>
  <si>
    <t>919716111</t>
  </si>
  <si>
    <t>Ocelová výztuž cementobetonového krytu ze svařovaných sítí hmotnosti do 7,5 kg/m2</t>
  </si>
  <si>
    <t>-2123443757</t>
  </si>
  <si>
    <t>https://podminky.urs.cz/item/CS_URS_2023_02/919716111</t>
  </si>
  <si>
    <t>18,75*7,75*3,03*1,1/1000</t>
  </si>
  <si>
    <t>919732111</t>
  </si>
  <si>
    <t>Úprava povrchu cementobetonového krytu broušením tl. do 2 mm</t>
  </si>
  <si>
    <t>-1990266331</t>
  </si>
  <si>
    <t>https://podminky.urs.cz/item/CS_URS_2023_02/919732111</t>
  </si>
  <si>
    <t>943211111</t>
  </si>
  <si>
    <t>Lešení prostorové rámové lehké pracovní s podlahami s provozním zatížením tř. 3 do 200 kg/m2 výšky do 10 m montáž</t>
  </si>
  <si>
    <t>3267679</t>
  </si>
  <si>
    <t>https://podminky.urs.cz/item/CS_URS_2023_02/943211111</t>
  </si>
  <si>
    <t>(18,75+1*2)*(7,75+1*2)*(3,05+4,465)*1/2</t>
  </si>
  <si>
    <t>943211211</t>
  </si>
  <si>
    <t>Lešení prostorové rámové lehké pracovní s podlahami s provozním zatížením tř. 3 do 200 kg/m2 výšky do 10 m příplatek k ceně za každý den použití</t>
  </si>
  <si>
    <t>1351245885</t>
  </si>
  <si>
    <t>https://podminky.urs.cz/item/CS_URS_2023_02/943211211</t>
  </si>
  <si>
    <t>760,189*30 "Přepočtené koeficientem množství</t>
  </si>
  <si>
    <t>943211811</t>
  </si>
  <si>
    <t>Lešení prostorové rámové lehké pracovní s podlahami s provozním zatížením tř. 3 do 200 kg/m2 výšky do 10 m demontáž</t>
  </si>
  <si>
    <t>-1808209598</t>
  </si>
  <si>
    <t>https://podminky.urs.cz/item/CS_URS_2023_02/943211811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</si>
  <si>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</si>
  <si>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</si>
  <si>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1616999905</t>
  </si>
  <si>
    <t>https://podminky.urs.cz/item/CS_URS_2023_02/998014211</t>
  </si>
  <si>
    <t>721</t>
  </si>
  <si>
    <t>Zdravotechnika - vnitřní kanalizace</t>
  </si>
  <si>
    <t>721242105</t>
  </si>
  <si>
    <t>Lapače střešních splavenin polypropylenové (PP) se svislým odtokem DN 110</t>
  </si>
  <si>
    <t>2066235435</t>
  </si>
  <si>
    <t>https://podminky.urs.cz/item/CS_URS_2023_02/721242105</t>
  </si>
  <si>
    <t>998721201</t>
  </si>
  <si>
    <t>Přesun hmot pro vnitřní kanalizace stanovený procentní sazbou (%) z ceny vodorovná dopravní vzdálenost do 50 m v objektech výšky do 6 m</t>
  </si>
  <si>
    <t>-1755744043</t>
  </si>
  <si>
    <t>https://podminky.urs.cz/item/CS_URS_2023_02/998721201</t>
  </si>
  <si>
    <t>764</t>
  </si>
  <si>
    <t>Konstrukce klempířské</t>
  </si>
  <si>
    <t>764212634</t>
  </si>
  <si>
    <t>Oplechování střešních prvků z pozinkovaného plechu s povrchovou úpravou štítu závětrnou lištou rš 330 mm</t>
  </si>
  <si>
    <t>-1956972675</t>
  </si>
  <si>
    <t>https://podminky.urs.cz/item/CS_URS_2023_02/764212634</t>
  </si>
  <si>
    <t>18,75+9,18*2</t>
  </si>
  <si>
    <t>764212664</t>
  </si>
  <si>
    <t>Oplechování střešních prvků z pozinkovaného plechu s povrchovou úpravou okapu střechy rovné okapovým plechem rš 330 mm</t>
  </si>
  <si>
    <t>-1612808181</t>
  </si>
  <si>
    <t>https://podminky.urs.cz/item/CS_URS_2023_02/764212664</t>
  </si>
  <si>
    <t>764511602</t>
  </si>
  <si>
    <t>Žlab podokapní z pozinkovaného plechu s povrchovou úpravou včetně háků a čel půlkruhový rš 330 mm</t>
  </si>
  <si>
    <t>-2092236700</t>
  </si>
  <si>
    <t>https://podminky.urs.cz/item/CS_URS_2023_02/764511602</t>
  </si>
  <si>
    <t>764511642</t>
  </si>
  <si>
    <t>Žlab podokapní z pozinkovaného plechu s povrchovou úpravou včetně háků a čel kotlík oválný (trychtýřový), rš žlabu/průměr svodu 330/100 mm</t>
  </si>
  <si>
    <t>1350872477</t>
  </si>
  <si>
    <t>https://podminky.urs.cz/item/CS_URS_2023_02/764511642</t>
  </si>
  <si>
    <t>764518622</t>
  </si>
  <si>
    <t>Svod z pozinkovaného plechu s upraveným povrchem včetně objímek, kolen a odskoků kruhový, průměru 100 mm</t>
  </si>
  <si>
    <t>-504676906</t>
  </si>
  <si>
    <t>https://podminky.urs.cz/item/CS_URS_2023_02/764518622</t>
  </si>
  <si>
    <t>5,5*2</t>
  </si>
  <si>
    <t>998764201</t>
  </si>
  <si>
    <t>Přesun hmot pro konstrukce klempířské stanovený procentní sazbou (%) z ceny vodorovná dopravní vzdálenost do 50 m v objektech výšky do 6 m</t>
  </si>
  <si>
    <t>256205119</t>
  </si>
  <si>
    <t>https://podminky.urs.cz/item/CS_URS_2023_02/998764201</t>
  </si>
  <si>
    <t>767</t>
  </si>
  <si>
    <t>Konstrukce zámečnické</t>
  </si>
  <si>
    <t>76701</t>
  </si>
  <si>
    <t>Ocelový přístřešek 4pole, vč kotvení, zastřešení</t>
  </si>
  <si>
    <t>2076416199</t>
  </si>
  <si>
    <t>998767201</t>
  </si>
  <si>
    <t>Přesun hmot pro zámečnické konstrukce stanovený procentní sazbou (%) z ceny vodorovná dopravní vzdálenost do 50 m v objektech výšky do 6 m</t>
  </si>
  <si>
    <t>1595264825</t>
  </si>
  <si>
    <t>https://podminky.urs.cz/item/CS_URS_2023_02/998767201</t>
  </si>
  <si>
    <t>783</t>
  </si>
  <si>
    <t>Dokončovací práce - nátěry</t>
  </si>
  <si>
    <t>78301</t>
  </si>
  <si>
    <t>Nátěr zákl. + vrchní, oc. přístř.</t>
  </si>
  <si>
    <t>668478645</t>
  </si>
  <si>
    <t>04 - Ocelový přístřešek 3pole</t>
  </si>
  <si>
    <t>-1059807008</t>
  </si>
  <si>
    <t>14,25*7,75*0,45</t>
  </si>
  <si>
    <t>539984830</t>
  </si>
  <si>
    <t>0,45*1,95*1,95*8</t>
  </si>
  <si>
    <t>-722584966</t>
  </si>
  <si>
    <t>49,697+13,689</t>
  </si>
  <si>
    <t>11,664</t>
  </si>
  <si>
    <t>-274999447</t>
  </si>
  <si>
    <t>-11,664</t>
  </si>
  <si>
    <t>286066335</t>
  </si>
  <si>
    <t>-30549298</t>
  </si>
  <si>
    <t>51,722*1,8 "Přepočtené koeficientem množství</t>
  </si>
  <si>
    <t>-1596684388</t>
  </si>
  <si>
    <t>-0,45*0,75*0,75*8</t>
  </si>
  <si>
    <t>-1968898391</t>
  </si>
  <si>
    <t>14,25*7,75</t>
  </si>
  <si>
    <t>-1072788701</t>
  </si>
  <si>
    <t>0,75*0,75*0,75*8</t>
  </si>
  <si>
    <t>403593179</t>
  </si>
  <si>
    <t>0,75*0,75*4*8</t>
  </si>
  <si>
    <t>558620040</t>
  </si>
  <si>
    <t>-237628436</t>
  </si>
  <si>
    <t>0,75*0,75*5*3,03*1,1/1000*8</t>
  </si>
  <si>
    <t>1044115208</t>
  </si>
  <si>
    <t>14,25*7,75*2</t>
  </si>
  <si>
    <t>1007246149</t>
  </si>
  <si>
    <t>-1934020414</t>
  </si>
  <si>
    <t>(14,25+7,75)*0,15*2</t>
  </si>
  <si>
    <t>-1710156713</t>
  </si>
  <si>
    <t>211514856</t>
  </si>
  <si>
    <t>7,75*4+14,25*3</t>
  </si>
  <si>
    <t>-1708912540</t>
  </si>
  <si>
    <t>1783968187</t>
  </si>
  <si>
    <t>14,25*7,75*3,03*1,1/1000</t>
  </si>
  <si>
    <t>-998971549</t>
  </si>
  <si>
    <t>-129006578</t>
  </si>
  <si>
    <t>(14,25+1*2)*(7,75+1*2)*(3,05+4,465)*1/2</t>
  </si>
  <si>
    <t>-440205832</t>
  </si>
  <si>
    <t>595,329*30 "Přepočtené koeficientem množství</t>
  </si>
  <si>
    <t>-570358036</t>
  </si>
  <si>
    <t>888329566</t>
  </si>
  <si>
    <t>-178645135</t>
  </si>
  <si>
    <t>1521529641</t>
  </si>
  <si>
    <t>1223663197</t>
  </si>
  <si>
    <t>14,25+9,18*2</t>
  </si>
  <si>
    <t>1771990962</t>
  </si>
  <si>
    <t>335091650</t>
  </si>
  <si>
    <t>-738349108</t>
  </si>
  <si>
    <t>1263129936</t>
  </si>
  <si>
    <t>-1350173470</t>
  </si>
  <si>
    <t>D+M ocelový přístřešek 3 pole 6x4,5m, vč kotvení, střešní krytiny</t>
  </si>
  <si>
    <t>-359937639</t>
  </si>
  <si>
    <t>-464210456</t>
  </si>
  <si>
    <t>1168796901</t>
  </si>
  <si>
    <t>05 - Váha</t>
  </si>
  <si>
    <t>-61591272</t>
  </si>
  <si>
    <t>htú -0,68</t>
  </si>
  <si>
    <t>(7,65+1,2)*(3,64+1,2)*0,68</t>
  </si>
  <si>
    <t>132251101</t>
  </si>
  <si>
    <t>Hloubení nezapažených rýh šířky do 800 mm strojně s urovnáním dna do předepsaného profilu a spádu v hornině třídy těžitelnosti I skupiny 3 do 20 m3</t>
  </si>
  <si>
    <t>-1475829985</t>
  </si>
  <si>
    <t>https://podminky.urs.cz/item/CS_URS_2023_02/132251101</t>
  </si>
  <si>
    <t>5,05*(0,3+1,2)*1*2</t>
  </si>
  <si>
    <t>132251251</t>
  </si>
  <si>
    <t>Hloubení nezapažených rýh šířky přes 800 do 2 000 mm strojně s urovnáním dna do předepsaného profilu a spádu v hornině třídy těžitelnosti I skupiny 3 do 20 m3</t>
  </si>
  <si>
    <t>1110446801</t>
  </si>
  <si>
    <t>https://podminky.urs.cz/item/CS_URS_2023_02/132251251</t>
  </si>
  <si>
    <t>(1,3+1,2)*(3,64+1,2)*1*2</t>
  </si>
  <si>
    <t>-1098272660</t>
  </si>
  <si>
    <t>29,127+15,15+24,2</t>
  </si>
  <si>
    <t>37,048</t>
  </si>
  <si>
    <t>-1772258080</t>
  </si>
  <si>
    <t>-37,048</t>
  </si>
  <si>
    <t>-863565929</t>
  </si>
  <si>
    <t>-792110348</t>
  </si>
  <si>
    <t>31,429*1,8 "Přepočtené koeficientem množství</t>
  </si>
  <si>
    <t>-272238641</t>
  </si>
  <si>
    <t>-7,65*3,64*0,68</t>
  </si>
  <si>
    <t>základ pasy</t>
  </si>
  <si>
    <t>5,05*1,2*1*2</t>
  </si>
  <si>
    <t>-1,3*3,64*1*2</t>
  </si>
  <si>
    <t>1653253105</t>
  </si>
  <si>
    <t>(7,65+1,2)*(3,64+1,2)</t>
  </si>
  <si>
    <t>271532212</t>
  </si>
  <si>
    <t>Podsyp pod základové konstrukce se zhutněním a urovnáním povrchu z kameniva hrubého, frakce 16 - 32 mm</t>
  </si>
  <si>
    <t>-670568452</t>
  </si>
  <si>
    <t>https://podminky.urs.cz/item/CS_URS_2023_02/271532212</t>
  </si>
  <si>
    <t>podsyp</t>
  </si>
  <si>
    <t>0,3*5,05*3,04</t>
  </si>
  <si>
    <t>33534272</t>
  </si>
  <si>
    <t>0,1*1,3*3,64*2</t>
  </si>
  <si>
    <t>0,1*0,3*5,05*2</t>
  </si>
  <si>
    <t>284945260</t>
  </si>
  <si>
    <t>z1</t>
  </si>
  <si>
    <t>1,3*1*3,04*2</t>
  </si>
  <si>
    <t>z2</t>
  </si>
  <si>
    <t>1,68*0,3*(7,65+3,04)*2</t>
  </si>
  <si>
    <t>-1881844565</t>
  </si>
  <si>
    <t>1,3*(1+3,04)*2*2</t>
  </si>
  <si>
    <t>1,68*(7,65+3,64+7,05+3,04)*2</t>
  </si>
  <si>
    <t>773084532</t>
  </si>
  <si>
    <t>274361821</t>
  </si>
  <si>
    <t>Výztuž základů pasů z betonářské oceli 10 505 (R) nebo BSt 500</t>
  </si>
  <si>
    <t>-1706403487</t>
  </si>
  <si>
    <t>https://podminky.urs.cz/item/CS_URS_2023_02/274361821</t>
  </si>
  <si>
    <t>70,14*2*1,1/1000</t>
  </si>
  <si>
    <t>38,8*0,89*1,1/1000</t>
  </si>
  <si>
    <t>32,6*0,4*1,1/1000</t>
  </si>
  <si>
    <t>274362021</t>
  </si>
  <si>
    <t>Výztuž základů pasů ze svařovaných sítí z drátů typu KARI</t>
  </si>
  <si>
    <t>1870877690</t>
  </si>
  <si>
    <t>https://podminky.urs.cz/item/CS_URS_2023_02/274362021</t>
  </si>
  <si>
    <t>1,68*(7,15+3,14)*2*5,4*1,1/1000</t>
  </si>
  <si>
    <t>901</t>
  </si>
  <si>
    <t>D+M beton sloupek S1, vč základu</t>
  </si>
  <si>
    <t>-128880422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</si>
  <si>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</si>
  <si>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</si>
  <si>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1690199632</t>
  </si>
  <si>
    <t>https://podminky.urs.cz/item/CS_URS_2023_02/998012021</t>
  </si>
  <si>
    <t>D+M ocel rám L60/60/6, vč přivaření k výztuži základ pasů</t>
  </si>
  <si>
    <t>130839649</t>
  </si>
  <si>
    <t>(7,05+3,04)*2</t>
  </si>
  <si>
    <t>76702</t>
  </si>
  <si>
    <t>D+M kotevní desky + zemění vč osazení</t>
  </si>
  <si>
    <t>-1330402488</t>
  </si>
  <si>
    <t>76703</t>
  </si>
  <si>
    <t>D+M přejezdová váha 7x3m, 30t, vč.instalace</t>
  </si>
  <si>
    <t>1411747392</t>
  </si>
  <si>
    <t>1217249843</t>
  </si>
  <si>
    <t>06 - Elektroinstalace</t>
  </si>
  <si>
    <t>741 - Elektroinstalace - silnoproud</t>
  </si>
  <si>
    <t xml:space="preserve">    D1 - Dodávky</t>
  </si>
  <si>
    <t xml:space="preserve">    D2 - Materiál</t>
  </si>
  <si>
    <t xml:space="preserve">    D3 - Montáž</t>
  </si>
  <si>
    <t xml:space="preserve">    D4 - Zemní práce</t>
  </si>
  <si>
    <t xml:space="preserve">    D5 - Ostatní</t>
  </si>
  <si>
    <t>741</t>
  </si>
  <si>
    <t>Elektroinstalace - silnoproud</t>
  </si>
  <si>
    <t>D1</t>
  </si>
  <si>
    <t>Dodávky</t>
  </si>
  <si>
    <t>Pol1</t>
  </si>
  <si>
    <t>Rozvaděč RE dle výkresu</t>
  </si>
  <si>
    <t>1068102077</t>
  </si>
  <si>
    <t>Pol2</t>
  </si>
  <si>
    <t>Rozvaděč R1 dle výkresu</t>
  </si>
  <si>
    <t>1841290552</t>
  </si>
  <si>
    <t>Pol3</t>
  </si>
  <si>
    <t>Doprava</t>
  </si>
  <si>
    <t>kpl</t>
  </si>
  <si>
    <t>-1085805153</t>
  </si>
  <si>
    <t>D2</t>
  </si>
  <si>
    <t>Materiál</t>
  </si>
  <si>
    <t>Pol4</t>
  </si>
  <si>
    <t>Kabel CYKY-o 2x1,5</t>
  </si>
  <si>
    <t>1110494612</t>
  </si>
  <si>
    <t>Pol5</t>
  </si>
  <si>
    <t>Kabel CYKY-J 3x1,5</t>
  </si>
  <si>
    <t>-1791251223</t>
  </si>
  <si>
    <t>Pol6</t>
  </si>
  <si>
    <t>Kabel CYKY-J 3x2,5</t>
  </si>
  <si>
    <t>388115179</t>
  </si>
  <si>
    <t>Pol7</t>
  </si>
  <si>
    <t>Kabel CYKY-J 3x4</t>
  </si>
  <si>
    <t>-206853728</t>
  </si>
  <si>
    <t>Pol8</t>
  </si>
  <si>
    <t>Kabel CYKY-J 4x10</t>
  </si>
  <si>
    <t>-315591228</t>
  </si>
  <si>
    <t>Pol9</t>
  </si>
  <si>
    <t>Kabel CYKY-J 4x16</t>
  </si>
  <si>
    <t>-2121816613</t>
  </si>
  <si>
    <t>Pol10</t>
  </si>
  <si>
    <t>Kabel CYKY-J 5x2,5</t>
  </si>
  <si>
    <t>-997501761</t>
  </si>
  <si>
    <t>Pol11</t>
  </si>
  <si>
    <t>Vypínač nást. do venk.prostředí</t>
  </si>
  <si>
    <t>-320048170</t>
  </si>
  <si>
    <t>Pol12</t>
  </si>
  <si>
    <t>Elinst.krabice OBO + sv. Wago</t>
  </si>
  <si>
    <t>617795100</t>
  </si>
  <si>
    <t>Pol13</t>
  </si>
  <si>
    <t>Ochranná fólie</t>
  </si>
  <si>
    <t>1584181835</t>
  </si>
  <si>
    <t>Pol14</t>
  </si>
  <si>
    <t>Krycí deska 1 m</t>
  </si>
  <si>
    <t>-97179618</t>
  </si>
  <si>
    <t>Pol15</t>
  </si>
  <si>
    <t>Tr.Koppoflex pr.50</t>
  </si>
  <si>
    <t>-2135653197</t>
  </si>
  <si>
    <t>Pol16</t>
  </si>
  <si>
    <t>Sloup LBH 8B</t>
  </si>
  <si>
    <t>715717090</t>
  </si>
  <si>
    <t>Pol17</t>
  </si>
  <si>
    <t>VýložníkVD-DTR2-1000-PL</t>
  </si>
  <si>
    <t>499842502</t>
  </si>
  <si>
    <t>Pol18</t>
  </si>
  <si>
    <t>Svít.PROTEK Q2 150W</t>
  </si>
  <si>
    <t>1873456740</t>
  </si>
  <si>
    <t>Pol19</t>
  </si>
  <si>
    <t>Svít. Přisazené 1x36W, krytí IP54</t>
  </si>
  <si>
    <t>1424858336</t>
  </si>
  <si>
    <t>Pol20</t>
  </si>
  <si>
    <t>Trubka pevná pr. 29 mm vč. příchytek</t>
  </si>
  <si>
    <t>1690214698</t>
  </si>
  <si>
    <t>Pol22</t>
  </si>
  <si>
    <t>Drát FeZn pr.10 mm</t>
  </si>
  <si>
    <t>1572556982</t>
  </si>
  <si>
    <t>Pol23</t>
  </si>
  <si>
    <t>Svorka SR 03</t>
  </si>
  <si>
    <t>-2125063582</t>
  </si>
  <si>
    <t>Pol24</t>
  </si>
  <si>
    <t>Svorka SU</t>
  </si>
  <si>
    <t>2056527075</t>
  </si>
  <si>
    <t>Pol25</t>
  </si>
  <si>
    <t>Podružný materiál</t>
  </si>
  <si>
    <t>365241163</t>
  </si>
  <si>
    <t>Pol26</t>
  </si>
  <si>
    <t>PPV</t>
  </si>
  <si>
    <t>134982233</t>
  </si>
  <si>
    <t>D3</t>
  </si>
  <si>
    <t>Montáž</t>
  </si>
  <si>
    <t>Pol27</t>
  </si>
  <si>
    <t>Montáž materiálu dle spec.</t>
  </si>
  <si>
    <t>-26670916</t>
  </si>
  <si>
    <t>Pol28</t>
  </si>
  <si>
    <t>Ukončení vodiče</t>
  </si>
  <si>
    <t>-573819641</t>
  </si>
  <si>
    <t>Pol29</t>
  </si>
  <si>
    <t>Ukončení kabelu</t>
  </si>
  <si>
    <t>53660632</t>
  </si>
  <si>
    <t>Pol30</t>
  </si>
  <si>
    <t>2135604277</t>
  </si>
  <si>
    <t>D4</t>
  </si>
  <si>
    <t>Pol31</t>
  </si>
  <si>
    <t>Výkop š.35cm,hl.60cm</t>
  </si>
  <si>
    <t>1338331827</t>
  </si>
  <si>
    <t>Pol32</t>
  </si>
  <si>
    <t>Zához dtto</t>
  </si>
  <si>
    <t>1733579995</t>
  </si>
  <si>
    <t>Pol36</t>
  </si>
  <si>
    <t>Výkop pro sloup</t>
  </si>
  <si>
    <t>-656411249</t>
  </si>
  <si>
    <t>Pol37</t>
  </si>
  <si>
    <t>Beton.základ sloupu</t>
  </si>
  <si>
    <t>-2011662430</t>
  </si>
  <si>
    <t>Pol38</t>
  </si>
  <si>
    <t>Jeřáb</t>
  </si>
  <si>
    <t>-796231480</t>
  </si>
  <si>
    <t>D5</t>
  </si>
  <si>
    <t>Ostatní</t>
  </si>
  <si>
    <t>Pol39</t>
  </si>
  <si>
    <t>Koordinace s profesemi</t>
  </si>
  <si>
    <t>kpt</t>
  </si>
  <si>
    <t>323602777</t>
  </si>
  <si>
    <t>Pol40</t>
  </si>
  <si>
    <t>Zaměř. a vytýčení stáv.sítí v trase výkopu</t>
  </si>
  <si>
    <t>129558357</t>
  </si>
  <si>
    <t>Pol41</t>
  </si>
  <si>
    <t>Zaměření nového kabelu</t>
  </si>
  <si>
    <t>-752702963</t>
  </si>
  <si>
    <t>Pol42</t>
  </si>
  <si>
    <t>Dokumentace skut.provedení</t>
  </si>
  <si>
    <t>159376063</t>
  </si>
  <si>
    <t>Pol43</t>
  </si>
  <si>
    <t>Výchozí revize elektro</t>
  </si>
  <si>
    <t>-1752682383</t>
  </si>
  <si>
    <t>07 - Kamerový systém</t>
  </si>
  <si>
    <t>742 - Elektroinstalace - slaboproud</t>
  </si>
  <si>
    <t xml:space="preserve">    D1 - Materiál + Montáž</t>
  </si>
  <si>
    <t xml:space="preserve">    D2 - Montáž</t>
  </si>
  <si>
    <t xml:space="preserve">    D3 - Ostatní</t>
  </si>
  <si>
    <t>742</t>
  </si>
  <si>
    <t>Elektroinstalace - slaboproud</t>
  </si>
  <si>
    <t>Materiál + Montáž</t>
  </si>
  <si>
    <t>Pol44</t>
  </si>
  <si>
    <t>Kamerový systém D04 FHD</t>
  </si>
  <si>
    <t>-11894130</t>
  </si>
  <si>
    <t>Pol45</t>
  </si>
  <si>
    <t>Trubka 40</t>
  </si>
  <si>
    <t>777573707</t>
  </si>
  <si>
    <t>Pol46</t>
  </si>
  <si>
    <t>Držák kamery</t>
  </si>
  <si>
    <t>-1545643278</t>
  </si>
  <si>
    <t>-519565535</t>
  </si>
  <si>
    <t>-1292242850</t>
  </si>
  <si>
    <t>Pol48</t>
  </si>
  <si>
    <t>583286763</t>
  </si>
  <si>
    <t>-1418237306</t>
  </si>
  <si>
    <t>Pol49</t>
  </si>
  <si>
    <t>Provozní zkoušky a zaškolení obsluhy</t>
  </si>
  <si>
    <t>hod</t>
  </si>
  <si>
    <t>-1705809586</t>
  </si>
  <si>
    <t>Pol50</t>
  </si>
  <si>
    <t>1068504263</t>
  </si>
  <si>
    <t>08 - Vodovodní přípojka</t>
  </si>
  <si>
    <t xml:space="preserve">    722 - Vnitřní vodovod</t>
  </si>
  <si>
    <t>113107520R00</t>
  </si>
  <si>
    <t>Odstranění podkladu pl. 50 m2,kam.drcené tl.20 cm</t>
  </si>
  <si>
    <t>RTS II / 2021</t>
  </si>
  <si>
    <t>-1137201885</t>
  </si>
  <si>
    <t>3,3*1,2</t>
  </si>
  <si>
    <t>113108310R00</t>
  </si>
  <si>
    <t>Odstranění asfaltové vrstvy pl. do 50 m2, tl.10 cm</t>
  </si>
  <si>
    <t>-1187224796</t>
  </si>
  <si>
    <t>3,5*1,5</t>
  </si>
  <si>
    <t>121101101R00</t>
  </si>
  <si>
    <t>Sejmutí ornice s přemístěním do 50 m</t>
  </si>
  <si>
    <t>-377719480</t>
  </si>
  <si>
    <t>17,5*0,8*0,15</t>
  </si>
  <si>
    <t>131201110R00</t>
  </si>
  <si>
    <t>Hloubení nezapaž. jam hor.3 do 50 m3, STROJNĚ</t>
  </si>
  <si>
    <t>-1816297119</t>
  </si>
  <si>
    <t>2*2*1,7+1,2*1,2*1,7</t>
  </si>
  <si>
    <t>132201212R00</t>
  </si>
  <si>
    <t>Hloubení rýh š.do 200 cm hor.3 do 1000m3,STROJNĚ</t>
  </si>
  <si>
    <t>-1430128263</t>
  </si>
  <si>
    <t>113*0,8*1,6</t>
  </si>
  <si>
    <t>162701105RT3</t>
  </si>
  <si>
    <t>Vodorovné přemístění výkopku z hor.1-4 do 10000 m</t>
  </si>
  <si>
    <t>234565109</t>
  </si>
  <si>
    <t>155,98-133,05</t>
  </si>
  <si>
    <t>162701109RT3</t>
  </si>
  <si>
    <t>Příplatek k vod. přemístění hor.1-4 za další 1 km</t>
  </si>
  <si>
    <t>-436888984</t>
  </si>
  <si>
    <t>22,93*15</t>
  </si>
  <si>
    <t>76872713</t>
  </si>
  <si>
    <t>22,93*1,7</t>
  </si>
  <si>
    <t>175101101R00</t>
  </si>
  <si>
    <t>Obsyp potrubí bez prohození sypaniny</t>
  </si>
  <si>
    <t>1280891021</t>
  </si>
  <si>
    <t>113*0,8*0,3</t>
  </si>
  <si>
    <t>175101201R00</t>
  </si>
  <si>
    <t>Obsyp objektu bez prohození sypaniny</t>
  </si>
  <si>
    <t>551921436</t>
  </si>
  <si>
    <t>2*2*1,7-0,6*0,6*3,14*1,7</t>
  </si>
  <si>
    <t>174101101R00</t>
  </si>
  <si>
    <t>Zásyp jam, rýh, šachet se zhutněním</t>
  </si>
  <si>
    <t>-455170067</t>
  </si>
  <si>
    <t>113*0,8*1,1</t>
  </si>
  <si>
    <t>451572111R00</t>
  </si>
  <si>
    <t>Lože pod potrubí z kameniva těženého 0 - 4 mm</t>
  </si>
  <si>
    <t>2141471005</t>
  </si>
  <si>
    <t>115*0,8*0,1</t>
  </si>
  <si>
    <t>564871111RT2</t>
  </si>
  <si>
    <t>Podklad ze štěrkodrti po zhutnění tloušťky 25 cm</t>
  </si>
  <si>
    <t>316736585</t>
  </si>
  <si>
    <t>565131111R00</t>
  </si>
  <si>
    <t>Podklad z obal kamen. ACP 16+, š. do 3 m, tl. 5 cm</t>
  </si>
  <si>
    <t>743294566</t>
  </si>
  <si>
    <t>577131111R00</t>
  </si>
  <si>
    <t>Beton asfalt. ACO 11+ obrusný, š. do 3 m, tl. 4 cm</t>
  </si>
  <si>
    <t>1244032807</t>
  </si>
  <si>
    <t>871161121R00</t>
  </si>
  <si>
    <t>Montáž trubek polyetylenových ve výkopu d 32 mm</t>
  </si>
  <si>
    <t>-1267310495</t>
  </si>
  <si>
    <t>115</t>
  </si>
  <si>
    <t>06115VD</t>
  </si>
  <si>
    <t>Trubka PE MD32/4,4 návin</t>
  </si>
  <si>
    <t>-1759545480</t>
  </si>
  <si>
    <t>891181111R00</t>
  </si>
  <si>
    <t>Montáž vodovodních šoupátek ve výkopu DN 40</t>
  </si>
  <si>
    <t>-1472358272</t>
  </si>
  <si>
    <t>42228100</t>
  </si>
  <si>
    <t>šoupátko 2500 DN 1" pro dom.přípojky - voda</t>
  </si>
  <si>
    <t>1118812205</t>
  </si>
  <si>
    <t>891183111R00</t>
  </si>
  <si>
    <t>Montáž ventilů hlavních pro přípojky DN 40</t>
  </si>
  <si>
    <t>-476512630</t>
  </si>
  <si>
    <t>4223170105</t>
  </si>
  <si>
    <t xml:space="preserve">Kohout kulový ocelový  DN 32</t>
  </si>
  <si>
    <t>53137339</t>
  </si>
  <si>
    <t>899711121R00</t>
  </si>
  <si>
    <t>Fólie výstražná z PVC , šířka 22 cm</t>
  </si>
  <si>
    <t>788453028</t>
  </si>
  <si>
    <t>899713111R00</t>
  </si>
  <si>
    <t>Orientační tabulky na sloupku ocelovém, betonovém</t>
  </si>
  <si>
    <t>1274161416</t>
  </si>
  <si>
    <t>899731111R00</t>
  </si>
  <si>
    <t>Vodič signalizační CYY 1,5 mm2</t>
  </si>
  <si>
    <t>1430461840</t>
  </si>
  <si>
    <t>892233111R00</t>
  </si>
  <si>
    <t>Desinfekce vodovodního potrubí DN 70</t>
  </si>
  <si>
    <t>357558639</t>
  </si>
  <si>
    <t>892241111R00</t>
  </si>
  <si>
    <t>Tlaková zkouška vodovodního potrubí DN 40</t>
  </si>
  <si>
    <t>-71804517</t>
  </si>
  <si>
    <t>-1596463830</t>
  </si>
  <si>
    <t>42291360</t>
  </si>
  <si>
    <t>Poklop AVK uliční šoupátkový 7.2.13</t>
  </si>
  <si>
    <t>515178078</t>
  </si>
  <si>
    <t>42293140</t>
  </si>
  <si>
    <t>souprava zemní č. 9601-voda, L=1,3-1,8 m</t>
  </si>
  <si>
    <t>-1752515443</t>
  </si>
  <si>
    <t>-969803648</t>
  </si>
  <si>
    <t>06114VD</t>
  </si>
  <si>
    <t>Vodoměrná šachta plast.</t>
  </si>
  <si>
    <t>-399287906</t>
  </si>
  <si>
    <t>0209VD</t>
  </si>
  <si>
    <t>Ochrana šachty</t>
  </si>
  <si>
    <t>1281655584</t>
  </si>
  <si>
    <t>061201VD</t>
  </si>
  <si>
    <t>Podkladová deska plast</t>
  </si>
  <si>
    <t>-488829216</t>
  </si>
  <si>
    <t>919735112R00</t>
  </si>
  <si>
    <t>Řezání stávajícího živičného krytu tl. 5 - 10 cm</t>
  </si>
  <si>
    <t>-2101411576</t>
  </si>
  <si>
    <t>3,5*2+1,5</t>
  </si>
  <si>
    <t>050111VD</t>
  </si>
  <si>
    <t>Skládkovné asf. suť</t>
  </si>
  <si>
    <t>1351095945</t>
  </si>
  <si>
    <t>3,5*1,5*0,1*1,7</t>
  </si>
  <si>
    <t>998276101R00</t>
  </si>
  <si>
    <t>Přesun hmot, trubní vedení plastová, otevř. výkop</t>
  </si>
  <si>
    <t>-1272046275</t>
  </si>
  <si>
    <t>2,89+17,39+2,87+0,54+0,027+0,72</t>
  </si>
  <si>
    <t>722</t>
  </si>
  <si>
    <t>Vnitřní vodovod</t>
  </si>
  <si>
    <t>722190224R00</t>
  </si>
  <si>
    <t>Přípojky vodovodní pro pevné připojení DN 32</t>
  </si>
  <si>
    <t>soubor</t>
  </si>
  <si>
    <t>391483007</t>
  </si>
  <si>
    <t>09 - Vybavení</t>
  </si>
  <si>
    <t>D1 - Ostatní materiál</t>
  </si>
  <si>
    <t>Ostatní materiál</t>
  </si>
  <si>
    <t>1050VD</t>
  </si>
  <si>
    <t>Buňka pro obsluhu vč. sprchy</t>
  </si>
  <si>
    <t>64</t>
  </si>
  <si>
    <t>924627123</t>
  </si>
  <si>
    <t>10529VD</t>
  </si>
  <si>
    <t>Doprava buňky</t>
  </si>
  <si>
    <t>-1208586103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</si>
</sst>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71201231" TargetMode="External" /><Relationship Id="rId2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30001000" TargetMode="External" /><Relationship Id="rId2" Type="http://schemas.openxmlformats.org/officeDocument/2006/relationships/hyperlink" Target="https://podminky.urs.cz/item/CS_URS_2023_02/045002000" TargetMode="External" /><Relationship Id="rId3" Type="http://schemas.openxmlformats.org/officeDocument/2006/relationships/hyperlink" Target="https://podminky.urs.cz/item/CS_URS_2023_02/013203000" TargetMode="External" /><Relationship Id="rId4" Type="http://schemas.openxmlformats.org/officeDocument/2006/relationships/hyperlink" Target="https://podminky.urs.cz/item/CS_URS_2023_02/012103000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2101101" TargetMode="External" /><Relationship Id="rId2" Type="http://schemas.openxmlformats.org/officeDocument/2006/relationships/hyperlink" Target="https://podminky.urs.cz/item/CS_URS_2023_02/112201111" TargetMode="External" /><Relationship Id="rId3" Type="http://schemas.openxmlformats.org/officeDocument/2006/relationships/hyperlink" Target="https://podminky.urs.cz/item/CS_URS_2023_02/121151123" TargetMode="External" /><Relationship Id="rId4" Type="http://schemas.openxmlformats.org/officeDocument/2006/relationships/hyperlink" Target="https://podminky.urs.cz/item/CS_URS_2023_02/122251105" TargetMode="External" /><Relationship Id="rId5" Type="http://schemas.openxmlformats.org/officeDocument/2006/relationships/hyperlink" Target="https://podminky.urs.cz/item/CS_URS_2023_02/131251102" TargetMode="External" /><Relationship Id="rId6" Type="http://schemas.openxmlformats.org/officeDocument/2006/relationships/hyperlink" Target="https://podminky.urs.cz/item/CS_URS_2023_02/131251104" TargetMode="External" /><Relationship Id="rId7" Type="http://schemas.openxmlformats.org/officeDocument/2006/relationships/hyperlink" Target="https://podminky.urs.cz/item/CS_URS_2023_02/132254103" TargetMode="External" /><Relationship Id="rId8" Type="http://schemas.openxmlformats.org/officeDocument/2006/relationships/hyperlink" Target="https://podminky.urs.cz/item/CS_URS_2023_02/162251102" TargetMode="External" /><Relationship Id="rId9" Type="http://schemas.openxmlformats.org/officeDocument/2006/relationships/hyperlink" Target="https://podminky.urs.cz/item/CS_URS_2023_02/162751117" TargetMode="External" /><Relationship Id="rId10" Type="http://schemas.openxmlformats.org/officeDocument/2006/relationships/hyperlink" Target="https://podminky.urs.cz/item/CS_URS_2023_02/162751119" TargetMode="External" /><Relationship Id="rId11" Type="http://schemas.openxmlformats.org/officeDocument/2006/relationships/hyperlink" Target="https://podminky.urs.cz/item/CS_URS_2023_02/171201231" TargetMode="External" /><Relationship Id="rId12" Type="http://schemas.openxmlformats.org/officeDocument/2006/relationships/hyperlink" Target="https://podminky.urs.cz/item/CS_URS_2023_02/174151101" TargetMode="External" /><Relationship Id="rId13" Type="http://schemas.openxmlformats.org/officeDocument/2006/relationships/hyperlink" Target="https://podminky.urs.cz/item/CS_URS_2023_02/171151103" TargetMode="External" /><Relationship Id="rId14" Type="http://schemas.openxmlformats.org/officeDocument/2006/relationships/hyperlink" Target="https://podminky.urs.cz/item/CS_URS_2023_02/181951112" TargetMode="External" /><Relationship Id="rId15" Type="http://schemas.openxmlformats.org/officeDocument/2006/relationships/hyperlink" Target="https://podminky.urs.cz/item/CS_URS_2023_02/211531111" TargetMode="External" /><Relationship Id="rId16" Type="http://schemas.openxmlformats.org/officeDocument/2006/relationships/hyperlink" Target="https://podminky.urs.cz/item/CS_URS_2023_02/211971110" TargetMode="External" /><Relationship Id="rId17" Type="http://schemas.openxmlformats.org/officeDocument/2006/relationships/hyperlink" Target="https://podminky.urs.cz/item/CS_URS_2023_02/213111111" TargetMode="External" /><Relationship Id="rId18" Type="http://schemas.openxmlformats.org/officeDocument/2006/relationships/hyperlink" Target="https://podminky.urs.cz/item/CS_URS_2023_02/213141112" TargetMode="External" /><Relationship Id="rId19" Type="http://schemas.openxmlformats.org/officeDocument/2006/relationships/hyperlink" Target="https://podminky.urs.cz/item/CS_URS_2023_02/564821112" TargetMode="External" /><Relationship Id="rId20" Type="http://schemas.openxmlformats.org/officeDocument/2006/relationships/hyperlink" Target="https://podminky.urs.cz/item/CS_URS_2023_02/564851111" TargetMode="External" /><Relationship Id="rId21" Type="http://schemas.openxmlformats.org/officeDocument/2006/relationships/hyperlink" Target="https://podminky.urs.cz/item/CS_URS_2023_02/564861111" TargetMode="External" /><Relationship Id="rId22" Type="http://schemas.openxmlformats.org/officeDocument/2006/relationships/hyperlink" Target="https://podminky.urs.cz/item/CS_URS_2023_02/564861111" TargetMode="External" /><Relationship Id="rId23" Type="http://schemas.openxmlformats.org/officeDocument/2006/relationships/hyperlink" Target="https://podminky.urs.cz/item/CS_URS_2023_02/564931411" TargetMode="External" /><Relationship Id="rId24" Type="http://schemas.openxmlformats.org/officeDocument/2006/relationships/hyperlink" Target="https://podminky.urs.cz/item/CS_URS_2023_02/584121108" TargetMode="External" /><Relationship Id="rId25" Type="http://schemas.openxmlformats.org/officeDocument/2006/relationships/hyperlink" Target="https://podminky.urs.cz/item/CS_URS_2023_02/871228111" TargetMode="External" /><Relationship Id="rId26" Type="http://schemas.openxmlformats.org/officeDocument/2006/relationships/hyperlink" Target="https://podminky.urs.cz/item/CS_URS_2023_02/895111121" TargetMode="External" /><Relationship Id="rId27" Type="http://schemas.openxmlformats.org/officeDocument/2006/relationships/hyperlink" Target="https://podminky.urs.cz/item/CS_URS_2023_02/895111129" TargetMode="External" /><Relationship Id="rId28" Type="http://schemas.openxmlformats.org/officeDocument/2006/relationships/hyperlink" Target="https://podminky.urs.cz/item/CS_URS_2023_02/961022311" TargetMode="External" /><Relationship Id="rId29" Type="http://schemas.openxmlformats.org/officeDocument/2006/relationships/hyperlink" Target="https://podminky.urs.cz/item/CS_URS_2023_02/965042141" TargetMode="External" /><Relationship Id="rId30" Type="http://schemas.openxmlformats.org/officeDocument/2006/relationships/hyperlink" Target="https://podminky.urs.cz/item/CS_URS_2023_02/997013501" TargetMode="External" /><Relationship Id="rId31" Type="http://schemas.openxmlformats.org/officeDocument/2006/relationships/hyperlink" Target="https://podminky.urs.cz/item/CS_URS_2023_02/997013509" TargetMode="External" /><Relationship Id="rId32" Type="http://schemas.openxmlformats.org/officeDocument/2006/relationships/hyperlink" Target="https://podminky.urs.cz/item/CS_URS_2023_02/997013861" TargetMode="External" /><Relationship Id="rId33" Type="http://schemas.openxmlformats.org/officeDocument/2006/relationships/hyperlink" Target="https://podminky.urs.cz/item/CS_URS_2023_02/998225111" TargetMode="External" /><Relationship Id="rId3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251254" TargetMode="External" /><Relationship Id="rId2" Type="http://schemas.openxmlformats.org/officeDocument/2006/relationships/hyperlink" Target="https://podminky.urs.cz/item/CS_URS_2023_02/133251101" TargetMode="External" /><Relationship Id="rId3" Type="http://schemas.openxmlformats.org/officeDocument/2006/relationships/hyperlink" Target="https://podminky.urs.cz/item/CS_URS_2023_02/162251102" TargetMode="External" /><Relationship Id="rId4" Type="http://schemas.openxmlformats.org/officeDocument/2006/relationships/hyperlink" Target="https://podminky.urs.cz/item/CS_URS_2023_02/162751117" TargetMode="External" /><Relationship Id="rId5" Type="http://schemas.openxmlformats.org/officeDocument/2006/relationships/hyperlink" Target="https://podminky.urs.cz/item/CS_URS_2023_02/162751119" TargetMode="External" /><Relationship Id="rId6" Type="http://schemas.openxmlformats.org/officeDocument/2006/relationships/hyperlink" Target="https://podminky.urs.cz/item/CS_URS_2023_02/171201231" TargetMode="External" /><Relationship Id="rId7" Type="http://schemas.openxmlformats.org/officeDocument/2006/relationships/hyperlink" Target="https://podminky.urs.cz/item/CS_URS_2023_02/174151101" TargetMode="External" /><Relationship Id="rId8" Type="http://schemas.openxmlformats.org/officeDocument/2006/relationships/hyperlink" Target="https://podminky.urs.cz/item/CS_URS_2023_02/181951112" TargetMode="External" /><Relationship Id="rId9" Type="http://schemas.openxmlformats.org/officeDocument/2006/relationships/hyperlink" Target="https://podminky.urs.cz/item/CS_URS_2023_02/273313611" TargetMode="External" /><Relationship Id="rId10" Type="http://schemas.openxmlformats.org/officeDocument/2006/relationships/hyperlink" Target="https://podminky.urs.cz/item/CS_URS_2023_02/274321411" TargetMode="External" /><Relationship Id="rId11" Type="http://schemas.openxmlformats.org/officeDocument/2006/relationships/hyperlink" Target="https://podminky.urs.cz/item/CS_URS_2023_02/274351121" TargetMode="External" /><Relationship Id="rId12" Type="http://schemas.openxmlformats.org/officeDocument/2006/relationships/hyperlink" Target="https://podminky.urs.cz/item/CS_URS_2023_02/274351122" TargetMode="External" /><Relationship Id="rId13" Type="http://schemas.openxmlformats.org/officeDocument/2006/relationships/hyperlink" Target="https://podminky.urs.cz/item/CS_URS_2023_02/274353122" TargetMode="External" /><Relationship Id="rId14" Type="http://schemas.openxmlformats.org/officeDocument/2006/relationships/hyperlink" Target="https://podminky.urs.cz/item/CS_URS_2023_02/275313711" TargetMode="External" /><Relationship Id="rId15" Type="http://schemas.openxmlformats.org/officeDocument/2006/relationships/hyperlink" Target="https://podminky.urs.cz/item/CS_URS_2023_02/279113144" TargetMode="External" /><Relationship Id="rId16" Type="http://schemas.openxmlformats.org/officeDocument/2006/relationships/hyperlink" Target="https://podminky.urs.cz/item/CS_URS_2023_02/279361821" TargetMode="External" /><Relationship Id="rId17" Type="http://schemas.openxmlformats.org/officeDocument/2006/relationships/hyperlink" Target="https://podminky.urs.cz/item/CS_URS_2023_02/338121123" TargetMode="External" /><Relationship Id="rId18" Type="http://schemas.openxmlformats.org/officeDocument/2006/relationships/hyperlink" Target="https://podminky.urs.cz/item/CS_URS_2023_02/338171123" TargetMode="External" /><Relationship Id="rId19" Type="http://schemas.openxmlformats.org/officeDocument/2006/relationships/hyperlink" Target="https://podminky.urs.cz/item/CS_URS_2023_02/348101210" TargetMode="External" /><Relationship Id="rId20" Type="http://schemas.openxmlformats.org/officeDocument/2006/relationships/hyperlink" Target="https://podminky.urs.cz/item/CS_URS_2023_02/348101260" TargetMode="External" /><Relationship Id="rId21" Type="http://schemas.openxmlformats.org/officeDocument/2006/relationships/hyperlink" Target="https://podminky.urs.cz/item/CS_URS_2023_02/348171135" TargetMode="External" /><Relationship Id="rId22" Type="http://schemas.openxmlformats.org/officeDocument/2006/relationships/hyperlink" Target="https://podminky.urs.cz/item/CS_URS_2023_02/348401120" TargetMode="External" /><Relationship Id="rId23" Type="http://schemas.openxmlformats.org/officeDocument/2006/relationships/hyperlink" Target="https://podminky.urs.cz/item/CS_URS_2023_02/348121221" TargetMode="External" /><Relationship Id="rId24" Type="http://schemas.openxmlformats.org/officeDocument/2006/relationships/hyperlink" Target="https://podminky.urs.cz/item/CS_URS_2023_02/417321414" TargetMode="External" /><Relationship Id="rId25" Type="http://schemas.openxmlformats.org/officeDocument/2006/relationships/hyperlink" Target="https://podminky.urs.cz/item/CS_URS_2023_02/417351115" TargetMode="External" /><Relationship Id="rId26" Type="http://schemas.openxmlformats.org/officeDocument/2006/relationships/hyperlink" Target="https://podminky.urs.cz/item/CS_URS_2023_02/417351116" TargetMode="External" /><Relationship Id="rId27" Type="http://schemas.openxmlformats.org/officeDocument/2006/relationships/hyperlink" Target="https://podminky.urs.cz/item/CS_URS_2023_02/417361821" TargetMode="External" /><Relationship Id="rId28" Type="http://schemas.openxmlformats.org/officeDocument/2006/relationships/hyperlink" Target="https://podminky.urs.cz/item/CS_URS_2023_02/998152111" TargetMode="External" /><Relationship Id="rId29" Type="http://schemas.openxmlformats.org/officeDocument/2006/relationships/hyperlink" Target="https://podminky.urs.cz/item/CS_URS_2023_02/711161212" TargetMode="External" /><Relationship Id="rId30" Type="http://schemas.openxmlformats.org/officeDocument/2006/relationships/hyperlink" Target="https://podminky.urs.cz/item/CS_URS_2023_02/998711201" TargetMode="External" /><Relationship Id="rId3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251102" TargetMode="External" /><Relationship Id="rId2" Type="http://schemas.openxmlformats.org/officeDocument/2006/relationships/hyperlink" Target="https://podminky.urs.cz/item/CS_URS_2023_02/133251101" TargetMode="External" /><Relationship Id="rId3" Type="http://schemas.openxmlformats.org/officeDocument/2006/relationships/hyperlink" Target="https://podminky.urs.cz/item/CS_URS_2023_02/162251102" TargetMode="External" /><Relationship Id="rId4" Type="http://schemas.openxmlformats.org/officeDocument/2006/relationships/hyperlink" Target="https://podminky.urs.cz/item/CS_URS_2023_02/162751117" TargetMode="External" /><Relationship Id="rId5" Type="http://schemas.openxmlformats.org/officeDocument/2006/relationships/hyperlink" Target="https://podminky.urs.cz/item/CS_URS_2023_02/162751119" TargetMode="External" /><Relationship Id="rId6" Type="http://schemas.openxmlformats.org/officeDocument/2006/relationships/hyperlink" Target="https://podminky.urs.cz/item/CS_URS_2023_02/171201231" TargetMode="External" /><Relationship Id="rId7" Type="http://schemas.openxmlformats.org/officeDocument/2006/relationships/hyperlink" Target="https://podminky.urs.cz/item/CS_URS_2023_02/174151101" TargetMode="External" /><Relationship Id="rId8" Type="http://schemas.openxmlformats.org/officeDocument/2006/relationships/hyperlink" Target="https://podminky.urs.cz/item/CS_URS_2023_02/181951112" TargetMode="External" /><Relationship Id="rId9" Type="http://schemas.openxmlformats.org/officeDocument/2006/relationships/hyperlink" Target="https://podminky.urs.cz/item/CS_URS_2023_02/275321411" TargetMode="External" /><Relationship Id="rId10" Type="http://schemas.openxmlformats.org/officeDocument/2006/relationships/hyperlink" Target="https://podminky.urs.cz/item/CS_URS_2023_02/275351121" TargetMode="External" /><Relationship Id="rId11" Type="http://schemas.openxmlformats.org/officeDocument/2006/relationships/hyperlink" Target="https://podminky.urs.cz/item/CS_URS_2023_02/275351122" TargetMode="External" /><Relationship Id="rId12" Type="http://schemas.openxmlformats.org/officeDocument/2006/relationships/hyperlink" Target="https://podminky.urs.cz/item/CS_URS_2023_02/275362021" TargetMode="External" /><Relationship Id="rId13" Type="http://schemas.openxmlformats.org/officeDocument/2006/relationships/hyperlink" Target="https://podminky.urs.cz/item/CS_URS_2023_02/564851111" TargetMode="External" /><Relationship Id="rId14" Type="http://schemas.openxmlformats.org/officeDocument/2006/relationships/hyperlink" Target="https://podminky.urs.cz/item/CS_URS_2023_02/581121115" TargetMode="External" /><Relationship Id="rId15" Type="http://schemas.openxmlformats.org/officeDocument/2006/relationships/hyperlink" Target="https://podminky.urs.cz/item/CS_URS_2023_02/631351101" TargetMode="External" /><Relationship Id="rId16" Type="http://schemas.openxmlformats.org/officeDocument/2006/relationships/hyperlink" Target="https://podminky.urs.cz/item/CS_URS_2023_02/631351102" TargetMode="External" /><Relationship Id="rId17" Type="http://schemas.openxmlformats.org/officeDocument/2006/relationships/hyperlink" Target="https://podminky.urs.cz/item/CS_URS_2023_02/919111111" TargetMode="External" /><Relationship Id="rId18" Type="http://schemas.openxmlformats.org/officeDocument/2006/relationships/hyperlink" Target="https://podminky.urs.cz/item/CS_URS_2023_02/919121112" TargetMode="External" /><Relationship Id="rId19" Type="http://schemas.openxmlformats.org/officeDocument/2006/relationships/hyperlink" Target="https://podminky.urs.cz/item/CS_URS_2023_02/919716111" TargetMode="External" /><Relationship Id="rId20" Type="http://schemas.openxmlformats.org/officeDocument/2006/relationships/hyperlink" Target="https://podminky.urs.cz/item/CS_URS_2023_02/919732111" TargetMode="External" /><Relationship Id="rId21" Type="http://schemas.openxmlformats.org/officeDocument/2006/relationships/hyperlink" Target="https://podminky.urs.cz/item/CS_URS_2023_02/943211111" TargetMode="External" /><Relationship Id="rId22" Type="http://schemas.openxmlformats.org/officeDocument/2006/relationships/hyperlink" Target="https://podminky.urs.cz/item/CS_URS_2023_02/943211211" TargetMode="External" /><Relationship Id="rId23" Type="http://schemas.openxmlformats.org/officeDocument/2006/relationships/hyperlink" Target="https://podminky.urs.cz/item/CS_URS_2023_02/943211811" TargetMode="External" /><Relationship Id="rId24" Type="http://schemas.openxmlformats.org/officeDocument/2006/relationships/hyperlink" Target="https://podminky.urs.cz/item/CS_URS_2023_02/998014211" TargetMode="External" /><Relationship Id="rId25" Type="http://schemas.openxmlformats.org/officeDocument/2006/relationships/hyperlink" Target="https://podminky.urs.cz/item/CS_URS_2023_02/721242105" TargetMode="External" /><Relationship Id="rId26" Type="http://schemas.openxmlformats.org/officeDocument/2006/relationships/hyperlink" Target="https://podminky.urs.cz/item/CS_URS_2023_02/998721201" TargetMode="External" /><Relationship Id="rId27" Type="http://schemas.openxmlformats.org/officeDocument/2006/relationships/hyperlink" Target="https://podminky.urs.cz/item/CS_URS_2023_02/764212634" TargetMode="External" /><Relationship Id="rId28" Type="http://schemas.openxmlformats.org/officeDocument/2006/relationships/hyperlink" Target="https://podminky.urs.cz/item/CS_URS_2023_02/764212664" TargetMode="External" /><Relationship Id="rId29" Type="http://schemas.openxmlformats.org/officeDocument/2006/relationships/hyperlink" Target="https://podminky.urs.cz/item/CS_URS_2023_02/764511602" TargetMode="External" /><Relationship Id="rId30" Type="http://schemas.openxmlformats.org/officeDocument/2006/relationships/hyperlink" Target="https://podminky.urs.cz/item/CS_URS_2023_02/764511642" TargetMode="External" /><Relationship Id="rId31" Type="http://schemas.openxmlformats.org/officeDocument/2006/relationships/hyperlink" Target="https://podminky.urs.cz/item/CS_URS_2023_02/764518622" TargetMode="External" /><Relationship Id="rId32" Type="http://schemas.openxmlformats.org/officeDocument/2006/relationships/hyperlink" Target="https://podminky.urs.cz/item/CS_URS_2023_02/998764201" TargetMode="External" /><Relationship Id="rId33" Type="http://schemas.openxmlformats.org/officeDocument/2006/relationships/hyperlink" Target="https://podminky.urs.cz/item/CS_URS_2023_02/998767201" TargetMode="External" /><Relationship Id="rId3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251102" TargetMode="External" /><Relationship Id="rId2" Type="http://schemas.openxmlformats.org/officeDocument/2006/relationships/hyperlink" Target="https://podminky.urs.cz/item/CS_URS_2023_02/133251101" TargetMode="External" /><Relationship Id="rId3" Type="http://schemas.openxmlformats.org/officeDocument/2006/relationships/hyperlink" Target="https://podminky.urs.cz/item/CS_URS_2023_02/162251102" TargetMode="External" /><Relationship Id="rId4" Type="http://schemas.openxmlformats.org/officeDocument/2006/relationships/hyperlink" Target="https://podminky.urs.cz/item/CS_URS_2023_02/162751117" TargetMode="External" /><Relationship Id="rId5" Type="http://schemas.openxmlformats.org/officeDocument/2006/relationships/hyperlink" Target="https://podminky.urs.cz/item/CS_URS_2023_02/162751119" TargetMode="External" /><Relationship Id="rId6" Type="http://schemas.openxmlformats.org/officeDocument/2006/relationships/hyperlink" Target="https://podminky.urs.cz/item/CS_URS_2023_02/171201231" TargetMode="External" /><Relationship Id="rId7" Type="http://schemas.openxmlformats.org/officeDocument/2006/relationships/hyperlink" Target="https://podminky.urs.cz/item/CS_URS_2023_02/174151101" TargetMode="External" /><Relationship Id="rId8" Type="http://schemas.openxmlformats.org/officeDocument/2006/relationships/hyperlink" Target="https://podminky.urs.cz/item/CS_URS_2023_02/181951112" TargetMode="External" /><Relationship Id="rId9" Type="http://schemas.openxmlformats.org/officeDocument/2006/relationships/hyperlink" Target="https://podminky.urs.cz/item/CS_URS_2023_02/275321411" TargetMode="External" /><Relationship Id="rId10" Type="http://schemas.openxmlformats.org/officeDocument/2006/relationships/hyperlink" Target="https://podminky.urs.cz/item/CS_URS_2023_02/275351121" TargetMode="External" /><Relationship Id="rId11" Type="http://schemas.openxmlformats.org/officeDocument/2006/relationships/hyperlink" Target="https://podminky.urs.cz/item/CS_URS_2023_02/275351122" TargetMode="External" /><Relationship Id="rId12" Type="http://schemas.openxmlformats.org/officeDocument/2006/relationships/hyperlink" Target="https://podminky.urs.cz/item/CS_URS_2023_02/275362021" TargetMode="External" /><Relationship Id="rId13" Type="http://schemas.openxmlformats.org/officeDocument/2006/relationships/hyperlink" Target="https://podminky.urs.cz/item/CS_URS_2023_02/564851111" TargetMode="External" /><Relationship Id="rId14" Type="http://schemas.openxmlformats.org/officeDocument/2006/relationships/hyperlink" Target="https://podminky.urs.cz/item/CS_URS_2023_02/581121115" TargetMode="External" /><Relationship Id="rId15" Type="http://schemas.openxmlformats.org/officeDocument/2006/relationships/hyperlink" Target="https://podminky.urs.cz/item/CS_URS_2023_02/631351101" TargetMode="External" /><Relationship Id="rId16" Type="http://schemas.openxmlformats.org/officeDocument/2006/relationships/hyperlink" Target="https://podminky.urs.cz/item/CS_URS_2023_02/631351102" TargetMode="External" /><Relationship Id="rId17" Type="http://schemas.openxmlformats.org/officeDocument/2006/relationships/hyperlink" Target="https://podminky.urs.cz/item/CS_URS_2023_02/919111111" TargetMode="External" /><Relationship Id="rId18" Type="http://schemas.openxmlformats.org/officeDocument/2006/relationships/hyperlink" Target="https://podminky.urs.cz/item/CS_URS_2023_02/919121112" TargetMode="External" /><Relationship Id="rId19" Type="http://schemas.openxmlformats.org/officeDocument/2006/relationships/hyperlink" Target="https://podminky.urs.cz/item/CS_URS_2023_02/919716111" TargetMode="External" /><Relationship Id="rId20" Type="http://schemas.openxmlformats.org/officeDocument/2006/relationships/hyperlink" Target="https://podminky.urs.cz/item/CS_URS_2023_02/919732111" TargetMode="External" /><Relationship Id="rId21" Type="http://schemas.openxmlformats.org/officeDocument/2006/relationships/hyperlink" Target="https://podminky.urs.cz/item/CS_URS_2023_02/943211111" TargetMode="External" /><Relationship Id="rId22" Type="http://schemas.openxmlformats.org/officeDocument/2006/relationships/hyperlink" Target="https://podminky.urs.cz/item/CS_URS_2023_02/943211211" TargetMode="External" /><Relationship Id="rId23" Type="http://schemas.openxmlformats.org/officeDocument/2006/relationships/hyperlink" Target="https://podminky.urs.cz/item/CS_URS_2023_02/943211811" TargetMode="External" /><Relationship Id="rId24" Type="http://schemas.openxmlformats.org/officeDocument/2006/relationships/hyperlink" Target="https://podminky.urs.cz/item/CS_URS_2023_02/998014211" TargetMode="External" /><Relationship Id="rId25" Type="http://schemas.openxmlformats.org/officeDocument/2006/relationships/hyperlink" Target="https://podminky.urs.cz/item/CS_URS_2023_02/721242105" TargetMode="External" /><Relationship Id="rId26" Type="http://schemas.openxmlformats.org/officeDocument/2006/relationships/hyperlink" Target="https://podminky.urs.cz/item/CS_URS_2023_02/998721201" TargetMode="External" /><Relationship Id="rId27" Type="http://schemas.openxmlformats.org/officeDocument/2006/relationships/hyperlink" Target="https://podminky.urs.cz/item/CS_URS_2023_02/764212634" TargetMode="External" /><Relationship Id="rId28" Type="http://schemas.openxmlformats.org/officeDocument/2006/relationships/hyperlink" Target="https://podminky.urs.cz/item/CS_URS_2023_02/764212664" TargetMode="External" /><Relationship Id="rId29" Type="http://schemas.openxmlformats.org/officeDocument/2006/relationships/hyperlink" Target="https://podminky.urs.cz/item/CS_URS_2023_02/764511602" TargetMode="External" /><Relationship Id="rId30" Type="http://schemas.openxmlformats.org/officeDocument/2006/relationships/hyperlink" Target="https://podminky.urs.cz/item/CS_URS_2023_02/764511642" TargetMode="External" /><Relationship Id="rId31" Type="http://schemas.openxmlformats.org/officeDocument/2006/relationships/hyperlink" Target="https://podminky.urs.cz/item/CS_URS_2023_02/764518622" TargetMode="External" /><Relationship Id="rId32" Type="http://schemas.openxmlformats.org/officeDocument/2006/relationships/hyperlink" Target="https://podminky.urs.cz/item/CS_URS_2023_02/998764201" TargetMode="External" /><Relationship Id="rId33" Type="http://schemas.openxmlformats.org/officeDocument/2006/relationships/hyperlink" Target="https://podminky.urs.cz/item/CS_URS_2023_02/998767201" TargetMode="External" /><Relationship Id="rId3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251102" TargetMode="External" /><Relationship Id="rId2" Type="http://schemas.openxmlformats.org/officeDocument/2006/relationships/hyperlink" Target="https://podminky.urs.cz/item/CS_URS_2023_02/132251101" TargetMode="External" /><Relationship Id="rId3" Type="http://schemas.openxmlformats.org/officeDocument/2006/relationships/hyperlink" Target="https://podminky.urs.cz/item/CS_URS_2023_02/132251251" TargetMode="External" /><Relationship Id="rId4" Type="http://schemas.openxmlformats.org/officeDocument/2006/relationships/hyperlink" Target="https://podminky.urs.cz/item/CS_URS_2023_02/162251102" TargetMode="External" /><Relationship Id="rId5" Type="http://schemas.openxmlformats.org/officeDocument/2006/relationships/hyperlink" Target="https://podminky.urs.cz/item/CS_URS_2023_02/162751117" TargetMode="External" /><Relationship Id="rId6" Type="http://schemas.openxmlformats.org/officeDocument/2006/relationships/hyperlink" Target="https://podminky.urs.cz/item/CS_URS_2023_02/162751119" TargetMode="External" /><Relationship Id="rId7" Type="http://schemas.openxmlformats.org/officeDocument/2006/relationships/hyperlink" Target="https://podminky.urs.cz/item/CS_URS_2023_02/171201231" TargetMode="External" /><Relationship Id="rId8" Type="http://schemas.openxmlformats.org/officeDocument/2006/relationships/hyperlink" Target="https://podminky.urs.cz/item/CS_URS_2023_02/174151101" TargetMode="External" /><Relationship Id="rId9" Type="http://schemas.openxmlformats.org/officeDocument/2006/relationships/hyperlink" Target="https://podminky.urs.cz/item/CS_URS_2023_02/181951112" TargetMode="External" /><Relationship Id="rId10" Type="http://schemas.openxmlformats.org/officeDocument/2006/relationships/hyperlink" Target="https://podminky.urs.cz/item/CS_URS_2023_02/271532212" TargetMode="External" /><Relationship Id="rId11" Type="http://schemas.openxmlformats.org/officeDocument/2006/relationships/hyperlink" Target="https://podminky.urs.cz/item/CS_URS_2023_02/273313611" TargetMode="External" /><Relationship Id="rId12" Type="http://schemas.openxmlformats.org/officeDocument/2006/relationships/hyperlink" Target="https://podminky.urs.cz/item/CS_URS_2023_02/274321411" TargetMode="External" /><Relationship Id="rId13" Type="http://schemas.openxmlformats.org/officeDocument/2006/relationships/hyperlink" Target="https://podminky.urs.cz/item/CS_URS_2023_02/274351121" TargetMode="External" /><Relationship Id="rId14" Type="http://schemas.openxmlformats.org/officeDocument/2006/relationships/hyperlink" Target="https://podminky.urs.cz/item/CS_URS_2023_02/274351122" TargetMode="External" /><Relationship Id="rId15" Type="http://schemas.openxmlformats.org/officeDocument/2006/relationships/hyperlink" Target="https://podminky.urs.cz/item/CS_URS_2023_02/274361821" TargetMode="External" /><Relationship Id="rId16" Type="http://schemas.openxmlformats.org/officeDocument/2006/relationships/hyperlink" Target="https://podminky.urs.cz/item/CS_URS_2023_02/274362021" TargetMode="External" /><Relationship Id="rId17" Type="http://schemas.openxmlformats.org/officeDocument/2006/relationships/hyperlink" Target="https://podminky.urs.cz/item/CS_URS_2023_02/998012021" TargetMode="External" /><Relationship Id="rId18" Type="http://schemas.openxmlformats.org/officeDocument/2006/relationships/hyperlink" Target="https://podminky.urs.cz/item/CS_URS_2023_02/998767201" TargetMode="External" /><Relationship Id="rId1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20</v>
      </c>
      <c r="AO7" s="22"/>
      <c r="AP7" s="22"/>
      <c r="AQ7" s="22"/>
      <c r="AR7" s="20"/>
      <c r="BE7" s="31"/>
      <c r="BS7" s="17" t="s">
        <v>22</v>
      </c>
    </row>
    <row r="8" s="1" customFormat="1" ht="12" customHeight="1">
      <c r="B8" s="21"/>
      <c r="C8" s="22"/>
      <c r="D8" s="32" t="s">
        <v>23</v>
      </c>
      <c r="E8" s="22"/>
      <c r="F8" s="22"/>
      <c r="G8" s="22"/>
      <c r="H8" s="22"/>
      <c r="I8" s="22"/>
      <c r="J8" s="22"/>
      <c r="K8" s="27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25</v>
      </c>
      <c r="AL8" s="22"/>
      <c r="AM8" s="22"/>
      <c r="AN8" s="33" t="s">
        <v>26</v>
      </c>
      <c r="AO8" s="22"/>
      <c r="AP8" s="22"/>
      <c r="AQ8" s="22"/>
      <c r="AR8" s="20"/>
      <c r="BE8" s="31"/>
      <c r="BS8" s="17" t="s">
        <v>27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28</v>
      </c>
    </row>
    <row r="10" s="1" customFormat="1" ht="12" customHeight="1">
      <c r="B10" s="21"/>
      <c r="C10" s="22"/>
      <c r="D10" s="32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30</v>
      </c>
      <c r="AL10" s="22"/>
      <c r="AM10" s="22"/>
      <c r="AN10" s="27" t="s">
        <v>20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20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30</v>
      </c>
      <c r="AL13" s="22"/>
      <c r="AM13" s="22"/>
      <c r="AN13" s="34" t="s">
        <v>34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34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32</v>
      </c>
      <c r="AL14" s="22"/>
      <c r="AM14" s="22"/>
      <c r="AN14" s="34" t="s">
        <v>34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30</v>
      </c>
      <c r="AL16" s="22"/>
      <c r="AM16" s="22"/>
      <c r="AN16" s="27" t="s">
        <v>20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20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30</v>
      </c>
      <c r="AL19" s="22"/>
      <c r="AM19" s="22"/>
      <c r="AN19" s="27" t="s">
        <v>20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20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72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Kaznějov - sběrný dvůr odpadů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23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Kaznějov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25</v>
      </c>
      <c r="AJ47" s="40"/>
      <c r="AK47" s="40"/>
      <c r="AL47" s="40"/>
      <c r="AM47" s="72" t="str">
        <f>IF(AN8= "","",AN8)</f>
        <v>24. 11. 2023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29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Kaznějov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35</v>
      </c>
      <c r="AJ49" s="40"/>
      <c r="AK49" s="40"/>
      <c r="AL49" s="40"/>
      <c r="AM49" s="73" t="str">
        <f>IF(E17="","",E17)</f>
        <v>Ing. Jiří Presl</v>
      </c>
      <c r="AN49" s="64"/>
      <c r="AO49" s="64"/>
      <c r="AP49" s="64"/>
      <c r="AQ49" s="40"/>
      <c r="AR49" s="44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33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>Roman Mitas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4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ROUND(SUM(AG55:AG64),2)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20</v>
      </c>
      <c r="AR54" s="104"/>
      <c r="AS54" s="105">
        <f>ROUND(SUM(AS55:AS64),2)</f>
        <v>0</v>
      </c>
      <c r="AT54" s="106">
        <f>ROUND(SUM(AV54:AW54),2)</f>
        <v>0</v>
      </c>
      <c r="AU54" s="107">
        <f>ROUND(SUM(AU55:AU64),5)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ROUND(SUM(AZ55:AZ64),2)</f>
        <v>0</v>
      </c>
      <c r="BA54" s="106">
        <f>ROUND(SUM(BA55:BA64),2)</f>
        <v>0</v>
      </c>
      <c r="BB54" s="106">
        <f>ROUND(SUM(BB55:BB64),2)</f>
        <v>0</v>
      </c>
      <c r="BC54" s="106">
        <f>ROUND(SUM(BC55:BC64),2)</f>
        <v>0</v>
      </c>
      <c r="BD54" s="108">
        <f>ROUND(SUM(BD55:BD64),2)</f>
        <v>0</v>
      </c>
      <c r="BE54" s="6"/>
      <c r="BS54" s="109" t="s">
        <v>74</v>
      </c>
      <c r="BT54" s="109" t="s">
        <v>75</v>
      </c>
      <c r="BU54" s="110" t="s">
        <v>76</v>
      </c>
      <c r="BV54" s="109" t="s">
        <v>77</v>
      </c>
      <c r="BW54" s="109" t="s">
        <v>5</v>
      </c>
      <c r="BX54" s="109" t="s">
        <v>78</v>
      </c>
      <c r="CL54" s="109" t="s">
        <v>20</v>
      </c>
    </row>
    <row r="55" s="7" customFormat="1" ht="16.5" customHeight="1">
      <c r="A55" s="111" t="s">
        <v>79</v>
      </c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81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'00 - Vedlejší náklady'!J30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82</v>
      </c>
      <c r="AR55" s="118"/>
      <c r="AS55" s="119">
        <v>0</v>
      </c>
      <c r="AT55" s="120">
        <f>ROUND(SUM(AV55:AW55),2)</f>
        <v>0</v>
      </c>
      <c r="AU55" s="121">
        <f>'00 - Vedlejší náklady'!P80</f>
        <v>0</v>
      </c>
      <c r="AV55" s="120">
        <f>'00 - Vedlejší náklady'!J33</f>
        <v>0</v>
      </c>
      <c r="AW55" s="120">
        <f>'00 - Vedlejší náklady'!J34</f>
        <v>0</v>
      </c>
      <c r="AX55" s="120">
        <f>'00 - Vedlejší náklady'!J35</f>
        <v>0</v>
      </c>
      <c r="AY55" s="120">
        <f>'00 - Vedlejší náklady'!J36</f>
        <v>0</v>
      </c>
      <c r="AZ55" s="120">
        <f>'00 - Vedlejší náklady'!F33</f>
        <v>0</v>
      </c>
      <c r="BA55" s="120">
        <f>'00 - Vedlejší náklady'!F34</f>
        <v>0</v>
      </c>
      <c r="BB55" s="120">
        <f>'00 - Vedlejší náklady'!F35</f>
        <v>0</v>
      </c>
      <c r="BC55" s="120">
        <f>'00 - Vedlejší náklady'!F36</f>
        <v>0</v>
      </c>
      <c r="BD55" s="122">
        <f>'00 - Vedlejší náklady'!F37</f>
        <v>0</v>
      </c>
      <c r="BE55" s="7"/>
      <c r="BT55" s="123" t="s">
        <v>22</v>
      </c>
      <c r="BV55" s="123" t="s">
        <v>77</v>
      </c>
      <c r="BW55" s="123" t="s">
        <v>83</v>
      </c>
      <c r="BX55" s="123" t="s">
        <v>5</v>
      </c>
      <c r="CL55" s="123" t="s">
        <v>20</v>
      </c>
      <c r="CM55" s="123" t="s">
        <v>84</v>
      </c>
    </row>
    <row r="56" s="7" customFormat="1" ht="16.5" customHeight="1">
      <c r="A56" s="111" t="s">
        <v>79</v>
      </c>
      <c r="B56" s="112"/>
      <c r="C56" s="113"/>
      <c r="D56" s="114" t="s">
        <v>85</v>
      </c>
      <c r="E56" s="114"/>
      <c r="F56" s="114"/>
      <c r="G56" s="114"/>
      <c r="H56" s="114"/>
      <c r="I56" s="115"/>
      <c r="J56" s="114" t="s">
        <v>86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'01 - Zpevněné plochy'!J30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87</v>
      </c>
      <c r="AR56" s="118"/>
      <c r="AS56" s="119">
        <v>0</v>
      </c>
      <c r="AT56" s="120">
        <f>ROUND(SUM(AV56:AW56),2)</f>
        <v>0</v>
      </c>
      <c r="AU56" s="121">
        <f>'01 - Zpevněné plochy'!P88</f>
        <v>0</v>
      </c>
      <c r="AV56" s="120">
        <f>'01 - Zpevněné plochy'!J33</f>
        <v>0</v>
      </c>
      <c r="AW56" s="120">
        <f>'01 - Zpevněné plochy'!J34</f>
        <v>0</v>
      </c>
      <c r="AX56" s="120">
        <f>'01 - Zpevněné plochy'!J35</f>
        <v>0</v>
      </c>
      <c r="AY56" s="120">
        <f>'01 - Zpevněné plochy'!J36</f>
        <v>0</v>
      </c>
      <c r="AZ56" s="120">
        <f>'01 - Zpevněné plochy'!F33</f>
        <v>0</v>
      </c>
      <c r="BA56" s="120">
        <f>'01 - Zpevněné plochy'!F34</f>
        <v>0</v>
      </c>
      <c r="BB56" s="120">
        <f>'01 - Zpevněné plochy'!F35</f>
        <v>0</v>
      </c>
      <c r="BC56" s="120">
        <f>'01 - Zpevněné plochy'!F36</f>
        <v>0</v>
      </c>
      <c r="BD56" s="122">
        <f>'01 - Zpevněné plochy'!F37</f>
        <v>0</v>
      </c>
      <c r="BE56" s="7"/>
      <c r="BT56" s="123" t="s">
        <v>22</v>
      </c>
      <c r="BV56" s="123" t="s">
        <v>77</v>
      </c>
      <c r="BW56" s="123" t="s">
        <v>88</v>
      </c>
      <c r="BX56" s="123" t="s">
        <v>5</v>
      </c>
      <c r="CL56" s="123" t="s">
        <v>20</v>
      </c>
      <c r="CM56" s="123" t="s">
        <v>84</v>
      </c>
    </row>
    <row r="57" s="7" customFormat="1" ht="16.5" customHeight="1">
      <c r="A57" s="111" t="s">
        <v>79</v>
      </c>
      <c r="B57" s="112"/>
      <c r="C57" s="113"/>
      <c r="D57" s="114" t="s">
        <v>89</v>
      </c>
      <c r="E57" s="114"/>
      <c r="F57" s="114"/>
      <c r="G57" s="114"/>
      <c r="H57" s="114"/>
      <c r="I57" s="115"/>
      <c r="J57" s="114" t="s">
        <v>90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'02.1 - Oplocení'!J30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87</v>
      </c>
      <c r="AR57" s="118"/>
      <c r="AS57" s="119">
        <v>0</v>
      </c>
      <c r="AT57" s="120">
        <f>ROUND(SUM(AV57:AW57),2)</f>
        <v>0</v>
      </c>
      <c r="AU57" s="121">
        <f>'02.1 - Oplocení'!P87</f>
        <v>0</v>
      </c>
      <c r="AV57" s="120">
        <f>'02.1 - Oplocení'!J33</f>
        <v>0</v>
      </c>
      <c r="AW57" s="120">
        <f>'02.1 - Oplocení'!J34</f>
        <v>0</v>
      </c>
      <c r="AX57" s="120">
        <f>'02.1 - Oplocení'!J35</f>
        <v>0</v>
      </c>
      <c r="AY57" s="120">
        <f>'02.1 - Oplocení'!J36</f>
        <v>0</v>
      </c>
      <c r="AZ57" s="120">
        <f>'02.1 - Oplocení'!F33</f>
        <v>0</v>
      </c>
      <c r="BA57" s="120">
        <f>'02.1 - Oplocení'!F34</f>
        <v>0</v>
      </c>
      <c r="BB57" s="120">
        <f>'02.1 - Oplocení'!F35</f>
        <v>0</v>
      </c>
      <c r="BC57" s="120">
        <f>'02.1 - Oplocení'!F36</f>
        <v>0</v>
      </c>
      <c r="BD57" s="122">
        <f>'02.1 - Oplocení'!F37</f>
        <v>0</v>
      </c>
      <c r="BE57" s="7"/>
      <c r="BT57" s="123" t="s">
        <v>22</v>
      </c>
      <c r="BV57" s="123" t="s">
        <v>77</v>
      </c>
      <c r="BW57" s="123" t="s">
        <v>91</v>
      </c>
      <c r="BX57" s="123" t="s">
        <v>5</v>
      </c>
      <c r="CL57" s="123" t="s">
        <v>20</v>
      </c>
      <c r="CM57" s="123" t="s">
        <v>84</v>
      </c>
    </row>
    <row r="58" s="7" customFormat="1" ht="16.5" customHeight="1">
      <c r="A58" s="111" t="s">
        <v>79</v>
      </c>
      <c r="B58" s="112"/>
      <c r="C58" s="113"/>
      <c r="D58" s="114" t="s">
        <v>92</v>
      </c>
      <c r="E58" s="114"/>
      <c r="F58" s="114"/>
      <c r="G58" s="114"/>
      <c r="H58" s="114"/>
      <c r="I58" s="115"/>
      <c r="J58" s="114" t="s">
        <v>93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'03 - Ocelový přístřešek 4...'!J30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87</v>
      </c>
      <c r="AR58" s="118"/>
      <c r="AS58" s="119">
        <v>0</v>
      </c>
      <c r="AT58" s="120">
        <f>ROUND(SUM(AV58:AW58),2)</f>
        <v>0</v>
      </c>
      <c r="AU58" s="121">
        <f>'03 - Ocelový přístřešek 4...'!P90</f>
        <v>0</v>
      </c>
      <c r="AV58" s="120">
        <f>'03 - Ocelový přístřešek 4...'!J33</f>
        <v>0</v>
      </c>
      <c r="AW58" s="120">
        <f>'03 - Ocelový přístřešek 4...'!J34</f>
        <v>0</v>
      </c>
      <c r="AX58" s="120">
        <f>'03 - Ocelový přístřešek 4...'!J35</f>
        <v>0</v>
      </c>
      <c r="AY58" s="120">
        <f>'03 - Ocelový přístřešek 4...'!J36</f>
        <v>0</v>
      </c>
      <c r="AZ58" s="120">
        <f>'03 - Ocelový přístřešek 4...'!F33</f>
        <v>0</v>
      </c>
      <c r="BA58" s="120">
        <f>'03 - Ocelový přístřešek 4...'!F34</f>
        <v>0</v>
      </c>
      <c r="BB58" s="120">
        <f>'03 - Ocelový přístřešek 4...'!F35</f>
        <v>0</v>
      </c>
      <c r="BC58" s="120">
        <f>'03 - Ocelový přístřešek 4...'!F36</f>
        <v>0</v>
      </c>
      <c r="BD58" s="122">
        <f>'03 - Ocelový přístřešek 4...'!F37</f>
        <v>0</v>
      </c>
      <c r="BE58" s="7"/>
      <c r="BT58" s="123" t="s">
        <v>22</v>
      </c>
      <c r="BV58" s="123" t="s">
        <v>77</v>
      </c>
      <c r="BW58" s="123" t="s">
        <v>94</v>
      </c>
      <c r="BX58" s="123" t="s">
        <v>5</v>
      </c>
      <c r="CL58" s="123" t="s">
        <v>20</v>
      </c>
      <c r="CM58" s="123" t="s">
        <v>84</v>
      </c>
    </row>
    <row r="59" s="7" customFormat="1" ht="16.5" customHeight="1">
      <c r="A59" s="111" t="s">
        <v>79</v>
      </c>
      <c r="B59" s="112"/>
      <c r="C59" s="113"/>
      <c r="D59" s="114" t="s">
        <v>95</v>
      </c>
      <c r="E59" s="114"/>
      <c r="F59" s="114"/>
      <c r="G59" s="114"/>
      <c r="H59" s="114"/>
      <c r="I59" s="115"/>
      <c r="J59" s="114" t="s">
        <v>96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'04 - Ocelový přístřešek 3...'!J30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87</v>
      </c>
      <c r="AR59" s="118"/>
      <c r="AS59" s="119">
        <v>0</v>
      </c>
      <c r="AT59" s="120">
        <f>ROUND(SUM(AV59:AW59),2)</f>
        <v>0</v>
      </c>
      <c r="AU59" s="121">
        <f>'04 - Ocelový přístřešek 3...'!P90</f>
        <v>0</v>
      </c>
      <c r="AV59" s="120">
        <f>'04 - Ocelový přístřešek 3...'!J33</f>
        <v>0</v>
      </c>
      <c r="AW59" s="120">
        <f>'04 - Ocelový přístřešek 3...'!J34</f>
        <v>0</v>
      </c>
      <c r="AX59" s="120">
        <f>'04 - Ocelový přístřešek 3...'!J35</f>
        <v>0</v>
      </c>
      <c r="AY59" s="120">
        <f>'04 - Ocelový přístřešek 3...'!J36</f>
        <v>0</v>
      </c>
      <c r="AZ59" s="120">
        <f>'04 - Ocelový přístřešek 3...'!F33</f>
        <v>0</v>
      </c>
      <c r="BA59" s="120">
        <f>'04 - Ocelový přístřešek 3...'!F34</f>
        <v>0</v>
      </c>
      <c r="BB59" s="120">
        <f>'04 - Ocelový přístřešek 3...'!F35</f>
        <v>0</v>
      </c>
      <c r="BC59" s="120">
        <f>'04 - Ocelový přístřešek 3...'!F36</f>
        <v>0</v>
      </c>
      <c r="BD59" s="122">
        <f>'04 - Ocelový přístřešek 3...'!F37</f>
        <v>0</v>
      </c>
      <c r="BE59" s="7"/>
      <c r="BT59" s="123" t="s">
        <v>22</v>
      </c>
      <c r="BV59" s="123" t="s">
        <v>77</v>
      </c>
      <c r="BW59" s="123" t="s">
        <v>97</v>
      </c>
      <c r="BX59" s="123" t="s">
        <v>5</v>
      </c>
      <c r="CL59" s="123" t="s">
        <v>20</v>
      </c>
      <c r="CM59" s="123" t="s">
        <v>84</v>
      </c>
    </row>
    <row r="60" s="7" customFormat="1" ht="16.5" customHeight="1">
      <c r="A60" s="111" t="s">
        <v>79</v>
      </c>
      <c r="B60" s="112"/>
      <c r="C60" s="113"/>
      <c r="D60" s="114" t="s">
        <v>98</v>
      </c>
      <c r="E60" s="114"/>
      <c r="F60" s="114"/>
      <c r="G60" s="114"/>
      <c r="H60" s="114"/>
      <c r="I60" s="115"/>
      <c r="J60" s="114" t="s">
        <v>99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'05 - Váha'!J30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87</v>
      </c>
      <c r="AR60" s="118"/>
      <c r="AS60" s="119">
        <v>0</v>
      </c>
      <c r="AT60" s="120">
        <f>ROUND(SUM(AV60:AW60),2)</f>
        <v>0</v>
      </c>
      <c r="AU60" s="121">
        <f>'05 - Váha'!P86</f>
        <v>0</v>
      </c>
      <c r="AV60" s="120">
        <f>'05 - Váha'!J33</f>
        <v>0</v>
      </c>
      <c r="AW60" s="120">
        <f>'05 - Váha'!J34</f>
        <v>0</v>
      </c>
      <c r="AX60" s="120">
        <f>'05 - Váha'!J35</f>
        <v>0</v>
      </c>
      <c r="AY60" s="120">
        <f>'05 - Váha'!J36</f>
        <v>0</v>
      </c>
      <c r="AZ60" s="120">
        <f>'05 - Váha'!F33</f>
        <v>0</v>
      </c>
      <c r="BA60" s="120">
        <f>'05 - Váha'!F34</f>
        <v>0</v>
      </c>
      <c r="BB60" s="120">
        <f>'05 - Váha'!F35</f>
        <v>0</v>
      </c>
      <c r="BC60" s="120">
        <f>'05 - Váha'!F36</f>
        <v>0</v>
      </c>
      <c r="BD60" s="122">
        <f>'05 - Váha'!F37</f>
        <v>0</v>
      </c>
      <c r="BE60" s="7"/>
      <c r="BT60" s="123" t="s">
        <v>22</v>
      </c>
      <c r="BV60" s="123" t="s">
        <v>77</v>
      </c>
      <c r="BW60" s="123" t="s">
        <v>100</v>
      </c>
      <c r="BX60" s="123" t="s">
        <v>5</v>
      </c>
      <c r="CL60" s="123" t="s">
        <v>20</v>
      </c>
      <c r="CM60" s="123" t="s">
        <v>84</v>
      </c>
    </row>
    <row r="61" s="7" customFormat="1" ht="16.5" customHeight="1">
      <c r="A61" s="111" t="s">
        <v>79</v>
      </c>
      <c r="B61" s="112"/>
      <c r="C61" s="113"/>
      <c r="D61" s="114" t="s">
        <v>101</v>
      </c>
      <c r="E61" s="114"/>
      <c r="F61" s="114"/>
      <c r="G61" s="114"/>
      <c r="H61" s="114"/>
      <c r="I61" s="115"/>
      <c r="J61" s="114" t="s">
        <v>102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'06 - Elektroinstalace'!J30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87</v>
      </c>
      <c r="AR61" s="118"/>
      <c r="AS61" s="119">
        <v>0</v>
      </c>
      <c r="AT61" s="120">
        <f>ROUND(SUM(AV61:AW61),2)</f>
        <v>0</v>
      </c>
      <c r="AU61" s="121">
        <f>'06 - Elektroinstalace'!P85</f>
        <v>0</v>
      </c>
      <c r="AV61" s="120">
        <f>'06 - Elektroinstalace'!J33</f>
        <v>0</v>
      </c>
      <c r="AW61" s="120">
        <f>'06 - Elektroinstalace'!J34</f>
        <v>0</v>
      </c>
      <c r="AX61" s="120">
        <f>'06 - Elektroinstalace'!J35</f>
        <v>0</v>
      </c>
      <c r="AY61" s="120">
        <f>'06 - Elektroinstalace'!J36</f>
        <v>0</v>
      </c>
      <c r="AZ61" s="120">
        <f>'06 - Elektroinstalace'!F33</f>
        <v>0</v>
      </c>
      <c r="BA61" s="120">
        <f>'06 - Elektroinstalace'!F34</f>
        <v>0</v>
      </c>
      <c r="BB61" s="120">
        <f>'06 - Elektroinstalace'!F35</f>
        <v>0</v>
      </c>
      <c r="BC61" s="120">
        <f>'06 - Elektroinstalace'!F36</f>
        <v>0</v>
      </c>
      <c r="BD61" s="122">
        <f>'06 - Elektroinstalace'!F37</f>
        <v>0</v>
      </c>
      <c r="BE61" s="7"/>
      <c r="BT61" s="123" t="s">
        <v>22</v>
      </c>
      <c r="BV61" s="123" t="s">
        <v>77</v>
      </c>
      <c r="BW61" s="123" t="s">
        <v>103</v>
      </c>
      <c r="BX61" s="123" t="s">
        <v>5</v>
      </c>
      <c r="CL61" s="123" t="s">
        <v>20</v>
      </c>
      <c r="CM61" s="123" t="s">
        <v>84</v>
      </c>
    </row>
    <row r="62" s="7" customFormat="1" ht="16.5" customHeight="1">
      <c r="A62" s="111" t="s">
        <v>79</v>
      </c>
      <c r="B62" s="112"/>
      <c r="C62" s="113"/>
      <c r="D62" s="114" t="s">
        <v>104</v>
      </c>
      <c r="E62" s="114"/>
      <c r="F62" s="114"/>
      <c r="G62" s="114"/>
      <c r="H62" s="114"/>
      <c r="I62" s="115"/>
      <c r="J62" s="114" t="s">
        <v>105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'07 - Kamerový systém'!J30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87</v>
      </c>
      <c r="AR62" s="118"/>
      <c r="AS62" s="119">
        <v>0</v>
      </c>
      <c r="AT62" s="120">
        <f>ROUND(SUM(AV62:AW62),2)</f>
        <v>0</v>
      </c>
      <c r="AU62" s="121">
        <f>'07 - Kamerový systém'!P83</f>
        <v>0</v>
      </c>
      <c r="AV62" s="120">
        <f>'07 - Kamerový systém'!J33</f>
        <v>0</v>
      </c>
      <c r="AW62" s="120">
        <f>'07 - Kamerový systém'!J34</f>
        <v>0</v>
      </c>
      <c r="AX62" s="120">
        <f>'07 - Kamerový systém'!J35</f>
        <v>0</v>
      </c>
      <c r="AY62" s="120">
        <f>'07 - Kamerový systém'!J36</f>
        <v>0</v>
      </c>
      <c r="AZ62" s="120">
        <f>'07 - Kamerový systém'!F33</f>
        <v>0</v>
      </c>
      <c r="BA62" s="120">
        <f>'07 - Kamerový systém'!F34</f>
        <v>0</v>
      </c>
      <c r="BB62" s="120">
        <f>'07 - Kamerový systém'!F35</f>
        <v>0</v>
      </c>
      <c r="BC62" s="120">
        <f>'07 - Kamerový systém'!F36</f>
        <v>0</v>
      </c>
      <c r="BD62" s="122">
        <f>'07 - Kamerový systém'!F37</f>
        <v>0</v>
      </c>
      <c r="BE62" s="7"/>
      <c r="BT62" s="123" t="s">
        <v>22</v>
      </c>
      <c r="BV62" s="123" t="s">
        <v>77</v>
      </c>
      <c r="BW62" s="123" t="s">
        <v>106</v>
      </c>
      <c r="BX62" s="123" t="s">
        <v>5</v>
      </c>
      <c r="CL62" s="123" t="s">
        <v>20</v>
      </c>
      <c r="CM62" s="123" t="s">
        <v>84</v>
      </c>
    </row>
    <row r="63" s="7" customFormat="1" ht="16.5" customHeight="1">
      <c r="A63" s="111" t="s">
        <v>79</v>
      </c>
      <c r="B63" s="112"/>
      <c r="C63" s="113"/>
      <c r="D63" s="114" t="s">
        <v>107</v>
      </c>
      <c r="E63" s="114"/>
      <c r="F63" s="114"/>
      <c r="G63" s="114"/>
      <c r="H63" s="114"/>
      <c r="I63" s="115"/>
      <c r="J63" s="114" t="s">
        <v>108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'08 - Vodovodní přípojka'!J30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87</v>
      </c>
      <c r="AR63" s="118"/>
      <c r="AS63" s="119">
        <v>0</v>
      </c>
      <c r="AT63" s="120">
        <f>ROUND(SUM(AV63:AW63),2)</f>
        <v>0</v>
      </c>
      <c r="AU63" s="121">
        <f>'08 - Vodovodní přípojka'!P90</f>
        <v>0</v>
      </c>
      <c r="AV63" s="120">
        <f>'08 - Vodovodní přípojka'!J33</f>
        <v>0</v>
      </c>
      <c r="AW63" s="120">
        <f>'08 - Vodovodní přípojka'!J34</f>
        <v>0</v>
      </c>
      <c r="AX63" s="120">
        <f>'08 - Vodovodní přípojka'!J35</f>
        <v>0</v>
      </c>
      <c r="AY63" s="120">
        <f>'08 - Vodovodní přípojka'!J36</f>
        <v>0</v>
      </c>
      <c r="AZ63" s="120">
        <f>'08 - Vodovodní přípojka'!F33</f>
        <v>0</v>
      </c>
      <c r="BA63" s="120">
        <f>'08 - Vodovodní přípojka'!F34</f>
        <v>0</v>
      </c>
      <c r="BB63" s="120">
        <f>'08 - Vodovodní přípojka'!F35</f>
        <v>0</v>
      </c>
      <c r="BC63" s="120">
        <f>'08 - Vodovodní přípojka'!F36</f>
        <v>0</v>
      </c>
      <c r="BD63" s="122">
        <f>'08 - Vodovodní přípojka'!F37</f>
        <v>0</v>
      </c>
      <c r="BE63" s="7"/>
      <c r="BT63" s="123" t="s">
        <v>22</v>
      </c>
      <c r="BV63" s="123" t="s">
        <v>77</v>
      </c>
      <c r="BW63" s="123" t="s">
        <v>109</v>
      </c>
      <c r="BX63" s="123" t="s">
        <v>5</v>
      </c>
      <c r="CL63" s="123" t="s">
        <v>20</v>
      </c>
      <c r="CM63" s="123" t="s">
        <v>84</v>
      </c>
    </row>
    <row r="64" s="7" customFormat="1" ht="16.5" customHeight="1">
      <c r="A64" s="111" t="s">
        <v>79</v>
      </c>
      <c r="B64" s="112"/>
      <c r="C64" s="113"/>
      <c r="D64" s="114" t="s">
        <v>110</v>
      </c>
      <c r="E64" s="114"/>
      <c r="F64" s="114"/>
      <c r="G64" s="114"/>
      <c r="H64" s="114"/>
      <c r="I64" s="115"/>
      <c r="J64" s="114" t="s">
        <v>111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'09 - Vybavení'!J30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87</v>
      </c>
      <c r="AR64" s="118"/>
      <c r="AS64" s="124">
        <v>0</v>
      </c>
      <c r="AT64" s="125">
        <f>ROUND(SUM(AV64:AW64),2)</f>
        <v>0</v>
      </c>
      <c r="AU64" s="126">
        <f>'09 - Vybavení'!P80</f>
        <v>0</v>
      </c>
      <c r="AV64" s="125">
        <f>'09 - Vybavení'!J33</f>
        <v>0</v>
      </c>
      <c r="AW64" s="125">
        <f>'09 - Vybavení'!J34</f>
        <v>0</v>
      </c>
      <c r="AX64" s="125">
        <f>'09 - Vybavení'!J35</f>
        <v>0</v>
      </c>
      <c r="AY64" s="125">
        <f>'09 - Vybavení'!J36</f>
        <v>0</v>
      </c>
      <c r="AZ64" s="125">
        <f>'09 - Vybavení'!F33</f>
        <v>0</v>
      </c>
      <c r="BA64" s="125">
        <f>'09 - Vybavení'!F34</f>
        <v>0</v>
      </c>
      <c r="BB64" s="125">
        <f>'09 - Vybavení'!F35</f>
        <v>0</v>
      </c>
      <c r="BC64" s="125">
        <f>'09 - Vybavení'!F36</f>
        <v>0</v>
      </c>
      <c r="BD64" s="127">
        <f>'09 - Vybavení'!F37</f>
        <v>0</v>
      </c>
      <c r="BE64" s="7"/>
      <c r="BT64" s="123" t="s">
        <v>22</v>
      </c>
      <c r="BV64" s="123" t="s">
        <v>77</v>
      </c>
      <c r="BW64" s="123" t="s">
        <v>112</v>
      </c>
      <c r="BX64" s="123" t="s">
        <v>5</v>
      </c>
      <c r="CL64" s="123" t="s">
        <v>20</v>
      </c>
      <c r="CM64" s="123" t="s">
        <v>84</v>
      </c>
    </row>
    <row r="65" s="2" customFormat="1" ht="30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44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</row>
  </sheetData>
  <sheetProtection sheet="1" formatColumns="0" formatRows="0" objects="1" scenarios="1" spinCount="100000" saltValue="ISqcQEgFKTKA2BrOrJon3VaQkbf3a7Zd9omhUxLp9Ki/MAYr5zvnz1yoaI+rhK5xCZl+qog4cxNdSMGB7VV0iQ==" hashValue="1Gb7028UqzuWGcHugrt1MAYoY2UzdzWmOGNBeehafBMJx3VJlYA8vtsEZ421eZMu8L7mb29p5OSAGq23dcFDfg==" algorithmName="SHA-512" password="CC35"/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00 - Vedlejší náklady'!C2" display="/"/>
    <hyperlink ref="A56" location="'01 - Zpevněné plochy'!C2" display="/"/>
    <hyperlink ref="A57" location="'02.1 - Oplocení'!C2" display="/"/>
    <hyperlink ref="A58" location="'03 - Ocelový přístřešek 4...'!C2" display="/"/>
    <hyperlink ref="A59" location="'04 - Ocelový přístřešek 3...'!C2" display="/"/>
    <hyperlink ref="A60" location="'05 - Váha'!C2" display="/"/>
    <hyperlink ref="A61" location="'06 - Elektroinstalace'!C2" display="/"/>
    <hyperlink ref="A62" location="'07 - Kamerový systém'!C2" display="/"/>
    <hyperlink ref="A63" location="'08 - Vodovodní přípojka'!C2" display="/"/>
    <hyperlink ref="A64" location="'09 - Vybav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113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Kaznějov - sběrný dvůr odpadů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114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1164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20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23</v>
      </c>
      <c r="E12" s="38"/>
      <c r="F12" s="136" t="s">
        <v>116</v>
      </c>
      <c r="G12" s="38"/>
      <c r="H12" s="38"/>
      <c r="I12" s="132" t="s">
        <v>25</v>
      </c>
      <c r="J12" s="137" t="str">
        <f>'Rekapitulace stavby'!AN8</f>
        <v>24. 11. 2023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29</v>
      </c>
      <c r="E14" s="38"/>
      <c r="F14" s="38"/>
      <c r="G14" s="38"/>
      <c r="H14" s="38"/>
      <c r="I14" s="132" t="s">
        <v>30</v>
      </c>
      <c r="J14" s="136" t="s">
        <v>20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20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30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32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30</v>
      </c>
      <c r="J20" s="136" t="s">
        <v>20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20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30</v>
      </c>
      <c r="J23" s="136" t="s">
        <v>20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32</v>
      </c>
      <c r="J24" s="136" t="s">
        <v>20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ROUND((SUM(BE90:BE212)),  2)</f>
        <v>0</v>
      </c>
      <c r="G33" s="38"/>
      <c r="H33" s="38"/>
      <c r="I33" s="148">
        <v>0.20999999999999999</v>
      </c>
      <c r="J33" s="147">
        <f>ROUND(((SUM(BE90:BE212))*I33),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ROUND((SUM(BF90:BF212)),  2)</f>
        <v>0</v>
      </c>
      <c r="G34" s="38"/>
      <c r="H34" s="38"/>
      <c r="I34" s="148">
        <v>0.14999999999999999</v>
      </c>
      <c r="J34" s="147">
        <f>ROUND(((SUM(BF90:BF212))*I34),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ROUND((SUM(BG90:BG212)),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ROUND((SUM(BH90:BH212)),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ROUND((SUM(BI90:BI212)),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Kaznějov - sběrný dvůr odpadů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08 - Vodovodní přípojka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</v>
      </c>
      <c r="G52" s="40"/>
      <c r="H52" s="40"/>
      <c r="I52" s="32" t="s">
        <v>25</v>
      </c>
      <c r="J52" s="72" t="str">
        <f>IF(J12="","",J12)</f>
        <v>24. 11. 2023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>Město Kaznějov</v>
      </c>
      <c r="G54" s="40"/>
      <c r="H54" s="40"/>
      <c r="I54" s="32" t="s">
        <v>35</v>
      </c>
      <c r="J54" s="36" t="str">
        <f>E21</f>
        <v>Ing. Jiří Presl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33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>Roman Mitas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118</v>
      </c>
      <c r="D57" s="162"/>
      <c r="E57" s="162"/>
      <c r="F57" s="162"/>
      <c r="G57" s="162"/>
      <c r="H57" s="162"/>
      <c r="I57" s="162"/>
      <c r="J57" s="163" t="s">
        <v>119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120</v>
      </c>
    </row>
    <row r="60" hidden="1" s="9" customFormat="1" ht="24.96" customHeight="1">
      <c r="A60" s="9"/>
      <c r="B60" s="165"/>
      <c r="C60" s="166"/>
      <c r="D60" s="167" t="s">
        <v>163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8"/>
      <c r="C61" s="219"/>
      <c r="D61" s="220" t="s">
        <v>164</v>
      </c>
      <c r="E61" s="221"/>
      <c r="F61" s="221"/>
      <c r="G61" s="221"/>
      <c r="H61" s="221"/>
      <c r="I61" s="221"/>
      <c r="J61" s="222">
        <f>J92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8"/>
      <c r="C62" s="219"/>
      <c r="D62" s="220" t="s">
        <v>422</v>
      </c>
      <c r="E62" s="221"/>
      <c r="F62" s="221"/>
      <c r="G62" s="221"/>
      <c r="H62" s="221"/>
      <c r="I62" s="221"/>
      <c r="J62" s="222">
        <f>J126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8"/>
      <c r="C63" s="219"/>
      <c r="D63" s="220" t="s">
        <v>166</v>
      </c>
      <c r="E63" s="221"/>
      <c r="F63" s="221"/>
      <c r="G63" s="221"/>
      <c r="H63" s="221"/>
      <c r="I63" s="221"/>
      <c r="J63" s="222">
        <f>J130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8"/>
      <c r="C64" s="219"/>
      <c r="D64" s="220" t="s">
        <v>167</v>
      </c>
      <c r="E64" s="221"/>
      <c r="F64" s="221"/>
      <c r="G64" s="221"/>
      <c r="H64" s="221"/>
      <c r="I64" s="221"/>
      <c r="J64" s="222">
        <f>J140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8"/>
      <c r="C65" s="219"/>
      <c r="D65" s="220" t="s">
        <v>168</v>
      </c>
      <c r="E65" s="221"/>
      <c r="F65" s="221"/>
      <c r="G65" s="221"/>
      <c r="H65" s="221"/>
      <c r="I65" s="221"/>
      <c r="J65" s="222">
        <f>J174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18"/>
      <c r="C66" s="219"/>
      <c r="D66" s="220" t="s">
        <v>169</v>
      </c>
      <c r="E66" s="221"/>
      <c r="F66" s="221"/>
      <c r="G66" s="221"/>
      <c r="H66" s="221"/>
      <c r="I66" s="221"/>
      <c r="J66" s="222">
        <f>J196</f>
        <v>0</v>
      </c>
      <c r="K66" s="219"/>
      <c r="L66" s="22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12" customFormat="1" ht="19.92" customHeight="1">
      <c r="A67" s="12"/>
      <c r="B67" s="218"/>
      <c r="C67" s="219"/>
      <c r="D67" s="220" t="s">
        <v>170</v>
      </c>
      <c r="E67" s="221"/>
      <c r="F67" s="221"/>
      <c r="G67" s="221"/>
      <c r="H67" s="221"/>
      <c r="I67" s="221"/>
      <c r="J67" s="222">
        <f>J200</f>
        <v>0</v>
      </c>
      <c r="K67" s="219"/>
      <c r="L67" s="22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hidden="1" s="12" customFormat="1" ht="19.92" customHeight="1">
      <c r="A68" s="12"/>
      <c r="B68" s="218"/>
      <c r="C68" s="219"/>
      <c r="D68" s="220" t="s">
        <v>171</v>
      </c>
      <c r="E68" s="221"/>
      <c r="F68" s="221"/>
      <c r="G68" s="221"/>
      <c r="H68" s="221"/>
      <c r="I68" s="221"/>
      <c r="J68" s="222">
        <f>J204</f>
        <v>0</v>
      </c>
      <c r="K68" s="219"/>
      <c r="L68" s="22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hidden="1" s="9" customFormat="1" ht="24.96" customHeight="1">
      <c r="A69" s="9"/>
      <c r="B69" s="165"/>
      <c r="C69" s="166"/>
      <c r="D69" s="167" t="s">
        <v>423</v>
      </c>
      <c r="E69" s="168"/>
      <c r="F69" s="168"/>
      <c r="G69" s="168"/>
      <c r="H69" s="168"/>
      <c r="I69" s="168"/>
      <c r="J69" s="169">
        <f>J208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2" customFormat="1" ht="19.92" customHeight="1">
      <c r="A70" s="12"/>
      <c r="B70" s="218"/>
      <c r="C70" s="219"/>
      <c r="D70" s="220" t="s">
        <v>1165</v>
      </c>
      <c r="E70" s="221"/>
      <c r="F70" s="221"/>
      <c r="G70" s="221"/>
      <c r="H70" s="221"/>
      <c r="I70" s="221"/>
      <c r="J70" s="222">
        <f>J209</f>
        <v>0</v>
      </c>
      <c r="K70" s="219"/>
      <c r="L70" s="223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122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Kaznějov - sběrný dvůr odpadů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114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08 - Vodovodní přípojka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23</v>
      </c>
      <c r="D84" s="40"/>
      <c r="E84" s="40"/>
      <c r="F84" s="27" t="str">
        <f>F12</f>
        <v xml:space="preserve"> </v>
      </c>
      <c r="G84" s="40"/>
      <c r="H84" s="40"/>
      <c r="I84" s="32" t="s">
        <v>25</v>
      </c>
      <c r="J84" s="72" t="str">
        <f>IF(J12="","",J12)</f>
        <v>24. 11. 2023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E15</f>
        <v>Město Kaznějov</v>
      </c>
      <c r="G86" s="40"/>
      <c r="H86" s="40"/>
      <c r="I86" s="32" t="s">
        <v>35</v>
      </c>
      <c r="J86" s="36" t="str">
        <f>E21</f>
        <v>Ing. Jiří Presl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33</v>
      </c>
      <c r="D87" s="40"/>
      <c r="E87" s="40"/>
      <c r="F87" s="27" t="str">
        <f>IF(E18="","",E18)</f>
        <v>Vyplň údaj</v>
      </c>
      <c r="G87" s="40"/>
      <c r="H87" s="40"/>
      <c r="I87" s="32" t="s">
        <v>37</v>
      </c>
      <c r="J87" s="36" t="str">
        <f>E24</f>
        <v>Roman Mitas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0" customFormat="1" ht="29.28" customHeight="1">
      <c r="A89" s="171"/>
      <c r="B89" s="172"/>
      <c r="C89" s="173" t="s">
        <v>123</v>
      </c>
      <c r="D89" s="174" t="s">
        <v>60</v>
      </c>
      <c r="E89" s="174" t="s">
        <v>56</v>
      </c>
      <c r="F89" s="174" t="s">
        <v>57</v>
      </c>
      <c r="G89" s="174" t="s">
        <v>124</v>
      </c>
      <c r="H89" s="174" t="s">
        <v>125</v>
      </c>
      <c r="I89" s="174" t="s">
        <v>126</v>
      </c>
      <c r="J89" s="174" t="s">
        <v>119</v>
      </c>
      <c r="K89" s="175" t="s">
        <v>127</v>
      </c>
      <c r="L89" s="176"/>
      <c r="M89" s="92" t="s">
        <v>20</v>
      </c>
      <c r="N89" s="93" t="s">
        <v>45</v>
      </c>
      <c r="O89" s="93" t="s">
        <v>128</v>
      </c>
      <c r="P89" s="93" t="s">
        <v>129</v>
      </c>
      <c r="Q89" s="93" t="s">
        <v>130</v>
      </c>
      <c r="R89" s="93" t="s">
        <v>131</v>
      </c>
      <c r="S89" s="93" t="s">
        <v>132</v>
      </c>
      <c r="T89" s="94" t="s">
        <v>133</v>
      </c>
      <c r="U89" s="171"/>
      <c r="V89" s="171"/>
      <c r="W89" s="171"/>
      <c r="X89" s="171"/>
      <c r="Y89" s="171"/>
      <c r="Z89" s="171"/>
      <c r="AA89" s="171"/>
      <c r="AB89" s="171"/>
      <c r="AC89" s="171"/>
      <c r="AD89" s="171"/>
      <c r="AE89" s="171"/>
    </row>
    <row r="90" s="2" customFormat="1" ht="22.8" customHeight="1">
      <c r="A90" s="38"/>
      <c r="B90" s="39"/>
      <c r="C90" s="99" t="s">
        <v>134</v>
      </c>
      <c r="D90" s="40"/>
      <c r="E90" s="40"/>
      <c r="F90" s="40"/>
      <c r="G90" s="40"/>
      <c r="H90" s="40"/>
      <c r="I90" s="40"/>
      <c r="J90" s="177">
        <f>BK90</f>
        <v>0</v>
      </c>
      <c r="K90" s="40"/>
      <c r="L90" s="44"/>
      <c r="M90" s="95"/>
      <c r="N90" s="178"/>
      <c r="O90" s="96"/>
      <c r="P90" s="179">
        <f>P91+P208</f>
        <v>0</v>
      </c>
      <c r="Q90" s="96"/>
      <c r="R90" s="179">
        <f>R91+R208</f>
        <v>0</v>
      </c>
      <c r="S90" s="96"/>
      <c r="T90" s="180">
        <f>T91+T208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74</v>
      </c>
      <c r="AU90" s="17" t="s">
        <v>120</v>
      </c>
      <c r="BK90" s="181">
        <f>BK91+BK208</f>
        <v>0</v>
      </c>
    </row>
    <row r="91" s="11" customFormat="1" ht="25.92" customHeight="1">
      <c r="A91" s="11"/>
      <c r="B91" s="182"/>
      <c r="C91" s="183"/>
      <c r="D91" s="184" t="s">
        <v>74</v>
      </c>
      <c r="E91" s="185" t="s">
        <v>172</v>
      </c>
      <c r="F91" s="185" t="s">
        <v>173</v>
      </c>
      <c r="G91" s="183"/>
      <c r="H91" s="183"/>
      <c r="I91" s="186"/>
      <c r="J91" s="187">
        <f>BK91</f>
        <v>0</v>
      </c>
      <c r="K91" s="183"/>
      <c r="L91" s="188"/>
      <c r="M91" s="189"/>
      <c r="N91" s="190"/>
      <c r="O91" s="190"/>
      <c r="P91" s="191">
        <f>P92+P126+P130+P140+P174+P196+P200+P204</f>
        <v>0</v>
      </c>
      <c r="Q91" s="190"/>
      <c r="R91" s="191">
        <f>R92+R126+R130+R140+R174+R196+R200+R204</f>
        <v>0</v>
      </c>
      <c r="S91" s="190"/>
      <c r="T91" s="192">
        <f>T92+T126+T130+T140+T174+T196+T200+T204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22</v>
      </c>
      <c r="AT91" s="194" t="s">
        <v>74</v>
      </c>
      <c r="AU91" s="194" t="s">
        <v>75</v>
      </c>
      <c r="AY91" s="193" t="s">
        <v>138</v>
      </c>
      <c r="BK91" s="195">
        <f>BK92+BK126+BK130+BK140+BK174+BK196+BK200+BK204</f>
        <v>0</v>
      </c>
    </row>
    <row r="92" s="11" customFormat="1" ht="22.8" customHeight="1">
      <c r="A92" s="11"/>
      <c r="B92" s="182"/>
      <c r="C92" s="183"/>
      <c r="D92" s="184" t="s">
        <v>74</v>
      </c>
      <c r="E92" s="224" t="s">
        <v>22</v>
      </c>
      <c r="F92" s="224" t="s">
        <v>174</v>
      </c>
      <c r="G92" s="183"/>
      <c r="H92" s="183"/>
      <c r="I92" s="186"/>
      <c r="J92" s="225">
        <f>BK92</f>
        <v>0</v>
      </c>
      <c r="K92" s="183"/>
      <c r="L92" s="188"/>
      <c r="M92" s="189"/>
      <c r="N92" s="190"/>
      <c r="O92" s="190"/>
      <c r="P92" s="191">
        <f>SUM(P93:P125)</f>
        <v>0</v>
      </c>
      <c r="Q92" s="190"/>
      <c r="R92" s="191">
        <f>SUM(R93:R125)</f>
        <v>0</v>
      </c>
      <c r="S92" s="190"/>
      <c r="T92" s="192">
        <f>SUM(T93:T125)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3" t="s">
        <v>22</v>
      </c>
      <c r="AT92" s="194" t="s">
        <v>74</v>
      </c>
      <c r="AU92" s="194" t="s">
        <v>22</v>
      </c>
      <c r="AY92" s="193" t="s">
        <v>138</v>
      </c>
      <c r="BK92" s="195">
        <f>SUM(BK93:BK125)</f>
        <v>0</v>
      </c>
    </row>
    <row r="93" s="2" customFormat="1" ht="21.75" customHeight="1">
      <c r="A93" s="38"/>
      <c r="B93" s="39"/>
      <c r="C93" s="196" t="s">
        <v>22</v>
      </c>
      <c r="D93" s="196" t="s">
        <v>139</v>
      </c>
      <c r="E93" s="197" t="s">
        <v>1166</v>
      </c>
      <c r="F93" s="198" t="s">
        <v>1167</v>
      </c>
      <c r="G93" s="199" t="s">
        <v>186</v>
      </c>
      <c r="H93" s="200">
        <v>3.96</v>
      </c>
      <c r="I93" s="201"/>
      <c r="J93" s="202">
        <f>ROUND(I93*H93,2)</f>
        <v>0</v>
      </c>
      <c r="K93" s="198" t="s">
        <v>1168</v>
      </c>
      <c r="L93" s="44"/>
      <c r="M93" s="203" t="s">
        <v>20</v>
      </c>
      <c r="N93" s="204" t="s">
        <v>46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157</v>
      </c>
      <c r="AT93" s="207" t="s">
        <v>139</v>
      </c>
      <c r="AU93" s="207" t="s">
        <v>84</v>
      </c>
      <c r="AY93" s="17" t="s">
        <v>138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22</v>
      </c>
      <c r="BK93" s="208">
        <f>ROUND(I93*H93,2)</f>
        <v>0</v>
      </c>
      <c r="BL93" s="17" t="s">
        <v>157</v>
      </c>
      <c r="BM93" s="207" t="s">
        <v>1169</v>
      </c>
    </row>
    <row r="94" s="14" customFormat="1">
      <c r="A94" s="14"/>
      <c r="B94" s="237"/>
      <c r="C94" s="238"/>
      <c r="D94" s="228" t="s">
        <v>194</v>
      </c>
      <c r="E94" s="239" t="s">
        <v>20</v>
      </c>
      <c r="F94" s="240" t="s">
        <v>1170</v>
      </c>
      <c r="G94" s="238"/>
      <c r="H94" s="241">
        <v>3.96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194</v>
      </c>
      <c r="AU94" s="247" t="s">
        <v>84</v>
      </c>
      <c r="AV94" s="14" t="s">
        <v>84</v>
      </c>
      <c r="AW94" s="14" t="s">
        <v>196</v>
      </c>
      <c r="AX94" s="14" t="s">
        <v>75</v>
      </c>
      <c r="AY94" s="247" t="s">
        <v>138</v>
      </c>
    </row>
    <row r="95" s="15" customFormat="1">
      <c r="A95" s="15"/>
      <c r="B95" s="248"/>
      <c r="C95" s="249"/>
      <c r="D95" s="228" t="s">
        <v>194</v>
      </c>
      <c r="E95" s="250" t="s">
        <v>20</v>
      </c>
      <c r="F95" s="251" t="s">
        <v>205</v>
      </c>
      <c r="G95" s="249"/>
      <c r="H95" s="252">
        <v>3.96</v>
      </c>
      <c r="I95" s="253"/>
      <c r="J95" s="249"/>
      <c r="K95" s="249"/>
      <c r="L95" s="254"/>
      <c r="M95" s="255"/>
      <c r="N95" s="256"/>
      <c r="O95" s="256"/>
      <c r="P95" s="256"/>
      <c r="Q95" s="256"/>
      <c r="R95" s="256"/>
      <c r="S95" s="256"/>
      <c r="T95" s="257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8" t="s">
        <v>194</v>
      </c>
      <c r="AU95" s="258" t="s">
        <v>84</v>
      </c>
      <c r="AV95" s="15" t="s">
        <v>157</v>
      </c>
      <c r="AW95" s="15" t="s">
        <v>196</v>
      </c>
      <c r="AX95" s="15" t="s">
        <v>22</v>
      </c>
      <c r="AY95" s="258" t="s">
        <v>138</v>
      </c>
    </row>
    <row r="96" s="2" customFormat="1" ht="21.75" customHeight="1">
      <c r="A96" s="38"/>
      <c r="B96" s="39"/>
      <c r="C96" s="196" t="s">
        <v>84</v>
      </c>
      <c r="D96" s="196" t="s">
        <v>139</v>
      </c>
      <c r="E96" s="197" t="s">
        <v>1171</v>
      </c>
      <c r="F96" s="198" t="s">
        <v>1172</v>
      </c>
      <c r="G96" s="199" t="s">
        <v>186</v>
      </c>
      <c r="H96" s="200">
        <v>5.25</v>
      </c>
      <c r="I96" s="201"/>
      <c r="J96" s="202">
        <f>ROUND(I96*H96,2)</f>
        <v>0</v>
      </c>
      <c r="K96" s="198" t="s">
        <v>1168</v>
      </c>
      <c r="L96" s="44"/>
      <c r="M96" s="203" t="s">
        <v>20</v>
      </c>
      <c r="N96" s="204" t="s">
        <v>46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157</v>
      </c>
      <c r="AT96" s="207" t="s">
        <v>139</v>
      </c>
      <c r="AU96" s="207" t="s">
        <v>84</v>
      </c>
      <c r="AY96" s="17" t="s">
        <v>138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22</v>
      </c>
      <c r="BK96" s="208">
        <f>ROUND(I96*H96,2)</f>
        <v>0</v>
      </c>
      <c r="BL96" s="17" t="s">
        <v>157</v>
      </c>
      <c r="BM96" s="207" t="s">
        <v>1173</v>
      </c>
    </row>
    <row r="97" s="14" customFormat="1">
      <c r="A97" s="14"/>
      <c r="B97" s="237"/>
      <c r="C97" s="238"/>
      <c r="D97" s="228" t="s">
        <v>194</v>
      </c>
      <c r="E97" s="239" t="s">
        <v>20</v>
      </c>
      <c r="F97" s="240" t="s">
        <v>1174</v>
      </c>
      <c r="G97" s="238"/>
      <c r="H97" s="241">
        <v>5.25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194</v>
      </c>
      <c r="AU97" s="247" t="s">
        <v>84</v>
      </c>
      <c r="AV97" s="14" t="s">
        <v>84</v>
      </c>
      <c r="AW97" s="14" t="s">
        <v>196</v>
      </c>
      <c r="AX97" s="14" t="s">
        <v>75</v>
      </c>
      <c r="AY97" s="247" t="s">
        <v>138</v>
      </c>
    </row>
    <row r="98" s="15" customFormat="1">
      <c r="A98" s="15"/>
      <c r="B98" s="248"/>
      <c r="C98" s="249"/>
      <c r="D98" s="228" t="s">
        <v>194</v>
      </c>
      <c r="E98" s="250" t="s">
        <v>20</v>
      </c>
      <c r="F98" s="251" t="s">
        <v>205</v>
      </c>
      <c r="G98" s="249"/>
      <c r="H98" s="252">
        <v>5.25</v>
      </c>
      <c r="I98" s="253"/>
      <c r="J98" s="249"/>
      <c r="K98" s="249"/>
      <c r="L98" s="254"/>
      <c r="M98" s="255"/>
      <c r="N98" s="256"/>
      <c r="O98" s="256"/>
      <c r="P98" s="256"/>
      <c r="Q98" s="256"/>
      <c r="R98" s="256"/>
      <c r="S98" s="256"/>
      <c r="T98" s="257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8" t="s">
        <v>194</v>
      </c>
      <c r="AU98" s="258" t="s">
        <v>84</v>
      </c>
      <c r="AV98" s="15" t="s">
        <v>157</v>
      </c>
      <c r="AW98" s="15" t="s">
        <v>196</v>
      </c>
      <c r="AX98" s="15" t="s">
        <v>22</v>
      </c>
      <c r="AY98" s="258" t="s">
        <v>138</v>
      </c>
    </row>
    <row r="99" s="2" customFormat="1" ht="16.5" customHeight="1">
      <c r="A99" s="38"/>
      <c r="B99" s="39"/>
      <c r="C99" s="196" t="s">
        <v>152</v>
      </c>
      <c r="D99" s="196" t="s">
        <v>139</v>
      </c>
      <c r="E99" s="197" t="s">
        <v>1175</v>
      </c>
      <c r="F99" s="198" t="s">
        <v>1176</v>
      </c>
      <c r="G99" s="199" t="s">
        <v>191</v>
      </c>
      <c r="H99" s="200">
        <v>2.1000000000000001</v>
      </c>
      <c r="I99" s="201"/>
      <c r="J99" s="202">
        <f>ROUND(I99*H99,2)</f>
        <v>0</v>
      </c>
      <c r="K99" s="198" t="s">
        <v>1168</v>
      </c>
      <c r="L99" s="44"/>
      <c r="M99" s="203" t="s">
        <v>20</v>
      </c>
      <c r="N99" s="204" t="s">
        <v>46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157</v>
      </c>
      <c r="AT99" s="207" t="s">
        <v>139</v>
      </c>
      <c r="AU99" s="207" t="s">
        <v>84</v>
      </c>
      <c r="AY99" s="17" t="s">
        <v>138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22</v>
      </c>
      <c r="BK99" s="208">
        <f>ROUND(I99*H99,2)</f>
        <v>0</v>
      </c>
      <c r="BL99" s="17" t="s">
        <v>157</v>
      </c>
      <c r="BM99" s="207" t="s">
        <v>1177</v>
      </c>
    </row>
    <row r="100" s="14" customFormat="1">
      <c r="A100" s="14"/>
      <c r="B100" s="237"/>
      <c r="C100" s="238"/>
      <c r="D100" s="228" t="s">
        <v>194</v>
      </c>
      <c r="E100" s="239" t="s">
        <v>20</v>
      </c>
      <c r="F100" s="240" t="s">
        <v>1178</v>
      </c>
      <c r="G100" s="238"/>
      <c r="H100" s="241">
        <v>2.1000000000000001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194</v>
      </c>
      <c r="AU100" s="247" t="s">
        <v>84</v>
      </c>
      <c r="AV100" s="14" t="s">
        <v>84</v>
      </c>
      <c r="AW100" s="14" t="s">
        <v>196</v>
      </c>
      <c r="AX100" s="14" t="s">
        <v>75</v>
      </c>
      <c r="AY100" s="247" t="s">
        <v>138</v>
      </c>
    </row>
    <row r="101" s="15" customFormat="1">
      <c r="A101" s="15"/>
      <c r="B101" s="248"/>
      <c r="C101" s="249"/>
      <c r="D101" s="228" t="s">
        <v>194</v>
      </c>
      <c r="E101" s="250" t="s">
        <v>20</v>
      </c>
      <c r="F101" s="251" t="s">
        <v>205</v>
      </c>
      <c r="G101" s="249"/>
      <c r="H101" s="252">
        <v>2.1000000000000001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8" t="s">
        <v>194</v>
      </c>
      <c r="AU101" s="258" t="s">
        <v>84</v>
      </c>
      <c r="AV101" s="15" t="s">
        <v>157</v>
      </c>
      <c r="AW101" s="15" t="s">
        <v>196</v>
      </c>
      <c r="AX101" s="15" t="s">
        <v>22</v>
      </c>
      <c r="AY101" s="258" t="s">
        <v>138</v>
      </c>
    </row>
    <row r="102" s="2" customFormat="1" ht="21.75" customHeight="1">
      <c r="A102" s="38"/>
      <c r="B102" s="39"/>
      <c r="C102" s="196" t="s">
        <v>157</v>
      </c>
      <c r="D102" s="196" t="s">
        <v>139</v>
      </c>
      <c r="E102" s="197" t="s">
        <v>1179</v>
      </c>
      <c r="F102" s="198" t="s">
        <v>1180</v>
      </c>
      <c r="G102" s="199" t="s">
        <v>191</v>
      </c>
      <c r="H102" s="200">
        <v>9.2479999999999993</v>
      </c>
      <c r="I102" s="201"/>
      <c r="J102" s="202">
        <f>ROUND(I102*H102,2)</f>
        <v>0</v>
      </c>
      <c r="K102" s="198" t="s">
        <v>1168</v>
      </c>
      <c r="L102" s="44"/>
      <c r="M102" s="203" t="s">
        <v>20</v>
      </c>
      <c r="N102" s="204" t="s">
        <v>46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157</v>
      </c>
      <c r="AT102" s="207" t="s">
        <v>139</v>
      </c>
      <c r="AU102" s="207" t="s">
        <v>84</v>
      </c>
      <c r="AY102" s="17" t="s">
        <v>138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22</v>
      </c>
      <c r="BK102" s="208">
        <f>ROUND(I102*H102,2)</f>
        <v>0</v>
      </c>
      <c r="BL102" s="17" t="s">
        <v>157</v>
      </c>
      <c r="BM102" s="207" t="s">
        <v>1181</v>
      </c>
    </row>
    <row r="103" s="14" customFormat="1">
      <c r="A103" s="14"/>
      <c r="B103" s="237"/>
      <c r="C103" s="238"/>
      <c r="D103" s="228" t="s">
        <v>194</v>
      </c>
      <c r="E103" s="239" t="s">
        <v>20</v>
      </c>
      <c r="F103" s="240" t="s">
        <v>1182</v>
      </c>
      <c r="G103" s="238"/>
      <c r="H103" s="241">
        <v>9.2479999999999993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194</v>
      </c>
      <c r="AU103" s="247" t="s">
        <v>84</v>
      </c>
      <c r="AV103" s="14" t="s">
        <v>84</v>
      </c>
      <c r="AW103" s="14" t="s">
        <v>196</v>
      </c>
      <c r="AX103" s="14" t="s">
        <v>75</v>
      </c>
      <c r="AY103" s="247" t="s">
        <v>138</v>
      </c>
    </row>
    <row r="104" s="15" customFormat="1">
      <c r="A104" s="15"/>
      <c r="B104" s="248"/>
      <c r="C104" s="249"/>
      <c r="D104" s="228" t="s">
        <v>194</v>
      </c>
      <c r="E104" s="250" t="s">
        <v>20</v>
      </c>
      <c r="F104" s="251" t="s">
        <v>205</v>
      </c>
      <c r="G104" s="249"/>
      <c r="H104" s="252">
        <v>9.2479999999999993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194</v>
      </c>
      <c r="AU104" s="258" t="s">
        <v>84</v>
      </c>
      <c r="AV104" s="15" t="s">
        <v>157</v>
      </c>
      <c r="AW104" s="15" t="s">
        <v>196</v>
      </c>
      <c r="AX104" s="15" t="s">
        <v>22</v>
      </c>
      <c r="AY104" s="258" t="s">
        <v>138</v>
      </c>
    </row>
    <row r="105" s="2" customFormat="1" ht="21.75" customHeight="1">
      <c r="A105" s="38"/>
      <c r="B105" s="39"/>
      <c r="C105" s="196" t="s">
        <v>137</v>
      </c>
      <c r="D105" s="196" t="s">
        <v>139</v>
      </c>
      <c r="E105" s="197" t="s">
        <v>1183</v>
      </c>
      <c r="F105" s="198" t="s">
        <v>1184</v>
      </c>
      <c r="G105" s="199" t="s">
        <v>191</v>
      </c>
      <c r="H105" s="200">
        <v>144.63999999999999</v>
      </c>
      <c r="I105" s="201"/>
      <c r="J105" s="202">
        <f>ROUND(I105*H105,2)</f>
        <v>0</v>
      </c>
      <c r="K105" s="198" t="s">
        <v>1168</v>
      </c>
      <c r="L105" s="44"/>
      <c r="M105" s="203" t="s">
        <v>20</v>
      </c>
      <c r="N105" s="204" t="s">
        <v>46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157</v>
      </c>
      <c r="AT105" s="207" t="s">
        <v>139</v>
      </c>
      <c r="AU105" s="207" t="s">
        <v>84</v>
      </c>
      <c r="AY105" s="17" t="s">
        <v>138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22</v>
      </c>
      <c r="BK105" s="208">
        <f>ROUND(I105*H105,2)</f>
        <v>0</v>
      </c>
      <c r="BL105" s="17" t="s">
        <v>157</v>
      </c>
      <c r="BM105" s="207" t="s">
        <v>1185</v>
      </c>
    </row>
    <row r="106" s="14" customFormat="1">
      <c r="A106" s="14"/>
      <c r="B106" s="237"/>
      <c r="C106" s="238"/>
      <c r="D106" s="228" t="s">
        <v>194</v>
      </c>
      <c r="E106" s="239" t="s">
        <v>20</v>
      </c>
      <c r="F106" s="240" t="s">
        <v>1186</v>
      </c>
      <c r="G106" s="238"/>
      <c r="H106" s="241">
        <v>144.63999999999999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194</v>
      </c>
      <c r="AU106" s="247" t="s">
        <v>84</v>
      </c>
      <c r="AV106" s="14" t="s">
        <v>84</v>
      </c>
      <c r="AW106" s="14" t="s">
        <v>196</v>
      </c>
      <c r="AX106" s="14" t="s">
        <v>75</v>
      </c>
      <c r="AY106" s="247" t="s">
        <v>138</v>
      </c>
    </row>
    <row r="107" s="15" customFormat="1">
      <c r="A107" s="15"/>
      <c r="B107" s="248"/>
      <c r="C107" s="249"/>
      <c r="D107" s="228" t="s">
        <v>194</v>
      </c>
      <c r="E107" s="250" t="s">
        <v>20</v>
      </c>
      <c r="F107" s="251" t="s">
        <v>205</v>
      </c>
      <c r="G107" s="249"/>
      <c r="H107" s="252">
        <v>144.63999999999999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194</v>
      </c>
      <c r="AU107" s="258" t="s">
        <v>84</v>
      </c>
      <c r="AV107" s="15" t="s">
        <v>157</v>
      </c>
      <c r="AW107" s="15" t="s">
        <v>196</v>
      </c>
      <c r="AX107" s="15" t="s">
        <v>22</v>
      </c>
      <c r="AY107" s="258" t="s">
        <v>138</v>
      </c>
    </row>
    <row r="108" s="2" customFormat="1" ht="21.75" customHeight="1">
      <c r="A108" s="38"/>
      <c r="B108" s="39"/>
      <c r="C108" s="196" t="s">
        <v>206</v>
      </c>
      <c r="D108" s="196" t="s">
        <v>139</v>
      </c>
      <c r="E108" s="197" t="s">
        <v>1187</v>
      </c>
      <c r="F108" s="198" t="s">
        <v>1188</v>
      </c>
      <c r="G108" s="199" t="s">
        <v>191</v>
      </c>
      <c r="H108" s="200">
        <v>22.93</v>
      </c>
      <c r="I108" s="201"/>
      <c r="J108" s="202">
        <f>ROUND(I108*H108,2)</f>
        <v>0</v>
      </c>
      <c r="K108" s="198" t="s">
        <v>1168</v>
      </c>
      <c r="L108" s="44"/>
      <c r="M108" s="203" t="s">
        <v>20</v>
      </c>
      <c r="N108" s="204" t="s">
        <v>46</v>
      </c>
      <c r="O108" s="84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157</v>
      </c>
      <c r="AT108" s="207" t="s">
        <v>139</v>
      </c>
      <c r="AU108" s="207" t="s">
        <v>84</v>
      </c>
      <c r="AY108" s="17" t="s">
        <v>138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22</v>
      </c>
      <c r="BK108" s="208">
        <f>ROUND(I108*H108,2)</f>
        <v>0</v>
      </c>
      <c r="BL108" s="17" t="s">
        <v>157</v>
      </c>
      <c r="BM108" s="207" t="s">
        <v>1189</v>
      </c>
    </row>
    <row r="109" s="14" customFormat="1">
      <c r="A109" s="14"/>
      <c r="B109" s="237"/>
      <c r="C109" s="238"/>
      <c r="D109" s="228" t="s">
        <v>194</v>
      </c>
      <c r="E109" s="239" t="s">
        <v>20</v>
      </c>
      <c r="F109" s="240" t="s">
        <v>1190</v>
      </c>
      <c r="G109" s="238"/>
      <c r="H109" s="241">
        <v>22.93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194</v>
      </c>
      <c r="AU109" s="247" t="s">
        <v>84</v>
      </c>
      <c r="AV109" s="14" t="s">
        <v>84</v>
      </c>
      <c r="AW109" s="14" t="s">
        <v>196</v>
      </c>
      <c r="AX109" s="14" t="s">
        <v>75</v>
      </c>
      <c r="AY109" s="247" t="s">
        <v>138</v>
      </c>
    </row>
    <row r="110" s="15" customFormat="1">
      <c r="A110" s="15"/>
      <c r="B110" s="248"/>
      <c r="C110" s="249"/>
      <c r="D110" s="228" t="s">
        <v>194</v>
      </c>
      <c r="E110" s="250" t="s">
        <v>20</v>
      </c>
      <c r="F110" s="251" t="s">
        <v>205</v>
      </c>
      <c r="G110" s="249"/>
      <c r="H110" s="252">
        <v>22.93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194</v>
      </c>
      <c r="AU110" s="258" t="s">
        <v>84</v>
      </c>
      <c r="AV110" s="15" t="s">
        <v>157</v>
      </c>
      <c r="AW110" s="15" t="s">
        <v>196</v>
      </c>
      <c r="AX110" s="15" t="s">
        <v>22</v>
      </c>
      <c r="AY110" s="258" t="s">
        <v>138</v>
      </c>
    </row>
    <row r="111" s="2" customFormat="1" ht="21.75" customHeight="1">
      <c r="A111" s="38"/>
      <c r="B111" s="39"/>
      <c r="C111" s="196" t="s">
        <v>213</v>
      </c>
      <c r="D111" s="196" t="s">
        <v>139</v>
      </c>
      <c r="E111" s="197" t="s">
        <v>1191</v>
      </c>
      <c r="F111" s="198" t="s">
        <v>1192</v>
      </c>
      <c r="G111" s="199" t="s">
        <v>191</v>
      </c>
      <c r="H111" s="200">
        <v>343.94999999999999</v>
      </c>
      <c r="I111" s="201"/>
      <c r="J111" s="202">
        <f>ROUND(I111*H111,2)</f>
        <v>0</v>
      </c>
      <c r="K111" s="198" t="s">
        <v>1168</v>
      </c>
      <c r="L111" s="44"/>
      <c r="M111" s="203" t="s">
        <v>20</v>
      </c>
      <c r="N111" s="204" t="s">
        <v>46</v>
      </c>
      <c r="O111" s="84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7" t="s">
        <v>157</v>
      </c>
      <c r="AT111" s="207" t="s">
        <v>139</v>
      </c>
      <c r="AU111" s="207" t="s">
        <v>84</v>
      </c>
      <c r="AY111" s="17" t="s">
        <v>138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7" t="s">
        <v>22</v>
      </c>
      <c r="BK111" s="208">
        <f>ROUND(I111*H111,2)</f>
        <v>0</v>
      </c>
      <c r="BL111" s="17" t="s">
        <v>157</v>
      </c>
      <c r="BM111" s="207" t="s">
        <v>1193</v>
      </c>
    </row>
    <row r="112" s="14" customFormat="1">
      <c r="A112" s="14"/>
      <c r="B112" s="237"/>
      <c r="C112" s="238"/>
      <c r="D112" s="228" t="s">
        <v>194</v>
      </c>
      <c r="E112" s="239" t="s">
        <v>20</v>
      </c>
      <c r="F112" s="240" t="s">
        <v>1194</v>
      </c>
      <c r="G112" s="238"/>
      <c r="H112" s="241">
        <v>343.94999999999999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194</v>
      </c>
      <c r="AU112" s="247" t="s">
        <v>84</v>
      </c>
      <c r="AV112" s="14" t="s">
        <v>84</v>
      </c>
      <c r="AW112" s="14" t="s">
        <v>196</v>
      </c>
      <c r="AX112" s="14" t="s">
        <v>75</v>
      </c>
      <c r="AY112" s="247" t="s">
        <v>138</v>
      </c>
    </row>
    <row r="113" s="15" customFormat="1">
      <c r="A113" s="15"/>
      <c r="B113" s="248"/>
      <c r="C113" s="249"/>
      <c r="D113" s="228" t="s">
        <v>194</v>
      </c>
      <c r="E113" s="250" t="s">
        <v>20</v>
      </c>
      <c r="F113" s="251" t="s">
        <v>205</v>
      </c>
      <c r="G113" s="249"/>
      <c r="H113" s="252">
        <v>343.94999999999999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194</v>
      </c>
      <c r="AU113" s="258" t="s">
        <v>84</v>
      </c>
      <c r="AV113" s="15" t="s">
        <v>157</v>
      </c>
      <c r="AW113" s="15" t="s">
        <v>196</v>
      </c>
      <c r="AX113" s="15" t="s">
        <v>22</v>
      </c>
      <c r="AY113" s="258" t="s">
        <v>138</v>
      </c>
    </row>
    <row r="114" s="2" customFormat="1" ht="44.25" customHeight="1">
      <c r="A114" s="38"/>
      <c r="B114" s="39"/>
      <c r="C114" s="196" t="s">
        <v>221</v>
      </c>
      <c r="D114" s="196" t="s">
        <v>139</v>
      </c>
      <c r="E114" s="197" t="s">
        <v>245</v>
      </c>
      <c r="F114" s="198" t="s">
        <v>246</v>
      </c>
      <c r="G114" s="199" t="s">
        <v>247</v>
      </c>
      <c r="H114" s="200">
        <v>38.981000000000002</v>
      </c>
      <c r="I114" s="201"/>
      <c r="J114" s="202">
        <f>ROUND(I114*H114,2)</f>
        <v>0</v>
      </c>
      <c r="K114" s="198" t="s">
        <v>143</v>
      </c>
      <c r="L114" s="44"/>
      <c r="M114" s="203" t="s">
        <v>20</v>
      </c>
      <c r="N114" s="204" t="s">
        <v>46</v>
      </c>
      <c r="O114" s="84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7" t="s">
        <v>157</v>
      </c>
      <c r="AT114" s="207" t="s">
        <v>139</v>
      </c>
      <c r="AU114" s="207" t="s">
        <v>84</v>
      </c>
      <c r="AY114" s="17" t="s">
        <v>138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22</v>
      </c>
      <c r="BK114" s="208">
        <f>ROUND(I114*H114,2)</f>
        <v>0</v>
      </c>
      <c r="BL114" s="17" t="s">
        <v>157</v>
      </c>
      <c r="BM114" s="207" t="s">
        <v>1195</v>
      </c>
    </row>
    <row r="115" s="2" customFormat="1">
      <c r="A115" s="38"/>
      <c r="B115" s="39"/>
      <c r="C115" s="40"/>
      <c r="D115" s="209" t="s">
        <v>146</v>
      </c>
      <c r="E115" s="40"/>
      <c r="F115" s="210" t="s">
        <v>249</v>
      </c>
      <c r="G115" s="40"/>
      <c r="H115" s="40"/>
      <c r="I115" s="211"/>
      <c r="J115" s="40"/>
      <c r="K115" s="40"/>
      <c r="L115" s="44"/>
      <c r="M115" s="212"/>
      <c r="N115" s="21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146</v>
      </c>
      <c r="AU115" s="17" t="s">
        <v>84</v>
      </c>
    </row>
    <row r="116" s="14" customFormat="1">
      <c r="A116" s="14"/>
      <c r="B116" s="237"/>
      <c r="C116" s="238"/>
      <c r="D116" s="228" t="s">
        <v>194</v>
      </c>
      <c r="E116" s="239" t="s">
        <v>20</v>
      </c>
      <c r="F116" s="240" t="s">
        <v>1196</v>
      </c>
      <c r="G116" s="238"/>
      <c r="H116" s="241">
        <v>38.981000000000002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194</v>
      </c>
      <c r="AU116" s="247" t="s">
        <v>84</v>
      </c>
      <c r="AV116" s="14" t="s">
        <v>84</v>
      </c>
      <c r="AW116" s="14" t="s">
        <v>196</v>
      </c>
      <c r="AX116" s="14" t="s">
        <v>75</v>
      </c>
      <c r="AY116" s="247" t="s">
        <v>138</v>
      </c>
    </row>
    <row r="117" s="2" customFormat="1" ht="16.5" customHeight="1">
      <c r="A117" s="38"/>
      <c r="B117" s="39"/>
      <c r="C117" s="196" t="s">
        <v>232</v>
      </c>
      <c r="D117" s="196" t="s">
        <v>139</v>
      </c>
      <c r="E117" s="197" t="s">
        <v>1197</v>
      </c>
      <c r="F117" s="198" t="s">
        <v>1198</v>
      </c>
      <c r="G117" s="199" t="s">
        <v>191</v>
      </c>
      <c r="H117" s="200">
        <v>27.120000000000001</v>
      </c>
      <c r="I117" s="201"/>
      <c r="J117" s="202">
        <f>ROUND(I117*H117,2)</f>
        <v>0</v>
      </c>
      <c r="K117" s="198" t="s">
        <v>1168</v>
      </c>
      <c r="L117" s="44"/>
      <c r="M117" s="203" t="s">
        <v>20</v>
      </c>
      <c r="N117" s="204" t="s">
        <v>46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157</v>
      </c>
      <c r="AT117" s="207" t="s">
        <v>139</v>
      </c>
      <c r="AU117" s="207" t="s">
        <v>84</v>
      </c>
      <c r="AY117" s="17" t="s">
        <v>138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22</v>
      </c>
      <c r="BK117" s="208">
        <f>ROUND(I117*H117,2)</f>
        <v>0</v>
      </c>
      <c r="BL117" s="17" t="s">
        <v>157</v>
      </c>
      <c r="BM117" s="207" t="s">
        <v>1199</v>
      </c>
    </row>
    <row r="118" s="14" customFormat="1">
      <c r="A118" s="14"/>
      <c r="B118" s="237"/>
      <c r="C118" s="238"/>
      <c r="D118" s="228" t="s">
        <v>194</v>
      </c>
      <c r="E118" s="239" t="s">
        <v>20</v>
      </c>
      <c r="F118" s="240" t="s">
        <v>1200</v>
      </c>
      <c r="G118" s="238"/>
      <c r="H118" s="241">
        <v>27.120000000000001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194</v>
      </c>
      <c r="AU118" s="247" t="s">
        <v>84</v>
      </c>
      <c r="AV118" s="14" t="s">
        <v>84</v>
      </c>
      <c r="AW118" s="14" t="s">
        <v>196</v>
      </c>
      <c r="AX118" s="14" t="s">
        <v>75</v>
      </c>
      <c r="AY118" s="247" t="s">
        <v>138</v>
      </c>
    </row>
    <row r="119" s="15" customFormat="1">
      <c r="A119" s="15"/>
      <c r="B119" s="248"/>
      <c r="C119" s="249"/>
      <c r="D119" s="228" t="s">
        <v>194</v>
      </c>
      <c r="E119" s="250" t="s">
        <v>20</v>
      </c>
      <c r="F119" s="251" t="s">
        <v>205</v>
      </c>
      <c r="G119" s="249"/>
      <c r="H119" s="252">
        <v>27.120000000000001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194</v>
      </c>
      <c r="AU119" s="258" t="s">
        <v>84</v>
      </c>
      <c r="AV119" s="15" t="s">
        <v>157</v>
      </c>
      <c r="AW119" s="15" t="s">
        <v>196</v>
      </c>
      <c r="AX119" s="15" t="s">
        <v>22</v>
      </c>
      <c r="AY119" s="258" t="s">
        <v>138</v>
      </c>
    </row>
    <row r="120" s="2" customFormat="1" ht="16.5" customHeight="1">
      <c r="A120" s="38"/>
      <c r="B120" s="39"/>
      <c r="C120" s="196" t="s">
        <v>27</v>
      </c>
      <c r="D120" s="196" t="s">
        <v>139</v>
      </c>
      <c r="E120" s="197" t="s">
        <v>1201</v>
      </c>
      <c r="F120" s="198" t="s">
        <v>1202</v>
      </c>
      <c r="G120" s="199" t="s">
        <v>191</v>
      </c>
      <c r="H120" s="200">
        <v>4.8780000000000001</v>
      </c>
      <c r="I120" s="201"/>
      <c r="J120" s="202">
        <f>ROUND(I120*H120,2)</f>
        <v>0</v>
      </c>
      <c r="K120" s="198" t="s">
        <v>1168</v>
      </c>
      <c r="L120" s="44"/>
      <c r="M120" s="203" t="s">
        <v>20</v>
      </c>
      <c r="N120" s="204" t="s">
        <v>46</v>
      </c>
      <c r="O120" s="84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7" t="s">
        <v>157</v>
      </c>
      <c r="AT120" s="207" t="s">
        <v>139</v>
      </c>
      <c r="AU120" s="207" t="s">
        <v>84</v>
      </c>
      <c r="AY120" s="17" t="s">
        <v>138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7" t="s">
        <v>22</v>
      </c>
      <c r="BK120" s="208">
        <f>ROUND(I120*H120,2)</f>
        <v>0</v>
      </c>
      <c r="BL120" s="17" t="s">
        <v>157</v>
      </c>
      <c r="BM120" s="207" t="s">
        <v>1203</v>
      </c>
    </row>
    <row r="121" s="14" customFormat="1">
      <c r="A121" s="14"/>
      <c r="B121" s="237"/>
      <c r="C121" s="238"/>
      <c r="D121" s="228" t="s">
        <v>194</v>
      </c>
      <c r="E121" s="239" t="s">
        <v>20</v>
      </c>
      <c r="F121" s="240" t="s">
        <v>1204</v>
      </c>
      <c r="G121" s="238"/>
      <c r="H121" s="241">
        <v>4.8783200000000004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194</v>
      </c>
      <c r="AU121" s="247" t="s">
        <v>84</v>
      </c>
      <c r="AV121" s="14" t="s">
        <v>84</v>
      </c>
      <c r="AW121" s="14" t="s">
        <v>196</v>
      </c>
      <c r="AX121" s="14" t="s">
        <v>75</v>
      </c>
      <c r="AY121" s="247" t="s">
        <v>138</v>
      </c>
    </row>
    <row r="122" s="15" customFormat="1">
      <c r="A122" s="15"/>
      <c r="B122" s="248"/>
      <c r="C122" s="249"/>
      <c r="D122" s="228" t="s">
        <v>194</v>
      </c>
      <c r="E122" s="250" t="s">
        <v>20</v>
      </c>
      <c r="F122" s="251" t="s">
        <v>205</v>
      </c>
      <c r="G122" s="249"/>
      <c r="H122" s="252">
        <v>4.8783200000000004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7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8" t="s">
        <v>194</v>
      </c>
      <c r="AU122" s="258" t="s">
        <v>84</v>
      </c>
      <c r="AV122" s="15" t="s">
        <v>157</v>
      </c>
      <c r="AW122" s="15" t="s">
        <v>196</v>
      </c>
      <c r="AX122" s="15" t="s">
        <v>22</v>
      </c>
      <c r="AY122" s="258" t="s">
        <v>138</v>
      </c>
    </row>
    <row r="123" s="2" customFormat="1" ht="16.5" customHeight="1">
      <c r="A123" s="38"/>
      <c r="B123" s="39"/>
      <c r="C123" s="196" t="s">
        <v>244</v>
      </c>
      <c r="D123" s="196" t="s">
        <v>139</v>
      </c>
      <c r="E123" s="197" t="s">
        <v>1205</v>
      </c>
      <c r="F123" s="198" t="s">
        <v>1206</v>
      </c>
      <c r="G123" s="199" t="s">
        <v>191</v>
      </c>
      <c r="H123" s="200">
        <v>99.439999999999998</v>
      </c>
      <c r="I123" s="201"/>
      <c r="J123" s="202">
        <f>ROUND(I123*H123,2)</f>
        <v>0</v>
      </c>
      <c r="K123" s="198" t="s">
        <v>1168</v>
      </c>
      <c r="L123" s="44"/>
      <c r="M123" s="203" t="s">
        <v>20</v>
      </c>
      <c r="N123" s="204" t="s">
        <v>46</v>
      </c>
      <c r="O123" s="84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157</v>
      </c>
      <c r="AT123" s="207" t="s">
        <v>139</v>
      </c>
      <c r="AU123" s="207" t="s">
        <v>84</v>
      </c>
      <c r="AY123" s="17" t="s">
        <v>138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7" t="s">
        <v>22</v>
      </c>
      <c r="BK123" s="208">
        <f>ROUND(I123*H123,2)</f>
        <v>0</v>
      </c>
      <c r="BL123" s="17" t="s">
        <v>157</v>
      </c>
      <c r="BM123" s="207" t="s">
        <v>1207</v>
      </c>
    </row>
    <row r="124" s="14" customFormat="1">
      <c r="A124" s="14"/>
      <c r="B124" s="237"/>
      <c r="C124" s="238"/>
      <c r="D124" s="228" t="s">
        <v>194</v>
      </c>
      <c r="E124" s="239" t="s">
        <v>20</v>
      </c>
      <c r="F124" s="240" t="s">
        <v>1208</v>
      </c>
      <c r="G124" s="238"/>
      <c r="H124" s="241">
        <v>99.439999999999998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194</v>
      </c>
      <c r="AU124" s="247" t="s">
        <v>84</v>
      </c>
      <c r="AV124" s="14" t="s">
        <v>84</v>
      </c>
      <c r="AW124" s="14" t="s">
        <v>196</v>
      </c>
      <c r="AX124" s="14" t="s">
        <v>75</v>
      </c>
      <c r="AY124" s="247" t="s">
        <v>138</v>
      </c>
    </row>
    <row r="125" s="15" customFormat="1">
      <c r="A125" s="15"/>
      <c r="B125" s="248"/>
      <c r="C125" s="249"/>
      <c r="D125" s="228" t="s">
        <v>194</v>
      </c>
      <c r="E125" s="250" t="s">
        <v>20</v>
      </c>
      <c r="F125" s="251" t="s">
        <v>205</v>
      </c>
      <c r="G125" s="249"/>
      <c r="H125" s="252">
        <v>99.439999999999998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194</v>
      </c>
      <c r="AU125" s="258" t="s">
        <v>84</v>
      </c>
      <c r="AV125" s="15" t="s">
        <v>157</v>
      </c>
      <c r="AW125" s="15" t="s">
        <v>196</v>
      </c>
      <c r="AX125" s="15" t="s">
        <v>22</v>
      </c>
      <c r="AY125" s="258" t="s">
        <v>138</v>
      </c>
    </row>
    <row r="126" s="11" customFormat="1" ht="22.8" customHeight="1">
      <c r="A126" s="11"/>
      <c r="B126" s="182"/>
      <c r="C126" s="183"/>
      <c r="D126" s="184" t="s">
        <v>74</v>
      </c>
      <c r="E126" s="224" t="s">
        <v>157</v>
      </c>
      <c r="F126" s="224" t="s">
        <v>679</v>
      </c>
      <c r="G126" s="183"/>
      <c r="H126" s="183"/>
      <c r="I126" s="186"/>
      <c r="J126" s="225">
        <f>BK126</f>
        <v>0</v>
      </c>
      <c r="K126" s="183"/>
      <c r="L126" s="188"/>
      <c r="M126" s="189"/>
      <c r="N126" s="190"/>
      <c r="O126" s="190"/>
      <c r="P126" s="191">
        <f>SUM(P127:P129)</f>
        <v>0</v>
      </c>
      <c r="Q126" s="190"/>
      <c r="R126" s="191">
        <f>SUM(R127:R129)</f>
        <v>0</v>
      </c>
      <c r="S126" s="190"/>
      <c r="T126" s="192">
        <f>SUM(T127:T129)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193" t="s">
        <v>22</v>
      </c>
      <c r="AT126" s="194" t="s">
        <v>74</v>
      </c>
      <c r="AU126" s="194" t="s">
        <v>22</v>
      </c>
      <c r="AY126" s="193" t="s">
        <v>138</v>
      </c>
      <c r="BK126" s="195">
        <f>SUM(BK127:BK129)</f>
        <v>0</v>
      </c>
    </row>
    <row r="127" s="2" customFormat="1" ht="21.75" customHeight="1">
      <c r="A127" s="38"/>
      <c r="B127" s="39"/>
      <c r="C127" s="196" t="s">
        <v>251</v>
      </c>
      <c r="D127" s="196" t="s">
        <v>139</v>
      </c>
      <c r="E127" s="197" t="s">
        <v>1209</v>
      </c>
      <c r="F127" s="198" t="s">
        <v>1210</v>
      </c>
      <c r="G127" s="199" t="s">
        <v>191</v>
      </c>
      <c r="H127" s="200">
        <v>9.1999999999999993</v>
      </c>
      <c r="I127" s="201"/>
      <c r="J127" s="202">
        <f>ROUND(I127*H127,2)</f>
        <v>0</v>
      </c>
      <c r="K127" s="198" t="s">
        <v>1168</v>
      </c>
      <c r="L127" s="44"/>
      <c r="M127" s="203" t="s">
        <v>20</v>
      </c>
      <c r="N127" s="204" t="s">
        <v>46</v>
      </c>
      <c r="O127" s="84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7" t="s">
        <v>157</v>
      </c>
      <c r="AT127" s="207" t="s">
        <v>139</v>
      </c>
      <c r="AU127" s="207" t="s">
        <v>84</v>
      </c>
      <c r="AY127" s="17" t="s">
        <v>138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7" t="s">
        <v>22</v>
      </c>
      <c r="BK127" s="208">
        <f>ROUND(I127*H127,2)</f>
        <v>0</v>
      </c>
      <c r="BL127" s="17" t="s">
        <v>157</v>
      </c>
      <c r="BM127" s="207" t="s">
        <v>1211</v>
      </c>
    </row>
    <row r="128" s="14" customFormat="1">
      <c r="A128" s="14"/>
      <c r="B128" s="237"/>
      <c r="C128" s="238"/>
      <c r="D128" s="228" t="s">
        <v>194</v>
      </c>
      <c r="E128" s="239" t="s">
        <v>20</v>
      </c>
      <c r="F128" s="240" t="s">
        <v>1212</v>
      </c>
      <c r="G128" s="238"/>
      <c r="H128" s="241">
        <v>9.1999999999999993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194</v>
      </c>
      <c r="AU128" s="247" t="s">
        <v>84</v>
      </c>
      <c r="AV128" s="14" t="s">
        <v>84</v>
      </c>
      <c r="AW128" s="14" t="s">
        <v>196</v>
      </c>
      <c r="AX128" s="14" t="s">
        <v>75</v>
      </c>
      <c r="AY128" s="247" t="s">
        <v>138</v>
      </c>
    </row>
    <row r="129" s="15" customFormat="1">
      <c r="A129" s="15"/>
      <c r="B129" s="248"/>
      <c r="C129" s="249"/>
      <c r="D129" s="228" t="s">
        <v>194</v>
      </c>
      <c r="E129" s="250" t="s">
        <v>20</v>
      </c>
      <c r="F129" s="251" t="s">
        <v>205</v>
      </c>
      <c r="G129" s="249"/>
      <c r="H129" s="252">
        <v>9.1999999999999993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194</v>
      </c>
      <c r="AU129" s="258" t="s">
        <v>84</v>
      </c>
      <c r="AV129" s="15" t="s">
        <v>157</v>
      </c>
      <c r="AW129" s="15" t="s">
        <v>196</v>
      </c>
      <c r="AX129" s="15" t="s">
        <v>22</v>
      </c>
      <c r="AY129" s="258" t="s">
        <v>138</v>
      </c>
    </row>
    <row r="130" s="11" customFormat="1" ht="22.8" customHeight="1">
      <c r="A130" s="11"/>
      <c r="B130" s="182"/>
      <c r="C130" s="183"/>
      <c r="D130" s="184" t="s">
        <v>74</v>
      </c>
      <c r="E130" s="224" t="s">
        <v>137</v>
      </c>
      <c r="F130" s="224" t="s">
        <v>307</v>
      </c>
      <c r="G130" s="183"/>
      <c r="H130" s="183"/>
      <c r="I130" s="186"/>
      <c r="J130" s="225">
        <f>BK130</f>
        <v>0</v>
      </c>
      <c r="K130" s="183"/>
      <c r="L130" s="188"/>
      <c r="M130" s="189"/>
      <c r="N130" s="190"/>
      <c r="O130" s="190"/>
      <c r="P130" s="191">
        <f>SUM(P131:P139)</f>
        <v>0</v>
      </c>
      <c r="Q130" s="190"/>
      <c r="R130" s="191">
        <f>SUM(R131:R139)</f>
        <v>0</v>
      </c>
      <c r="S130" s="190"/>
      <c r="T130" s="192">
        <f>SUM(T131:T139)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93" t="s">
        <v>22</v>
      </c>
      <c r="AT130" s="194" t="s">
        <v>74</v>
      </c>
      <c r="AU130" s="194" t="s">
        <v>22</v>
      </c>
      <c r="AY130" s="193" t="s">
        <v>138</v>
      </c>
      <c r="BK130" s="195">
        <f>SUM(BK131:BK139)</f>
        <v>0</v>
      </c>
    </row>
    <row r="131" s="2" customFormat="1" ht="21.75" customHeight="1">
      <c r="A131" s="38"/>
      <c r="B131" s="39"/>
      <c r="C131" s="196" t="s">
        <v>259</v>
      </c>
      <c r="D131" s="196" t="s">
        <v>139</v>
      </c>
      <c r="E131" s="197" t="s">
        <v>1213</v>
      </c>
      <c r="F131" s="198" t="s">
        <v>1214</v>
      </c>
      <c r="G131" s="199" t="s">
        <v>186</v>
      </c>
      <c r="H131" s="200">
        <v>3.96</v>
      </c>
      <c r="I131" s="201"/>
      <c r="J131" s="202">
        <f>ROUND(I131*H131,2)</f>
        <v>0</v>
      </c>
      <c r="K131" s="198" t="s">
        <v>1168</v>
      </c>
      <c r="L131" s="44"/>
      <c r="M131" s="203" t="s">
        <v>20</v>
      </c>
      <c r="N131" s="204" t="s">
        <v>46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157</v>
      </c>
      <c r="AT131" s="207" t="s">
        <v>139</v>
      </c>
      <c r="AU131" s="207" t="s">
        <v>84</v>
      </c>
      <c r="AY131" s="17" t="s">
        <v>138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22</v>
      </c>
      <c r="BK131" s="208">
        <f>ROUND(I131*H131,2)</f>
        <v>0</v>
      </c>
      <c r="BL131" s="17" t="s">
        <v>157</v>
      </c>
      <c r="BM131" s="207" t="s">
        <v>1215</v>
      </c>
    </row>
    <row r="132" s="14" customFormat="1">
      <c r="A132" s="14"/>
      <c r="B132" s="237"/>
      <c r="C132" s="238"/>
      <c r="D132" s="228" t="s">
        <v>194</v>
      </c>
      <c r="E132" s="239" t="s">
        <v>20</v>
      </c>
      <c r="F132" s="240" t="s">
        <v>1170</v>
      </c>
      <c r="G132" s="238"/>
      <c r="H132" s="241">
        <v>3.96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194</v>
      </c>
      <c r="AU132" s="247" t="s">
        <v>84</v>
      </c>
      <c r="AV132" s="14" t="s">
        <v>84</v>
      </c>
      <c r="AW132" s="14" t="s">
        <v>196</v>
      </c>
      <c r="AX132" s="14" t="s">
        <v>75</v>
      </c>
      <c r="AY132" s="247" t="s">
        <v>138</v>
      </c>
    </row>
    <row r="133" s="15" customFormat="1">
      <c r="A133" s="15"/>
      <c r="B133" s="248"/>
      <c r="C133" s="249"/>
      <c r="D133" s="228" t="s">
        <v>194</v>
      </c>
      <c r="E133" s="250" t="s">
        <v>20</v>
      </c>
      <c r="F133" s="251" t="s">
        <v>205</v>
      </c>
      <c r="G133" s="249"/>
      <c r="H133" s="252">
        <v>3.96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194</v>
      </c>
      <c r="AU133" s="258" t="s">
        <v>84</v>
      </c>
      <c r="AV133" s="15" t="s">
        <v>157</v>
      </c>
      <c r="AW133" s="15" t="s">
        <v>196</v>
      </c>
      <c r="AX133" s="15" t="s">
        <v>22</v>
      </c>
      <c r="AY133" s="258" t="s">
        <v>138</v>
      </c>
    </row>
    <row r="134" s="2" customFormat="1" ht="21.75" customHeight="1">
      <c r="A134" s="38"/>
      <c r="B134" s="39"/>
      <c r="C134" s="196" t="s">
        <v>264</v>
      </c>
      <c r="D134" s="196" t="s">
        <v>139</v>
      </c>
      <c r="E134" s="197" t="s">
        <v>1216</v>
      </c>
      <c r="F134" s="198" t="s">
        <v>1217</v>
      </c>
      <c r="G134" s="199" t="s">
        <v>186</v>
      </c>
      <c r="H134" s="200">
        <v>5.25</v>
      </c>
      <c r="I134" s="201"/>
      <c r="J134" s="202">
        <f>ROUND(I134*H134,2)</f>
        <v>0</v>
      </c>
      <c r="K134" s="198" t="s">
        <v>1168</v>
      </c>
      <c r="L134" s="44"/>
      <c r="M134" s="203" t="s">
        <v>20</v>
      </c>
      <c r="N134" s="204" t="s">
        <v>46</v>
      </c>
      <c r="O134" s="84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7" t="s">
        <v>157</v>
      </c>
      <c r="AT134" s="207" t="s">
        <v>139</v>
      </c>
      <c r="AU134" s="207" t="s">
        <v>84</v>
      </c>
      <c r="AY134" s="17" t="s">
        <v>138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7" t="s">
        <v>22</v>
      </c>
      <c r="BK134" s="208">
        <f>ROUND(I134*H134,2)</f>
        <v>0</v>
      </c>
      <c r="BL134" s="17" t="s">
        <v>157</v>
      </c>
      <c r="BM134" s="207" t="s">
        <v>1218</v>
      </c>
    </row>
    <row r="135" s="14" customFormat="1">
      <c r="A135" s="14"/>
      <c r="B135" s="237"/>
      <c r="C135" s="238"/>
      <c r="D135" s="228" t="s">
        <v>194</v>
      </c>
      <c r="E135" s="239" t="s">
        <v>20</v>
      </c>
      <c r="F135" s="240" t="s">
        <v>1174</v>
      </c>
      <c r="G135" s="238"/>
      <c r="H135" s="241">
        <v>5.25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194</v>
      </c>
      <c r="AU135" s="247" t="s">
        <v>84</v>
      </c>
      <c r="AV135" s="14" t="s">
        <v>84</v>
      </c>
      <c r="AW135" s="14" t="s">
        <v>196</v>
      </c>
      <c r="AX135" s="14" t="s">
        <v>75</v>
      </c>
      <c r="AY135" s="247" t="s">
        <v>138</v>
      </c>
    </row>
    <row r="136" s="15" customFormat="1">
      <c r="A136" s="15"/>
      <c r="B136" s="248"/>
      <c r="C136" s="249"/>
      <c r="D136" s="228" t="s">
        <v>194</v>
      </c>
      <c r="E136" s="250" t="s">
        <v>20</v>
      </c>
      <c r="F136" s="251" t="s">
        <v>205</v>
      </c>
      <c r="G136" s="249"/>
      <c r="H136" s="252">
        <v>5.25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8" t="s">
        <v>194</v>
      </c>
      <c r="AU136" s="258" t="s">
        <v>84</v>
      </c>
      <c r="AV136" s="15" t="s">
        <v>157</v>
      </c>
      <c r="AW136" s="15" t="s">
        <v>196</v>
      </c>
      <c r="AX136" s="15" t="s">
        <v>22</v>
      </c>
      <c r="AY136" s="258" t="s">
        <v>138</v>
      </c>
    </row>
    <row r="137" s="2" customFormat="1" ht="21.75" customHeight="1">
      <c r="A137" s="38"/>
      <c r="B137" s="39"/>
      <c r="C137" s="196" t="s">
        <v>8</v>
      </c>
      <c r="D137" s="196" t="s">
        <v>139</v>
      </c>
      <c r="E137" s="197" t="s">
        <v>1219</v>
      </c>
      <c r="F137" s="198" t="s">
        <v>1220</v>
      </c>
      <c r="G137" s="199" t="s">
        <v>186</v>
      </c>
      <c r="H137" s="200">
        <v>5.25</v>
      </c>
      <c r="I137" s="201"/>
      <c r="J137" s="202">
        <f>ROUND(I137*H137,2)</f>
        <v>0</v>
      </c>
      <c r="K137" s="198" t="s">
        <v>1168</v>
      </c>
      <c r="L137" s="44"/>
      <c r="M137" s="203" t="s">
        <v>20</v>
      </c>
      <c r="N137" s="204" t="s">
        <v>46</v>
      </c>
      <c r="O137" s="84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7" t="s">
        <v>157</v>
      </c>
      <c r="AT137" s="207" t="s">
        <v>139</v>
      </c>
      <c r="AU137" s="207" t="s">
        <v>84</v>
      </c>
      <c r="AY137" s="17" t="s">
        <v>138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7" t="s">
        <v>22</v>
      </c>
      <c r="BK137" s="208">
        <f>ROUND(I137*H137,2)</f>
        <v>0</v>
      </c>
      <c r="BL137" s="17" t="s">
        <v>157</v>
      </c>
      <c r="BM137" s="207" t="s">
        <v>1221</v>
      </c>
    </row>
    <row r="138" s="14" customFormat="1">
      <c r="A138" s="14"/>
      <c r="B138" s="237"/>
      <c r="C138" s="238"/>
      <c r="D138" s="228" t="s">
        <v>194</v>
      </c>
      <c r="E138" s="239" t="s">
        <v>20</v>
      </c>
      <c r="F138" s="240" t="s">
        <v>1174</v>
      </c>
      <c r="G138" s="238"/>
      <c r="H138" s="241">
        <v>5.25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194</v>
      </c>
      <c r="AU138" s="247" t="s">
        <v>84</v>
      </c>
      <c r="AV138" s="14" t="s">
        <v>84</v>
      </c>
      <c r="AW138" s="14" t="s">
        <v>196</v>
      </c>
      <c r="AX138" s="14" t="s">
        <v>75</v>
      </c>
      <c r="AY138" s="247" t="s">
        <v>138</v>
      </c>
    </row>
    <row r="139" s="15" customFormat="1">
      <c r="A139" s="15"/>
      <c r="B139" s="248"/>
      <c r="C139" s="249"/>
      <c r="D139" s="228" t="s">
        <v>194</v>
      </c>
      <c r="E139" s="250" t="s">
        <v>20</v>
      </c>
      <c r="F139" s="251" t="s">
        <v>205</v>
      </c>
      <c r="G139" s="249"/>
      <c r="H139" s="252">
        <v>5.25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8" t="s">
        <v>194</v>
      </c>
      <c r="AU139" s="258" t="s">
        <v>84</v>
      </c>
      <c r="AV139" s="15" t="s">
        <v>157</v>
      </c>
      <c r="AW139" s="15" t="s">
        <v>196</v>
      </c>
      <c r="AX139" s="15" t="s">
        <v>22</v>
      </c>
      <c r="AY139" s="258" t="s">
        <v>138</v>
      </c>
    </row>
    <row r="140" s="11" customFormat="1" ht="22.8" customHeight="1">
      <c r="A140" s="11"/>
      <c r="B140" s="182"/>
      <c r="C140" s="183"/>
      <c r="D140" s="184" t="s">
        <v>74</v>
      </c>
      <c r="E140" s="224" t="s">
        <v>221</v>
      </c>
      <c r="F140" s="224" t="s">
        <v>344</v>
      </c>
      <c r="G140" s="183"/>
      <c r="H140" s="183"/>
      <c r="I140" s="186"/>
      <c r="J140" s="225">
        <f>BK140</f>
        <v>0</v>
      </c>
      <c r="K140" s="183"/>
      <c r="L140" s="188"/>
      <c r="M140" s="189"/>
      <c r="N140" s="190"/>
      <c r="O140" s="190"/>
      <c r="P140" s="191">
        <f>SUM(P141:P173)</f>
        <v>0</v>
      </c>
      <c r="Q140" s="190"/>
      <c r="R140" s="191">
        <f>SUM(R141:R173)</f>
        <v>0</v>
      </c>
      <c r="S140" s="190"/>
      <c r="T140" s="192">
        <f>SUM(T141:T173)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93" t="s">
        <v>22</v>
      </c>
      <c r="AT140" s="194" t="s">
        <v>74</v>
      </c>
      <c r="AU140" s="194" t="s">
        <v>22</v>
      </c>
      <c r="AY140" s="193" t="s">
        <v>138</v>
      </c>
      <c r="BK140" s="195">
        <f>SUM(BK141:BK173)</f>
        <v>0</v>
      </c>
    </row>
    <row r="141" s="2" customFormat="1" ht="21.75" customHeight="1">
      <c r="A141" s="38"/>
      <c r="B141" s="39"/>
      <c r="C141" s="196" t="s">
        <v>274</v>
      </c>
      <c r="D141" s="196" t="s">
        <v>139</v>
      </c>
      <c r="E141" s="197" t="s">
        <v>1222</v>
      </c>
      <c r="F141" s="198" t="s">
        <v>1223</v>
      </c>
      <c r="G141" s="199" t="s">
        <v>348</v>
      </c>
      <c r="H141" s="200">
        <v>115</v>
      </c>
      <c r="I141" s="201"/>
      <c r="J141" s="202">
        <f>ROUND(I141*H141,2)</f>
        <v>0</v>
      </c>
      <c r="K141" s="198" t="s">
        <v>1168</v>
      </c>
      <c r="L141" s="44"/>
      <c r="M141" s="203" t="s">
        <v>20</v>
      </c>
      <c r="N141" s="204" t="s">
        <v>46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157</v>
      </c>
      <c r="AT141" s="207" t="s">
        <v>139</v>
      </c>
      <c r="AU141" s="207" t="s">
        <v>84</v>
      </c>
      <c r="AY141" s="17" t="s">
        <v>138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22</v>
      </c>
      <c r="BK141" s="208">
        <f>ROUND(I141*H141,2)</f>
        <v>0</v>
      </c>
      <c r="BL141" s="17" t="s">
        <v>157</v>
      </c>
      <c r="BM141" s="207" t="s">
        <v>1224</v>
      </c>
    </row>
    <row r="142" s="14" customFormat="1">
      <c r="A142" s="14"/>
      <c r="B142" s="237"/>
      <c r="C142" s="238"/>
      <c r="D142" s="228" t="s">
        <v>194</v>
      </c>
      <c r="E142" s="239" t="s">
        <v>20</v>
      </c>
      <c r="F142" s="240" t="s">
        <v>1225</v>
      </c>
      <c r="G142" s="238"/>
      <c r="H142" s="241">
        <v>115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194</v>
      </c>
      <c r="AU142" s="247" t="s">
        <v>84</v>
      </c>
      <c r="AV142" s="14" t="s">
        <v>84</v>
      </c>
      <c r="AW142" s="14" t="s">
        <v>196</v>
      </c>
      <c r="AX142" s="14" t="s">
        <v>75</v>
      </c>
      <c r="AY142" s="247" t="s">
        <v>138</v>
      </c>
    </row>
    <row r="143" s="15" customFormat="1">
      <c r="A143" s="15"/>
      <c r="B143" s="248"/>
      <c r="C143" s="249"/>
      <c r="D143" s="228" t="s">
        <v>194</v>
      </c>
      <c r="E143" s="250" t="s">
        <v>20</v>
      </c>
      <c r="F143" s="251" t="s">
        <v>205</v>
      </c>
      <c r="G143" s="249"/>
      <c r="H143" s="252">
        <v>115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8" t="s">
        <v>194</v>
      </c>
      <c r="AU143" s="258" t="s">
        <v>84</v>
      </c>
      <c r="AV143" s="15" t="s">
        <v>157</v>
      </c>
      <c r="AW143" s="15" t="s">
        <v>196</v>
      </c>
      <c r="AX143" s="15" t="s">
        <v>22</v>
      </c>
      <c r="AY143" s="258" t="s">
        <v>138</v>
      </c>
    </row>
    <row r="144" s="2" customFormat="1" ht="16.5" customHeight="1">
      <c r="A144" s="38"/>
      <c r="B144" s="39"/>
      <c r="C144" s="259" t="s">
        <v>283</v>
      </c>
      <c r="D144" s="259" t="s">
        <v>284</v>
      </c>
      <c r="E144" s="260" t="s">
        <v>1226</v>
      </c>
      <c r="F144" s="261" t="s">
        <v>1227</v>
      </c>
      <c r="G144" s="262" t="s">
        <v>348</v>
      </c>
      <c r="H144" s="263">
        <v>115</v>
      </c>
      <c r="I144" s="264"/>
      <c r="J144" s="265">
        <f>ROUND(I144*H144,2)</f>
        <v>0</v>
      </c>
      <c r="K144" s="261" t="s">
        <v>20</v>
      </c>
      <c r="L144" s="266"/>
      <c r="M144" s="267" t="s">
        <v>20</v>
      </c>
      <c r="N144" s="268" t="s">
        <v>46</v>
      </c>
      <c r="O144" s="84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7" t="s">
        <v>221</v>
      </c>
      <c r="AT144" s="207" t="s">
        <v>284</v>
      </c>
      <c r="AU144" s="207" t="s">
        <v>84</v>
      </c>
      <c r="AY144" s="17" t="s">
        <v>138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22</v>
      </c>
      <c r="BK144" s="208">
        <f>ROUND(I144*H144,2)</f>
        <v>0</v>
      </c>
      <c r="BL144" s="17" t="s">
        <v>157</v>
      </c>
      <c r="BM144" s="207" t="s">
        <v>1228</v>
      </c>
    </row>
    <row r="145" s="14" customFormat="1">
      <c r="A145" s="14"/>
      <c r="B145" s="237"/>
      <c r="C145" s="238"/>
      <c r="D145" s="228" t="s">
        <v>194</v>
      </c>
      <c r="E145" s="239" t="s">
        <v>20</v>
      </c>
      <c r="F145" s="240" t="s">
        <v>1225</v>
      </c>
      <c r="G145" s="238"/>
      <c r="H145" s="241">
        <v>115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194</v>
      </c>
      <c r="AU145" s="247" t="s">
        <v>84</v>
      </c>
      <c r="AV145" s="14" t="s">
        <v>84</v>
      </c>
      <c r="AW145" s="14" t="s">
        <v>196</v>
      </c>
      <c r="AX145" s="14" t="s">
        <v>75</v>
      </c>
      <c r="AY145" s="247" t="s">
        <v>138</v>
      </c>
    </row>
    <row r="146" s="15" customFormat="1">
      <c r="A146" s="15"/>
      <c r="B146" s="248"/>
      <c r="C146" s="249"/>
      <c r="D146" s="228" t="s">
        <v>194</v>
      </c>
      <c r="E146" s="250" t="s">
        <v>20</v>
      </c>
      <c r="F146" s="251" t="s">
        <v>205</v>
      </c>
      <c r="G146" s="249"/>
      <c r="H146" s="252">
        <v>115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8" t="s">
        <v>194</v>
      </c>
      <c r="AU146" s="258" t="s">
        <v>84</v>
      </c>
      <c r="AV146" s="15" t="s">
        <v>157</v>
      </c>
      <c r="AW146" s="15" t="s">
        <v>196</v>
      </c>
      <c r="AX146" s="15" t="s">
        <v>22</v>
      </c>
      <c r="AY146" s="258" t="s">
        <v>138</v>
      </c>
    </row>
    <row r="147" s="2" customFormat="1" ht="16.5" customHeight="1">
      <c r="A147" s="38"/>
      <c r="B147" s="39"/>
      <c r="C147" s="196" t="s">
        <v>289</v>
      </c>
      <c r="D147" s="196" t="s">
        <v>139</v>
      </c>
      <c r="E147" s="197" t="s">
        <v>1229</v>
      </c>
      <c r="F147" s="198" t="s">
        <v>1230</v>
      </c>
      <c r="G147" s="199" t="s">
        <v>177</v>
      </c>
      <c r="H147" s="200">
        <v>1</v>
      </c>
      <c r="I147" s="201"/>
      <c r="J147" s="202">
        <f>ROUND(I147*H147,2)</f>
        <v>0</v>
      </c>
      <c r="K147" s="198" t="s">
        <v>1168</v>
      </c>
      <c r="L147" s="44"/>
      <c r="M147" s="203" t="s">
        <v>20</v>
      </c>
      <c r="N147" s="204" t="s">
        <v>46</v>
      </c>
      <c r="O147" s="84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7" t="s">
        <v>157</v>
      </c>
      <c r="AT147" s="207" t="s">
        <v>139</v>
      </c>
      <c r="AU147" s="207" t="s">
        <v>84</v>
      </c>
      <c r="AY147" s="17" t="s">
        <v>138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7" t="s">
        <v>22</v>
      </c>
      <c r="BK147" s="208">
        <f>ROUND(I147*H147,2)</f>
        <v>0</v>
      </c>
      <c r="BL147" s="17" t="s">
        <v>157</v>
      </c>
      <c r="BM147" s="207" t="s">
        <v>1231</v>
      </c>
    </row>
    <row r="148" s="14" customFormat="1">
      <c r="A148" s="14"/>
      <c r="B148" s="237"/>
      <c r="C148" s="238"/>
      <c r="D148" s="228" t="s">
        <v>194</v>
      </c>
      <c r="E148" s="239" t="s">
        <v>20</v>
      </c>
      <c r="F148" s="240" t="s">
        <v>22</v>
      </c>
      <c r="G148" s="238"/>
      <c r="H148" s="241">
        <v>1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194</v>
      </c>
      <c r="AU148" s="247" t="s">
        <v>84</v>
      </c>
      <c r="AV148" s="14" t="s">
        <v>84</v>
      </c>
      <c r="AW148" s="14" t="s">
        <v>196</v>
      </c>
      <c r="AX148" s="14" t="s">
        <v>75</v>
      </c>
      <c r="AY148" s="247" t="s">
        <v>138</v>
      </c>
    </row>
    <row r="149" s="15" customFormat="1">
      <c r="A149" s="15"/>
      <c r="B149" s="248"/>
      <c r="C149" s="249"/>
      <c r="D149" s="228" t="s">
        <v>194</v>
      </c>
      <c r="E149" s="250" t="s">
        <v>20</v>
      </c>
      <c r="F149" s="251" t="s">
        <v>205</v>
      </c>
      <c r="G149" s="249"/>
      <c r="H149" s="252">
        <v>1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8" t="s">
        <v>194</v>
      </c>
      <c r="AU149" s="258" t="s">
        <v>84</v>
      </c>
      <c r="AV149" s="15" t="s">
        <v>157</v>
      </c>
      <c r="AW149" s="15" t="s">
        <v>196</v>
      </c>
      <c r="AX149" s="15" t="s">
        <v>22</v>
      </c>
      <c r="AY149" s="258" t="s">
        <v>138</v>
      </c>
    </row>
    <row r="150" s="2" customFormat="1" ht="16.5" customHeight="1">
      <c r="A150" s="38"/>
      <c r="B150" s="39"/>
      <c r="C150" s="259" t="s">
        <v>294</v>
      </c>
      <c r="D150" s="259" t="s">
        <v>284</v>
      </c>
      <c r="E150" s="260" t="s">
        <v>1232</v>
      </c>
      <c r="F150" s="261" t="s">
        <v>1233</v>
      </c>
      <c r="G150" s="262" t="s">
        <v>177</v>
      </c>
      <c r="H150" s="263">
        <v>1</v>
      </c>
      <c r="I150" s="264"/>
      <c r="J150" s="265">
        <f>ROUND(I150*H150,2)</f>
        <v>0</v>
      </c>
      <c r="K150" s="261" t="s">
        <v>1168</v>
      </c>
      <c r="L150" s="266"/>
      <c r="M150" s="267" t="s">
        <v>20</v>
      </c>
      <c r="N150" s="268" t="s">
        <v>46</v>
      </c>
      <c r="O150" s="84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221</v>
      </c>
      <c r="AT150" s="207" t="s">
        <v>284</v>
      </c>
      <c r="AU150" s="207" t="s">
        <v>84</v>
      </c>
      <c r="AY150" s="17" t="s">
        <v>138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22</v>
      </c>
      <c r="BK150" s="208">
        <f>ROUND(I150*H150,2)</f>
        <v>0</v>
      </c>
      <c r="BL150" s="17" t="s">
        <v>157</v>
      </c>
      <c r="BM150" s="207" t="s">
        <v>1234</v>
      </c>
    </row>
    <row r="151" s="14" customFormat="1">
      <c r="A151" s="14"/>
      <c r="B151" s="237"/>
      <c r="C151" s="238"/>
      <c r="D151" s="228" t="s">
        <v>194</v>
      </c>
      <c r="E151" s="239" t="s">
        <v>20</v>
      </c>
      <c r="F151" s="240" t="s">
        <v>22</v>
      </c>
      <c r="G151" s="238"/>
      <c r="H151" s="241">
        <v>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194</v>
      </c>
      <c r="AU151" s="247" t="s">
        <v>84</v>
      </c>
      <c r="AV151" s="14" t="s">
        <v>84</v>
      </c>
      <c r="AW151" s="14" t="s">
        <v>196</v>
      </c>
      <c r="AX151" s="14" t="s">
        <v>75</v>
      </c>
      <c r="AY151" s="247" t="s">
        <v>138</v>
      </c>
    </row>
    <row r="152" s="15" customFormat="1">
      <c r="A152" s="15"/>
      <c r="B152" s="248"/>
      <c r="C152" s="249"/>
      <c r="D152" s="228" t="s">
        <v>194</v>
      </c>
      <c r="E152" s="250" t="s">
        <v>20</v>
      </c>
      <c r="F152" s="251" t="s">
        <v>205</v>
      </c>
      <c r="G152" s="249"/>
      <c r="H152" s="252">
        <v>1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8" t="s">
        <v>194</v>
      </c>
      <c r="AU152" s="258" t="s">
        <v>84</v>
      </c>
      <c r="AV152" s="15" t="s">
        <v>157</v>
      </c>
      <c r="AW152" s="15" t="s">
        <v>196</v>
      </c>
      <c r="AX152" s="15" t="s">
        <v>22</v>
      </c>
      <c r="AY152" s="258" t="s">
        <v>138</v>
      </c>
    </row>
    <row r="153" s="2" customFormat="1" ht="16.5" customHeight="1">
      <c r="A153" s="38"/>
      <c r="B153" s="39"/>
      <c r="C153" s="196" t="s">
        <v>299</v>
      </c>
      <c r="D153" s="196" t="s">
        <v>139</v>
      </c>
      <c r="E153" s="197" t="s">
        <v>1235</v>
      </c>
      <c r="F153" s="198" t="s">
        <v>1236</v>
      </c>
      <c r="G153" s="199" t="s">
        <v>177</v>
      </c>
      <c r="H153" s="200">
        <v>2</v>
      </c>
      <c r="I153" s="201"/>
      <c r="J153" s="202">
        <f>ROUND(I153*H153,2)</f>
        <v>0</v>
      </c>
      <c r="K153" s="198" t="s">
        <v>1168</v>
      </c>
      <c r="L153" s="44"/>
      <c r="M153" s="203" t="s">
        <v>20</v>
      </c>
      <c r="N153" s="204" t="s">
        <v>46</v>
      </c>
      <c r="O153" s="84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7" t="s">
        <v>157</v>
      </c>
      <c r="AT153" s="207" t="s">
        <v>139</v>
      </c>
      <c r="AU153" s="207" t="s">
        <v>84</v>
      </c>
      <c r="AY153" s="17" t="s">
        <v>138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7" t="s">
        <v>22</v>
      </c>
      <c r="BK153" s="208">
        <f>ROUND(I153*H153,2)</f>
        <v>0</v>
      </c>
      <c r="BL153" s="17" t="s">
        <v>157</v>
      </c>
      <c r="BM153" s="207" t="s">
        <v>1237</v>
      </c>
    </row>
    <row r="154" s="14" customFormat="1">
      <c r="A154" s="14"/>
      <c r="B154" s="237"/>
      <c r="C154" s="238"/>
      <c r="D154" s="228" t="s">
        <v>194</v>
      </c>
      <c r="E154" s="239" t="s">
        <v>20</v>
      </c>
      <c r="F154" s="240" t="s">
        <v>84</v>
      </c>
      <c r="G154" s="238"/>
      <c r="H154" s="241">
        <v>2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194</v>
      </c>
      <c r="AU154" s="247" t="s">
        <v>84</v>
      </c>
      <c r="AV154" s="14" t="s">
        <v>84</v>
      </c>
      <c r="AW154" s="14" t="s">
        <v>196</v>
      </c>
      <c r="AX154" s="14" t="s">
        <v>75</v>
      </c>
      <c r="AY154" s="247" t="s">
        <v>138</v>
      </c>
    </row>
    <row r="155" s="15" customFormat="1">
      <c r="A155" s="15"/>
      <c r="B155" s="248"/>
      <c r="C155" s="249"/>
      <c r="D155" s="228" t="s">
        <v>194</v>
      </c>
      <c r="E155" s="250" t="s">
        <v>20</v>
      </c>
      <c r="F155" s="251" t="s">
        <v>205</v>
      </c>
      <c r="G155" s="249"/>
      <c r="H155" s="252">
        <v>2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8" t="s">
        <v>194</v>
      </c>
      <c r="AU155" s="258" t="s">
        <v>84</v>
      </c>
      <c r="AV155" s="15" t="s">
        <v>157</v>
      </c>
      <c r="AW155" s="15" t="s">
        <v>196</v>
      </c>
      <c r="AX155" s="15" t="s">
        <v>22</v>
      </c>
      <c r="AY155" s="258" t="s">
        <v>138</v>
      </c>
    </row>
    <row r="156" s="2" customFormat="1" ht="16.5" customHeight="1">
      <c r="A156" s="38"/>
      <c r="B156" s="39"/>
      <c r="C156" s="259" t="s">
        <v>7</v>
      </c>
      <c r="D156" s="259" t="s">
        <v>284</v>
      </c>
      <c r="E156" s="260" t="s">
        <v>1238</v>
      </c>
      <c r="F156" s="261" t="s">
        <v>1239</v>
      </c>
      <c r="G156" s="262" t="s">
        <v>177</v>
      </c>
      <c r="H156" s="263">
        <v>2</v>
      </c>
      <c r="I156" s="264"/>
      <c r="J156" s="265">
        <f>ROUND(I156*H156,2)</f>
        <v>0</v>
      </c>
      <c r="K156" s="261" t="s">
        <v>1168</v>
      </c>
      <c r="L156" s="266"/>
      <c r="M156" s="267" t="s">
        <v>20</v>
      </c>
      <c r="N156" s="268" t="s">
        <v>46</v>
      </c>
      <c r="O156" s="84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221</v>
      </c>
      <c r="AT156" s="207" t="s">
        <v>284</v>
      </c>
      <c r="AU156" s="207" t="s">
        <v>84</v>
      </c>
      <c r="AY156" s="17" t="s">
        <v>138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22</v>
      </c>
      <c r="BK156" s="208">
        <f>ROUND(I156*H156,2)</f>
        <v>0</v>
      </c>
      <c r="BL156" s="17" t="s">
        <v>157</v>
      </c>
      <c r="BM156" s="207" t="s">
        <v>1240</v>
      </c>
    </row>
    <row r="157" s="14" customFormat="1">
      <c r="A157" s="14"/>
      <c r="B157" s="237"/>
      <c r="C157" s="238"/>
      <c r="D157" s="228" t="s">
        <v>194</v>
      </c>
      <c r="E157" s="239" t="s">
        <v>20</v>
      </c>
      <c r="F157" s="240" t="s">
        <v>84</v>
      </c>
      <c r="G157" s="238"/>
      <c r="H157" s="241">
        <v>2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194</v>
      </c>
      <c r="AU157" s="247" t="s">
        <v>84</v>
      </c>
      <c r="AV157" s="14" t="s">
        <v>84</v>
      </c>
      <c r="AW157" s="14" t="s">
        <v>196</v>
      </c>
      <c r="AX157" s="14" t="s">
        <v>75</v>
      </c>
      <c r="AY157" s="247" t="s">
        <v>138</v>
      </c>
    </row>
    <row r="158" s="15" customFormat="1">
      <c r="A158" s="15"/>
      <c r="B158" s="248"/>
      <c r="C158" s="249"/>
      <c r="D158" s="228" t="s">
        <v>194</v>
      </c>
      <c r="E158" s="250" t="s">
        <v>20</v>
      </c>
      <c r="F158" s="251" t="s">
        <v>205</v>
      </c>
      <c r="G158" s="249"/>
      <c r="H158" s="252">
        <v>2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8" t="s">
        <v>194</v>
      </c>
      <c r="AU158" s="258" t="s">
        <v>84</v>
      </c>
      <c r="AV158" s="15" t="s">
        <v>157</v>
      </c>
      <c r="AW158" s="15" t="s">
        <v>196</v>
      </c>
      <c r="AX158" s="15" t="s">
        <v>22</v>
      </c>
      <c r="AY158" s="258" t="s">
        <v>138</v>
      </c>
    </row>
    <row r="159" s="2" customFormat="1" ht="16.5" customHeight="1">
      <c r="A159" s="38"/>
      <c r="B159" s="39"/>
      <c r="C159" s="196" t="s">
        <v>308</v>
      </c>
      <c r="D159" s="196" t="s">
        <v>139</v>
      </c>
      <c r="E159" s="197" t="s">
        <v>1241</v>
      </c>
      <c r="F159" s="198" t="s">
        <v>1242</v>
      </c>
      <c r="G159" s="199" t="s">
        <v>348</v>
      </c>
      <c r="H159" s="200">
        <v>115</v>
      </c>
      <c r="I159" s="201"/>
      <c r="J159" s="202">
        <f>ROUND(I159*H159,2)</f>
        <v>0</v>
      </c>
      <c r="K159" s="198" t="s">
        <v>1168</v>
      </c>
      <c r="L159" s="44"/>
      <c r="M159" s="203" t="s">
        <v>20</v>
      </c>
      <c r="N159" s="204" t="s">
        <v>46</v>
      </c>
      <c r="O159" s="84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7" t="s">
        <v>157</v>
      </c>
      <c r="AT159" s="207" t="s">
        <v>139</v>
      </c>
      <c r="AU159" s="207" t="s">
        <v>84</v>
      </c>
      <c r="AY159" s="17" t="s">
        <v>138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7" t="s">
        <v>22</v>
      </c>
      <c r="BK159" s="208">
        <f>ROUND(I159*H159,2)</f>
        <v>0</v>
      </c>
      <c r="BL159" s="17" t="s">
        <v>157</v>
      </c>
      <c r="BM159" s="207" t="s">
        <v>1243</v>
      </c>
    </row>
    <row r="160" s="14" customFormat="1">
      <c r="A160" s="14"/>
      <c r="B160" s="237"/>
      <c r="C160" s="238"/>
      <c r="D160" s="228" t="s">
        <v>194</v>
      </c>
      <c r="E160" s="239" t="s">
        <v>20</v>
      </c>
      <c r="F160" s="240" t="s">
        <v>1225</v>
      </c>
      <c r="G160" s="238"/>
      <c r="H160" s="241">
        <v>115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194</v>
      </c>
      <c r="AU160" s="247" t="s">
        <v>84</v>
      </c>
      <c r="AV160" s="14" t="s">
        <v>84</v>
      </c>
      <c r="AW160" s="14" t="s">
        <v>196</v>
      </c>
      <c r="AX160" s="14" t="s">
        <v>75</v>
      </c>
      <c r="AY160" s="247" t="s">
        <v>138</v>
      </c>
    </row>
    <row r="161" s="15" customFormat="1">
      <c r="A161" s="15"/>
      <c r="B161" s="248"/>
      <c r="C161" s="249"/>
      <c r="D161" s="228" t="s">
        <v>194</v>
      </c>
      <c r="E161" s="250" t="s">
        <v>20</v>
      </c>
      <c r="F161" s="251" t="s">
        <v>205</v>
      </c>
      <c r="G161" s="249"/>
      <c r="H161" s="252">
        <v>115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8" t="s">
        <v>194</v>
      </c>
      <c r="AU161" s="258" t="s">
        <v>84</v>
      </c>
      <c r="AV161" s="15" t="s">
        <v>157</v>
      </c>
      <c r="AW161" s="15" t="s">
        <v>196</v>
      </c>
      <c r="AX161" s="15" t="s">
        <v>22</v>
      </c>
      <c r="AY161" s="258" t="s">
        <v>138</v>
      </c>
    </row>
    <row r="162" s="2" customFormat="1" ht="21.75" customHeight="1">
      <c r="A162" s="38"/>
      <c r="B162" s="39"/>
      <c r="C162" s="196" t="s">
        <v>313</v>
      </c>
      <c r="D162" s="196" t="s">
        <v>139</v>
      </c>
      <c r="E162" s="197" t="s">
        <v>1244</v>
      </c>
      <c r="F162" s="198" t="s">
        <v>1245</v>
      </c>
      <c r="G162" s="199" t="s">
        <v>177</v>
      </c>
      <c r="H162" s="200">
        <v>2</v>
      </c>
      <c r="I162" s="201"/>
      <c r="J162" s="202">
        <f>ROUND(I162*H162,2)</f>
        <v>0</v>
      </c>
      <c r="K162" s="198" t="s">
        <v>1168</v>
      </c>
      <c r="L162" s="44"/>
      <c r="M162" s="203" t="s">
        <v>20</v>
      </c>
      <c r="N162" s="204" t="s">
        <v>46</v>
      </c>
      <c r="O162" s="84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7" t="s">
        <v>157</v>
      </c>
      <c r="AT162" s="207" t="s">
        <v>139</v>
      </c>
      <c r="AU162" s="207" t="s">
        <v>84</v>
      </c>
      <c r="AY162" s="17" t="s">
        <v>138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7" t="s">
        <v>22</v>
      </c>
      <c r="BK162" s="208">
        <f>ROUND(I162*H162,2)</f>
        <v>0</v>
      </c>
      <c r="BL162" s="17" t="s">
        <v>157</v>
      </c>
      <c r="BM162" s="207" t="s">
        <v>1246</v>
      </c>
    </row>
    <row r="163" s="14" customFormat="1">
      <c r="A163" s="14"/>
      <c r="B163" s="237"/>
      <c r="C163" s="238"/>
      <c r="D163" s="228" t="s">
        <v>194</v>
      </c>
      <c r="E163" s="239" t="s">
        <v>20</v>
      </c>
      <c r="F163" s="240" t="s">
        <v>84</v>
      </c>
      <c r="G163" s="238"/>
      <c r="H163" s="241">
        <v>2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194</v>
      </c>
      <c r="AU163" s="247" t="s">
        <v>84</v>
      </c>
      <c r="AV163" s="14" t="s">
        <v>84</v>
      </c>
      <c r="AW163" s="14" t="s">
        <v>196</v>
      </c>
      <c r="AX163" s="14" t="s">
        <v>75</v>
      </c>
      <c r="AY163" s="247" t="s">
        <v>138</v>
      </c>
    </row>
    <row r="164" s="15" customFormat="1">
      <c r="A164" s="15"/>
      <c r="B164" s="248"/>
      <c r="C164" s="249"/>
      <c r="D164" s="228" t="s">
        <v>194</v>
      </c>
      <c r="E164" s="250" t="s">
        <v>20</v>
      </c>
      <c r="F164" s="251" t="s">
        <v>205</v>
      </c>
      <c r="G164" s="249"/>
      <c r="H164" s="252">
        <v>2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8" t="s">
        <v>194</v>
      </c>
      <c r="AU164" s="258" t="s">
        <v>84</v>
      </c>
      <c r="AV164" s="15" t="s">
        <v>157</v>
      </c>
      <c r="AW164" s="15" t="s">
        <v>196</v>
      </c>
      <c r="AX164" s="15" t="s">
        <v>22</v>
      </c>
      <c r="AY164" s="258" t="s">
        <v>138</v>
      </c>
    </row>
    <row r="165" s="2" customFormat="1" ht="16.5" customHeight="1">
      <c r="A165" s="38"/>
      <c r="B165" s="39"/>
      <c r="C165" s="196" t="s">
        <v>318</v>
      </c>
      <c r="D165" s="196" t="s">
        <v>139</v>
      </c>
      <c r="E165" s="197" t="s">
        <v>1247</v>
      </c>
      <c r="F165" s="198" t="s">
        <v>1248</v>
      </c>
      <c r="G165" s="199" t="s">
        <v>348</v>
      </c>
      <c r="H165" s="200">
        <v>115</v>
      </c>
      <c r="I165" s="201"/>
      <c r="J165" s="202">
        <f>ROUND(I165*H165,2)</f>
        <v>0</v>
      </c>
      <c r="K165" s="198" t="s">
        <v>1168</v>
      </c>
      <c r="L165" s="44"/>
      <c r="M165" s="203" t="s">
        <v>20</v>
      </c>
      <c r="N165" s="204" t="s">
        <v>46</v>
      </c>
      <c r="O165" s="84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157</v>
      </c>
      <c r="AT165" s="207" t="s">
        <v>139</v>
      </c>
      <c r="AU165" s="207" t="s">
        <v>84</v>
      </c>
      <c r="AY165" s="17" t="s">
        <v>138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22</v>
      </c>
      <c r="BK165" s="208">
        <f>ROUND(I165*H165,2)</f>
        <v>0</v>
      </c>
      <c r="BL165" s="17" t="s">
        <v>157</v>
      </c>
      <c r="BM165" s="207" t="s">
        <v>1249</v>
      </c>
    </row>
    <row r="166" s="14" customFormat="1">
      <c r="A166" s="14"/>
      <c r="B166" s="237"/>
      <c r="C166" s="238"/>
      <c r="D166" s="228" t="s">
        <v>194</v>
      </c>
      <c r="E166" s="239" t="s">
        <v>20</v>
      </c>
      <c r="F166" s="240" t="s">
        <v>1225</v>
      </c>
      <c r="G166" s="238"/>
      <c r="H166" s="241">
        <v>115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194</v>
      </c>
      <c r="AU166" s="247" t="s">
        <v>84</v>
      </c>
      <c r="AV166" s="14" t="s">
        <v>84</v>
      </c>
      <c r="AW166" s="14" t="s">
        <v>196</v>
      </c>
      <c r="AX166" s="14" t="s">
        <v>75</v>
      </c>
      <c r="AY166" s="247" t="s">
        <v>138</v>
      </c>
    </row>
    <row r="167" s="15" customFormat="1">
      <c r="A167" s="15"/>
      <c r="B167" s="248"/>
      <c r="C167" s="249"/>
      <c r="D167" s="228" t="s">
        <v>194</v>
      </c>
      <c r="E167" s="250" t="s">
        <v>20</v>
      </c>
      <c r="F167" s="251" t="s">
        <v>205</v>
      </c>
      <c r="G167" s="249"/>
      <c r="H167" s="252">
        <v>115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194</v>
      </c>
      <c r="AU167" s="258" t="s">
        <v>84</v>
      </c>
      <c r="AV167" s="15" t="s">
        <v>157</v>
      </c>
      <c r="AW167" s="15" t="s">
        <v>196</v>
      </c>
      <c r="AX167" s="15" t="s">
        <v>22</v>
      </c>
      <c r="AY167" s="258" t="s">
        <v>138</v>
      </c>
    </row>
    <row r="168" s="2" customFormat="1" ht="16.5" customHeight="1">
      <c r="A168" s="38"/>
      <c r="B168" s="39"/>
      <c r="C168" s="196" t="s">
        <v>323</v>
      </c>
      <c r="D168" s="196" t="s">
        <v>139</v>
      </c>
      <c r="E168" s="197" t="s">
        <v>1250</v>
      </c>
      <c r="F168" s="198" t="s">
        <v>1251</v>
      </c>
      <c r="G168" s="199" t="s">
        <v>348</v>
      </c>
      <c r="H168" s="200">
        <v>115</v>
      </c>
      <c r="I168" s="201"/>
      <c r="J168" s="202">
        <f>ROUND(I168*H168,2)</f>
        <v>0</v>
      </c>
      <c r="K168" s="198" t="s">
        <v>1168</v>
      </c>
      <c r="L168" s="44"/>
      <c r="M168" s="203" t="s">
        <v>20</v>
      </c>
      <c r="N168" s="204" t="s">
        <v>46</v>
      </c>
      <c r="O168" s="84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157</v>
      </c>
      <c r="AT168" s="207" t="s">
        <v>139</v>
      </c>
      <c r="AU168" s="207" t="s">
        <v>84</v>
      </c>
      <c r="AY168" s="17" t="s">
        <v>138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22</v>
      </c>
      <c r="BK168" s="208">
        <f>ROUND(I168*H168,2)</f>
        <v>0</v>
      </c>
      <c r="BL168" s="17" t="s">
        <v>157</v>
      </c>
      <c r="BM168" s="207" t="s">
        <v>1252</v>
      </c>
    </row>
    <row r="169" s="14" customFormat="1">
      <c r="A169" s="14"/>
      <c r="B169" s="237"/>
      <c r="C169" s="238"/>
      <c r="D169" s="228" t="s">
        <v>194</v>
      </c>
      <c r="E169" s="239" t="s">
        <v>20</v>
      </c>
      <c r="F169" s="240" t="s">
        <v>1225</v>
      </c>
      <c r="G169" s="238"/>
      <c r="H169" s="241">
        <v>115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194</v>
      </c>
      <c r="AU169" s="247" t="s">
        <v>84</v>
      </c>
      <c r="AV169" s="14" t="s">
        <v>84</v>
      </c>
      <c r="AW169" s="14" t="s">
        <v>196</v>
      </c>
      <c r="AX169" s="14" t="s">
        <v>75</v>
      </c>
      <c r="AY169" s="247" t="s">
        <v>138</v>
      </c>
    </row>
    <row r="170" s="15" customFormat="1">
      <c r="A170" s="15"/>
      <c r="B170" s="248"/>
      <c r="C170" s="249"/>
      <c r="D170" s="228" t="s">
        <v>194</v>
      </c>
      <c r="E170" s="250" t="s">
        <v>20</v>
      </c>
      <c r="F170" s="251" t="s">
        <v>205</v>
      </c>
      <c r="G170" s="249"/>
      <c r="H170" s="252">
        <v>115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8" t="s">
        <v>194</v>
      </c>
      <c r="AU170" s="258" t="s">
        <v>84</v>
      </c>
      <c r="AV170" s="15" t="s">
        <v>157</v>
      </c>
      <c r="AW170" s="15" t="s">
        <v>196</v>
      </c>
      <c r="AX170" s="15" t="s">
        <v>22</v>
      </c>
      <c r="AY170" s="258" t="s">
        <v>138</v>
      </c>
    </row>
    <row r="171" s="2" customFormat="1" ht="16.5" customHeight="1">
      <c r="A171" s="38"/>
      <c r="B171" s="39"/>
      <c r="C171" s="196" t="s">
        <v>325</v>
      </c>
      <c r="D171" s="196" t="s">
        <v>139</v>
      </c>
      <c r="E171" s="197" t="s">
        <v>1253</v>
      </c>
      <c r="F171" s="198" t="s">
        <v>1254</v>
      </c>
      <c r="G171" s="199" t="s">
        <v>348</v>
      </c>
      <c r="H171" s="200">
        <v>115</v>
      </c>
      <c r="I171" s="201"/>
      <c r="J171" s="202">
        <f>ROUND(I171*H171,2)</f>
        <v>0</v>
      </c>
      <c r="K171" s="198" t="s">
        <v>1168</v>
      </c>
      <c r="L171" s="44"/>
      <c r="M171" s="203" t="s">
        <v>20</v>
      </c>
      <c r="N171" s="204" t="s">
        <v>46</v>
      </c>
      <c r="O171" s="84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7" t="s">
        <v>157</v>
      </c>
      <c r="AT171" s="207" t="s">
        <v>139</v>
      </c>
      <c r="AU171" s="207" t="s">
        <v>84</v>
      </c>
      <c r="AY171" s="17" t="s">
        <v>138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7" t="s">
        <v>22</v>
      </c>
      <c r="BK171" s="208">
        <f>ROUND(I171*H171,2)</f>
        <v>0</v>
      </c>
      <c r="BL171" s="17" t="s">
        <v>157</v>
      </c>
      <c r="BM171" s="207" t="s">
        <v>1255</v>
      </c>
    </row>
    <row r="172" s="14" customFormat="1">
      <c r="A172" s="14"/>
      <c r="B172" s="237"/>
      <c r="C172" s="238"/>
      <c r="D172" s="228" t="s">
        <v>194</v>
      </c>
      <c r="E172" s="239" t="s">
        <v>20</v>
      </c>
      <c r="F172" s="240" t="s">
        <v>1225</v>
      </c>
      <c r="G172" s="238"/>
      <c r="H172" s="241">
        <v>115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194</v>
      </c>
      <c r="AU172" s="247" t="s">
        <v>84</v>
      </c>
      <c r="AV172" s="14" t="s">
        <v>84</v>
      </c>
      <c r="AW172" s="14" t="s">
        <v>196</v>
      </c>
      <c r="AX172" s="14" t="s">
        <v>75</v>
      </c>
      <c r="AY172" s="247" t="s">
        <v>138</v>
      </c>
    </row>
    <row r="173" s="15" customFormat="1">
      <c r="A173" s="15"/>
      <c r="B173" s="248"/>
      <c r="C173" s="249"/>
      <c r="D173" s="228" t="s">
        <v>194</v>
      </c>
      <c r="E173" s="250" t="s">
        <v>20</v>
      </c>
      <c r="F173" s="251" t="s">
        <v>205</v>
      </c>
      <c r="G173" s="249"/>
      <c r="H173" s="252">
        <v>115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8" t="s">
        <v>194</v>
      </c>
      <c r="AU173" s="258" t="s">
        <v>84</v>
      </c>
      <c r="AV173" s="15" t="s">
        <v>157</v>
      </c>
      <c r="AW173" s="15" t="s">
        <v>196</v>
      </c>
      <c r="AX173" s="15" t="s">
        <v>22</v>
      </c>
      <c r="AY173" s="258" t="s">
        <v>138</v>
      </c>
    </row>
    <row r="174" s="11" customFormat="1" ht="22.8" customHeight="1">
      <c r="A174" s="11"/>
      <c r="B174" s="182"/>
      <c r="C174" s="183"/>
      <c r="D174" s="184" t="s">
        <v>74</v>
      </c>
      <c r="E174" s="224" t="s">
        <v>232</v>
      </c>
      <c r="F174" s="224" t="s">
        <v>377</v>
      </c>
      <c r="G174" s="183"/>
      <c r="H174" s="183"/>
      <c r="I174" s="186"/>
      <c r="J174" s="225">
        <f>BK174</f>
        <v>0</v>
      </c>
      <c r="K174" s="183"/>
      <c r="L174" s="188"/>
      <c r="M174" s="189"/>
      <c r="N174" s="190"/>
      <c r="O174" s="190"/>
      <c r="P174" s="191">
        <f>SUM(P175:P195)</f>
        <v>0</v>
      </c>
      <c r="Q174" s="190"/>
      <c r="R174" s="191">
        <f>SUM(R175:R195)</f>
        <v>0</v>
      </c>
      <c r="S174" s="190"/>
      <c r="T174" s="192">
        <f>SUM(T175:T195)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193" t="s">
        <v>22</v>
      </c>
      <c r="AT174" s="194" t="s">
        <v>74</v>
      </c>
      <c r="AU174" s="194" t="s">
        <v>22</v>
      </c>
      <c r="AY174" s="193" t="s">
        <v>138</v>
      </c>
      <c r="BK174" s="195">
        <f>SUM(BK175:BK195)</f>
        <v>0</v>
      </c>
    </row>
    <row r="175" s="2" customFormat="1" ht="16.5" customHeight="1">
      <c r="A175" s="38"/>
      <c r="B175" s="39"/>
      <c r="C175" s="196" t="s">
        <v>332</v>
      </c>
      <c r="D175" s="196" t="s">
        <v>139</v>
      </c>
      <c r="E175" s="197" t="s">
        <v>379</v>
      </c>
      <c r="F175" s="198" t="s">
        <v>380</v>
      </c>
      <c r="G175" s="199" t="s">
        <v>177</v>
      </c>
      <c r="H175" s="200">
        <v>1</v>
      </c>
      <c r="I175" s="201"/>
      <c r="J175" s="202">
        <f>ROUND(I175*H175,2)</f>
        <v>0</v>
      </c>
      <c r="K175" s="198" t="s">
        <v>20</v>
      </c>
      <c r="L175" s="44"/>
      <c r="M175" s="203" t="s">
        <v>20</v>
      </c>
      <c r="N175" s="204" t="s">
        <v>46</v>
      </c>
      <c r="O175" s="84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7" t="s">
        <v>157</v>
      </c>
      <c r="AT175" s="207" t="s">
        <v>139</v>
      </c>
      <c r="AU175" s="207" t="s">
        <v>84</v>
      </c>
      <c r="AY175" s="17" t="s">
        <v>138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7" t="s">
        <v>22</v>
      </c>
      <c r="BK175" s="208">
        <f>ROUND(I175*H175,2)</f>
        <v>0</v>
      </c>
      <c r="BL175" s="17" t="s">
        <v>157</v>
      </c>
      <c r="BM175" s="207" t="s">
        <v>1256</v>
      </c>
    </row>
    <row r="176" s="14" customFormat="1">
      <c r="A176" s="14"/>
      <c r="B176" s="237"/>
      <c r="C176" s="238"/>
      <c r="D176" s="228" t="s">
        <v>194</v>
      </c>
      <c r="E176" s="239" t="s">
        <v>20</v>
      </c>
      <c r="F176" s="240" t="s">
        <v>22</v>
      </c>
      <c r="G176" s="238"/>
      <c r="H176" s="241">
        <v>1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194</v>
      </c>
      <c r="AU176" s="247" t="s">
        <v>84</v>
      </c>
      <c r="AV176" s="14" t="s">
        <v>84</v>
      </c>
      <c r="AW176" s="14" t="s">
        <v>196</v>
      </c>
      <c r="AX176" s="14" t="s">
        <v>75</v>
      </c>
      <c r="AY176" s="247" t="s">
        <v>138</v>
      </c>
    </row>
    <row r="177" s="15" customFormat="1">
      <c r="A177" s="15"/>
      <c r="B177" s="248"/>
      <c r="C177" s="249"/>
      <c r="D177" s="228" t="s">
        <v>194</v>
      </c>
      <c r="E177" s="250" t="s">
        <v>20</v>
      </c>
      <c r="F177" s="251" t="s">
        <v>205</v>
      </c>
      <c r="G177" s="249"/>
      <c r="H177" s="252">
        <v>1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8" t="s">
        <v>194</v>
      </c>
      <c r="AU177" s="258" t="s">
        <v>84</v>
      </c>
      <c r="AV177" s="15" t="s">
        <v>157</v>
      </c>
      <c r="AW177" s="15" t="s">
        <v>196</v>
      </c>
      <c r="AX177" s="15" t="s">
        <v>22</v>
      </c>
      <c r="AY177" s="258" t="s">
        <v>138</v>
      </c>
    </row>
    <row r="178" s="2" customFormat="1" ht="16.5" customHeight="1">
      <c r="A178" s="38"/>
      <c r="B178" s="39"/>
      <c r="C178" s="259" t="s">
        <v>339</v>
      </c>
      <c r="D178" s="259" t="s">
        <v>284</v>
      </c>
      <c r="E178" s="260" t="s">
        <v>1257</v>
      </c>
      <c r="F178" s="261" t="s">
        <v>1258</v>
      </c>
      <c r="G178" s="262" t="s">
        <v>177</v>
      </c>
      <c r="H178" s="263">
        <v>1</v>
      </c>
      <c r="I178" s="264"/>
      <c r="J178" s="265">
        <f>ROUND(I178*H178,2)</f>
        <v>0</v>
      </c>
      <c r="K178" s="261" t="s">
        <v>1168</v>
      </c>
      <c r="L178" s="266"/>
      <c r="M178" s="267" t="s">
        <v>20</v>
      </c>
      <c r="N178" s="268" t="s">
        <v>46</v>
      </c>
      <c r="O178" s="84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7" t="s">
        <v>221</v>
      </c>
      <c r="AT178" s="207" t="s">
        <v>284</v>
      </c>
      <c r="AU178" s="207" t="s">
        <v>84</v>
      </c>
      <c r="AY178" s="17" t="s">
        <v>138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7" t="s">
        <v>22</v>
      </c>
      <c r="BK178" s="208">
        <f>ROUND(I178*H178,2)</f>
        <v>0</v>
      </c>
      <c r="BL178" s="17" t="s">
        <v>157</v>
      </c>
      <c r="BM178" s="207" t="s">
        <v>1259</v>
      </c>
    </row>
    <row r="179" s="14" customFormat="1">
      <c r="A179" s="14"/>
      <c r="B179" s="237"/>
      <c r="C179" s="238"/>
      <c r="D179" s="228" t="s">
        <v>194</v>
      </c>
      <c r="E179" s="239" t="s">
        <v>20</v>
      </c>
      <c r="F179" s="240" t="s">
        <v>22</v>
      </c>
      <c r="G179" s="238"/>
      <c r="H179" s="241">
        <v>1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194</v>
      </c>
      <c r="AU179" s="247" t="s">
        <v>84</v>
      </c>
      <c r="AV179" s="14" t="s">
        <v>84</v>
      </c>
      <c r="AW179" s="14" t="s">
        <v>196</v>
      </c>
      <c r="AX179" s="14" t="s">
        <v>75</v>
      </c>
      <c r="AY179" s="247" t="s">
        <v>138</v>
      </c>
    </row>
    <row r="180" s="15" customFormat="1">
      <c r="A180" s="15"/>
      <c r="B180" s="248"/>
      <c r="C180" s="249"/>
      <c r="D180" s="228" t="s">
        <v>194</v>
      </c>
      <c r="E180" s="250" t="s">
        <v>20</v>
      </c>
      <c r="F180" s="251" t="s">
        <v>205</v>
      </c>
      <c r="G180" s="249"/>
      <c r="H180" s="252">
        <v>1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8" t="s">
        <v>194</v>
      </c>
      <c r="AU180" s="258" t="s">
        <v>84</v>
      </c>
      <c r="AV180" s="15" t="s">
        <v>157</v>
      </c>
      <c r="AW180" s="15" t="s">
        <v>196</v>
      </c>
      <c r="AX180" s="15" t="s">
        <v>22</v>
      </c>
      <c r="AY180" s="258" t="s">
        <v>138</v>
      </c>
    </row>
    <row r="181" s="2" customFormat="1" ht="16.5" customHeight="1">
      <c r="A181" s="38"/>
      <c r="B181" s="39"/>
      <c r="C181" s="259" t="s">
        <v>345</v>
      </c>
      <c r="D181" s="259" t="s">
        <v>284</v>
      </c>
      <c r="E181" s="260" t="s">
        <v>1260</v>
      </c>
      <c r="F181" s="261" t="s">
        <v>1261</v>
      </c>
      <c r="G181" s="262" t="s">
        <v>177</v>
      </c>
      <c r="H181" s="263">
        <v>1</v>
      </c>
      <c r="I181" s="264"/>
      <c r="J181" s="265">
        <f>ROUND(I181*H181,2)</f>
        <v>0</v>
      </c>
      <c r="K181" s="261" t="s">
        <v>1168</v>
      </c>
      <c r="L181" s="266"/>
      <c r="M181" s="267" t="s">
        <v>20</v>
      </c>
      <c r="N181" s="268" t="s">
        <v>46</v>
      </c>
      <c r="O181" s="84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7" t="s">
        <v>221</v>
      </c>
      <c r="AT181" s="207" t="s">
        <v>284</v>
      </c>
      <c r="AU181" s="207" t="s">
        <v>84</v>
      </c>
      <c r="AY181" s="17" t="s">
        <v>138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7" t="s">
        <v>22</v>
      </c>
      <c r="BK181" s="208">
        <f>ROUND(I181*H181,2)</f>
        <v>0</v>
      </c>
      <c r="BL181" s="17" t="s">
        <v>157</v>
      </c>
      <c r="BM181" s="207" t="s">
        <v>1262</v>
      </c>
    </row>
    <row r="182" s="14" customFormat="1">
      <c r="A182" s="14"/>
      <c r="B182" s="237"/>
      <c r="C182" s="238"/>
      <c r="D182" s="228" t="s">
        <v>194</v>
      </c>
      <c r="E182" s="239" t="s">
        <v>20</v>
      </c>
      <c r="F182" s="240" t="s">
        <v>22</v>
      </c>
      <c r="G182" s="238"/>
      <c r="H182" s="241">
        <v>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194</v>
      </c>
      <c r="AU182" s="247" t="s">
        <v>84</v>
      </c>
      <c r="AV182" s="14" t="s">
        <v>84</v>
      </c>
      <c r="AW182" s="14" t="s">
        <v>196</v>
      </c>
      <c r="AX182" s="14" t="s">
        <v>75</v>
      </c>
      <c r="AY182" s="247" t="s">
        <v>138</v>
      </c>
    </row>
    <row r="183" s="15" customFormat="1">
      <c r="A183" s="15"/>
      <c r="B183" s="248"/>
      <c r="C183" s="249"/>
      <c r="D183" s="228" t="s">
        <v>194</v>
      </c>
      <c r="E183" s="250" t="s">
        <v>20</v>
      </c>
      <c r="F183" s="251" t="s">
        <v>205</v>
      </c>
      <c r="G183" s="249"/>
      <c r="H183" s="252">
        <v>1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8" t="s">
        <v>194</v>
      </c>
      <c r="AU183" s="258" t="s">
        <v>84</v>
      </c>
      <c r="AV183" s="15" t="s">
        <v>157</v>
      </c>
      <c r="AW183" s="15" t="s">
        <v>196</v>
      </c>
      <c r="AX183" s="15" t="s">
        <v>22</v>
      </c>
      <c r="AY183" s="258" t="s">
        <v>138</v>
      </c>
    </row>
    <row r="184" s="2" customFormat="1" ht="16.5" customHeight="1">
      <c r="A184" s="38"/>
      <c r="B184" s="39"/>
      <c r="C184" s="196" t="s">
        <v>353</v>
      </c>
      <c r="D184" s="196" t="s">
        <v>139</v>
      </c>
      <c r="E184" s="197" t="s">
        <v>369</v>
      </c>
      <c r="F184" s="198" t="s">
        <v>370</v>
      </c>
      <c r="G184" s="199" t="s">
        <v>177</v>
      </c>
      <c r="H184" s="200">
        <v>1</v>
      </c>
      <c r="I184" s="201"/>
      <c r="J184" s="202">
        <f>ROUND(I184*H184,2)</f>
        <v>0</v>
      </c>
      <c r="K184" s="198" t="s">
        <v>20</v>
      </c>
      <c r="L184" s="44"/>
      <c r="M184" s="203" t="s">
        <v>20</v>
      </c>
      <c r="N184" s="204" t="s">
        <v>46</v>
      </c>
      <c r="O184" s="8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7" t="s">
        <v>157</v>
      </c>
      <c r="AT184" s="207" t="s">
        <v>139</v>
      </c>
      <c r="AU184" s="207" t="s">
        <v>84</v>
      </c>
      <c r="AY184" s="17" t="s">
        <v>138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22</v>
      </c>
      <c r="BK184" s="208">
        <f>ROUND(I184*H184,2)</f>
        <v>0</v>
      </c>
      <c r="BL184" s="17" t="s">
        <v>157</v>
      </c>
      <c r="BM184" s="207" t="s">
        <v>1263</v>
      </c>
    </row>
    <row r="185" s="14" customFormat="1">
      <c r="A185" s="14"/>
      <c r="B185" s="237"/>
      <c r="C185" s="238"/>
      <c r="D185" s="228" t="s">
        <v>194</v>
      </c>
      <c r="E185" s="239" t="s">
        <v>20</v>
      </c>
      <c r="F185" s="240" t="s">
        <v>22</v>
      </c>
      <c r="G185" s="238"/>
      <c r="H185" s="241">
        <v>1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194</v>
      </c>
      <c r="AU185" s="247" t="s">
        <v>84</v>
      </c>
      <c r="AV185" s="14" t="s">
        <v>84</v>
      </c>
      <c r="AW185" s="14" t="s">
        <v>196</v>
      </c>
      <c r="AX185" s="14" t="s">
        <v>75</v>
      </c>
      <c r="AY185" s="247" t="s">
        <v>138</v>
      </c>
    </row>
    <row r="186" s="15" customFormat="1">
      <c r="A186" s="15"/>
      <c r="B186" s="248"/>
      <c r="C186" s="249"/>
      <c r="D186" s="228" t="s">
        <v>194</v>
      </c>
      <c r="E186" s="250" t="s">
        <v>20</v>
      </c>
      <c r="F186" s="251" t="s">
        <v>205</v>
      </c>
      <c r="G186" s="249"/>
      <c r="H186" s="252">
        <v>1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8" t="s">
        <v>194</v>
      </c>
      <c r="AU186" s="258" t="s">
        <v>84</v>
      </c>
      <c r="AV186" s="15" t="s">
        <v>157</v>
      </c>
      <c r="AW186" s="15" t="s">
        <v>196</v>
      </c>
      <c r="AX186" s="15" t="s">
        <v>22</v>
      </c>
      <c r="AY186" s="258" t="s">
        <v>138</v>
      </c>
    </row>
    <row r="187" s="2" customFormat="1" ht="16.5" customHeight="1">
      <c r="A187" s="38"/>
      <c r="B187" s="39"/>
      <c r="C187" s="259" t="s">
        <v>358</v>
      </c>
      <c r="D187" s="259" t="s">
        <v>284</v>
      </c>
      <c r="E187" s="260" t="s">
        <v>1264</v>
      </c>
      <c r="F187" s="261" t="s">
        <v>1265</v>
      </c>
      <c r="G187" s="262" t="s">
        <v>177</v>
      </c>
      <c r="H187" s="263">
        <v>1</v>
      </c>
      <c r="I187" s="264"/>
      <c r="J187" s="265">
        <f>ROUND(I187*H187,2)</f>
        <v>0</v>
      </c>
      <c r="K187" s="261" t="s">
        <v>20</v>
      </c>
      <c r="L187" s="266"/>
      <c r="M187" s="267" t="s">
        <v>20</v>
      </c>
      <c r="N187" s="268" t="s">
        <v>46</v>
      </c>
      <c r="O187" s="84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7" t="s">
        <v>221</v>
      </c>
      <c r="AT187" s="207" t="s">
        <v>284</v>
      </c>
      <c r="AU187" s="207" t="s">
        <v>84</v>
      </c>
      <c r="AY187" s="17" t="s">
        <v>138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7" t="s">
        <v>22</v>
      </c>
      <c r="BK187" s="208">
        <f>ROUND(I187*H187,2)</f>
        <v>0</v>
      </c>
      <c r="BL187" s="17" t="s">
        <v>157</v>
      </c>
      <c r="BM187" s="207" t="s">
        <v>1266</v>
      </c>
    </row>
    <row r="188" s="14" customFormat="1">
      <c r="A188" s="14"/>
      <c r="B188" s="237"/>
      <c r="C188" s="238"/>
      <c r="D188" s="228" t="s">
        <v>194</v>
      </c>
      <c r="E188" s="239" t="s">
        <v>20</v>
      </c>
      <c r="F188" s="240" t="s">
        <v>22</v>
      </c>
      <c r="G188" s="238"/>
      <c r="H188" s="241">
        <v>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194</v>
      </c>
      <c r="AU188" s="247" t="s">
        <v>84</v>
      </c>
      <c r="AV188" s="14" t="s">
        <v>84</v>
      </c>
      <c r="AW188" s="14" t="s">
        <v>196</v>
      </c>
      <c r="AX188" s="14" t="s">
        <v>75</v>
      </c>
      <c r="AY188" s="247" t="s">
        <v>138</v>
      </c>
    </row>
    <row r="189" s="15" customFormat="1">
      <c r="A189" s="15"/>
      <c r="B189" s="248"/>
      <c r="C189" s="249"/>
      <c r="D189" s="228" t="s">
        <v>194</v>
      </c>
      <c r="E189" s="250" t="s">
        <v>20</v>
      </c>
      <c r="F189" s="251" t="s">
        <v>205</v>
      </c>
      <c r="G189" s="249"/>
      <c r="H189" s="252">
        <v>1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8" t="s">
        <v>194</v>
      </c>
      <c r="AU189" s="258" t="s">
        <v>84</v>
      </c>
      <c r="AV189" s="15" t="s">
        <v>157</v>
      </c>
      <c r="AW189" s="15" t="s">
        <v>196</v>
      </c>
      <c r="AX189" s="15" t="s">
        <v>22</v>
      </c>
      <c r="AY189" s="258" t="s">
        <v>138</v>
      </c>
    </row>
    <row r="190" s="2" customFormat="1" ht="16.5" customHeight="1">
      <c r="A190" s="38"/>
      <c r="B190" s="39"/>
      <c r="C190" s="259" t="s">
        <v>363</v>
      </c>
      <c r="D190" s="259" t="s">
        <v>284</v>
      </c>
      <c r="E190" s="260" t="s">
        <v>1267</v>
      </c>
      <c r="F190" s="261" t="s">
        <v>1268</v>
      </c>
      <c r="G190" s="262" t="s">
        <v>177</v>
      </c>
      <c r="H190" s="263">
        <v>1</v>
      </c>
      <c r="I190" s="264"/>
      <c r="J190" s="265">
        <f>ROUND(I190*H190,2)</f>
        <v>0</v>
      </c>
      <c r="K190" s="261" t="s">
        <v>20</v>
      </c>
      <c r="L190" s="266"/>
      <c r="M190" s="267" t="s">
        <v>20</v>
      </c>
      <c r="N190" s="268" t="s">
        <v>46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221</v>
      </c>
      <c r="AT190" s="207" t="s">
        <v>284</v>
      </c>
      <c r="AU190" s="207" t="s">
        <v>84</v>
      </c>
      <c r="AY190" s="17" t="s">
        <v>138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22</v>
      </c>
      <c r="BK190" s="208">
        <f>ROUND(I190*H190,2)</f>
        <v>0</v>
      </c>
      <c r="BL190" s="17" t="s">
        <v>157</v>
      </c>
      <c r="BM190" s="207" t="s">
        <v>1269</v>
      </c>
    </row>
    <row r="191" s="14" customFormat="1">
      <c r="A191" s="14"/>
      <c r="B191" s="237"/>
      <c r="C191" s="238"/>
      <c r="D191" s="228" t="s">
        <v>194</v>
      </c>
      <c r="E191" s="239" t="s">
        <v>20</v>
      </c>
      <c r="F191" s="240" t="s">
        <v>22</v>
      </c>
      <c r="G191" s="238"/>
      <c r="H191" s="241">
        <v>1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194</v>
      </c>
      <c r="AU191" s="247" t="s">
        <v>84</v>
      </c>
      <c r="AV191" s="14" t="s">
        <v>84</v>
      </c>
      <c r="AW191" s="14" t="s">
        <v>196</v>
      </c>
      <c r="AX191" s="14" t="s">
        <v>75</v>
      </c>
      <c r="AY191" s="247" t="s">
        <v>138</v>
      </c>
    </row>
    <row r="192" s="15" customFormat="1">
      <c r="A192" s="15"/>
      <c r="B192" s="248"/>
      <c r="C192" s="249"/>
      <c r="D192" s="228" t="s">
        <v>194</v>
      </c>
      <c r="E192" s="250" t="s">
        <v>20</v>
      </c>
      <c r="F192" s="251" t="s">
        <v>205</v>
      </c>
      <c r="G192" s="249"/>
      <c r="H192" s="252">
        <v>1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194</v>
      </c>
      <c r="AU192" s="258" t="s">
        <v>84</v>
      </c>
      <c r="AV192" s="15" t="s">
        <v>157</v>
      </c>
      <c r="AW192" s="15" t="s">
        <v>196</v>
      </c>
      <c r="AX192" s="15" t="s">
        <v>22</v>
      </c>
      <c r="AY192" s="258" t="s">
        <v>138</v>
      </c>
    </row>
    <row r="193" s="2" customFormat="1" ht="16.5" customHeight="1">
      <c r="A193" s="38"/>
      <c r="B193" s="39"/>
      <c r="C193" s="259" t="s">
        <v>368</v>
      </c>
      <c r="D193" s="259" t="s">
        <v>284</v>
      </c>
      <c r="E193" s="260" t="s">
        <v>1270</v>
      </c>
      <c r="F193" s="261" t="s">
        <v>1271</v>
      </c>
      <c r="G193" s="262" t="s">
        <v>177</v>
      </c>
      <c r="H193" s="263">
        <v>1</v>
      </c>
      <c r="I193" s="264"/>
      <c r="J193" s="265">
        <f>ROUND(I193*H193,2)</f>
        <v>0</v>
      </c>
      <c r="K193" s="261" t="s">
        <v>20</v>
      </c>
      <c r="L193" s="266"/>
      <c r="M193" s="267" t="s">
        <v>20</v>
      </c>
      <c r="N193" s="268" t="s">
        <v>46</v>
      </c>
      <c r="O193" s="84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7" t="s">
        <v>221</v>
      </c>
      <c r="AT193" s="207" t="s">
        <v>284</v>
      </c>
      <c r="AU193" s="207" t="s">
        <v>84</v>
      </c>
      <c r="AY193" s="17" t="s">
        <v>138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7" t="s">
        <v>22</v>
      </c>
      <c r="BK193" s="208">
        <f>ROUND(I193*H193,2)</f>
        <v>0</v>
      </c>
      <c r="BL193" s="17" t="s">
        <v>157</v>
      </c>
      <c r="BM193" s="207" t="s">
        <v>1272</v>
      </c>
    </row>
    <row r="194" s="14" customFormat="1">
      <c r="A194" s="14"/>
      <c r="B194" s="237"/>
      <c r="C194" s="238"/>
      <c r="D194" s="228" t="s">
        <v>194</v>
      </c>
      <c r="E194" s="239" t="s">
        <v>20</v>
      </c>
      <c r="F194" s="240" t="s">
        <v>22</v>
      </c>
      <c r="G194" s="238"/>
      <c r="H194" s="241">
        <v>1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194</v>
      </c>
      <c r="AU194" s="247" t="s">
        <v>84</v>
      </c>
      <c r="AV194" s="14" t="s">
        <v>84</v>
      </c>
      <c r="AW194" s="14" t="s">
        <v>196</v>
      </c>
      <c r="AX194" s="14" t="s">
        <v>75</v>
      </c>
      <c r="AY194" s="247" t="s">
        <v>138</v>
      </c>
    </row>
    <row r="195" s="15" customFormat="1">
      <c r="A195" s="15"/>
      <c r="B195" s="248"/>
      <c r="C195" s="249"/>
      <c r="D195" s="228" t="s">
        <v>194</v>
      </c>
      <c r="E195" s="250" t="s">
        <v>20</v>
      </c>
      <c r="F195" s="251" t="s">
        <v>205</v>
      </c>
      <c r="G195" s="249"/>
      <c r="H195" s="252">
        <v>1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8" t="s">
        <v>194</v>
      </c>
      <c r="AU195" s="258" t="s">
        <v>84</v>
      </c>
      <c r="AV195" s="15" t="s">
        <v>157</v>
      </c>
      <c r="AW195" s="15" t="s">
        <v>196</v>
      </c>
      <c r="AX195" s="15" t="s">
        <v>22</v>
      </c>
      <c r="AY195" s="258" t="s">
        <v>138</v>
      </c>
    </row>
    <row r="196" s="11" customFormat="1" ht="22.8" customHeight="1">
      <c r="A196" s="11"/>
      <c r="B196" s="182"/>
      <c r="C196" s="183"/>
      <c r="D196" s="184" t="s">
        <v>74</v>
      </c>
      <c r="E196" s="224" t="s">
        <v>382</v>
      </c>
      <c r="F196" s="224" t="s">
        <v>383</v>
      </c>
      <c r="G196" s="183"/>
      <c r="H196" s="183"/>
      <c r="I196" s="186"/>
      <c r="J196" s="225">
        <f>BK196</f>
        <v>0</v>
      </c>
      <c r="K196" s="183"/>
      <c r="L196" s="188"/>
      <c r="M196" s="189"/>
      <c r="N196" s="190"/>
      <c r="O196" s="190"/>
      <c r="P196" s="191">
        <f>SUM(P197:P199)</f>
        <v>0</v>
      </c>
      <c r="Q196" s="190"/>
      <c r="R196" s="191">
        <f>SUM(R197:R199)</f>
        <v>0</v>
      </c>
      <c r="S196" s="190"/>
      <c r="T196" s="192">
        <f>SUM(T197:T199)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193" t="s">
        <v>22</v>
      </c>
      <c r="AT196" s="194" t="s">
        <v>74</v>
      </c>
      <c r="AU196" s="194" t="s">
        <v>22</v>
      </c>
      <c r="AY196" s="193" t="s">
        <v>138</v>
      </c>
      <c r="BK196" s="195">
        <f>SUM(BK197:BK199)</f>
        <v>0</v>
      </c>
    </row>
    <row r="197" s="2" customFormat="1" ht="16.5" customHeight="1">
      <c r="A197" s="38"/>
      <c r="B197" s="39"/>
      <c r="C197" s="196" t="s">
        <v>373</v>
      </c>
      <c r="D197" s="196" t="s">
        <v>139</v>
      </c>
      <c r="E197" s="197" t="s">
        <v>1273</v>
      </c>
      <c r="F197" s="198" t="s">
        <v>1274</v>
      </c>
      <c r="G197" s="199" t="s">
        <v>348</v>
      </c>
      <c r="H197" s="200">
        <v>8.5</v>
      </c>
      <c r="I197" s="201"/>
      <c r="J197" s="202">
        <f>ROUND(I197*H197,2)</f>
        <v>0</v>
      </c>
      <c r="K197" s="198" t="s">
        <v>1168</v>
      </c>
      <c r="L197" s="44"/>
      <c r="M197" s="203" t="s">
        <v>20</v>
      </c>
      <c r="N197" s="204" t="s">
        <v>46</v>
      </c>
      <c r="O197" s="84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7" t="s">
        <v>157</v>
      </c>
      <c r="AT197" s="207" t="s">
        <v>139</v>
      </c>
      <c r="AU197" s="207" t="s">
        <v>84</v>
      </c>
      <c r="AY197" s="17" t="s">
        <v>138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7" t="s">
        <v>22</v>
      </c>
      <c r="BK197" s="208">
        <f>ROUND(I197*H197,2)</f>
        <v>0</v>
      </c>
      <c r="BL197" s="17" t="s">
        <v>157</v>
      </c>
      <c r="BM197" s="207" t="s">
        <v>1275</v>
      </c>
    </row>
    <row r="198" s="14" customFormat="1">
      <c r="A198" s="14"/>
      <c r="B198" s="237"/>
      <c r="C198" s="238"/>
      <c r="D198" s="228" t="s">
        <v>194</v>
      </c>
      <c r="E198" s="239" t="s">
        <v>20</v>
      </c>
      <c r="F198" s="240" t="s">
        <v>1276</v>
      </c>
      <c r="G198" s="238"/>
      <c r="H198" s="241">
        <v>8.5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194</v>
      </c>
      <c r="AU198" s="247" t="s">
        <v>84</v>
      </c>
      <c r="AV198" s="14" t="s">
        <v>84</v>
      </c>
      <c r="AW198" s="14" t="s">
        <v>196</v>
      </c>
      <c r="AX198" s="14" t="s">
        <v>75</v>
      </c>
      <c r="AY198" s="247" t="s">
        <v>138</v>
      </c>
    </row>
    <row r="199" s="15" customFormat="1">
      <c r="A199" s="15"/>
      <c r="B199" s="248"/>
      <c r="C199" s="249"/>
      <c r="D199" s="228" t="s">
        <v>194</v>
      </c>
      <c r="E199" s="250" t="s">
        <v>20</v>
      </c>
      <c r="F199" s="251" t="s">
        <v>205</v>
      </c>
      <c r="G199" s="249"/>
      <c r="H199" s="252">
        <v>8.5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8" t="s">
        <v>194</v>
      </c>
      <c r="AU199" s="258" t="s">
        <v>84</v>
      </c>
      <c r="AV199" s="15" t="s">
        <v>157</v>
      </c>
      <c r="AW199" s="15" t="s">
        <v>196</v>
      </c>
      <c r="AX199" s="15" t="s">
        <v>22</v>
      </c>
      <c r="AY199" s="258" t="s">
        <v>138</v>
      </c>
    </row>
    <row r="200" s="11" customFormat="1" ht="22.8" customHeight="1">
      <c r="A200" s="11"/>
      <c r="B200" s="182"/>
      <c r="C200" s="183"/>
      <c r="D200" s="184" t="s">
        <v>74</v>
      </c>
      <c r="E200" s="224" t="s">
        <v>396</v>
      </c>
      <c r="F200" s="224" t="s">
        <v>397</v>
      </c>
      <c r="G200" s="183"/>
      <c r="H200" s="183"/>
      <c r="I200" s="186"/>
      <c r="J200" s="225">
        <f>BK200</f>
        <v>0</v>
      </c>
      <c r="K200" s="183"/>
      <c r="L200" s="188"/>
      <c r="M200" s="189"/>
      <c r="N200" s="190"/>
      <c r="O200" s="190"/>
      <c r="P200" s="191">
        <f>SUM(P201:P203)</f>
        <v>0</v>
      </c>
      <c r="Q200" s="190"/>
      <c r="R200" s="191">
        <f>SUM(R201:R203)</f>
        <v>0</v>
      </c>
      <c r="S200" s="190"/>
      <c r="T200" s="192">
        <f>SUM(T201:T203)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193" t="s">
        <v>22</v>
      </c>
      <c r="AT200" s="194" t="s">
        <v>74</v>
      </c>
      <c r="AU200" s="194" t="s">
        <v>22</v>
      </c>
      <c r="AY200" s="193" t="s">
        <v>138</v>
      </c>
      <c r="BK200" s="195">
        <f>SUM(BK201:BK203)</f>
        <v>0</v>
      </c>
    </row>
    <row r="201" s="2" customFormat="1" ht="16.5" customHeight="1">
      <c r="A201" s="38"/>
      <c r="B201" s="39"/>
      <c r="C201" s="196" t="s">
        <v>378</v>
      </c>
      <c r="D201" s="196" t="s">
        <v>139</v>
      </c>
      <c r="E201" s="197" t="s">
        <v>1277</v>
      </c>
      <c r="F201" s="198" t="s">
        <v>1278</v>
      </c>
      <c r="G201" s="199" t="s">
        <v>247</v>
      </c>
      <c r="H201" s="200">
        <v>0.89300000000000002</v>
      </c>
      <c r="I201" s="201"/>
      <c r="J201" s="202">
        <f>ROUND(I201*H201,2)</f>
        <v>0</v>
      </c>
      <c r="K201" s="198" t="s">
        <v>20</v>
      </c>
      <c r="L201" s="44"/>
      <c r="M201" s="203" t="s">
        <v>20</v>
      </c>
      <c r="N201" s="204" t="s">
        <v>46</v>
      </c>
      <c r="O201" s="84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7" t="s">
        <v>157</v>
      </c>
      <c r="AT201" s="207" t="s">
        <v>139</v>
      </c>
      <c r="AU201" s="207" t="s">
        <v>84</v>
      </c>
      <c r="AY201" s="17" t="s">
        <v>138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7" t="s">
        <v>22</v>
      </c>
      <c r="BK201" s="208">
        <f>ROUND(I201*H201,2)</f>
        <v>0</v>
      </c>
      <c r="BL201" s="17" t="s">
        <v>157</v>
      </c>
      <c r="BM201" s="207" t="s">
        <v>1279</v>
      </c>
    </row>
    <row r="202" s="14" customFormat="1">
      <c r="A202" s="14"/>
      <c r="B202" s="237"/>
      <c r="C202" s="238"/>
      <c r="D202" s="228" t="s">
        <v>194</v>
      </c>
      <c r="E202" s="239" t="s">
        <v>20</v>
      </c>
      <c r="F202" s="240" t="s">
        <v>1280</v>
      </c>
      <c r="G202" s="238"/>
      <c r="H202" s="241">
        <v>0.89249999999999996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194</v>
      </c>
      <c r="AU202" s="247" t="s">
        <v>84</v>
      </c>
      <c r="AV202" s="14" t="s">
        <v>84</v>
      </c>
      <c r="AW202" s="14" t="s">
        <v>196</v>
      </c>
      <c r="AX202" s="14" t="s">
        <v>75</v>
      </c>
      <c r="AY202" s="247" t="s">
        <v>138</v>
      </c>
    </row>
    <row r="203" s="15" customFormat="1">
      <c r="A203" s="15"/>
      <c r="B203" s="248"/>
      <c r="C203" s="249"/>
      <c r="D203" s="228" t="s">
        <v>194</v>
      </c>
      <c r="E203" s="250" t="s">
        <v>20</v>
      </c>
      <c r="F203" s="251" t="s">
        <v>205</v>
      </c>
      <c r="G203" s="249"/>
      <c r="H203" s="252">
        <v>0.89249999999999996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8" t="s">
        <v>194</v>
      </c>
      <c r="AU203" s="258" t="s">
        <v>84</v>
      </c>
      <c r="AV203" s="15" t="s">
        <v>157</v>
      </c>
      <c r="AW203" s="15" t="s">
        <v>196</v>
      </c>
      <c r="AX203" s="15" t="s">
        <v>22</v>
      </c>
      <c r="AY203" s="258" t="s">
        <v>138</v>
      </c>
    </row>
    <row r="204" s="11" customFormat="1" ht="22.8" customHeight="1">
      <c r="A204" s="11"/>
      <c r="B204" s="182"/>
      <c r="C204" s="183"/>
      <c r="D204" s="184" t="s">
        <v>74</v>
      </c>
      <c r="E204" s="224" t="s">
        <v>413</v>
      </c>
      <c r="F204" s="224" t="s">
        <v>414</v>
      </c>
      <c r="G204" s="183"/>
      <c r="H204" s="183"/>
      <c r="I204" s="186"/>
      <c r="J204" s="225">
        <f>BK204</f>
        <v>0</v>
      </c>
      <c r="K204" s="183"/>
      <c r="L204" s="188"/>
      <c r="M204" s="189"/>
      <c r="N204" s="190"/>
      <c r="O204" s="190"/>
      <c r="P204" s="191">
        <f>SUM(P205:P207)</f>
        <v>0</v>
      </c>
      <c r="Q204" s="190"/>
      <c r="R204" s="191">
        <f>SUM(R205:R207)</f>
        <v>0</v>
      </c>
      <c r="S204" s="190"/>
      <c r="T204" s="192">
        <f>SUM(T205:T207)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193" t="s">
        <v>22</v>
      </c>
      <c r="AT204" s="194" t="s">
        <v>74</v>
      </c>
      <c r="AU204" s="194" t="s">
        <v>22</v>
      </c>
      <c r="AY204" s="193" t="s">
        <v>138</v>
      </c>
      <c r="BK204" s="195">
        <f>SUM(BK205:BK207)</f>
        <v>0</v>
      </c>
    </row>
    <row r="205" s="2" customFormat="1" ht="16.5" customHeight="1">
      <c r="A205" s="38"/>
      <c r="B205" s="39"/>
      <c r="C205" s="196" t="s">
        <v>384</v>
      </c>
      <c r="D205" s="196" t="s">
        <v>139</v>
      </c>
      <c r="E205" s="197" t="s">
        <v>1281</v>
      </c>
      <c r="F205" s="198" t="s">
        <v>1282</v>
      </c>
      <c r="G205" s="199" t="s">
        <v>247</v>
      </c>
      <c r="H205" s="200">
        <v>24.437000000000001</v>
      </c>
      <c r="I205" s="201"/>
      <c r="J205" s="202">
        <f>ROUND(I205*H205,2)</f>
        <v>0</v>
      </c>
      <c r="K205" s="198" t="s">
        <v>1168</v>
      </c>
      <c r="L205" s="44"/>
      <c r="M205" s="203" t="s">
        <v>20</v>
      </c>
      <c r="N205" s="204" t="s">
        <v>46</v>
      </c>
      <c r="O205" s="84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7" t="s">
        <v>157</v>
      </c>
      <c r="AT205" s="207" t="s">
        <v>139</v>
      </c>
      <c r="AU205" s="207" t="s">
        <v>84</v>
      </c>
      <c r="AY205" s="17" t="s">
        <v>138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7" t="s">
        <v>22</v>
      </c>
      <c r="BK205" s="208">
        <f>ROUND(I205*H205,2)</f>
        <v>0</v>
      </c>
      <c r="BL205" s="17" t="s">
        <v>157</v>
      </c>
      <c r="BM205" s="207" t="s">
        <v>1283</v>
      </c>
    </row>
    <row r="206" s="14" customFormat="1">
      <c r="A206" s="14"/>
      <c r="B206" s="237"/>
      <c r="C206" s="238"/>
      <c r="D206" s="228" t="s">
        <v>194</v>
      </c>
      <c r="E206" s="239" t="s">
        <v>20</v>
      </c>
      <c r="F206" s="240" t="s">
        <v>1284</v>
      </c>
      <c r="G206" s="238"/>
      <c r="H206" s="241">
        <v>24.437000000000001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194</v>
      </c>
      <c r="AU206" s="247" t="s">
        <v>84</v>
      </c>
      <c r="AV206" s="14" t="s">
        <v>84</v>
      </c>
      <c r="AW206" s="14" t="s">
        <v>196</v>
      </c>
      <c r="AX206" s="14" t="s">
        <v>75</v>
      </c>
      <c r="AY206" s="247" t="s">
        <v>138</v>
      </c>
    </row>
    <row r="207" s="15" customFormat="1">
      <c r="A207" s="15"/>
      <c r="B207" s="248"/>
      <c r="C207" s="249"/>
      <c r="D207" s="228" t="s">
        <v>194</v>
      </c>
      <c r="E207" s="250" t="s">
        <v>20</v>
      </c>
      <c r="F207" s="251" t="s">
        <v>205</v>
      </c>
      <c r="G207" s="249"/>
      <c r="H207" s="252">
        <v>24.437000000000001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8" t="s">
        <v>194</v>
      </c>
      <c r="AU207" s="258" t="s">
        <v>84</v>
      </c>
      <c r="AV207" s="15" t="s">
        <v>157</v>
      </c>
      <c r="AW207" s="15" t="s">
        <v>196</v>
      </c>
      <c r="AX207" s="15" t="s">
        <v>22</v>
      </c>
      <c r="AY207" s="258" t="s">
        <v>138</v>
      </c>
    </row>
    <row r="208" s="11" customFormat="1" ht="25.92" customHeight="1">
      <c r="A208" s="11"/>
      <c r="B208" s="182"/>
      <c r="C208" s="183"/>
      <c r="D208" s="184" t="s">
        <v>74</v>
      </c>
      <c r="E208" s="185" t="s">
        <v>707</v>
      </c>
      <c r="F208" s="185" t="s">
        <v>708</v>
      </c>
      <c r="G208" s="183"/>
      <c r="H208" s="183"/>
      <c r="I208" s="186"/>
      <c r="J208" s="187">
        <f>BK208</f>
        <v>0</v>
      </c>
      <c r="K208" s="183"/>
      <c r="L208" s="188"/>
      <c r="M208" s="189"/>
      <c r="N208" s="190"/>
      <c r="O208" s="190"/>
      <c r="P208" s="191">
        <f>P209</f>
        <v>0</v>
      </c>
      <c r="Q208" s="190"/>
      <c r="R208" s="191">
        <f>R209</f>
        <v>0</v>
      </c>
      <c r="S208" s="190"/>
      <c r="T208" s="192">
        <f>T209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193" t="s">
        <v>84</v>
      </c>
      <c r="AT208" s="194" t="s">
        <v>74</v>
      </c>
      <c r="AU208" s="194" t="s">
        <v>75</v>
      </c>
      <c r="AY208" s="193" t="s">
        <v>138</v>
      </c>
      <c r="BK208" s="195">
        <f>BK209</f>
        <v>0</v>
      </c>
    </row>
    <row r="209" s="11" customFormat="1" ht="22.8" customHeight="1">
      <c r="A209" s="11"/>
      <c r="B209" s="182"/>
      <c r="C209" s="183"/>
      <c r="D209" s="184" t="s">
        <v>74</v>
      </c>
      <c r="E209" s="224" t="s">
        <v>1285</v>
      </c>
      <c r="F209" s="224" t="s">
        <v>1286</v>
      </c>
      <c r="G209" s="183"/>
      <c r="H209" s="183"/>
      <c r="I209" s="186"/>
      <c r="J209" s="225">
        <f>BK209</f>
        <v>0</v>
      </c>
      <c r="K209" s="183"/>
      <c r="L209" s="188"/>
      <c r="M209" s="189"/>
      <c r="N209" s="190"/>
      <c r="O209" s="190"/>
      <c r="P209" s="191">
        <f>SUM(P210:P212)</f>
        <v>0</v>
      </c>
      <c r="Q209" s="190"/>
      <c r="R209" s="191">
        <f>SUM(R210:R212)</f>
        <v>0</v>
      </c>
      <c r="S209" s="190"/>
      <c r="T209" s="192">
        <f>SUM(T210:T212)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193" t="s">
        <v>84</v>
      </c>
      <c r="AT209" s="194" t="s">
        <v>74</v>
      </c>
      <c r="AU209" s="194" t="s">
        <v>22</v>
      </c>
      <c r="AY209" s="193" t="s">
        <v>138</v>
      </c>
      <c r="BK209" s="195">
        <f>SUM(BK210:BK212)</f>
        <v>0</v>
      </c>
    </row>
    <row r="210" s="2" customFormat="1" ht="16.5" customHeight="1">
      <c r="A210" s="38"/>
      <c r="B210" s="39"/>
      <c r="C210" s="196" t="s">
        <v>390</v>
      </c>
      <c r="D210" s="196" t="s">
        <v>139</v>
      </c>
      <c r="E210" s="197" t="s">
        <v>1287</v>
      </c>
      <c r="F210" s="198" t="s">
        <v>1288</v>
      </c>
      <c r="G210" s="199" t="s">
        <v>1289</v>
      </c>
      <c r="H210" s="200">
        <v>2</v>
      </c>
      <c r="I210" s="201"/>
      <c r="J210" s="202">
        <f>ROUND(I210*H210,2)</f>
        <v>0</v>
      </c>
      <c r="K210" s="198" t="s">
        <v>1168</v>
      </c>
      <c r="L210" s="44"/>
      <c r="M210" s="203" t="s">
        <v>20</v>
      </c>
      <c r="N210" s="204" t="s">
        <v>46</v>
      </c>
      <c r="O210" s="84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7" t="s">
        <v>274</v>
      </c>
      <c r="AT210" s="207" t="s">
        <v>139</v>
      </c>
      <c r="AU210" s="207" t="s">
        <v>84</v>
      </c>
      <c r="AY210" s="17" t="s">
        <v>138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7" t="s">
        <v>22</v>
      </c>
      <c r="BK210" s="208">
        <f>ROUND(I210*H210,2)</f>
        <v>0</v>
      </c>
      <c r="BL210" s="17" t="s">
        <v>274</v>
      </c>
      <c r="BM210" s="207" t="s">
        <v>1290</v>
      </c>
    </row>
    <row r="211" s="14" customFormat="1">
      <c r="A211" s="14"/>
      <c r="B211" s="237"/>
      <c r="C211" s="238"/>
      <c r="D211" s="228" t="s">
        <v>194</v>
      </c>
      <c r="E211" s="239" t="s">
        <v>20</v>
      </c>
      <c r="F211" s="240" t="s">
        <v>84</v>
      </c>
      <c r="G211" s="238"/>
      <c r="H211" s="241">
        <v>2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194</v>
      </c>
      <c r="AU211" s="247" t="s">
        <v>84</v>
      </c>
      <c r="AV211" s="14" t="s">
        <v>84</v>
      </c>
      <c r="AW211" s="14" t="s">
        <v>196</v>
      </c>
      <c r="AX211" s="14" t="s">
        <v>75</v>
      </c>
      <c r="AY211" s="247" t="s">
        <v>138</v>
      </c>
    </row>
    <row r="212" s="15" customFormat="1">
      <c r="A212" s="15"/>
      <c r="B212" s="248"/>
      <c r="C212" s="249"/>
      <c r="D212" s="228" t="s">
        <v>194</v>
      </c>
      <c r="E212" s="250" t="s">
        <v>20</v>
      </c>
      <c r="F212" s="251" t="s">
        <v>205</v>
      </c>
      <c r="G212" s="249"/>
      <c r="H212" s="252">
        <v>2</v>
      </c>
      <c r="I212" s="253"/>
      <c r="J212" s="249"/>
      <c r="K212" s="249"/>
      <c r="L212" s="254"/>
      <c r="M212" s="270"/>
      <c r="N212" s="271"/>
      <c r="O212" s="271"/>
      <c r="P212" s="271"/>
      <c r="Q212" s="271"/>
      <c r="R212" s="271"/>
      <c r="S212" s="271"/>
      <c r="T212" s="27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8" t="s">
        <v>194</v>
      </c>
      <c r="AU212" s="258" t="s">
        <v>84</v>
      </c>
      <c r="AV212" s="15" t="s">
        <v>157</v>
      </c>
      <c r="AW212" s="15" t="s">
        <v>196</v>
      </c>
      <c r="AX212" s="15" t="s">
        <v>22</v>
      </c>
      <c r="AY212" s="258" t="s">
        <v>138</v>
      </c>
    </row>
    <row r="213" s="2" customFormat="1" ht="6.96" customHeight="1">
      <c r="A213" s="38"/>
      <c r="B213" s="59"/>
      <c r="C213" s="60"/>
      <c r="D213" s="60"/>
      <c r="E213" s="60"/>
      <c r="F213" s="60"/>
      <c r="G213" s="60"/>
      <c r="H213" s="60"/>
      <c r="I213" s="60"/>
      <c r="J213" s="60"/>
      <c r="K213" s="60"/>
      <c r="L213" s="44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sheetProtection sheet="1" autoFilter="0" formatColumns="0" formatRows="0" objects="1" scenarios="1" spinCount="100000" saltValue="RD0Ji4oIpZfwNVEfpFUkEU5/xfDRfXfW1n7257mpGYBctJWBAsbU+XNVrGY9SWC+wemjW6qf5cGHjla9CAbbrw==" hashValue="LajMAmhy6vzZWM2RXEpdqvtQSH1thYriU2rSTCTYYdkBEUkn/LaNeCvzH0zysaM4gxZTod1lvoU/JweMLi+sNQ==" algorithmName="SHA-512" password="CC35"/>
  <autoFilter ref="C89:K21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115" r:id="rId1" display="https://podminky.urs.cz/item/CS_URS_2023_02/171201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113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Kaznějov - sběrný dvůr odpadů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114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1291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20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23</v>
      </c>
      <c r="E12" s="38"/>
      <c r="F12" s="136" t="s">
        <v>116</v>
      </c>
      <c r="G12" s="38"/>
      <c r="H12" s="38"/>
      <c r="I12" s="132" t="s">
        <v>25</v>
      </c>
      <c r="J12" s="137" t="str">
        <f>'Rekapitulace stavby'!AN8</f>
        <v>24. 11. 2023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29</v>
      </c>
      <c r="E14" s="38"/>
      <c r="F14" s="38"/>
      <c r="G14" s="38"/>
      <c r="H14" s="38"/>
      <c r="I14" s="132" t="s">
        <v>30</v>
      </c>
      <c r="J14" s="136" t="s">
        <v>20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20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30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32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30</v>
      </c>
      <c r="J20" s="136" t="s">
        <v>20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20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30</v>
      </c>
      <c r="J23" s="136" t="s">
        <v>20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32</v>
      </c>
      <c r="J24" s="136" t="s">
        <v>20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ROUND((SUM(BE80:BE83)),  2)</f>
        <v>0</v>
      </c>
      <c r="G33" s="38"/>
      <c r="H33" s="38"/>
      <c r="I33" s="148">
        <v>0.20999999999999999</v>
      </c>
      <c r="J33" s="147">
        <f>ROUND(((SUM(BE80:BE83))*I33),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ROUND((SUM(BF80:BF83)),  2)</f>
        <v>0</v>
      </c>
      <c r="G34" s="38"/>
      <c r="H34" s="38"/>
      <c r="I34" s="148">
        <v>0.14999999999999999</v>
      </c>
      <c r="J34" s="147">
        <f>ROUND(((SUM(BF80:BF83))*I34),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ROUND((SUM(BG80:BG83)),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ROUND((SUM(BH80:BH83)),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ROUND((SUM(BI80:BI83)),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Kaznějov - sběrný dvůr odpadů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09 - Vybavení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</v>
      </c>
      <c r="G52" s="40"/>
      <c r="H52" s="40"/>
      <c r="I52" s="32" t="s">
        <v>25</v>
      </c>
      <c r="J52" s="72" t="str">
        <f>IF(J12="","",J12)</f>
        <v>24. 11. 2023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>Město Kaznějov</v>
      </c>
      <c r="G54" s="40"/>
      <c r="H54" s="40"/>
      <c r="I54" s="32" t="s">
        <v>35</v>
      </c>
      <c r="J54" s="36" t="str">
        <f>E21</f>
        <v>Ing. Jiří Presl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33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>Roman Mitas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118</v>
      </c>
      <c r="D57" s="162"/>
      <c r="E57" s="162"/>
      <c r="F57" s="162"/>
      <c r="G57" s="162"/>
      <c r="H57" s="162"/>
      <c r="I57" s="162"/>
      <c r="J57" s="163" t="s">
        <v>119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120</v>
      </c>
    </row>
    <row r="60" hidden="1" s="9" customFormat="1" ht="24.96" customHeight="1">
      <c r="A60" s="9"/>
      <c r="B60" s="165"/>
      <c r="C60" s="166"/>
      <c r="D60" s="167" t="s">
        <v>1292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122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Kaznějov - sběrný dvůr odpadů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114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09 - Vybavení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23</v>
      </c>
      <c r="D74" s="40"/>
      <c r="E74" s="40"/>
      <c r="F74" s="27" t="str">
        <f>F12</f>
        <v xml:space="preserve"> </v>
      </c>
      <c r="G74" s="40"/>
      <c r="H74" s="40"/>
      <c r="I74" s="32" t="s">
        <v>25</v>
      </c>
      <c r="J74" s="72" t="str">
        <f>IF(J12="","",J12)</f>
        <v>24. 11. 2023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29</v>
      </c>
      <c r="D76" s="40"/>
      <c r="E76" s="40"/>
      <c r="F76" s="27" t="str">
        <f>E15</f>
        <v>Město Kaznějov</v>
      </c>
      <c r="G76" s="40"/>
      <c r="H76" s="40"/>
      <c r="I76" s="32" t="s">
        <v>35</v>
      </c>
      <c r="J76" s="36" t="str">
        <f>E21</f>
        <v>Ing. Jiří Presl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33</v>
      </c>
      <c r="D77" s="40"/>
      <c r="E77" s="40"/>
      <c r="F77" s="27" t="str">
        <f>IF(E18="","",E18)</f>
        <v>Vyplň údaj</v>
      </c>
      <c r="G77" s="40"/>
      <c r="H77" s="40"/>
      <c r="I77" s="32" t="s">
        <v>37</v>
      </c>
      <c r="J77" s="36" t="str">
        <f>E24</f>
        <v>Roman Mitas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123</v>
      </c>
      <c r="D79" s="174" t="s">
        <v>60</v>
      </c>
      <c r="E79" s="174" t="s">
        <v>56</v>
      </c>
      <c r="F79" s="174" t="s">
        <v>57</v>
      </c>
      <c r="G79" s="174" t="s">
        <v>124</v>
      </c>
      <c r="H79" s="174" t="s">
        <v>125</v>
      </c>
      <c r="I79" s="174" t="s">
        <v>126</v>
      </c>
      <c r="J79" s="174" t="s">
        <v>119</v>
      </c>
      <c r="K79" s="175" t="s">
        <v>127</v>
      </c>
      <c r="L79" s="176"/>
      <c r="M79" s="92" t="s">
        <v>20</v>
      </c>
      <c r="N79" s="93" t="s">
        <v>45</v>
      </c>
      <c r="O79" s="93" t="s">
        <v>128</v>
      </c>
      <c r="P79" s="93" t="s">
        <v>129</v>
      </c>
      <c r="Q79" s="93" t="s">
        <v>130</v>
      </c>
      <c r="R79" s="93" t="s">
        <v>131</v>
      </c>
      <c r="S79" s="93" t="s">
        <v>132</v>
      </c>
      <c r="T79" s="94" t="s">
        <v>133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134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74</v>
      </c>
      <c r="AU80" s="17" t="s">
        <v>120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74</v>
      </c>
      <c r="E81" s="185" t="s">
        <v>1009</v>
      </c>
      <c r="F81" s="185" t="s">
        <v>1293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SUM(P82:P83)</f>
        <v>0</v>
      </c>
      <c r="Q81" s="190"/>
      <c r="R81" s="191">
        <f>SUM(R82:R83)</f>
        <v>0</v>
      </c>
      <c r="S81" s="190"/>
      <c r="T81" s="192">
        <f>SUM(T82:T83)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22</v>
      </c>
      <c r="AT81" s="194" t="s">
        <v>74</v>
      </c>
      <c r="AU81" s="194" t="s">
        <v>75</v>
      </c>
      <c r="AY81" s="193" t="s">
        <v>138</v>
      </c>
      <c r="BK81" s="195">
        <f>SUM(BK82:BK83)</f>
        <v>0</v>
      </c>
    </row>
    <row r="82" s="2" customFormat="1" ht="16.5" customHeight="1">
      <c r="A82" s="38"/>
      <c r="B82" s="39"/>
      <c r="C82" s="196" t="s">
        <v>22</v>
      </c>
      <c r="D82" s="196" t="s">
        <v>139</v>
      </c>
      <c r="E82" s="197" t="s">
        <v>1294</v>
      </c>
      <c r="F82" s="198" t="s">
        <v>1295</v>
      </c>
      <c r="G82" s="199" t="s">
        <v>371</v>
      </c>
      <c r="H82" s="200">
        <v>1</v>
      </c>
      <c r="I82" s="201"/>
      <c r="J82" s="202">
        <f>ROUND(I82*H82,2)</f>
        <v>0</v>
      </c>
      <c r="K82" s="198" t="s">
        <v>20</v>
      </c>
      <c r="L82" s="44"/>
      <c r="M82" s="203" t="s">
        <v>20</v>
      </c>
      <c r="N82" s="204" t="s">
        <v>46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1296</v>
      </c>
      <c r="AT82" s="207" t="s">
        <v>139</v>
      </c>
      <c r="AU82" s="207" t="s">
        <v>22</v>
      </c>
      <c r="AY82" s="17" t="s">
        <v>138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22</v>
      </c>
      <c r="BK82" s="208">
        <f>ROUND(I82*H82,2)</f>
        <v>0</v>
      </c>
      <c r="BL82" s="17" t="s">
        <v>1296</v>
      </c>
      <c r="BM82" s="207" t="s">
        <v>1297</v>
      </c>
    </row>
    <row r="83" s="2" customFormat="1" ht="16.5" customHeight="1">
      <c r="A83" s="38"/>
      <c r="B83" s="39"/>
      <c r="C83" s="196" t="s">
        <v>84</v>
      </c>
      <c r="D83" s="196" t="s">
        <v>139</v>
      </c>
      <c r="E83" s="197" t="s">
        <v>1298</v>
      </c>
      <c r="F83" s="198" t="s">
        <v>1299</v>
      </c>
      <c r="G83" s="199" t="s">
        <v>1019</v>
      </c>
      <c r="H83" s="200">
        <v>1</v>
      </c>
      <c r="I83" s="201"/>
      <c r="J83" s="202">
        <f>ROUND(I83*H83,2)</f>
        <v>0</v>
      </c>
      <c r="K83" s="198" t="s">
        <v>20</v>
      </c>
      <c r="L83" s="44"/>
      <c r="M83" s="273" t="s">
        <v>20</v>
      </c>
      <c r="N83" s="274" t="s">
        <v>46</v>
      </c>
      <c r="O83" s="216"/>
      <c r="P83" s="275">
        <f>O83*H83</f>
        <v>0</v>
      </c>
      <c r="Q83" s="275">
        <v>0</v>
      </c>
      <c r="R83" s="275">
        <f>Q83*H83</f>
        <v>0</v>
      </c>
      <c r="S83" s="275">
        <v>0</v>
      </c>
      <c r="T83" s="27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7" t="s">
        <v>1296</v>
      </c>
      <c r="AT83" s="207" t="s">
        <v>139</v>
      </c>
      <c r="AU83" s="207" t="s">
        <v>22</v>
      </c>
      <c r="AY83" s="17" t="s">
        <v>138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7" t="s">
        <v>22</v>
      </c>
      <c r="BK83" s="208">
        <f>ROUND(I83*H83,2)</f>
        <v>0</v>
      </c>
      <c r="BL83" s="17" t="s">
        <v>1296</v>
      </c>
      <c r="BM83" s="207" t="s">
        <v>1300</v>
      </c>
    </row>
    <row r="84" s="2" customFormat="1" ht="6.96" customHeight="1">
      <c r="A84" s="38"/>
      <c r="B84" s="59"/>
      <c r="C84" s="60"/>
      <c r="D84" s="60"/>
      <c r="E84" s="60"/>
      <c r="F84" s="60"/>
      <c r="G84" s="60"/>
      <c r="H84" s="60"/>
      <c r="I84" s="60"/>
      <c r="J84" s="60"/>
      <c r="K84" s="60"/>
      <c r="L84" s="44"/>
      <c r="M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</sheetData>
  <sheetProtection sheet="1" autoFilter="0" formatColumns="0" formatRows="0" objects="1" scenarios="1" spinCount="100000" saltValue="9OdNwNwKtMtdT3nS5Sgq3TuyUYXcD2LoBVZyqFTHragj81EvoFUu6MhVKUzUZX1267SjUZWFoT7L2yeLExYedw==" hashValue="tTIBQX9wy9H/ABcx7v5EJSKTI77IJwn7BSz90E6CQKaEBk/vUqp4C9NiFugh1+a0h2eOSnH6bMmsstdAEHCDRQ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113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Kaznějov - sběrný dvůr odpadů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114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20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23</v>
      </c>
      <c r="E12" s="38"/>
      <c r="F12" s="136" t="s">
        <v>116</v>
      </c>
      <c r="G12" s="38"/>
      <c r="H12" s="38"/>
      <c r="I12" s="132" t="s">
        <v>25</v>
      </c>
      <c r="J12" s="137" t="str">
        <f>'Rekapitulace stavby'!AN8</f>
        <v>24. 11. 2023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29</v>
      </c>
      <c r="E14" s="38"/>
      <c r="F14" s="38"/>
      <c r="G14" s="38"/>
      <c r="H14" s="38"/>
      <c r="I14" s="132" t="s">
        <v>30</v>
      </c>
      <c r="J14" s="136" t="s">
        <v>20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20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30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32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30</v>
      </c>
      <c r="J20" s="136" t="s">
        <v>20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20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30</v>
      </c>
      <c r="J23" s="136" t="s">
        <v>20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32</v>
      </c>
      <c r="J24" s="136" t="s">
        <v>20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ROUND((SUM(BE80:BE89)),  2)</f>
        <v>0</v>
      </c>
      <c r="G33" s="38"/>
      <c r="H33" s="38"/>
      <c r="I33" s="148">
        <v>0.20999999999999999</v>
      </c>
      <c r="J33" s="147">
        <f>ROUND(((SUM(BE80:BE89))*I33),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ROUND((SUM(BF80:BF89)),  2)</f>
        <v>0</v>
      </c>
      <c r="G34" s="38"/>
      <c r="H34" s="38"/>
      <c r="I34" s="148">
        <v>0.14999999999999999</v>
      </c>
      <c r="J34" s="147">
        <f>ROUND(((SUM(BF80:BF89))*I34),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ROUND((SUM(BG80:BG89)),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ROUND((SUM(BH80:BH89)),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ROUND((SUM(BI80:BI89)),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Kaznějov - sběrný dvůr odpadů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00 - Vedlejší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</v>
      </c>
      <c r="G52" s="40"/>
      <c r="H52" s="40"/>
      <c r="I52" s="32" t="s">
        <v>25</v>
      </c>
      <c r="J52" s="72" t="str">
        <f>IF(J12="","",J12)</f>
        <v>24. 11. 2023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>Město Kaznějov</v>
      </c>
      <c r="G54" s="40"/>
      <c r="H54" s="40"/>
      <c r="I54" s="32" t="s">
        <v>35</v>
      </c>
      <c r="J54" s="36" t="str">
        <f>E21</f>
        <v>Ing. Jiří Presl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33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>Roman Mitas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118</v>
      </c>
      <c r="D57" s="162"/>
      <c r="E57" s="162"/>
      <c r="F57" s="162"/>
      <c r="G57" s="162"/>
      <c r="H57" s="162"/>
      <c r="I57" s="162"/>
      <c r="J57" s="163" t="s">
        <v>119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120</v>
      </c>
    </row>
    <row r="60" hidden="1" s="9" customFormat="1" ht="24.96" customHeight="1">
      <c r="A60" s="9"/>
      <c r="B60" s="165"/>
      <c r="C60" s="166"/>
      <c r="D60" s="167" t="s">
        <v>121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122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Kaznějov - sběrný dvůr odpadů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114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00 - Vedlejší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23</v>
      </c>
      <c r="D74" s="40"/>
      <c r="E74" s="40"/>
      <c r="F74" s="27" t="str">
        <f>F12</f>
        <v xml:space="preserve"> </v>
      </c>
      <c r="G74" s="40"/>
      <c r="H74" s="40"/>
      <c r="I74" s="32" t="s">
        <v>25</v>
      </c>
      <c r="J74" s="72" t="str">
        <f>IF(J12="","",J12)</f>
        <v>24. 11. 2023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29</v>
      </c>
      <c r="D76" s="40"/>
      <c r="E76" s="40"/>
      <c r="F76" s="27" t="str">
        <f>E15</f>
        <v>Město Kaznějov</v>
      </c>
      <c r="G76" s="40"/>
      <c r="H76" s="40"/>
      <c r="I76" s="32" t="s">
        <v>35</v>
      </c>
      <c r="J76" s="36" t="str">
        <f>E21</f>
        <v>Ing. Jiří Presl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33</v>
      </c>
      <c r="D77" s="40"/>
      <c r="E77" s="40"/>
      <c r="F77" s="27" t="str">
        <f>IF(E18="","",E18)</f>
        <v>Vyplň údaj</v>
      </c>
      <c r="G77" s="40"/>
      <c r="H77" s="40"/>
      <c r="I77" s="32" t="s">
        <v>37</v>
      </c>
      <c r="J77" s="36" t="str">
        <f>E24</f>
        <v>Roman Mitas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123</v>
      </c>
      <c r="D79" s="174" t="s">
        <v>60</v>
      </c>
      <c r="E79" s="174" t="s">
        <v>56</v>
      </c>
      <c r="F79" s="174" t="s">
        <v>57</v>
      </c>
      <c r="G79" s="174" t="s">
        <v>124</v>
      </c>
      <c r="H79" s="174" t="s">
        <v>125</v>
      </c>
      <c r="I79" s="174" t="s">
        <v>126</v>
      </c>
      <c r="J79" s="174" t="s">
        <v>119</v>
      </c>
      <c r="K79" s="175" t="s">
        <v>127</v>
      </c>
      <c r="L79" s="176"/>
      <c r="M79" s="92" t="s">
        <v>20</v>
      </c>
      <c r="N79" s="93" t="s">
        <v>45</v>
      </c>
      <c r="O79" s="93" t="s">
        <v>128</v>
      </c>
      <c r="P79" s="93" t="s">
        <v>129</v>
      </c>
      <c r="Q79" s="93" t="s">
        <v>130</v>
      </c>
      <c r="R79" s="93" t="s">
        <v>131</v>
      </c>
      <c r="S79" s="93" t="s">
        <v>132</v>
      </c>
      <c r="T79" s="94" t="s">
        <v>133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134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74</v>
      </c>
      <c r="AU80" s="17" t="s">
        <v>120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74</v>
      </c>
      <c r="E81" s="185" t="s">
        <v>135</v>
      </c>
      <c r="F81" s="185" t="s">
        <v>136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SUM(P82:P89)</f>
        <v>0</v>
      </c>
      <c r="Q81" s="190"/>
      <c r="R81" s="191">
        <f>SUM(R82:R89)</f>
        <v>0</v>
      </c>
      <c r="S81" s="190"/>
      <c r="T81" s="192">
        <f>SUM(T82:T89)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137</v>
      </c>
      <c r="AT81" s="194" t="s">
        <v>74</v>
      </c>
      <c r="AU81" s="194" t="s">
        <v>75</v>
      </c>
      <c r="AY81" s="193" t="s">
        <v>138</v>
      </c>
      <c r="BK81" s="195">
        <f>SUM(BK82:BK89)</f>
        <v>0</v>
      </c>
    </row>
    <row r="82" s="2" customFormat="1" ht="16.5" customHeight="1">
      <c r="A82" s="38"/>
      <c r="B82" s="39"/>
      <c r="C82" s="196" t="s">
        <v>22</v>
      </c>
      <c r="D82" s="196" t="s">
        <v>139</v>
      </c>
      <c r="E82" s="197" t="s">
        <v>140</v>
      </c>
      <c r="F82" s="198" t="s">
        <v>141</v>
      </c>
      <c r="G82" s="199" t="s">
        <v>142</v>
      </c>
      <c r="H82" s="200">
        <v>1</v>
      </c>
      <c r="I82" s="201"/>
      <c r="J82" s="202">
        <f>ROUND(I82*H82,2)</f>
        <v>0</v>
      </c>
      <c r="K82" s="198" t="s">
        <v>143</v>
      </c>
      <c r="L82" s="44"/>
      <c r="M82" s="203" t="s">
        <v>20</v>
      </c>
      <c r="N82" s="204" t="s">
        <v>46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144</v>
      </c>
      <c r="AT82" s="207" t="s">
        <v>139</v>
      </c>
      <c r="AU82" s="207" t="s">
        <v>22</v>
      </c>
      <c r="AY82" s="17" t="s">
        <v>138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22</v>
      </c>
      <c r="BK82" s="208">
        <f>ROUND(I82*H82,2)</f>
        <v>0</v>
      </c>
      <c r="BL82" s="17" t="s">
        <v>144</v>
      </c>
      <c r="BM82" s="207" t="s">
        <v>145</v>
      </c>
    </row>
    <row r="83" s="2" customFormat="1">
      <c r="A83" s="38"/>
      <c r="B83" s="39"/>
      <c r="C83" s="40"/>
      <c r="D83" s="209" t="s">
        <v>146</v>
      </c>
      <c r="E83" s="40"/>
      <c r="F83" s="210" t="s">
        <v>147</v>
      </c>
      <c r="G83" s="40"/>
      <c r="H83" s="40"/>
      <c r="I83" s="211"/>
      <c r="J83" s="40"/>
      <c r="K83" s="40"/>
      <c r="L83" s="44"/>
      <c r="M83" s="212"/>
      <c r="N83" s="213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146</v>
      </c>
      <c r="AU83" s="17" t="s">
        <v>22</v>
      </c>
    </row>
    <row r="84" s="2" customFormat="1" ht="16.5" customHeight="1">
      <c r="A84" s="38"/>
      <c r="B84" s="39"/>
      <c r="C84" s="196" t="s">
        <v>84</v>
      </c>
      <c r="D84" s="196" t="s">
        <v>139</v>
      </c>
      <c r="E84" s="197" t="s">
        <v>148</v>
      </c>
      <c r="F84" s="198" t="s">
        <v>149</v>
      </c>
      <c r="G84" s="199" t="s">
        <v>142</v>
      </c>
      <c r="H84" s="200">
        <v>1</v>
      </c>
      <c r="I84" s="201"/>
      <c r="J84" s="202">
        <f>ROUND(I84*H84,2)</f>
        <v>0</v>
      </c>
      <c r="K84" s="198" t="s">
        <v>143</v>
      </c>
      <c r="L84" s="44"/>
      <c r="M84" s="203" t="s">
        <v>20</v>
      </c>
      <c r="N84" s="204" t="s">
        <v>46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144</v>
      </c>
      <c r="AT84" s="207" t="s">
        <v>139</v>
      </c>
      <c r="AU84" s="207" t="s">
        <v>22</v>
      </c>
      <c r="AY84" s="17" t="s">
        <v>138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22</v>
      </c>
      <c r="BK84" s="208">
        <f>ROUND(I84*H84,2)</f>
        <v>0</v>
      </c>
      <c r="BL84" s="17" t="s">
        <v>144</v>
      </c>
      <c r="BM84" s="207" t="s">
        <v>150</v>
      </c>
    </row>
    <row r="85" s="2" customFormat="1">
      <c r="A85" s="38"/>
      <c r="B85" s="39"/>
      <c r="C85" s="40"/>
      <c r="D85" s="209" t="s">
        <v>146</v>
      </c>
      <c r="E85" s="40"/>
      <c r="F85" s="210" t="s">
        <v>151</v>
      </c>
      <c r="G85" s="40"/>
      <c r="H85" s="40"/>
      <c r="I85" s="211"/>
      <c r="J85" s="40"/>
      <c r="K85" s="40"/>
      <c r="L85" s="44"/>
      <c r="M85" s="212"/>
      <c r="N85" s="21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146</v>
      </c>
      <c r="AU85" s="17" t="s">
        <v>22</v>
      </c>
    </row>
    <row r="86" s="2" customFormat="1" ht="16.5" customHeight="1">
      <c r="A86" s="38"/>
      <c r="B86" s="39"/>
      <c r="C86" s="196" t="s">
        <v>152</v>
      </c>
      <c r="D86" s="196" t="s">
        <v>139</v>
      </c>
      <c r="E86" s="197" t="s">
        <v>153</v>
      </c>
      <c r="F86" s="198" t="s">
        <v>154</v>
      </c>
      <c r="G86" s="199" t="s">
        <v>142</v>
      </c>
      <c r="H86" s="200">
        <v>1</v>
      </c>
      <c r="I86" s="201"/>
      <c r="J86" s="202">
        <f>ROUND(I86*H86,2)</f>
        <v>0</v>
      </c>
      <c r="K86" s="198" t="s">
        <v>143</v>
      </c>
      <c r="L86" s="44"/>
      <c r="M86" s="203" t="s">
        <v>20</v>
      </c>
      <c r="N86" s="204" t="s">
        <v>46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144</v>
      </c>
      <c r="AT86" s="207" t="s">
        <v>139</v>
      </c>
      <c r="AU86" s="207" t="s">
        <v>22</v>
      </c>
      <c r="AY86" s="17" t="s">
        <v>138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22</v>
      </c>
      <c r="BK86" s="208">
        <f>ROUND(I86*H86,2)</f>
        <v>0</v>
      </c>
      <c r="BL86" s="17" t="s">
        <v>144</v>
      </c>
      <c r="BM86" s="207" t="s">
        <v>155</v>
      </c>
    </row>
    <row r="87" s="2" customFormat="1">
      <c r="A87" s="38"/>
      <c r="B87" s="39"/>
      <c r="C87" s="40"/>
      <c r="D87" s="209" t="s">
        <v>146</v>
      </c>
      <c r="E87" s="40"/>
      <c r="F87" s="210" t="s">
        <v>156</v>
      </c>
      <c r="G87" s="40"/>
      <c r="H87" s="40"/>
      <c r="I87" s="211"/>
      <c r="J87" s="40"/>
      <c r="K87" s="40"/>
      <c r="L87" s="44"/>
      <c r="M87" s="212"/>
      <c r="N87" s="21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146</v>
      </c>
      <c r="AU87" s="17" t="s">
        <v>22</v>
      </c>
    </row>
    <row r="88" s="2" customFormat="1" ht="16.5" customHeight="1">
      <c r="A88" s="38"/>
      <c r="B88" s="39"/>
      <c r="C88" s="196" t="s">
        <v>157</v>
      </c>
      <c r="D88" s="196" t="s">
        <v>139</v>
      </c>
      <c r="E88" s="197" t="s">
        <v>158</v>
      </c>
      <c r="F88" s="198" t="s">
        <v>159</v>
      </c>
      <c r="G88" s="199" t="s">
        <v>142</v>
      </c>
      <c r="H88" s="200">
        <v>1</v>
      </c>
      <c r="I88" s="201"/>
      <c r="J88" s="202">
        <f>ROUND(I88*H88,2)</f>
        <v>0</v>
      </c>
      <c r="K88" s="198" t="s">
        <v>143</v>
      </c>
      <c r="L88" s="44"/>
      <c r="M88" s="203" t="s">
        <v>20</v>
      </c>
      <c r="N88" s="204" t="s">
        <v>46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144</v>
      </c>
      <c r="AT88" s="207" t="s">
        <v>139</v>
      </c>
      <c r="AU88" s="207" t="s">
        <v>22</v>
      </c>
      <c r="AY88" s="17" t="s">
        <v>138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22</v>
      </c>
      <c r="BK88" s="208">
        <f>ROUND(I88*H88,2)</f>
        <v>0</v>
      </c>
      <c r="BL88" s="17" t="s">
        <v>144</v>
      </c>
      <c r="BM88" s="207" t="s">
        <v>160</v>
      </c>
    </row>
    <row r="89" s="2" customFormat="1">
      <c r="A89" s="38"/>
      <c r="B89" s="39"/>
      <c r="C89" s="40"/>
      <c r="D89" s="209" t="s">
        <v>146</v>
      </c>
      <c r="E89" s="40"/>
      <c r="F89" s="210" t="s">
        <v>161</v>
      </c>
      <c r="G89" s="40"/>
      <c r="H89" s="40"/>
      <c r="I89" s="211"/>
      <c r="J89" s="40"/>
      <c r="K89" s="40"/>
      <c r="L89" s="44"/>
      <c r="M89" s="214"/>
      <c r="N89" s="215"/>
      <c r="O89" s="216"/>
      <c r="P89" s="216"/>
      <c r="Q89" s="216"/>
      <c r="R89" s="216"/>
      <c r="S89" s="216"/>
      <c r="T89" s="217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146</v>
      </c>
      <c r="AU89" s="17" t="s">
        <v>22</v>
      </c>
    </row>
    <row r="90" s="2" customFormat="1" ht="6.96" customHeight="1">
      <c r="A90" s="38"/>
      <c r="B90" s="59"/>
      <c r="C90" s="60"/>
      <c r="D90" s="60"/>
      <c r="E90" s="60"/>
      <c r="F90" s="60"/>
      <c r="G90" s="60"/>
      <c r="H90" s="60"/>
      <c r="I90" s="60"/>
      <c r="J90" s="60"/>
      <c r="K90" s="60"/>
      <c r="L90" s="44"/>
      <c r="M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</sheetData>
  <sheetProtection sheet="1" autoFilter="0" formatColumns="0" formatRows="0" objects="1" scenarios="1" spinCount="100000" saltValue="kYNZNpGR+TKyFdBGI1cleIMwm3xO6XYhtZZKv2mqC+t6KVcx8ZLgdwJEiCNUu0INyAjZM47hR6gGnBkMqOlDZg==" hashValue="f5SJdcQhCox4w3MFDtUXGRQggDCej2texBPaFX+ait9JfzvGwuoDphzKk6sxCPOZA4to3a7WsoEaFSr28MilGA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3_02/030001000"/>
    <hyperlink ref="F85" r:id="rId2" display="https://podminky.urs.cz/item/CS_URS_2023_02/045002000"/>
    <hyperlink ref="F87" r:id="rId3" display="https://podminky.urs.cz/item/CS_URS_2023_02/013203000"/>
    <hyperlink ref="F89" r:id="rId4" display="https://podminky.urs.cz/item/CS_URS_2023_02/012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113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Kaznějov - sběrný dvůr odpadů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114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162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20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23</v>
      </c>
      <c r="E12" s="38"/>
      <c r="F12" s="136" t="s">
        <v>116</v>
      </c>
      <c r="G12" s="38"/>
      <c r="H12" s="38"/>
      <c r="I12" s="132" t="s">
        <v>25</v>
      </c>
      <c r="J12" s="137" t="str">
        <f>'Rekapitulace stavby'!AN8</f>
        <v>24. 11. 2023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29</v>
      </c>
      <c r="E14" s="38"/>
      <c r="F14" s="38"/>
      <c r="G14" s="38"/>
      <c r="H14" s="38"/>
      <c r="I14" s="132" t="s">
        <v>30</v>
      </c>
      <c r="J14" s="136" t="s">
        <v>20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20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30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32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30</v>
      </c>
      <c r="J20" s="136" t="s">
        <v>20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20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30</v>
      </c>
      <c r="J23" s="136" t="s">
        <v>20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32</v>
      </c>
      <c r="J24" s="136" t="s">
        <v>20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ROUND((SUM(BE88:BE242)),  2)</f>
        <v>0</v>
      </c>
      <c r="G33" s="38"/>
      <c r="H33" s="38"/>
      <c r="I33" s="148">
        <v>0.20999999999999999</v>
      </c>
      <c r="J33" s="147">
        <f>ROUND(((SUM(BE88:BE242))*I33),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ROUND((SUM(BF88:BF242)),  2)</f>
        <v>0</v>
      </c>
      <c r="G34" s="38"/>
      <c r="H34" s="38"/>
      <c r="I34" s="148">
        <v>0.14999999999999999</v>
      </c>
      <c r="J34" s="147">
        <f>ROUND(((SUM(BF88:BF242))*I34),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ROUND((SUM(BG88:BG242)),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ROUND((SUM(BH88:BH242)),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ROUND((SUM(BI88:BI242)),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Kaznějov - sběrný dvůr odpadů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Zpevněné plochy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</v>
      </c>
      <c r="G52" s="40"/>
      <c r="H52" s="40"/>
      <c r="I52" s="32" t="s">
        <v>25</v>
      </c>
      <c r="J52" s="72" t="str">
        <f>IF(J12="","",J12)</f>
        <v>24. 11. 2023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>Město Kaznějov</v>
      </c>
      <c r="G54" s="40"/>
      <c r="H54" s="40"/>
      <c r="I54" s="32" t="s">
        <v>35</v>
      </c>
      <c r="J54" s="36" t="str">
        <f>E21</f>
        <v>Ing. Jiří Presl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33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>Roman Mitas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118</v>
      </c>
      <c r="D57" s="162"/>
      <c r="E57" s="162"/>
      <c r="F57" s="162"/>
      <c r="G57" s="162"/>
      <c r="H57" s="162"/>
      <c r="I57" s="162"/>
      <c r="J57" s="163" t="s">
        <v>119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120</v>
      </c>
    </row>
    <row r="60" hidden="1" s="9" customFormat="1" ht="24.96" customHeight="1">
      <c r="A60" s="9"/>
      <c r="B60" s="165"/>
      <c r="C60" s="166"/>
      <c r="D60" s="167" t="s">
        <v>163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8"/>
      <c r="C61" s="219"/>
      <c r="D61" s="220" t="s">
        <v>164</v>
      </c>
      <c r="E61" s="221"/>
      <c r="F61" s="221"/>
      <c r="G61" s="221"/>
      <c r="H61" s="221"/>
      <c r="I61" s="221"/>
      <c r="J61" s="222">
        <f>J90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8"/>
      <c r="C62" s="219"/>
      <c r="D62" s="220" t="s">
        <v>165</v>
      </c>
      <c r="E62" s="221"/>
      <c r="F62" s="221"/>
      <c r="G62" s="221"/>
      <c r="H62" s="221"/>
      <c r="I62" s="221"/>
      <c r="J62" s="222">
        <f>J158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8"/>
      <c r="C63" s="219"/>
      <c r="D63" s="220" t="s">
        <v>166</v>
      </c>
      <c r="E63" s="221"/>
      <c r="F63" s="221"/>
      <c r="G63" s="221"/>
      <c r="H63" s="221"/>
      <c r="I63" s="221"/>
      <c r="J63" s="222">
        <f>J187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8"/>
      <c r="C64" s="219"/>
      <c r="D64" s="220" t="s">
        <v>167</v>
      </c>
      <c r="E64" s="221"/>
      <c r="F64" s="221"/>
      <c r="G64" s="221"/>
      <c r="H64" s="221"/>
      <c r="I64" s="221"/>
      <c r="J64" s="222">
        <f>J206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8"/>
      <c r="C65" s="219"/>
      <c r="D65" s="220" t="s">
        <v>168</v>
      </c>
      <c r="E65" s="221"/>
      <c r="F65" s="221"/>
      <c r="G65" s="221"/>
      <c r="H65" s="221"/>
      <c r="I65" s="221"/>
      <c r="J65" s="222">
        <f>J224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18"/>
      <c r="C66" s="219"/>
      <c r="D66" s="220" t="s">
        <v>169</v>
      </c>
      <c r="E66" s="221"/>
      <c r="F66" s="221"/>
      <c r="G66" s="221"/>
      <c r="H66" s="221"/>
      <c r="I66" s="221"/>
      <c r="J66" s="222">
        <f>J226</f>
        <v>0</v>
      </c>
      <c r="K66" s="219"/>
      <c r="L66" s="22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12" customFormat="1" ht="19.92" customHeight="1">
      <c r="A67" s="12"/>
      <c r="B67" s="218"/>
      <c r="C67" s="219"/>
      <c r="D67" s="220" t="s">
        <v>170</v>
      </c>
      <c r="E67" s="221"/>
      <c r="F67" s="221"/>
      <c r="G67" s="221"/>
      <c r="H67" s="221"/>
      <c r="I67" s="221"/>
      <c r="J67" s="222">
        <f>J233</f>
        <v>0</v>
      </c>
      <c r="K67" s="219"/>
      <c r="L67" s="22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hidden="1" s="12" customFormat="1" ht="19.92" customHeight="1">
      <c r="A68" s="12"/>
      <c r="B68" s="218"/>
      <c r="C68" s="219"/>
      <c r="D68" s="220" t="s">
        <v>171</v>
      </c>
      <c r="E68" s="221"/>
      <c r="F68" s="221"/>
      <c r="G68" s="221"/>
      <c r="H68" s="221"/>
      <c r="I68" s="221"/>
      <c r="J68" s="222">
        <f>J240</f>
        <v>0</v>
      </c>
      <c r="K68" s="219"/>
      <c r="L68" s="22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122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Kaznějov - sběrný dvůr odpadů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114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01 - Zpevněné plochy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23</v>
      </c>
      <c r="D82" s="40"/>
      <c r="E82" s="40"/>
      <c r="F82" s="27" t="str">
        <f>F12</f>
        <v xml:space="preserve"> </v>
      </c>
      <c r="G82" s="40"/>
      <c r="H82" s="40"/>
      <c r="I82" s="32" t="s">
        <v>25</v>
      </c>
      <c r="J82" s="72" t="str">
        <f>IF(J12="","",J12)</f>
        <v>24. 11. 2023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E15</f>
        <v>Město Kaznějov</v>
      </c>
      <c r="G84" s="40"/>
      <c r="H84" s="40"/>
      <c r="I84" s="32" t="s">
        <v>35</v>
      </c>
      <c r="J84" s="36" t="str">
        <f>E21</f>
        <v>Ing. Jiří Presl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33</v>
      </c>
      <c r="D85" s="40"/>
      <c r="E85" s="40"/>
      <c r="F85" s="27" t="str">
        <f>IF(E18="","",E18)</f>
        <v>Vyplň údaj</v>
      </c>
      <c r="G85" s="40"/>
      <c r="H85" s="40"/>
      <c r="I85" s="32" t="s">
        <v>37</v>
      </c>
      <c r="J85" s="36" t="str">
        <f>E24</f>
        <v>Roman Mitas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71"/>
      <c r="B87" s="172"/>
      <c r="C87" s="173" t="s">
        <v>123</v>
      </c>
      <c r="D87" s="174" t="s">
        <v>60</v>
      </c>
      <c r="E87" s="174" t="s">
        <v>56</v>
      </c>
      <c r="F87" s="174" t="s">
        <v>57</v>
      </c>
      <c r="G87" s="174" t="s">
        <v>124</v>
      </c>
      <c r="H87" s="174" t="s">
        <v>125</v>
      </c>
      <c r="I87" s="174" t="s">
        <v>126</v>
      </c>
      <c r="J87" s="174" t="s">
        <v>119</v>
      </c>
      <c r="K87" s="175" t="s">
        <v>127</v>
      </c>
      <c r="L87" s="176"/>
      <c r="M87" s="92" t="s">
        <v>20</v>
      </c>
      <c r="N87" s="93" t="s">
        <v>45</v>
      </c>
      <c r="O87" s="93" t="s">
        <v>128</v>
      </c>
      <c r="P87" s="93" t="s">
        <v>129</v>
      </c>
      <c r="Q87" s="93" t="s">
        <v>130</v>
      </c>
      <c r="R87" s="93" t="s">
        <v>131</v>
      </c>
      <c r="S87" s="93" t="s">
        <v>132</v>
      </c>
      <c r="T87" s="94" t="s">
        <v>133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8"/>
      <c r="B88" s="39"/>
      <c r="C88" s="99" t="s">
        <v>134</v>
      </c>
      <c r="D88" s="40"/>
      <c r="E88" s="40"/>
      <c r="F88" s="40"/>
      <c r="G88" s="40"/>
      <c r="H88" s="40"/>
      <c r="I88" s="40"/>
      <c r="J88" s="177">
        <f>BK88</f>
        <v>0</v>
      </c>
      <c r="K88" s="40"/>
      <c r="L88" s="44"/>
      <c r="M88" s="95"/>
      <c r="N88" s="178"/>
      <c r="O88" s="96"/>
      <c r="P88" s="179">
        <f>P89</f>
        <v>0</v>
      </c>
      <c r="Q88" s="96"/>
      <c r="R88" s="179">
        <f>R89</f>
        <v>58.564958080000004</v>
      </c>
      <c r="S88" s="96"/>
      <c r="T88" s="180">
        <f>T89</f>
        <v>71.010999999999996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74</v>
      </c>
      <c r="AU88" s="17" t="s">
        <v>120</v>
      </c>
      <c r="BK88" s="181">
        <f>BK89</f>
        <v>0</v>
      </c>
    </row>
    <row r="89" s="11" customFormat="1" ht="25.92" customHeight="1">
      <c r="A89" s="11"/>
      <c r="B89" s="182"/>
      <c r="C89" s="183"/>
      <c r="D89" s="184" t="s">
        <v>74</v>
      </c>
      <c r="E89" s="185" t="s">
        <v>172</v>
      </c>
      <c r="F89" s="185" t="s">
        <v>173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P90+P158+P187+P206+P224+P226+P233+P240</f>
        <v>0</v>
      </c>
      <c r="Q89" s="190"/>
      <c r="R89" s="191">
        <f>R90+R158+R187+R206+R224+R226+R233+R240</f>
        <v>58.564958080000004</v>
      </c>
      <c r="S89" s="190"/>
      <c r="T89" s="192">
        <f>T90+T158+T187+T206+T224+T226+T233+T240</f>
        <v>71.010999999999996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3" t="s">
        <v>22</v>
      </c>
      <c r="AT89" s="194" t="s">
        <v>74</v>
      </c>
      <c r="AU89" s="194" t="s">
        <v>75</v>
      </c>
      <c r="AY89" s="193" t="s">
        <v>138</v>
      </c>
      <c r="BK89" s="195">
        <f>BK90+BK158+BK187+BK206+BK224+BK226+BK233+BK240</f>
        <v>0</v>
      </c>
    </row>
    <row r="90" s="11" customFormat="1" ht="22.8" customHeight="1">
      <c r="A90" s="11"/>
      <c r="B90" s="182"/>
      <c r="C90" s="183"/>
      <c r="D90" s="184" t="s">
        <v>74</v>
      </c>
      <c r="E90" s="224" t="s">
        <v>22</v>
      </c>
      <c r="F90" s="224" t="s">
        <v>174</v>
      </c>
      <c r="G90" s="183"/>
      <c r="H90" s="183"/>
      <c r="I90" s="186"/>
      <c r="J90" s="225">
        <f>BK90</f>
        <v>0</v>
      </c>
      <c r="K90" s="183"/>
      <c r="L90" s="188"/>
      <c r="M90" s="189"/>
      <c r="N90" s="190"/>
      <c r="O90" s="190"/>
      <c r="P90" s="191">
        <f>SUM(P91:P157)</f>
        <v>0</v>
      </c>
      <c r="Q90" s="190"/>
      <c r="R90" s="191">
        <f>SUM(R91:R157)</f>
        <v>0</v>
      </c>
      <c r="S90" s="190"/>
      <c r="T90" s="192">
        <f>SUM(T91:T157)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22</v>
      </c>
      <c r="AT90" s="194" t="s">
        <v>74</v>
      </c>
      <c r="AU90" s="194" t="s">
        <v>22</v>
      </c>
      <c r="AY90" s="193" t="s">
        <v>138</v>
      </c>
      <c r="BK90" s="195">
        <f>SUM(BK91:BK157)</f>
        <v>0</v>
      </c>
    </row>
    <row r="91" s="2" customFormat="1" ht="33" customHeight="1">
      <c r="A91" s="38"/>
      <c r="B91" s="39"/>
      <c r="C91" s="196" t="s">
        <v>22</v>
      </c>
      <c r="D91" s="196" t="s">
        <v>139</v>
      </c>
      <c r="E91" s="197" t="s">
        <v>175</v>
      </c>
      <c r="F91" s="198" t="s">
        <v>176</v>
      </c>
      <c r="G91" s="199" t="s">
        <v>177</v>
      </c>
      <c r="H91" s="200">
        <v>5</v>
      </c>
      <c r="I91" s="201"/>
      <c r="J91" s="202">
        <f>ROUND(I91*H91,2)</f>
        <v>0</v>
      </c>
      <c r="K91" s="198" t="s">
        <v>143</v>
      </c>
      <c r="L91" s="44"/>
      <c r="M91" s="203" t="s">
        <v>20</v>
      </c>
      <c r="N91" s="204" t="s">
        <v>46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157</v>
      </c>
      <c r="AT91" s="207" t="s">
        <v>139</v>
      </c>
      <c r="AU91" s="207" t="s">
        <v>84</v>
      </c>
      <c r="AY91" s="17" t="s">
        <v>138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22</v>
      </c>
      <c r="BK91" s="208">
        <f>ROUND(I91*H91,2)</f>
        <v>0</v>
      </c>
      <c r="BL91" s="17" t="s">
        <v>157</v>
      </c>
      <c r="BM91" s="207" t="s">
        <v>178</v>
      </c>
    </row>
    <row r="92" s="2" customFormat="1">
      <c r="A92" s="38"/>
      <c r="B92" s="39"/>
      <c r="C92" s="40"/>
      <c r="D92" s="209" t="s">
        <v>146</v>
      </c>
      <c r="E92" s="40"/>
      <c r="F92" s="210" t="s">
        <v>179</v>
      </c>
      <c r="G92" s="40"/>
      <c r="H92" s="40"/>
      <c r="I92" s="211"/>
      <c r="J92" s="40"/>
      <c r="K92" s="40"/>
      <c r="L92" s="44"/>
      <c r="M92" s="212"/>
      <c r="N92" s="21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146</v>
      </c>
      <c r="AU92" s="17" t="s">
        <v>84</v>
      </c>
    </row>
    <row r="93" s="2" customFormat="1" ht="33" customHeight="1">
      <c r="A93" s="38"/>
      <c r="B93" s="39"/>
      <c r="C93" s="196" t="s">
        <v>84</v>
      </c>
      <c r="D93" s="196" t="s">
        <v>139</v>
      </c>
      <c r="E93" s="197" t="s">
        <v>180</v>
      </c>
      <c r="F93" s="198" t="s">
        <v>181</v>
      </c>
      <c r="G93" s="199" t="s">
        <v>177</v>
      </c>
      <c r="H93" s="200">
        <v>5</v>
      </c>
      <c r="I93" s="201"/>
      <c r="J93" s="202">
        <f>ROUND(I93*H93,2)</f>
        <v>0</v>
      </c>
      <c r="K93" s="198" t="s">
        <v>143</v>
      </c>
      <c r="L93" s="44"/>
      <c r="M93" s="203" t="s">
        <v>20</v>
      </c>
      <c r="N93" s="204" t="s">
        <v>46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157</v>
      </c>
      <c r="AT93" s="207" t="s">
        <v>139</v>
      </c>
      <c r="AU93" s="207" t="s">
        <v>84</v>
      </c>
      <c r="AY93" s="17" t="s">
        <v>138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22</v>
      </c>
      <c r="BK93" s="208">
        <f>ROUND(I93*H93,2)</f>
        <v>0</v>
      </c>
      <c r="BL93" s="17" t="s">
        <v>157</v>
      </c>
      <c r="BM93" s="207" t="s">
        <v>182</v>
      </c>
    </row>
    <row r="94" s="2" customFormat="1">
      <c r="A94" s="38"/>
      <c r="B94" s="39"/>
      <c r="C94" s="40"/>
      <c r="D94" s="209" t="s">
        <v>146</v>
      </c>
      <c r="E94" s="40"/>
      <c r="F94" s="210" t="s">
        <v>183</v>
      </c>
      <c r="G94" s="40"/>
      <c r="H94" s="40"/>
      <c r="I94" s="211"/>
      <c r="J94" s="40"/>
      <c r="K94" s="40"/>
      <c r="L94" s="44"/>
      <c r="M94" s="212"/>
      <c r="N94" s="21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146</v>
      </c>
      <c r="AU94" s="17" t="s">
        <v>84</v>
      </c>
    </row>
    <row r="95" s="2" customFormat="1" ht="24.15" customHeight="1">
      <c r="A95" s="38"/>
      <c r="B95" s="39"/>
      <c r="C95" s="196" t="s">
        <v>152</v>
      </c>
      <c r="D95" s="196" t="s">
        <v>139</v>
      </c>
      <c r="E95" s="197" t="s">
        <v>184</v>
      </c>
      <c r="F95" s="198" t="s">
        <v>185</v>
      </c>
      <c r="G95" s="199" t="s">
        <v>186</v>
      </c>
      <c r="H95" s="200">
        <v>1643</v>
      </c>
      <c r="I95" s="201"/>
      <c r="J95" s="202">
        <f>ROUND(I95*H95,2)</f>
        <v>0</v>
      </c>
      <c r="K95" s="198" t="s">
        <v>143</v>
      </c>
      <c r="L95" s="44"/>
      <c r="M95" s="203" t="s">
        <v>20</v>
      </c>
      <c r="N95" s="204" t="s">
        <v>46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157</v>
      </c>
      <c r="AT95" s="207" t="s">
        <v>139</v>
      </c>
      <c r="AU95" s="207" t="s">
        <v>84</v>
      </c>
      <c r="AY95" s="17" t="s">
        <v>138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22</v>
      </c>
      <c r="BK95" s="208">
        <f>ROUND(I95*H95,2)</f>
        <v>0</v>
      </c>
      <c r="BL95" s="17" t="s">
        <v>157</v>
      </c>
      <c r="BM95" s="207" t="s">
        <v>187</v>
      </c>
    </row>
    <row r="96" s="2" customFormat="1">
      <c r="A96" s="38"/>
      <c r="B96" s="39"/>
      <c r="C96" s="40"/>
      <c r="D96" s="209" t="s">
        <v>146</v>
      </c>
      <c r="E96" s="40"/>
      <c r="F96" s="210" t="s">
        <v>188</v>
      </c>
      <c r="G96" s="40"/>
      <c r="H96" s="40"/>
      <c r="I96" s="211"/>
      <c r="J96" s="40"/>
      <c r="K96" s="40"/>
      <c r="L96" s="44"/>
      <c r="M96" s="212"/>
      <c r="N96" s="21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146</v>
      </c>
      <c r="AU96" s="17" t="s">
        <v>84</v>
      </c>
    </row>
    <row r="97" s="2" customFormat="1" ht="33" customHeight="1">
      <c r="A97" s="38"/>
      <c r="B97" s="39"/>
      <c r="C97" s="196" t="s">
        <v>157</v>
      </c>
      <c r="D97" s="196" t="s">
        <v>139</v>
      </c>
      <c r="E97" s="197" t="s">
        <v>189</v>
      </c>
      <c r="F97" s="198" t="s">
        <v>190</v>
      </c>
      <c r="G97" s="199" t="s">
        <v>191</v>
      </c>
      <c r="H97" s="200">
        <v>706.49000000000001</v>
      </c>
      <c r="I97" s="201"/>
      <c r="J97" s="202">
        <f>ROUND(I97*H97,2)</f>
        <v>0</v>
      </c>
      <c r="K97" s="198" t="s">
        <v>143</v>
      </c>
      <c r="L97" s="44"/>
      <c r="M97" s="203" t="s">
        <v>20</v>
      </c>
      <c r="N97" s="204" t="s">
        <v>46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157</v>
      </c>
      <c r="AT97" s="207" t="s">
        <v>139</v>
      </c>
      <c r="AU97" s="207" t="s">
        <v>84</v>
      </c>
      <c r="AY97" s="17" t="s">
        <v>138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22</v>
      </c>
      <c r="BK97" s="208">
        <f>ROUND(I97*H97,2)</f>
        <v>0</v>
      </c>
      <c r="BL97" s="17" t="s">
        <v>157</v>
      </c>
      <c r="BM97" s="207" t="s">
        <v>192</v>
      </c>
    </row>
    <row r="98" s="2" customFormat="1">
      <c r="A98" s="38"/>
      <c r="B98" s="39"/>
      <c r="C98" s="40"/>
      <c r="D98" s="209" t="s">
        <v>146</v>
      </c>
      <c r="E98" s="40"/>
      <c r="F98" s="210" t="s">
        <v>193</v>
      </c>
      <c r="G98" s="40"/>
      <c r="H98" s="40"/>
      <c r="I98" s="211"/>
      <c r="J98" s="40"/>
      <c r="K98" s="40"/>
      <c r="L98" s="44"/>
      <c r="M98" s="212"/>
      <c r="N98" s="21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146</v>
      </c>
      <c r="AU98" s="17" t="s">
        <v>84</v>
      </c>
    </row>
    <row r="99" s="13" customFormat="1">
      <c r="A99" s="13"/>
      <c r="B99" s="226"/>
      <c r="C99" s="227"/>
      <c r="D99" s="228" t="s">
        <v>194</v>
      </c>
      <c r="E99" s="229" t="s">
        <v>20</v>
      </c>
      <c r="F99" s="230" t="s">
        <v>195</v>
      </c>
      <c r="G99" s="227"/>
      <c r="H99" s="229" t="s">
        <v>20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194</v>
      </c>
      <c r="AU99" s="236" t="s">
        <v>84</v>
      </c>
      <c r="AV99" s="13" t="s">
        <v>22</v>
      </c>
      <c r="AW99" s="13" t="s">
        <v>196</v>
      </c>
      <c r="AX99" s="13" t="s">
        <v>75</v>
      </c>
      <c r="AY99" s="236" t="s">
        <v>138</v>
      </c>
    </row>
    <row r="100" s="14" customFormat="1">
      <c r="A100" s="14"/>
      <c r="B100" s="237"/>
      <c r="C100" s="238"/>
      <c r="D100" s="228" t="s">
        <v>194</v>
      </c>
      <c r="E100" s="239" t="s">
        <v>20</v>
      </c>
      <c r="F100" s="240" t="s">
        <v>197</v>
      </c>
      <c r="G100" s="238"/>
      <c r="H100" s="241">
        <v>706.49000000000001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194</v>
      </c>
      <c r="AU100" s="247" t="s">
        <v>84</v>
      </c>
      <c r="AV100" s="14" t="s">
        <v>84</v>
      </c>
      <c r="AW100" s="14" t="s">
        <v>196</v>
      </c>
      <c r="AX100" s="14" t="s">
        <v>22</v>
      </c>
      <c r="AY100" s="247" t="s">
        <v>138</v>
      </c>
    </row>
    <row r="101" s="2" customFormat="1" ht="44.25" customHeight="1">
      <c r="A101" s="38"/>
      <c r="B101" s="39"/>
      <c r="C101" s="196" t="s">
        <v>137</v>
      </c>
      <c r="D101" s="196" t="s">
        <v>139</v>
      </c>
      <c r="E101" s="197" t="s">
        <v>198</v>
      </c>
      <c r="F101" s="198" t="s">
        <v>199</v>
      </c>
      <c r="G101" s="199" t="s">
        <v>191</v>
      </c>
      <c r="H101" s="200">
        <v>34</v>
      </c>
      <c r="I101" s="201"/>
      <c r="J101" s="202">
        <f>ROUND(I101*H101,2)</f>
        <v>0</v>
      </c>
      <c r="K101" s="198" t="s">
        <v>143</v>
      </c>
      <c r="L101" s="44"/>
      <c r="M101" s="203" t="s">
        <v>20</v>
      </c>
      <c r="N101" s="204" t="s">
        <v>46</v>
      </c>
      <c r="O101" s="84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157</v>
      </c>
      <c r="AT101" s="207" t="s">
        <v>139</v>
      </c>
      <c r="AU101" s="207" t="s">
        <v>84</v>
      </c>
      <c r="AY101" s="17" t="s">
        <v>138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7" t="s">
        <v>22</v>
      </c>
      <c r="BK101" s="208">
        <f>ROUND(I101*H101,2)</f>
        <v>0</v>
      </c>
      <c r="BL101" s="17" t="s">
        <v>157</v>
      </c>
      <c r="BM101" s="207" t="s">
        <v>200</v>
      </c>
    </row>
    <row r="102" s="2" customFormat="1">
      <c r="A102" s="38"/>
      <c r="B102" s="39"/>
      <c r="C102" s="40"/>
      <c r="D102" s="209" t="s">
        <v>146</v>
      </c>
      <c r="E102" s="40"/>
      <c r="F102" s="210" t="s">
        <v>201</v>
      </c>
      <c r="G102" s="40"/>
      <c r="H102" s="40"/>
      <c r="I102" s="211"/>
      <c r="J102" s="40"/>
      <c r="K102" s="40"/>
      <c r="L102" s="44"/>
      <c r="M102" s="212"/>
      <c r="N102" s="21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146</v>
      </c>
      <c r="AU102" s="17" t="s">
        <v>84</v>
      </c>
    </row>
    <row r="103" s="13" customFormat="1">
      <c r="A103" s="13"/>
      <c r="B103" s="226"/>
      <c r="C103" s="227"/>
      <c r="D103" s="228" t="s">
        <v>194</v>
      </c>
      <c r="E103" s="229" t="s">
        <v>20</v>
      </c>
      <c r="F103" s="230" t="s">
        <v>202</v>
      </c>
      <c r="G103" s="227"/>
      <c r="H103" s="229" t="s">
        <v>20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194</v>
      </c>
      <c r="AU103" s="236" t="s">
        <v>84</v>
      </c>
      <c r="AV103" s="13" t="s">
        <v>22</v>
      </c>
      <c r="AW103" s="13" t="s">
        <v>196</v>
      </c>
      <c r="AX103" s="13" t="s">
        <v>75</v>
      </c>
      <c r="AY103" s="236" t="s">
        <v>138</v>
      </c>
    </row>
    <row r="104" s="14" customFormat="1">
      <c r="A104" s="14"/>
      <c r="B104" s="237"/>
      <c r="C104" s="238"/>
      <c r="D104" s="228" t="s">
        <v>194</v>
      </c>
      <c r="E104" s="239" t="s">
        <v>20</v>
      </c>
      <c r="F104" s="240" t="s">
        <v>203</v>
      </c>
      <c r="G104" s="238"/>
      <c r="H104" s="241">
        <v>28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194</v>
      </c>
      <c r="AU104" s="247" t="s">
        <v>84</v>
      </c>
      <c r="AV104" s="14" t="s">
        <v>84</v>
      </c>
      <c r="AW104" s="14" t="s">
        <v>196</v>
      </c>
      <c r="AX104" s="14" t="s">
        <v>75</v>
      </c>
      <c r="AY104" s="247" t="s">
        <v>138</v>
      </c>
    </row>
    <row r="105" s="14" customFormat="1">
      <c r="A105" s="14"/>
      <c r="B105" s="237"/>
      <c r="C105" s="238"/>
      <c r="D105" s="228" t="s">
        <v>194</v>
      </c>
      <c r="E105" s="239" t="s">
        <v>20</v>
      </c>
      <c r="F105" s="240" t="s">
        <v>204</v>
      </c>
      <c r="G105" s="238"/>
      <c r="H105" s="241">
        <v>6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194</v>
      </c>
      <c r="AU105" s="247" t="s">
        <v>84</v>
      </c>
      <c r="AV105" s="14" t="s">
        <v>84</v>
      </c>
      <c r="AW105" s="14" t="s">
        <v>196</v>
      </c>
      <c r="AX105" s="14" t="s">
        <v>75</v>
      </c>
      <c r="AY105" s="247" t="s">
        <v>138</v>
      </c>
    </row>
    <row r="106" s="15" customFormat="1">
      <c r="A106" s="15"/>
      <c r="B106" s="248"/>
      <c r="C106" s="249"/>
      <c r="D106" s="228" t="s">
        <v>194</v>
      </c>
      <c r="E106" s="250" t="s">
        <v>20</v>
      </c>
      <c r="F106" s="251" t="s">
        <v>205</v>
      </c>
      <c r="G106" s="249"/>
      <c r="H106" s="252">
        <v>34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8" t="s">
        <v>194</v>
      </c>
      <c r="AU106" s="258" t="s">
        <v>84</v>
      </c>
      <c r="AV106" s="15" t="s">
        <v>157</v>
      </c>
      <c r="AW106" s="15" t="s">
        <v>196</v>
      </c>
      <c r="AX106" s="15" t="s">
        <v>22</v>
      </c>
      <c r="AY106" s="258" t="s">
        <v>138</v>
      </c>
    </row>
    <row r="107" s="2" customFormat="1" ht="49.05" customHeight="1">
      <c r="A107" s="38"/>
      <c r="B107" s="39"/>
      <c r="C107" s="196" t="s">
        <v>206</v>
      </c>
      <c r="D107" s="196" t="s">
        <v>139</v>
      </c>
      <c r="E107" s="197" t="s">
        <v>207</v>
      </c>
      <c r="F107" s="198" t="s">
        <v>208</v>
      </c>
      <c r="G107" s="199" t="s">
        <v>191</v>
      </c>
      <c r="H107" s="200">
        <v>410.75</v>
      </c>
      <c r="I107" s="201"/>
      <c r="J107" s="202">
        <f>ROUND(I107*H107,2)</f>
        <v>0</v>
      </c>
      <c r="K107" s="198" t="s">
        <v>143</v>
      </c>
      <c r="L107" s="44"/>
      <c r="M107" s="203" t="s">
        <v>20</v>
      </c>
      <c r="N107" s="204" t="s">
        <v>46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157</v>
      </c>
      <c r="AT107" s="207" t="s">
        <v>139</v>
      </c>
      <c r="AU107" s="207" t="s">
        <v>84</v>
      </c>
      <c r="AY107" s="17" t="s">
        <v>138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22</v>
      </c>
      <c r="BK107" s="208">
        <f>ROUND(I107*H107,2)</f>
        <v>0</v>
      </c>
      <c r="BL107" s="17" t="s">
        <v>157</v>
      </c>
      <c r="BM107" s="207" t="s">
        <v>209</v>
      </c>
    </row>
    <row r="108" s="2" customFormat="1">
      <c r="A108" s="38"/>
      <c r="B108" s="39"/>
      <c r="C108" s="40"/>
      <c r="D108" s="209" t="s">
        <v>146</v>
      </c>
      <c r="E108" s="40"/>
      <c r="F108" s="210" t="s">
        <v>210</v>
      </c>
      <c r="G108" s="40"/>
      <c r="H108" s="40"/>
      <c r="I108" s="211"/>
      <c r="J108" s="40"/>
      <c r="K108" s="40"/>
      <c r="L108" s="44"/>
      <c r="M108" s="212"/>
      <c r="N108" s="21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146</v>
      </c>
      <c r="AU108" s="17" t="s">
        <v>84</v>
      </c>
    </row>
    <row r="109" s="13" customFormat="1">
      <c r="A109" s="13"/>
      <c r="B109" s="226"/>
      <c r="C109" s="227"/>
      <c r="D109" s="228" t="s">
        <v>194</v>
      </c>
      <c r="E109" s="229" t="s">
        <v>20</v>
      </c>
      <c r="F109" s="230" t="s">
        <v>211</v>
      </c>
      <c r="G109" s="227"/>
      <c r="H109" s="229" t="s">
        <v>20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194</v>
      </c>
      <c r="AU109" s="236" t="s">
        <v>84</v>
      </c>
      <c r="AV109" s="13" t="s">
        <v>22</v>
      </c>
      <c r="AW109" s="13" t="s">
        <v>196</v>
      </c>
      <c r="AX109" s="13" t="s">
        <v>75</v>
      </c>
      <c r="AY109" s="236" t="s">
        <v>138</v>
      </c>
    </row>
    <row r="110" s="14" customFormat="1">
      <c r="A110" s="14"/>
      <c r="B110" s="237"/>
      <c r="C110" s="238"/>
      <c r="D110" s="228" t="s">
        <v>194</v>
      </c>
      <c r="E110" s="239" t="s">
        <v>20</v>
      </c>
      <c r="F110" s="240" t="s">
        <v>212</v>
      </c>
      <c r="G110" s="238"/>
      <c r="H110" s="241">
        <v>410.75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194</v>
      </c>
      <c r="AU110" s="247" t="s">
        <v>84</v>
      </c>
      <c r="AV110" s="14" t="s">
        <v>84</v>
      </c>
      <c r="AW110" s="14" t="s">
        <v>196</v>
      </c>
      <c r="AX110" s="14" t="s">
        <v>22</v>
      </c>
      <c r="AY110" s="247" t="s">
        <v>138</v>
      </c>
    </row>
    <row r="111" s="2" customFormat="1" ht="44.25" customHeight="1">
      <c r="A111" s="38"/>
      <c r="B111" s="39"/>
      <c r="C111" s="196" t="s">
        <v>213</v>
      </c>
      <c r="D111" s="196" t="s">
        <v>139</v>
      </c>
      <c r="E111" s="197" t="s">
        <v>214</v>
      </c>
      <c r="F111" s="198" t="s">
        <v>215</v>
      </c>
      <c r="G111" s="199" t="s">
        <v>191</v>
      </c>
      <c r="H111" s="200">
        <v>61.786999999999999</v>
      </c>
      <c r="I111" s="201"/>
      <c r="J111" s="202">
        <f>ROUND(I111*H111,2)</f>
        <v>0</v>
      </c>
      <c r="K111" s="198" t="s">
        <v>143</v>
      </c>
      <c r="L111" s="44"/>
      <c r="M111" s="203" t="s">
        <v>20</v>
      </c>
      <c r="N111" s="204" t="s">
        <v>46</v>
      </c>
      <c r="O111" s="84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7" t="s">
        <v>157</v>
      </c>
      <c r="AT111" s="207" t="s">
        <v>139</v>
      </c>
      <c r="AU111" s="207" t="s">
        <v>84</v>
      </c>
      <c r="AY111" s="17" t="s">
        <v>138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7" t="s">
        <v>22</v>
      </c>
      <c r="BK111" s="208">
        <f>ROUND(I111*H111,2)</f>
        <v>0</v>
      </c>
      <c r="BL111" s="17" t="s">
        <v>157</v>
      </c>
      <c r="BM111" s="207" t="s">
        <v>216</v>
      </c>
    </row>
    <row r="112" s="2" customFormat="1">
      <c r="A112" s="38"/>
      <c r="B112" s="39"/>
      <c r="C112" s="40"/>
      <c r="D112" s="209" t="s">
        <v>146</v>
      </c>
      <c r="E112" s="40"/>
      <c r="F112" s="210" t="s">
        <v>217</v>
      </c>
      <c r="G112" s="40"/>
      <c r="H112" s="40"/>
      <c r="I112" s="211"/>
      <c r="J112" s="40"/>
      <c r="K112" s="40"/>
      <c r="L112" s="44"/>
      <c r="M112" s="212"/>
      <c r="N112" s="21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146</v>
      </c>
      <c r="AU112" s="17" t="s">
        <v>84</v>
      </c>
    </row>
    <row r="113" s="13" customFormat="1">
      <c r="A113" s="13"/>
      <c r="B113" s="226"/>
      <c r="C113" s="227"/>
      <c r="D113" s="228" t="s">
        <v>194</v>
      </c>
      <c r="E113" s="229" t="s">
        <v>20</v>
      </c>
      <c r="F113" s="230" t="s">
        <v>218</v>
      </c>
      <c r="G113" s="227"/>
      <c r="H113" s="229" t="s">
        <v>20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194</v>
      </c>
      <c r="AU113" s="236" t="s">
        <v>84</v>
      </c>
      <c r="AV113" s="13" t="s">
        <v>22</v>
      </c>
      <c r="AW113" s="13" t="s">
        <v>196</v>
      </c>
      <c r="AX113" s="13" t="s">
        <v>75</v>
      </c>
      <c r="AY113" s="236" t="s">
        <v>138</v>
      </c>
    </row>
    <row r="114" s="14" customFormat="1">
      <c r="A114" s="14"/>
      <c r="B114" s="237"/>
      <c r="C114" s="238"/>
      <c r="D114" s="228" t="s">
        <v>194</v>
      </c>
      <c r="E114" s="239" t="s">
        <v>20</v>
      </c>
      <c r="F114" s="240" t="s">
        <v>219</v>
      </c>
      <c r="G114" s="238"/>
      <c r="H114" s="241">
        <v>40.726799999999997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194</v>
      </c>
      <c r="AU114" s="247" t="s">
        <v>84</v>
      </c>
      <c r="AV114" s="14" t="s">
        <v>84</v>
      </c>
      <c r="AW114" s="14" t="s">
        <v>196</v>
      </c>
      <c r="AX114" s="14" t="s">
        <v>75</v>
      </c>
      <c r="AY114" s="247" t="s">
        <v>138</v>
      </c>
    </row>
    <row r="115" s="14" customFormat="1">
      <c r="A115" s="14"/>
      <c r="B115" s="237"/>
      <c r="C115" s="238"/>
      <c r="D115" s="228" t="s">
        <v>194</v>
      </c>
      <c r="E115" s="239" t="s">
        <v>20</v>
      </c>
      <c r="F115" s="240" t="s">
        <v>220</v>
      </c>
      <c r="G115" s="238"/>
      <c r="H115" s="241">
        <v>21.059999999999999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194</v>
      </c>
      <c r="AU115" s="247" t="s">
        <v>84</v>
      </c>
      <c r="AV115" s="14" t="s">
        <v>84</v>
      </c>
      <c r="AW115" s="14" t="s">
        <v>196</v>
      </c>
      <c r="AX115" s="14" t="s">
        <v>75</v>
      </c>
      <c r="AY115" s="247" t="s">
        <v>138</v>
      </c>
    </row>
    <row r="116" s="15" customFormat="1">
      <c r="A116" s="15"/>
      <c r="B116" s="248"/>
      <c r="C116" s="249"/>
      <c r="D116" s="228" t="s">
        <v>194</v>
      </c>
      <c r="E116" s="250" t="s">
        <v>20</v>
      </c>
      <c r="F116" s="251" t="s">
        <v>205</v>
      </c>
      <c r="G116" s="249"/>
      <c r="H116" s="252">
        <v>61.7868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8" t="s">
        <v>194</v>
      </c>
      <c r="AU116" s="258" t="s">
        <v>84</v>
      </c>
      <c r="AV116" s="15" t="s">
        <v>157</v>
      </c>
      <c r="AW116" s="15" t="s">
        <v>196</v>
      </c>
      <c r="AX116" s="15" t="s">
        <v>22</v>
      </c>
      <c r="AY116" s="258" t="s">
        <v>138</v>
      </c>
    </row>
    <row r="117" s="2" customFormat="1" ht="62.7" customHeight="1">
      <c r="A117" s="38"/>
      <c r="B117" s="39"/>
      <c r="C117" s="196" t="s">
        <v>221</v>
      </c>
      <c r="D117" s="196" t="s">
        <v>139</v>
      </c>
      <c r="E117" s="197" t="s">
        <v>222</v>
      </c>
      <c r="F117" s="198" t="s">
        <v>223</v>
      </c>
      <c r="G117" s="199" t="s">
        <v>191</v>
      </c>
      <c r="H117" s="200">
        <v>1845.777</v>
      </c>
      <c r="I117" s="201"/>
      <c r="J117" s="202">
        <f>ROUND(I117*H117,2)</f>
        <v>0</v>
      </c>
      <c r="K117" s="198" t="s">
        <v>143</v>
      </c>
      <c r="L117" s="44"/>
      <c r="M117" s="203" t="s">
        <v>20</v>
      </c>
      <c r="N117" s="204" t="s">
        <v>46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157</v>
      </c>
      <c r="AT117" s="207" t="s">
        <v>139</v>
      </c>
      <c r="AU117" s="207" t="s">
        <v>84</v>
      </c>
      <c r="AY117" s="17" t="s">
        <v>138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22</v>
      </c>
      <c r="BK117" s="208">
        <f>ROUND(I117*H117,2)</f>
        <v>0</v>
      </c>
      <c r="BL117" s="17" t="s">
        <v>157</v>
      </c>
      <c r="BM117" s="207" t="s">
        <v>224</v>
      </c>
    </row>
    <row r="118" s="2" customFormat="1">
      <c r="A118" s="38"/>
      <c r="B118" s="39"/>
      <c r="C118" s="40"/>
      <c r="D118" s="209" t="s">
        <v>146</v>
      </c>
      <c r="E118" s="40"/>
      <c r="F118" s="210" t="s">
        <v>225</v>
      </c>
      <c r="G118" s="40"/>
      <c r="H118" s="40"/>
      <c r="I118" s="211"/>
      <c r="J118" s="40"/>
      <c r="K118" s="40"/>
      <c r="L118" s="44"/>
      <c r="M118" s="212"/>
      <c r="N118" s="21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146</v>
      </c>
      <c r="AU118" s="17" t="s">
        <v>84</v>
      </c>
    </row>
    <row r="119" s="13" customFormat="1">
      <c r="A119" s="13"/>
      <c r="B119" s="226"/>
      <c r="C119" s="227"/>
      <c r="D119" s="228" t="s">
        <v>194</v>
      </c>
      <c r="E119" s="229" t="s">
        <v>20</v>
      </c>
      <c r="F119" s="230" t="s">
        <v>226</v>
      </c>
      <c r="G119" s="227"/>
      <c r="H119" s="229" t="s">
        <v>20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194</v>
      </c>
      <c r="AU119" s="236" t="s">
        <v>84</v>
      </c>
      <c r="AV119" s="13" t="s">
        <v>22</v>
      </c>
      <c r="AW119" s="13" t="s">
        <v>196</v>
      </c>
      <c r="AX119" s="13" t="s">
        <v>75</v>
      </c>
      <c r="AY119" s="236" t="s">
        <v>138</v>
      </c>
    </row>
    <row r="120" s="14" customFormat="1">
      <c r="A120" s="14"/>
      <c r="B120" s="237"/>
      <c r="C120" s="238"/>
      <c r="D120" s="228" t="s">
        <v>194</v>
      </c>
      <c r="E120" s="239" t="s">
        <v>20</v>
      </c>
      <c r="F120" s="240" t="s">
        <v>227</v>
      </c>
      <c r="G120" s="238"/>
      <c r="H120" s="241">
        <v>1213.027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194</v>
      </c>
      <c r="AU120" s="247" t="s">
        <v>84</v>
      </c>
      <c r="AV120" s="14" t="s">
        <v>84</v>
      </c>
      <c r="AW120" s="14" t="s">
        <v>196</v>
      </c>
      <c r="AX120" s="14" t="s">
        <v>75</v>
      </c>
      <c r="AY120" s="247" t="s">
        <v>138</v>
      </c>
    </row>
    <row r="121" s="13" customFormat="1">
      <c r="A121" s="13"/>
      <c r="B121" s="226"/>
      <c r="C121" s="227"/>
      <c r="D121" s="228" t="s">
        <v>194</v>
      </c>
      <c r="E121" s="229" t="s">
        <v>20</v>
      </c>
      <c r="F121" s="230" t="s">
        <v>228</v>
      </c>
      <c r="G121" s="227"/>
      <c r="H121" s="229" t="s">
        <v>20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194</v>
      </c>
      <c r="AU121" s="236" t="s">
        <v>84</v>
      </c>
      <c r="AV121" s="13" t="s">
        <v>22</v>
      </c>
      <c r="AW121" s="13" t="s">
        <v>196</v>
      </c>
      <c r="AX121" s="13" t="s">
        <v>75</v>
      </c>
      <c r="AY121" s="236" t="s">
        <v>138</v>
      </c>
    </row>
    <row r="122" s="14" customFormat="1">
      <c r="A122" s="14"/>
      <c r="B122" s="237"/>
      <c r="C122" s="238"/>
      <c r="D122" s="228" t="s">
        <v>194</v>
      </c>
      <c r="E122" s="239" t="s">
        <v>20</v>
      </c>
      <c r="F122" s="240" t="s">
        <v>229</v>
      </c>
      <c r="G122" s="238"/>
      <c r="H122" s="241">
        <v>427.75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194</v>
      </c>
      <c r="AU122" s="247" t="s">
        <v>84</v>
      </c>
      <c r="AV122" s="14" t="s">
        <v>84</v>
      </c>
      <c r="AW122" s="14" t="s">
        <v>196</v>
      </c>
      <c r="AX122" s="14" t="s">
        <v>75</v>
      </c>
      <c r="AY122" s="247" t="s">
        <v>138</v>
      </c>
    </row>
    <row r="123" s="13" customFormat="1">
      <c r="A123" s="13"/>
      <c r="B123" s="226"/>
      <c r="C123" s="227"/>
      <c r="D123" s="228" t="s">
        <v>194</v>
      </c>
      <c r="E123" s="229" t="s">
        <v>20</v>
      </c>
      <c r="F123" s="230" t="s">
        <v>230</v>
      </c>
      <c r="G123" s="227"/>
      <c r="H123" s="229" t="s">
        <v>20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194</v>
      </c>
      <c r="AU123" s="236" t="s">
        <v>84</v>
      </c>
      <c r="AV123" s="13" t="s">
        <v>22</v>
      </c>
      <c r="AW123" s="13" t="s">
        <v>196</v>
      </c>
      <c r="AX123" s="13" t="s">
        <v>75</v>
      </c>
      <c r="AY123" s="236" t="s">
        <v>138</v>
      </c>
    </row>
    <row r="124" s="14" customFormat="1">
      <c r="A124" s="14"/>
      <c r="B124" s="237"/>
      <c r="C124" s="238"/>
      <c r="D124" s="228" t="s">
        <v>194</v>
      </c>
      <c r="E124" s="239" t="s">
        <v>20</v>
      </c>
      <c r="F124" s="240" t="s">
        <v>231</v>
      </c>
      <c r="G124" s="238"/>
      <c r="H124" s="241">
        <v>205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194</v>
      </c>
      <c r="AU124" s="247" t="s">
        <v>84</v>
      </c>
      <c r="AV124" s="14" t="s">
        <v>84</v>
      </c>
      <c r="AW124" s="14" t="s">
        <v>196</v>
      </c>
      <c r="AX124" s="14" t="s">
        <v>75</v>
      </c>
      <c r="AY124" s="247" t="s">
        <v>138</v>
      </c>
    </row>
    <row r="125" s="15" customFormat="1">
      <c r="A125" s="15"/>
      <c r="B125" s="248"/>
      <c r="C125" s="249"/>
      <c r="D125" s="228" t="s">
        <v>194</v>
      </c>
      <c r="E125" s="250" t="s">
        <v>20</v>
      </c>
      <c r="F125" s="251" t="s">
        <v>205</v>
      </c>
      <c r="G125" s="249"/>
      <c r="H125" s="252">
        <v>1845.777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194</v>
      </c>
      <c r="AU125" s="258" t="s">
        <v>84</v>
      </c>
      <c r="AV125" s="15" t="s">
        <v>157</v>
      </c>
      <c r="AW125" s="15" t="s">
        <v>196</v>
      </c>
      <c r="AX125" s="15" t="s">
        <v>22</v>
      </c>
      <c r="AY125" s="258" t="s">
        <v>138</v>
      </c>
    </row>
    <row r="126" s="2" customFormat="1" ht="62.7" customHeight="1">
      <c r="A126" s="38"/>
      <c r="B126" s="39"/>
      <c r="C126" s="196" t="s">
        <v>232</v>
      </c>
      <c r="D126" s="196" t="s">
        <v>139</v>
      </c>
      <c r="E126" s="197" t="s">
        <v>233</v>
      </c>
      <c r="F126" s="198" t="s">
        <v>234</v>
      </c>
      <c r="G126" s="199" t="s">
        <v>191</v>
      </c>
      <c r="H126" s="200">
        <v>580.27700000000004</v>
      </c>
      <c r="I126" s="201"/>
      <c r="J126" s="202">
        <f>ROUND(I126*H126,2)</f>
        <v>0</v>
      </c>
      <c r="K126" s="198" t="s">
        <v>143</v>
      </c>
      <c r="L126" s="44"/>
      <c r="M126" s="203" t="s">
        <v>20</v>
      </c>
      <c r="N126" s="204" t="s">
        <v>46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157</v>
      </c>
      <c r="AT126" s="207" t="s">
        <v>139</v>
      </c>
      <c r="AU126" s="207" t="s">
        <v>84</v>
      </c>
      <c r="AY126" s="17" t="s">
        <v>138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22</v>
      </c>
      <c r="BK126" s="208">
        <f>ROUND(I126*H126,2)</f>
        <v>0</v>
      </c>
      <c r="BL126" s="17" t="s">
        <v>157</v>
      </c>
      <c r="BM126" s="207" t="s">
        <v>235</v>
      </c>
    </row>
    <row r="127" s="2" customFormat="1">
      <c r="A127" s="38"/>
      <c r="B127" s="39"/>
      <c r="C127" s="40"/>
      <c r="D127" s="209" t="s">
        <v>146</v>
      </c>
      <c r="E127" s="40"/>
      <c r="F127" s="210" t="s">
        <v>236</v>
      </c>
      <c r="G127" s="40"/>
      <c r="H127" s="40"/>
      <c r="I127" s="211"/>
      <c r="J127" s="40"/>
      <c r="K127" s="40"/>
      <c r="L127" s="44"/>
      <c r="M127" s="212"/>
      <c r="N127" s="21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146</v>
      </c>
      <c r="AU127" s="17" t="s">
        <v>84</v>
      </c>
    </row>
    <row r="128" s="13" customFormat="1">
      <c r="A128" s="13"/>
      <c r="B128" s="226"/>
      <c r="C128" s="227"/>
      <c r="D128" s="228" t="s">
        <v>194</v>
      </c>
      <c r="E128" s="229" t="s">
        <v>20</v>
      </c>
      <c r="F128" s="230" t="s">
        <v>226</v>
      </c>
      <c r="G128" s="227"/>
      <c r="H128" s="229" t="s">
        <v>20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194</v>
      </c>
      <c r="AU128" s="236" t="s">
        <v>84</v>
      </c>
      <c r="AV128" s="13" t="s">
        <v>22</v>
      </c>
      <c r="AW128" s="13" t="s">
        <v>196</v>
      </c>
      <c r="AX128" s="13" t="s">
        <v>75</v>
      </c>
      <c r="AY128" s="236" t="s">
        <v>138</v>
      </c>
    </row>
    <row r="129" s="14" customFormat="1">
      <c r="A129" s="14"/>
      <c r="B129" s="237"/>
      <c r="C129" s="238"/>
      <c r="D129" s="228" t="s">
        <v>194</v>
      </c>
      <c r="E129" s="239" t="s">
        <v>20</v>
      </c>
      <c r="F129" s="240" t="s">
        <v>227</v>
      </c>
      <c r="G129" s="238"/>
      <c r="H129" s="241">
        <v>1213.027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194</v>
      </c>
      <c r="AU129" s="247" t="s">
        <v>84</v>
      </c>
      <c r="AV129" s="14" t="s">
        <v>84</v>
      </c>
      <c r="AW129" s="14" t="s">
        <v>196</v>
      </c>
      <c r="AX129" s="14" t="s">
        <v>75</v>
      </c>
      <c r="AY129" s="247" t="s">
        <v>138</v>
      </c>
    </row>
    <row r="130" s="13" customFormat="1">
      <c r="A130" s="13"/>
      <c r="B130" s="226"/>
      <c r="C130" s="227"/>
      <c r="D130" s="228" t="s">
        <v>194</v>
      </c>
      <c r="E130" s="229" t="s">
        <v>20</v>
      </c>
      <c r="F130" s="230" t="s">
        <v>228</v>
      </c>
      <c r="G130" s="227"/>
      <c r="H130" s="229" t="s">
        <v>20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194</v>
      </c>
      <c r="AU130" s="236" t="s">
        <v>84</v>
      </c>
      <c r="AV130" s="13" t="s">
        <v>22</v>
      </c>
      <c r="AW130" s="13" t="s">
        <v>196</v>
      </c>
      <c r="AX130" s="13" t="s">
        <v>75</v>
      </c>
      <c r="AY130" s="236" t="s">
        <v>138</v>
      </c>
    </row>
    <row r="131" s="14" customFormat="1">
      <c r="A131" s="14"/>
      <c r="B131" s="237"/>
      <c r="C131" s="238"/>
      <c r="D131" s="228" t="s">
        <v>194</v>
      </c>
      <c r="E131" s="239" t="s">
        <v>20</v>
      </c>
      <c r="F131" s="240" t="s">
        <v>237</v>
      </c>
      <c r="G131" s="238"/>
      <c r="H131" s="241">
        <v>-427.75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194</v>
      </c>
      <c r="AU131" s="247" t="s">
        <v>84</v>
      </c>
      <c r="AV131" s="14" t="s">
        <v>84</v>
      </c>
      <c r="AW131" s="14" t="s">
        <v>196</v>
      </c>
      <c r="AX131" s="14" t="s">
        <v>75</v>
      </c>
      <c r="AY131" s="247" t="s">
        <v>138</v>
      </c>
    </row>
    <row r="132" s="13" customFormat="1">
      <c r="A132" s="13"/>
      <c r="B132" s="226"/>
      <c r="C132" s="227"/>
      <c r="D132" s="228" t="s">
        <v>194</v>
      </c>
      <c r="E132" s="229" t="s">
        <v>20</v>
      </c>
      <c r="F132" s="230" t="s">
        <v>230</v>
      </c>
      <c r="G132" s="227"/>
      <c r="H132" s="229" t="s">
        <v>20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194</v>
      </c>
      <c r="AU132" s="236" t="s">
        <v>84</v>
      </c>
      <c r="AV132" s="13" t="s">
        <v>22</v>
      </c>
      <c r="AW132" s="13" t="s">
        <v>196</v>
      </c>
      <c r="AX132" s="13" t="s">
        <v>75</v>
      </c>
      <c r="AY132" s="236" t="s">
        <v>138</v>
      </c>
    </row>
    <row r="133" s="14" customFormat="1">
      <c r="A133" s="14"/>
      <c r="B133" s="237"/>
      <c r="C133" s="238"/>
      <c r="D133" s="228" t="s">
        <v>194</v>
      </c>
      <c r="E133" s="239" t="s">
        <v>20</v>
      </c>
      <c r="F133" s="240" t="s">
        <v>238</v>
      </c>
      <c r="G133" s="238"/>
      <c r="H133" s="241">
        <v>-205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194</v>
      </c>
      <c r="AU133" s="247" t="s">
        <v>84</v>
      </c>
      <c r="AV133" s="14" t="s">
        <v>84</v>
      </c>
      <c r="AW133" s="14" t="s">
        <v>196</v>
      </c>
      <c r="AX133" s="14" t="s">
        <v>75</v>
      </c>
      <c r="AY133" s="247" t="s">
        <v>138</v>
      </c>
    </row>
    <row r="134" s="15" customFormat="1">
      <c r="A134" s="15"/>
      <c r="B134" s="248"/>
      <c r="C134" s="249"/>
      <c r="D134" s="228" t="s">
        <v>194</v>
      </c>
      <c r="E134" s="250" t="s">
        <v>20</v>
      </c>
      <c r="F134" s="251" t="s">
        <v>205</v>
      </c>
      <c r="G134" s="249"/>
      <c r="H134" s="252">
        <v>580.27700000000004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8" t="s">
        <v>194</v>
      </c>
      <c r="AU134" s="258" t="s">
        <v>84</v>
      </c>
      <c r="AV134" s="15" t="s">
        <v>157</v>
      </c>
      <c r="AW134" s="15" t="s">
        <v>196</v>
      </c>
      <c r="AX134" s="15" t="s">
        <v>22</v>
      </c>
      <c r="AY134" s="258" t="s">
        <v>138</v>
      </c>
    </row>
    <row r="135" s="2" customFormat="1" ht="66.75" customHeight="1">
      <c r="A135" s="38"/>
      <c r="B135" s="39"/>
      <c r="C135" s="196" t="s">
        <v>27</v>
      </c>
      <c r="D135" s="196" t="s">
        <v>139</v>
      </c>
      <c r="E135" s="197" t="s">
        <v>239</v>
      </c>
      <c r="F135" s="198" t="s">
        <v>240</v>
      </c>
      <c r="G135" s="199" t="s">
        <v>191</v>
      </c>
      <c r="H135" s="200">
        <v>1160.5540000000001</v>
      </c>
      <c r="I135" s="201"/>
      <c r="J135" s="202">
        <f>ROUND(I135*H135,2)</f>
        <v>0</v>
      </c>
      <c r="K135" s="198" t="s">
        <v>143</v>
      </c>
      <c r="L135" s="44"/>
      <c r="M135" s="203" t="s">
        <v>20</v>
      </c>
      <c r="N135" s="204" t="s">
        <v>46</v>
      </c>
      <c r="O135" s="8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157</v>
      </c>
      <c r="AT135" s="207" t="s">
        <v>139</v>
      </c>
      <c r="AU135" s="207" t="s">
        <v>84</v>
      </c>
      <c r="AY135" s="17" t="s">
        <v>138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22</v>
      </c>
      <c r="BK135" s="208">
        <f>ROUND(I135*H135,2)</f>
        <v>0</v>
      </c>
      <c r="BL135" s="17" t="s">
        <v>157</v>
      </c>
      <c r="BM135" s="207" t="s">
        <v>241</v>
      </c>
    </row>
    <row r="136" s="2" customFormat="1">
      <c r="A136" s="38"/>
      <c r="B136" s="39"/>
      <c r="C136" s="40"/>
      <c r="D136" s="209" t="s">
        <v>146</v>
      </c>
      <c r="E136" s="40"/>
      <c r="F136" s="210" t="s">
        <v>242</v>
      </c>
      <c r="G136" s="40"/>
      <c r="H136" s="40"/>
      <c r="I136" s="211"/>
      <c r="J136" s="40"/>
      <c r="K136" s="40"/>
      <c r="L136" s="44"/>
      <c r="M136" s="212"/>
      <c r="N136" s="21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146</v>
      </c>
      <c r="AU136" s="17" t="s">
        <v>84</v>
      </c>
    </row>
    <row r="137" s="14" customFormat="1">
      <c r="A137" s="14"/>
      <c r="B137" s="237"/>
      <c r="C137" s="238"/>
      <c r="D137" s="228" t="s">
        <v>194</v>
      </c>
      <c r="E137" s="239" t="s">
        <v>20</v>
      </c>
      <c r="F137" s="240" t="s">
        <v>243</v>
      </c>
      <c r="G137" s="238"/>
      <c r="H137" s="241">
        <v>1160.5540000000001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194</v>
      </c>
      <c r="AU137" s="247" t="s">
        <v>84</v>
      </c>
      <c r="AV137" s="14" t="s">
        <v>84</v>
      </c>
      <c r="AW137" s="14" t="s">
        <v>196</v>
      </c>
      <c r="AX137" s="14" t="s">
        <v>75</v>
      </c>
      <c r="AY137" s="247" t="s">
        <v>138</v>
      </c>
    </row>
    <row r="138" s="2" customFormat="1" ht="44.25" customHeight="1">
      <c r="A138" s="38"/>
      <c r="B138" s="39"/>
      <c r="C138" s="196" t="s">
        <v>244</v>
      </c>
      <c r="D138" s="196" t="s">
        <v>139</v>
      </c>
      <c r="E138" s="197" t="s">
        <v>245</v>
      </c>
      <c r="F138" s="198" t="s">
        <v>246</v>
      </c>
      <c r="G138" s="199" t="s">
        <v>247</v>
      </c>
      <c r="H138" s="200">
        <v>1044.499</v>
      </c>
      <c r="I138" s="201"/>
      <c r="J138" s="202">
        <f>ROUND(I138*H138,2)</f>
        <v>0</v>
      </c>
      <c r="K138" s="198" t="s">
        <v>143</v>
      </c>
      <c r="L138" s="44"/>
      <c r="M138" s="203" t="s">
        <v>20</v>
      </c>
      <c r="N138" s="204" t="s">
        <v>46</v>
      </c>
      <c r="O138" s="8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157</v>
      </c>
      <c r="AT138" s="207" t="s">
        <v>139</v>
      </c>
      <c r="AU138" s="207" t="s">
        <v>84</v>
      </c>
      <c r="AY138" s="17" t="s">
        <v>138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22</v>
      </c>
      <c r="BK138" s="208">
        <f>ROUND(I138*H138,2)</f>
        <v>0</v>
      </c>
      <c r="BL138" s="17" t="s">
        <v>157</v>
      </c>
      <c r="BM138" s="207" t="s">
        <v>248</v>
      </c>
    </row>
    <row r="139" s="2" customFormat="1">
      <c r="A139" s="38"/>
      <c r="B139" s="39"/>
      <c r="C139" s="40"/>
      <c r="D139" s="209" t="s">
        <v>146</v>
      </c>
      <c r="E139" s="40"/>
      <c r="F139" s="210" t="s">
        <v>249</v>
      </c>
      <c r="G139" s="40"/>
      <c r="H139" s="40"/>
      <c r="I139" s="211"/>
      <c r="J139" s="40"/>
      <c r="K139" s="40"/>
      <c r="L139" s="44"/>
      <c r="M139" s="212"/>
      <c r="N139" s="21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146</v>
      </c>
      <c r="AU139" s="17" t="s">
        <v>84</v>
      </c>
    </row>
    <row r="140" s="14" customFormat="1">
      <c r="A140" s="14"/>
      <c r="B140" s="237"/>
      <c r="C140" s="238"/>
      <c r="D140" s="228" t="s">
        <v>194</v>
      </c>
      <c r="E140" s="239" t="s">
        <v>20</v>
      </c>
      <c r="F140" s="240" t="s">
        <v>250</v>
      </c>
      <c r="G140" s="238"/>
      <c r="H140" s="241">
        <v>1044.4986000000001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194</v>
      </c>
      <c r="AU140" s="247" t="s">
        <v>84</v>
      </c>
      <c r="AV140" s="14" t="s">
        <v>84</v>
      </c>
      <c r="AW140" s="14" t="s">
        <v>196</v>
      </c>
      <c r="AX140" s="14" t="s">
        <v>22</v>
      </c>
      <c r="AY140" s="247" t="s">
        <v>138</v>
      </c>
    </row>
    <row r="141" s="2" customFormat="1" ht="44.25" customHeight="1">
      <c r="A141" s="38"/>
      <c r="B141" s="39"/>
      <c r="C141" s="196" t="s">
        <v>251</v>
      </c>
      <c r="D141" s="196" t="s">
        <v>139</v>
      </c>
      <c r="E141" s="197" t="s">
        <v>252</v>
      </c>
      <c r="F141" s="198" t="s">
        <v>253</v>
      </c>
      <c r="G141" s="199" t="s">
        <v>191</v>
      </c>
      <c r="H141" s="200">
        <v>17</v>
      </c>
      <c r="I141" s="201"/>
      <c r="J141" s="202">
        <f>ROUND(I141*H141,2)</f>
        <v>0</v>
      </c>
      <c r="K141" s="198" t="s">
        <v>143</v>
      </c>
      <c r="L141" s="44"/>
      <c r="M141" s="203" t="s">
        <v>20</v>
      </c>
      <c r="N141" s="204" t="s">
        <v>46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157</v>
      </c>
      <c r="AT141" s="207" t="s">
        <v>139</v>
      </c>
      <c r="AU141" s="207" t="s">
        <v>84</v>
      </c>
      <c r="AY141" s="17" t="s">
        <v>138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22</v>
      </c>
      <c r="BK141" s="208">
        <f>ROUND(I141*H141,2)</f>
        <v>0</v>
      </c>
      <c r="BL141" s="17" t="s">
        <v>157</v>
      </c>
      <c r="BM141" s="207" t="s">
        <v>254</v>
      </c>
    </row>
    <row r="142" s="2" customFormat="1">
      <c r="A142" s="38"/>
      <c r="B142" s="39"/>
      <c r="C142" s="40"/>
      <c r="D142" s="209" t="s">
        <v>146</v>
      </c>
      <c r="E142" s="40"/>
      <c r="F142" s="210" t="s">
        <v>255</v>
      </c>
      <c r="G142" s="40"/>
      <c r="H142" s="40"/>
      <c r="I142" s="211"/>
      <c r="J142" s="40"/>
      <c r="K142" s="40"/>
      <c r="L142" s="44"/>
      <c r="M142" s="212"/>
      <c r="N142" s="21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146</v>
      </c>
      <c r="AU142" s="17" t="s">
        <v>84</v>
      </c>
    </row>
    <row r="143" s="13" customFormat="1">
      <c r="A143" s="13"/>
      <c r="B143" s="226"/>
      <c r="C143" s="227"/>
      <c r="D143" s="228" t="s">
        <v>194</v>
      </c>
      <c r="E143" s="229" t="s">
        <v>20</v>
      </c>
      <c r="F143" s="230" t="s">
        <v>256</v>
      </c>
      <c r="G143" s="227"/>
      <c r="H143" s="229" t="s">
        <v>20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194</v>
      </c>
      <c r="AU143" s="236" t="s">
        <v>84</v>
      </c>
      <c r="AV143" s="13" t="s">
        <v>22</v>
      </c>
      <c r="AW143" s="13" t="s">
        <v>196</v>
      </c>
      <c r="AX143" s="13" t="s">
        <v>75</v>
      </c>
      <c r="AY143" s="236" t="s">
        <v>138</v>
      </c>
    </row>
    <row r="144" s="13" customFormat="1">
      <c r="A144" s="13"/>
      <c r="B144" s="226"/>
      <c r="C144" s="227"/>
      <c r="D144" s="228" t="s">
        <v>194</v>
      </c>
      <c r="E144" s="229" t="s">
        <v>20</v>
      </c>
      <c r="F144" s="230" t="s">
        <v>202</v>
      </c>
      <c r="G144" s="227"/>
      <c r="H144" s="229" t="s">
        <v>20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194</v>
      </c>
      <c r="AU144" s="236" t="s">
        <v>84</v>
      </c>
      <c r="AV144" s="13" t="s">
        <v>22</v>
      </c>
      <c r="AW144" s="13" t="s">
        <v>196</v>
      </c>
      <c r="AX144" s="13" t="s">
        <v>75</v>
      </c>
      <c r="AY144" s="236" t="s">
        <v>138</v>
      </c>
    </row>
    <row r="145" s="14" customFormat="1">
      <c r="A145" s="14"/>
      <c r="B145" s="237"/>
      <c r="C145" s="238"/>
      <c r="D145" s="228" t="s">
        <v>194</v>
      </c>
      <c r="E145" s="239" t="s">
        <v>20</v>
      </c>
      <c r="F145" s="240" t="s">
        <v>257</v>
      </c>
      <c r="G145" s="238"/>
      <c r="H145" s="241">
        <v>14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194</v>
      </c>
      <c r="AU145" s="247" t="s">
        <v>84</v>
      </c>
      <c r="AV145" s="14" t="s">
        <v>84</v>
      </c>
      <c r="AW145" s="14" t="s">
        <v>196</v>
      </c>
      <c r="AX145" s="14" t="s">
        <v>75</v>
      </c>
      <c r="AY145" s="247" t="s">
        <v>138</v>
      </c>
    </row>
    <row r="146" s="14" customFormat="1">
      <c r="A146" s="14"/>
      <c r="B146" s="237"/>
      <c r="C146" s="238"/>
      <c r="D146" s="228" t="s">
        <v>194</v>
      </c>
      <c r="E146" s="239" t="s">
        <v>20</v>
      </c>
      <c r="F146" s="240" t="s">
        <v>258</v>
      </c>
      <c r="G146" s="238"/>
      <c r="H146" s="241">
        <v>3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194</v>
      </c>
      <c r="AU146" s="247" t="s">
        <v>84</v>
      </c>
      <c r="AV146" s="14" t="s">
        <v>84</v>
      </c>
      <c r="AW146" s="14" t="s">
        <v>196</v>
      </c>
      <c r="AX146" s="14" t="s">
        <v>75</v>
      </c>
      <c r="AY146" s="247" t="s">
        <v>138</v>
      </c>
    </row>
    <row r="147" s="15" customFormat="1">
      <c r="A147" s="15"/>
      <c r="B147" s="248"/>
      <c r="C147" s="249"/>
      <c r="D147" s="228" t="s">
        <v>194</v>
      </c>
      <c r="E147" s="250" t="s">
        <v>20</v>
      </c>
      <c r="F147" s="251" t="s">
        <v>205</v>
      </c>
      <c r="G147" s="249"/>
      <c r="H147" s="252">
        <v>17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194</v>
      </c>
      <c r="AU147" s="258" t="s">
        <v>84</v>
      </c>
      <c r="AV147" s="15" t="s">
        <v>157</v>
      </c>
      <c r="AW147" s="15" t="s">
        <v>196</v>
      </c>
      <c r="AX147" s="15" t="s">
        <v>22</v>
      </c>
      <c r="AY147" s="258" t="s">
        <v>138</v>
      </c>
    </row>
    <row r="148" s="2" customFormat="1" ht="44.25" customHeight="1">
      <c r="A148" s="38"/>
      <c r="B148" s="39"/>
      <c r="C148" s="196" t="s">
        <v>259</v>
      </c>
      <c r="D148" s="196" t="s">
        <v>139</v>
      </c>
      <c r="E148" s="197" t="s">
        <v>260</v>
      </c>
      <c r="F148" s="198" t="s">
        <v>261</v>
      </c>
      <c r="G148" s="199" t="s">
        <v>191</v>
      </c>
      <c r="H148" s="200">
        <v>615.75</v>
      </c>
      <c r="I148" s="201"/>
      <c r="J148" s="202">
        <f>ROUND(I148*H148,2)</f>
        <v>0</v>
      </c>
      <c r="K148" s="198" t="s">
        <v>143</v>
      </c>
      <c r="L148" s="44"/>
      <c r="M148" s="203" t="s">
        <v>20</v>
      </c>
      <c r="N148" s="204" t="s">
        <v>46</v>
      </c>
      <c r="O148" s="84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7" t="s">
        <v>157</v>
      </c>
      <c r="AT148" s="207" t="s">
        <v>139</v>
      </c>
      <c r="AU148" s="207" t="s">
        <v>84</v>
      </c>
      <c r="AY148" s="17" t="s">
        <v>138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22</v>
      </c>
      <c r="BK148" s="208">
        <f>ROUND(I148*H148,2)</f>
        <v>0</v>
      </c>
      <c r="BL148" s="17" t="s">
        <v>157</v>
      </c>
      <c r="BM148" s="207" t="s">
        <v>262</v>
      </c>
    </row>
    <row r="149" s="2" customFormat="1">
      <c r="A149" s="38"/>
      <c r="B149" s="39"/>
      <c r="C149" s="40"/>
      <c r="D149" s="209" t="s">
        <v>146</v>
      </c>
      <c r="E149" s="40"/>
      <c r="F149" s="210" t="s">
        <v>263</v>
      </c>
      <c r="G149" s="40"/>
      <c r="H149" s="40"/>
      <c r="I149" s="211"/>
      <c r="J149" s="40"/>
      <c r="K149" s="40"/>
      <c r="L149" s="44"/>
      <c r="M149" s="212"/>
      <c r="N149" s="21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146</v>
      </c>
      <c r="AU149" s="17" t="s">
        <v>84</v>
      </c>
    </row>
    <row r="150" s="13" customFormat="1">
      <c r="A150" s="13"/>
      <c r="B150" s="226"/>
      <c r="C150" s="227"/>
      <c r="D150" s="228" t="s">
        <v>194</v>
      </c>
      <c r="E150" s="229" t="s">
        <v>20</v>
      </c>
      <c r="F150" s="230" t="s">
        <v>256</v>
      </c>
      <c r="G150" s="227"/>
      <c r="H150" s="229" t="s">
        <v>20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194</v>
      </c>
      <c r="AU150" s="236" t="s">
        <v>84</v>
      </c>
      <c r="AV150" s="13" t="s">
        <v>22</v>
      </c>
      <c r="AW150" s="13" t="s">
        <v>196</v>
      </c>
      <c r="AX150" s="13" t="s">
        <v>75</v>
      </c>
      <c r="AY150" s="236" t="s">
        <v>138</v>
      </c>
    </row>
    <row r="151" s="13" customFormat="1">
      <c r="A151" s="13"/>
      <c r="B151" s="226"/>
      <c r="C151" s="227"/>
      <c r="D151" s="228" t="s">
        <v>194</v>
      </c>
      <c r="E151" s="229" t="s">
        <v>20</v>
      </c>
      <c r="F151" s="230" t="s">
        <v>211</v>
      </c>
      <c r="G151" s="227"/>
      <c r="H151" s="229" t="s">
        <v>20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194</v>
      </c>
      <c r="AU151" s="236" t="s">
        <v>84</v>
      </c>
      <c r="AV151" s="13" t="s">
        <v>22</v>
      </c>
      <c r="AW151" s="13" t="s">
        <v>196</v>
      </c>
      <c r="AX151" s="13" t="s">
        <v>75</v>
      </c>
      <c r="AY151" s="236" t="s">
        <v>138</v>
      </c>
    </row>
    <row r="152" s="14" customFormat="1">
      <c r="A152" s="14"/>
      <c r="B152" s="237"/>
      <c r="C152" s="238"/>
      <c r="D152" s="228" t="s">
        <v>194</v>
      </c>
      <c r="E152" s="239" t="s">
        <v>20</v>
      </c>
      <c r="F152" s="240" t="s">
        <v>212</v>
      </c>
      <c r="G152" s="238"/>
      <c r="H152" s="241">
        <v>410.75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194</v>
      </c>
      <c r="AU152" s="247" t="s">
        <v>84</v>
      </c>
      <c r="AV152" s="14" t="s">
        <v>84</v>
      </c>
      <c r="AW152" s="14" t="s">
        <v>196</v>
      </c>
      <c r="AX152" s="14" t="s">
        <v>75</v>
      </c>
      <c r="AY152" s="247" t="s">
        <v>138</v>
      </c>
    </row>
    <row r="153" s="13" customFormat="1">
      <c r="A153" s="13"/>
      <c r="B153" s="226"/>
      <c r="C153" s="227"/>
      <c r="D153" s="228" t="s">
        <v>194</v>
      </c>
      <c r="E153" s="229" t="s">
        <v>20</v>
      </c>
      <c r="F153" s="230" t="s">
        <v>230</v>
      </c>
      <c r="G153" s="227"/>
      <c r="H153" s="229" t="s">
        <v>20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194</v>
      </c>
      <c r="AU153" s="236" t="s">
        <v>84</v>
      </c>
      <c r="AV153" s="13" t="s">
        <v>22</v>
      </c>
      <c r="AW153" s="13" t="s">
        <v>196</v>
      </c>
      <c r="AX153" s="13" t="s">
        <v>75</v>
      </c>
      <c r="AY153" s="236" t="s">
        <v>138</v>
      </c>
    </row>
    <row r="154" s="14" customFormat="1">
      <c r="A154" s="14"/>
      <c r="B154" s="237"/>
      <c r="C154" s="238"/>
      <c r="D154" s="228" t="s">
        <v>194</v>
      </c>
      <c r="E154" s="239" t="s">
        <v>20</v>
      </c>
      <c r="F154" s="240" t="s">
        <v>231</v>
      </c>
      <c r="G154" s="238"/>
      <c r="H154" s="241">
        <v>205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194</v>
      </c>
      <c r="AU154" s="247" t="s">
        <v>84</v>
      </c>
      <c r="AV154" s="14" t="s">
        <v>84</v>
      </c>
      <c r="AW154" s="14" t="s">
        <v>196</v>
      </c>
      <c r="AX154" s="14" t="s">
        <v>75</v>
      </c>
      <c r="AY154" s="247" t="s">
        <v>138</v>
      </c>
    </row>
    <row r="155" s="15" customFormat="1">
      <c r="A155" s="15"/>
      <c r="B155" s="248"/>
      <c r="C155" s="249"/>
      <c r="D155" s="228" t="s">
        <v>194</v>
      </c>
      <c r="E155" s="250" t="s">
        <v>20</v>
      </c>
      <c r="F155" s="251" t="s">
        <v>205</v>
      </c>
      <c r="G155" s="249"/>
      <c r="H155" s="252">
        <v>615.75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8" t="s">
        <v>194</v>
      </c>
      <c r="AU155" s="258" t="s">
        <v>84</v>
      </c>
      <c r="AV155" s="15" t="s">
        <v>157</v>
      </c>
      <c r="AW155" s="15" t="s">
        <v>196</v>
      </c>
      <c r="AX155" s="15" t="s">
        <v>22</v>
      </c>
      <c r="AY155" s="258" t="s">
        <v>138</v>
      </c>
    </row>
    <row r="156" s="2" customFormat="1" ht="33" customHeight="1">
      <c r="A156" s="38"/>
      <c r="B156" s="39"/>
      <c r="C156" s="196" t="s">
        <v>264</v>
      </c>
      <c r="D156" s="196" t="s">
        <v>139</v>
      </c>
      <c r="E156" s="197" t="s">
        <v>265</v>
      </c>
      <c r="F156" s="198" t="s">
        <v>266</v>
      </c>
      <c r="G156" s="199" t="s">
        <v>186</v>
      </c>
      <c r="H156" s="200">
        <v>1643</v>
      </c>
      <c r="I156" s="201"/>
      <c r="J156" s="202">
        <f>ROUND(I156*H156,2)</f>
        <v>0</v>
      </c>
      <c r="K156" s="198" t="s">
        <v>143</v>
      </c>
      <c r="L156" s="44"/>
      <c r="M156" s="203" t="s">
        <v>20</v>
      </c>
      <c r="N156" s="204" t="s">
        <v>46</v>
      </c>
      <c r="O156" s="84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157</v>
      </c>
      <c r="AT156" s="207" t="s">
        <v>139</v>
      </c>
      <c r="AU156" s="207" t="s">
        <v>84</v>
      </c>
      <c r="AY156" s="17" t="s">
        <v>138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22</v>
      </c>
      <c r="BK156" s="208">
        <f>ROUND(I156*H156,2)</f>
        <v>0</v>
      </c>
      <c r="BL156" s="17" t="s">
        <v>157</v>
      </c>
      <c r="BM156" s="207" t="s">
        <v>267</v>
      </c>
    </row>
    <row r="157" s="2" customFormat="1">
      <c r="A157" s="38"/>
      <c r="B157" s="39"/>
      <c r="C157" s="40"/>
      <c r="D157" s="209" t="s">
        <v>146</v>
      </c>
      <c r="E157" s="40"/>
      <c r="F157" s="210" t="s">
        <v>268</v>
      </c>
      <c r="G157" s="40"/>
      <c r="H157" s="40"/>
      <c r="I157" s="211"/>
      <c r="J157" s="40"/>
      <c r="K157" s="40"/>
      <c r="L157" s="44"/>
      <c r="M157" s="212"/>
      <c r="N157" s="21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146</v>
      </c>
      <c r="AU157" s="17" t="s">
        <v>84</v>
      </c>
    </row>
    <row r="158" s="11" customFormat="1" ht="22.8" customHeight="1">
      <c r="A158" s="11"/>
      <c r="B158" s="182"/>
      <c r="C158" s="183"/>
      <c r="D158" s="184" t="s">
        <v>74</v>
      </c>
      <c r="E158" s="224" t="s">
        <v>84</v>
      </c>
      <c r="F158" s="224" t="s">
        <v>269</v>
      </c>
      <c r="G158" s="183"/>
      <c r="H158" s="183"/>
      <c r="I158" s="186"/>
      <c r="J158" s="225">
        <f>BK158</f>
        <v>0</v>
      </c>
      <c r="K158" s="183"/>
      <c r="L158" s="188"/>
      <c r="M158" s="189"/>
      <c r="N158" s="190"/>
      <c r="O158" s="190"/>
      <c r="P158" s="191">
        <f>SUM(P159:P186)</f>
        <v>0</v>
      </c>
      <c r="Q158" s="190"/>
      <c r="R158" s="191">
        <f>SUM(R159:R186)</f>
        <v>1.6589150799999999</v>
      </c>
      <c r="S158" s="190"/>
      <c r="T158" s="192">
        <f>SUM(T159:T186)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193" t="s">
        <v>22</v>
      </c>
      <c r="AT158" s="194" t="s">
        <v>74</v>
      </c>
      <c r="AU158" s="194" t="s">
        <v>22</v>
      </c>
      <c r="AY158" s="193" t="s">
        <v>138</v>
      </c>
      <c r="BK158" s="195">
        <f>SUM(BK159:BK186)</f>
        <v>0</v>
      </c>
    </row>
    <row r="159" s="2" customFormat="1" ht="44.25" customHeight="1">
      <c r="A159" s="38"/>
      <c r="B159" s="39"/>
      <c r="C159" s="196" t="s">
        <v>8</v>
      </c>
      <c r="D159" s="196" t="s">
        <v>139</v>
      </c>
      <c r="E159" s="197" t="s">
        <v>270</v>
      </c>
      <c r="F159" s="198" t="s">
        <v>271</v>
      </c>
      <c r="G159" s="199" t="s">
        <v>191</v>
      </c>
      <c r="H159" s="200">
        <v>78.787000000000006</v>
      </c>
      <c r="I159" s="201"/>
      <c r="J159" s="202">
        <f>ROUND(I159*H159,2)</f>
        <v>0</v>
      </c>
      <c r="K159" s="198" t="s">
        <v>143</v>
      </c>
      <c r="L159" s="44"/>
      <c r="M159" s="203" t="s">
        <v>20</v>
      </c>
      <c r="N159" s="204" t="s">
        <v>46</v>
      </c>
      <c r="O159" s="84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7" t="s">
        <v>157</v>
      </c>
      <c r="AT159" s="207" t="s">
        <v>139</v>
      </c>
      <c r="AU159" s="207" t="s">
        <v>84</v>
      </c>
      <c r="AY159" s="17" t="s">
        <v>138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7" t="s">
        <v>22</v>
      </c>
      <c r="BK159" s="208">
        <f>ROUND(I159*H159,2)</f>
        <v>0</v>
      </c>
      <c r="BL159" s="17" t="s">
        <v>157</v>
      </c>
      <c r="BM159" s="207" t="s">
        <v>272</v>
      </c>
    </row>
    <row r="160" s="2" customFormat="1">
      <c r="A160" s="38"/>
      <c r="B160" s="39"/>
      <c r="C160" s="40"/>
      <c r="D160" s="209" t="s">
        <v>146</v>
      </c>
      <c r="E160" s="40"/>
      <c r="F160" s="210" t="s">
        <v>273</v>
      </c>
      <c r="G160" s="40"/>
      <c r="H160" s="40"/>
      <c r="I160" s="211"/>
      <c r="J160" s="40"/>
      <c r="K160" s="40"/>
      <c r="L160" s="44"/>
      <c r="M160" s="212"/>
      <c r="N160" s="21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146</v>
      </c>
      <c r="AU160" s="17" t="s">
        <v>84</v>
      </c>
    </row>
    <row r="161" s="13" customFormat="1">
      <c r="A161" s="13"/>
      <c r="B161" s="226"/>
      <c r="C161" s="227"/>
      <c r="D161" s="228" t="s">
        <v>194</v>
      </c>
      <c r="E161" s="229" t="s">
        <v>20</v>
      </c>
      <c r="F161" s="230" t="s">
        <v>218</v>
      </c>
      <c r="G161" s="227"/>
      <c r="H161" s="229" t="s">
        <v>20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194</v>
      </c>
      <c r="AU161" s="236" t="s">
        <v>84</v>
      </c>
      <c r="AV161" s="13" t="s">
        <v>22</v>
      </c>
      <c r="AW161" s="13" t="s">
        <v>196</v>
      </c>
      <c r="AX161" s="13" t="s">
        <v>75</v>
      </c>
      <c r="AY161" s="236" t="s">
        <v>138</v>
      </c>
    </row>
    <row r="162" s="14" customFormat="1">
      <c r="A162" s="14"/>
      <c r="B162" s="237"/>
      <c r="C162" s="238"/>
      <c r="D162" s="228" t="s">
        <v>194</v>
      </c>
      <c r="E162" s="239" t="s">
        <v>20</v>
      </c>
      <c r="F162" s="240" t="s">
        <v>219</v>
      </c>
      <c r="G162" s="238"/>
      <c r="H162" s="241">
        <v>40.726799999999997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194</v>
      </c>
      <c r="AU162" s="247" t="s">
        <v>84</v>
      </c>
      <c r="AV162" s="14" t="s">
        <v>84</v>
      </c>
      <c r="AW162" s="14" t="s">
        <v>196</v>
      </c>
      <c r="AX162" s="14" t="s">
        <v>75</v>
      </c>
      <c r="AY162" s="247" t="s">
        <v>138</v>
      </c>
    </row>
    <row r="163" s="14" customFormat="1">
      <c r="A163" s="14"/>
      <c r="B163" s="237"/>
      <c r="C163" s="238"/>
      <c r="D163" s="228" t="s">
        <v>194</v>
      </c>
      <c r="E163" s="239" t="s">
        <v>20</v>
      </c>
      <c r="F163" s="240" t="s">
        <v>220</v>
      </c>
      <c r="G163" s="238"/>
      <c r="H163" s="241">
        <v>21.059999999999999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194</v>
      </c>
      <c r="AU163" s="247" t="s">
        <v>84</v>
      </c>
      <c r="AV163" s="14" t="s">
        <v>84</v>
      </c>
      <c r="AW163" s="14" t="s">
        <v>196</v>
      </c>
      <c r="AX163" s="14" t="s">
        <v>75</v>
      </c>
      <c r="AY163" s="247" t="s">
        <v>138</v>
      </c>
    </row>
    <row r="164" s="13" customFormat="1">
      <c r="A164" s="13"/>
      <c r="B164" s="226"/>
      <c r="C164" s="227"/>
      <c r="D164" s="228" t="s">
        <v>194</v>
      </c>
      <c r="E164" s="229" t="s">
        <v>20</v>
      </c>
      <c r="F164" s="230" t="s">
        <v>202</v>
      </c>
      <c r="G164" s="227"/>
      <c r="H164" s="229" t="s">
        <v>20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194</v>
      </c>
      <c r="AU164" s="236" t="s">
        <v>84</v>
      </c>
      <c r="AV164" s="13" t="s">
        <v>22</v>
      </c>
      <c r="AW164" s="13" t="s">
        <v>196</v>
      </c>
      <c r="AX164" s="13" t="s">
        <v>75</v>
      </c>
      <c r="AY164" s="236" t="s">
        <v>138</v>
      </c>
    </row>
    <row r="165" s="14" customFormat="1">
      <c r="A165" s="14"/>
      <c r="B165" s="237"/>
      <c r="C165" s="238"/>
      <c r="D165" s="228" t="s">
        <v>194</v>
      </c>
      <c r="E165" s="239" t="s">
        <v>20</v>
      </c>
      <c r="F165" s="240" t="s">
        <v>257</v>
      </c>
      <c r="G165" s="238"/>
      <c r="H165" s="241">
        <v>14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194</v>
      </c>
      <c r="AU165" s="247" t="s">
        <v>84</v>
      </c>
      <c r="AV165" s="14" t="s">
        <v>84</v>
      </c>
      <c r="AW165" s="14" t="s">
        <v>196</v>
      </c>
      <c r="AX165" s="14" t="s">
        <v>75</v>
      </c>
      <c r="AY165" s="247" t="s">
        <v>138</v>
      </c>
    </row>
    <row r="166" s="14" customFormat="1">
      <c r="A166" s="14"/>
      <c r="B166" s="237"/>
      <c r="C166" s="238"/>
      <c r="D166" s="228" t="s">
        <v>194</v>
      </c>
      <c r="E166" s="239" t="s">
        <v>20</v>
      </c>
      <c r="F166" s="240" t="s">
        <v>258</v>
      </c>
      <c r="G166" s="238"/>
      <c r="H166" s="241">
        <v>3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194</v>
      </c>
      <c r="AU166" s="247" t="s">
        <v>84</v>
      </c>
      <c r="AV166" s="14" t="s">
        <v>84</v>
      </c>
      <c r="AW166" s="14" t="s">
        <v>196</v>
      </c>
      <c r="AX166" s="14" t="s">
        <v>75</v>
      </c>
      <c r="AY166" s="247" t="s">
        <v>138</v>
      </c>
    </row>
    <row r="167" s="15" customFormat="1">
      <c r="A167" s="15"/>
      <c r="B167" s="248"/>
      <c r="C167" s="249"/>
      <c r="D167" s="228" t="s">
        <v>194</v>
      </c>
      <c r="E167" s="250" t="s">
        <v>20</v>
      </c>
      <c r="F167" s="251" t="s">
        <v>205</v>
      </c>
      <c r="G167" s="249"/>
      <c r="H167" s="252">
        <v>78.7868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194</v>
      </c>
      <c r="AU167" s="258" t="s">
        <v>84</v>
      </c>
      <c r="AV167" s="15" t="s">
        <v>157</v>
      </c>
      <c r="AW167" s="15" t="s">
        <v>196</v>
      </c>
      <c r="AX167" s="15" t="s">
        <v>22</v>
      </c>
      <c r="AY167" s="258" t="s">
        <v>138</v>
      </c>
    </row>
    <row r="168" s="2" customFormat="1" ht="37.8" customHeight="1">
      <c r="A168" s="38"/>
      <c r="B168" s="39"/>
      <c r="C168" s="196" t="s">
        <v>274</v>
      </c>
      <c r="D168" s="196" t="s">
        <v>139</v>
      </c>
      <c r="E168" s="197" t="s">
        <v>275</v>
      </c>
      <c r="F168" s="198" t="s">
        <v>276</v>
      </c>
      <c r="G168" s="199" t="s">
        <v>186</v>
      </c>
      <c r="H168" s="200">
        <v>536.56399999999996</v>
      </c>
      <c r="I168" s="201"/>
      <c r="J168" s="202">
        <f>ROUND(I168*H168,2)</f>
        <v>0</v>
      </c>
      <c r="K168" s="198" t="s">
        <v>143</v>
      </c>
      <c r="L168" s="44"/>
      <c r="M168" s="203" t="s">
        <v>20</v>
      </c>
      <c r="N168" s="204" t="s">
        <v>46</v>
      </c>
      <c r="O168" s="84"/>
      <c r="P168" s="205">
        <f>O168*H168</f>
        <v>0</v>
      </c>
      <c r="Q168" s="205">
        <v>0.00017000000000000001</v>
      </c>
      <c r="R168" s="205">
        <f>Q168*H168</f>
        <v>0.091215879999999999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157</v>
      </c>
      <c r="AT168" s="207" t="s">
        <v>139</v>
      </c>
      <c r="AU168" s="207" t="s">
        <v>84</v>
      </c>
      <c r="AY168" s="17" t="s">
        <v>138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22</v>
      </c>
      <c r="BK168" s="208">
        <f>ROUND(I168*H168,2)</f>
        <v>0</v>
      </c>
      <c r="BL168" s="17" t="s">
        <v>157</v>
      </c>
      <c r="BM168" s="207" t="s">
        <v>277</v>
      </c>
    </row>
    <row r="169" s="2" customFormat="1">
      <c r="A169" s="38"/>
      <c r="B169" s="39"/>
      <c r="C169" s="40"/>
      <c r="D169" s="209" t="s">
        <v>146</v>
      </c>
      <c r="E169" s="40"/>
      <c r="F169" s="210" t="s">
        <v>278</v>
      </c>
      <c r="G169" s="40"/>
      <c r="H169" s="40"/>
      <c r="I169" s="211"/>
      <c r="J169" s="40"/>
      <c r="K169" s="40"/>
      <c r="L169" s="44"/>
      <c r="M169" s="212"/>
      <c r="N169" s="21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146</v>
      </c>
      <c r="AU169" s="17" t="s">
        <v>84</v>
      </c>
    </row>
    <row r="170" s="13" customFormat="1">
      <c r="A170" s="13"/>
      <c r="B170" s="226"/>
      <c r="C170" s="227"/>
      <c r="D170" s="228" t="s">
        <v>194</v>
      </c>
      <c r="E170" s="229" t="s">
        <v>20</v>
      </c>
      <c r="F170" s="230" t="s">
        <v>218</v>
      </c>
      <c r="G170" s="227"/>
      <c r="H170" s="229" t="s">
        <v>20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194</v>
      </c>
      <c r="AU170" s="236" t="s">
        <v>84</v>
      </c>
      <c r="AV170" s="13" t="s">
        <v>22</v>
      </c>
      <c r="AW170" s="13" t="s">
        <v>196</v>
      </c>
      <c r="AX170" s="13" t="s">
        <v>75</v>
      </c>
      <c r="AY170" s="236" t="s">
        <v>138</v>
      </c>
    </row>
    <row r="171" s="14" customFormat="1">
      <c r="A171" s="14"/>
      <c r="B171" s="237"/>
      <c r="C171" s="238"/>
      <c r="D171" s="228" t="s">
        <v>194</v>
      </c>
      <c r="E171" s="239" t="s">
        <v>20</v>
      </c>
      <c r="F171" s="240" t="s">
        <v>279</v>
      </c>
      <c r="G171" s="238"/>
      <c r="H171" s="241">
        <v>316.76400000000001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194</v>
      </c>
      <c r="AU171" s="247" t="s">
        <v>84</v>
      </c>
      <c r="AV171" s="14" t="s">
        <v>84</v>
      </c>
      <c r="AW171" s="14" t="s">
        <v>196</v>
      </c>
      <c r="AX171" s="14" t="s">
        <v>75</v>
      </c>
      <c r="AY171" s="247" t="s">
        <v>138</v>
      </c>
    </row>
    <row r="172" s="14" customFormat="1">
      <c r="A172" s="14"/>
      <c r="B172" s="237"/>
      <c r="C172" s="238"/>
      <c r="D172" s="228" t="s">
        <v>194</v>
      </c>
      <c r="E172" s="239" t="s">
        <v>20</v>
      </c>
      <c r="F172" s="240" t="s">
        <v>280</v>
      </c>
      <c r="G172" s="238"/>
      <c r="H172" s="241">
        <v>163.80000000000001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194</v>
      </c>
      <c r="AU172" s="247" t="s">
        <v>84</v>
      </c>
      <c r="AV172" s="14" t="s">
        <v>84</v>
      </c>
      <c r="AW172" s="14" t="s">
        <v>196</v>
      </c>
      <c r="AX172" s="14" t="s">
        <v>75</v>
      </c>
      <c r="AY172" s="247" t="s">
        <v>138</v>
      </c>
    </row>
    <row r="173" s="13" customFormat="1">
      <c r="A173" s="13"/>
      <c r="B173" s="226"/>
      <c r="C173" s="227"/>
      <c r="D173" s="228" t="s">
        <v>194</v>
      </c>
      <c r="E173" s="229" t="s">
        <v>20</v>
      </c>
      <c r="F173" s="230" t="s">
        <v>202</v>
      </c>
      <c r="G173" s="227"/>
      <c r="H173" s="229" t="s">
        <v>20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194</v>
      </c>
      <c r="AU173" s="236" t="s">
        <v>84</v>
      </c>
      <c r="AV173" s="13" t="s">
        <v>22</v>
      </c>
      <c r="AW173" s="13" t="s">
        <v>196</v>
      </c>
      <c r="AX173" s="13" t="s">
        <v>75</v>
      </c>
      <c r="AY173" s="236" t="s">
        <v>138</v>
      </c>
    </row>
    <row r="174" s="14" customFormat="1">
      <c r="A174" s="14"/>
      <c r="B174" s="237"/>
      <c r="C174" s="238"/>
      <c r="D174" s="228" t="s">
        <v>194</v>
      </c>
      <c r="E174" s="239" t="s">
        <v>20</v>
      </c>
      <c r="F174" s="240" t="s">
        <v>281</v>
      </c>
      <c r="G174" s="238"/>
      <c r="H174" s="241">
        <v>43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194</v>
      </c>
      <c r="AU174" s="247" t="s">
        <v>84</v>
      </c>
      <c r="AV174" s="14" t="s">
        <v>84</v>
      </c>
      <c r="AW174" s="14" t="s">
        <v>196</v>
      </c>
      <c r="AX174" s="14" t="s">
        <v>75</v>
      </c>
      <c r="AY174" s="247" t="s">
        <v>138</v>
      </c>
    </row>
    <row r="175" s="14" customFormat="1">
      <c r="A175" s="14"/>
      <c r="B175" s="237"/>
      <c r="C175" s="238"/>
      <c r="D175" s="228" t="s">
        <v>194</v>
      </c>
      <c r="E175" s="239" t="s">
        <v>20</v>
      </c>
      <c r="F175" s="240" t="s">
        <v>282</v>
      </c>
      <c r="G175" s="238"/>
      <c r="H175" s="241">
        <v>13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194</v>
      </c>
      <c r="AU175" s="247" t="s">
        <v>84</v>
      </c>
      <c r="AV175" s="14" t="s">
        <v>84</v>
      </c>
      <c r="AW175" s="14" t="s">
        <v>196</v>
      </c>
      <c r="AX175" s="14" t="s">
        <v>75</v>
      </c>
      <c r="AY175" s="247" t="s">
        <v>138</v>
      </c>
    </row>
    <row r="176" s="15" customFormat="1">
      <c r="A176" s="15"/>
      <c r="B176" s="248"/>
      <c r="C176" s="249"/>
      <c r="D176" s="228" t="s">
        <v>194</v>
      </c>
      <c r="E176" s="250" t="s">
        <v>20</v>
      </c>
      <c r="F176" s="251" t="s">
        <v>205</v>
      </c>
      <c r="G176" s="249"/>
      <c r="H176" s="252">
        <v>536.56399999999996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194</v>
      </c>
      <c r="AU176" s="258" t="s">
        <v>84</v>
      </c>
      <c r="AV176" s="15" t="s">
        <v>157</v>
      </c>
      <c r="AW176" s="15" t="s">
        <v>196</v>
      </c>
      <c r="AX176" s="15" t="s">
        <v>22</v>
      </c>
      <c r="AY176" s="258" t="s">
        <v>138</v>
      </c>
    </row>
    <row r="177" s="2" customFormat="1" ht="24.15" customHeight="1">
      <c r="A177" s="38"/>
      <c r="B177" s="39"/>
      <c r="C177" s="259" t="s">
        <v>283</v>
      </c>
      <c r="D177" s="259" t="s">
        <v>284</v>
      </c>
      <c r="E177" s="260" t="s">
        <v>285</v>
      </c>
      <c r="F177" s="261" t="s">
        <v>286</v>
      </c>
      <c r="G177" s="262" t="s">
        <v>186</v>
      </c>
      <c r="H177" s="263">
        <v>617.04899999999998</v>
      </c>
      <c r="I177" s="264"/>
      <c r="J177" s="265">
        <f>ROUND(I177*H177,2)</f>
        <v>0</v>
      </c>
      <c r="K177" s="261" t="s">
        <v>143</v>
      </c>
      <c r="L177" s="266"/>
      <c r="M177" s="267" t="s">
        <v>20</v>
      </c>
      <c r="N177" s="268" t="s">
        <v>46</v>
      </c>
      <c r="O177" s="84"/>
      <c r="P177" s="205">
        <f>O177*H177</f>
        <v>0</v>
      </c>
      <c r="Q177" s="205">
        <v>0.00029999999999999997</v>
      </c>
      <c r="R177" s="205">
        <f>Q177*H177</f>
        <v>0.18511469999999997</v>
      </c>
      <c r="S177" s="205">
        <v>0</v>
      </c>
      <c r="T177" s="20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7" t="s">
        <v>221</v>
      </c>
      <c r="AT177" s="207" t="s">
        <v>284</v>
      </c>
      <c r="AU177" s="207" t="s">
        <v>84</v>
      </c>
      <c r="AY177" s="17" t="s">
        <v>138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7" t="s">
        <v>22</v>
      </c>
      <c r="BK177" s="208">
        <f>ROUND(I177*H177,2)</f>
        <v>0</v>
      </c>
      <c r="BL177" s="17" t="s">
        <v>157</v>
      </c>
      <c r="BM177" s="207" t="s">
        <v>287</v>
      </c>
    </row>
    <row r="178" s="14" customFormat="1">
      <c r="A178" s="14"/>
      <c r="B178" s="237"/>
      <c r="C178" s="238"/>
      <c r="D178" s="228" t="s">
        <v>194</v>
      </c>
      <c r="E178" s="239" t="s">
        <v>20</v>
      </c>
      <c r="F178" s="240" t="s">
        <v>288</v>
      </c>
      <c r="G178" s="238"/>
      <c r="H178" s="241">
        <v>617.04859999999996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194</v>
      </c>
      <c r="AU178" s="247" t="s">
        <v>84</v>
      </c>
      <c r="AV178" s="14" t="s">
        <v>84</v>
      </c>
      <c r="AW178" s="14" t="s">
        <v>196</v>
      </c>
      <c r="AX178" s="14" t="s">
        <v>22</v>
      </c>
      <c r="AY178" s="247" t="s">
        <v>138</v>
      </c>
    </row>
    <row r="179" s="2" customFormat="1" ht="24.15" customHeight="1">
      <c r="A179" s="38"/>
      <c r="B179" s="39"/>
      <c r="C179" s="196" t="s">
        <v>289</v>
      </c>
      <c r="D179" s="196" t="s">
        <v>139</v>
      </c>
      <c r="E179" s="197" t="s">
        <v>290</v>
      </c>
      <c r="F179" s="198" t="s">
        <v>291</v>
      </c>
      <c r="G179" s="199" t="s">
        <v>186</v>
      </c>
      <c r="H179" s="200">
        <v>1643</v>
      </c>
      <c r="I179" s="201"/>
      <c r="J179" s="202">
        <f>ROUND(I179*H179,2)</f>
        <v>0</v>
      </c>
      <c r="K179" s="198" t="s">
        <v>143</v>
      </c>
      <c r="L179" s="44"/>
      <c r="M179" s="203" t="s">
        <v>20</v>
      </c>
      <c r="N179" s="204" t="s">
        <v>46</v>
      </c>
      <c r="O179" s="84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7" t="s">
        <v>157</v>
      </c>
      <c r="AT179" s="207" t="s">
        <v>139</v>
      </c>
      <c r="AU179" s="207" t="s">
        <v>84</v>
      </c>
      <c r="AY179" s="17" t="s">
        <v>138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7" t="s">
        <v>22</v>
      </c>
      <c r="BK179" s="208">
        <f>ROUND(I179*H179,2)</f>
        <v>0</v>
      </c>
      <c r="BL179" s="17" t="s">
        <v>157</v>
      </c>
      <c r="BM179" s="207" t="s">
        <v>292</v>
      </c>
    </row>
    <row r="180" s="2" customFormat="1">
      <c r="A180" s="38"/>
      <c r="B180" s="39"/>
      <c r="C180" s="40"/>
      <c r="D180" s="209" t="s">
        <v>146</v>
      </c>
      <c r="E180" s="40"/>
      <c r="F180" s="210" t="s">
        <v>293</v>
      </c>
      <c r="G180" s="40"/>
      <c r="H180" s="40"/>
      <c r="I180" s="211"/>
      <c r="J180" s="40"/>
      <c r="K180" s="40"/>
      <c r="L180" s="44"/>
      <c r="M180" s="212"/>
      <c r="N180" s="21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146</v>
      </c>
      <c r="AU180" s="17" t="s">
        <v>84</v>
      </c>
    </row>
    <row r="181" s="2" customFormat="1" ht="24.15" customHeight="1">
      <c r="A181" s="38"/>
      <c r="B181" s="39"/>
      <c r="C181" s="259" t="s">
        <v>294</v>
      </c>
      <c r="D181" s="259" t="s">
        <v>284</v>
      </c>
      <c r="E181" s="260" t="s">
        <v>295</v>
      </c>
      <c r="F181" s="261" t="s">
        <v>296</v>
      </c>
      <c r="G181" s="262" t="s">
        <v>186</v>
      </c>
      <c r="H181" s="263">
        <v>1889.4500000000001</v>
      </c>
      <c r="I181" s="264"/>
      <c r="J181" s="265">
        <f>ROUND(I181*H181,2)</f>
        <v>0</v>
      </c>
      <c r="K181" s="261" t="s">
        <v>143</v>
      </c>
      <c r="L181" s="266"/>
      <c r="M181" s="267" t="s">
        <v>20</v>
      </c>
      <c r="N181" s="268" t="s">
        <v>46</v>
      </c>
      <c r="O181" s="84"/>
      <c r="P181" s="205">
        <f>O181*H181</f>
        <v>0</v>
      </c>
      <c r="Q181" s="205">
        <v>0.00031</v>
      </c>
      <c r="R181" s="205">
        <f>Q181*H181</f>
        <v>0.58572950000000001</v>
      </c>
      <c r="S181" s="205">
        <v>0</v>
      </c>
      <c r="T181" s="20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7" t="s">
        <v>221</v>
      </c>
      <c r="AT181" s="207" t="s">
        <v>284</v>
      </c>
      <c r="AU181" s="207" t="s">
        <v>84</v>
      </c>
      <c r="AY181" s="17" t="s">
        <v>138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7" t="s">
        <v>22</v>
      </c>
      <c r="BK181" s="208">
        <f>ROUND(I181*H181,2)</f>
        <v>0</v>
      </c>
      <c r="BL181" s="17" t="s">
        <v>157</v>
      </c>
      <c r="BM181" s="207" t="s">
        <v>297</v>
      </c>
    </row>
    <row r="182" s="14" customFormat="1">
      <c r="A182" s="14"/>
      <c r="B182" s="237"/>
      <c r="C182" s="238"/>
      <c r="D182" s="228" t="s">
        <v>194</v>
      </c>
      <c r="E182" s="239" t="s">
        <v>20</v>
      </c>
      <c r="F182" s="240" t="s">
        <v>298</v>
      </c>
      <c r="G182" s="238"/>
      <c r="H182" s="241">
        <v>1889.4500000000001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194</v>
      </c>
      <c r="AU182" s="247" t="s">
        <v>84</v>
      </c>
      <c r="AV182" s="14" t="s">
        <v>84</v>
      </c>
      <c r="AW182" s="14" t="s">
        <v>196</v>
      </c>
      <c r="AX182" s="14" t="s">
        <v>22</v>
      </c>
      <c r="AY182" s="247" t="s">
        <v>138</v>
      </c>
    </row>
    <row r="183" s="2" customFormat="1" ht="44.25" customHeight="1">
      <c r="A183" s="38"/>
      <c r="B183" s="39"/>
      <c r="C183" s="196" t="s">
        <v>299</v>
      </c>
      <c r="D183" s="196" t="s">
        <v>139</v>
      </c>
      <c r="E183" s="197" t="s">
        <v>300</v>
      </c>
      <c r="F183" s="198" t="s">
        <v>301</v>
      </c>
      <c r="G183" s="199" t="s">
        <v>186</v>
      </c>
      <c r="H183" s="200">
        <v>1643</v>
      </c>
      <c r="I183" s="201"/>
      <c r="J183" s="202">
        <f>ROUND(I183*H183,2)</f>
        <v>0</v>
      </c>
      <c r="K183" s="198" t="s">
        <v>143</v>
      </c>
      <c r="L183" s="44"/>
      <c r="M183" s="203" t="s">
        <v>20</v>
      </c>
      <c r="N183" s="204" t="s">
        <v>46</v>
      </c>
      <c r="O183" s="84"/>
      <c r="P183" s="205">
        <f>O183*H183</f>
        <v>0</v>
      </c>
      <c r="Q183" s="205">
        <v>0.00013999999999999999</v>
      </c>
      <c r="R183" s="205">
        <f>Q183*H183</f>
        <v>0.23001999999999997</v>
      </c>
      <c r="S183" s="205">
        <v>0</v>
      </c>
      <c r="T183" s="20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7" t="s">
        <v>157</v>
      </c>
      <c r="AT183" s="207" t="s">
        <v>139</v>
      </c>
      <c r="AU183" s="207" t="s">
        <v>84</v>
      </c>
      <c r="AY183" s="17" t="s">
        <v>138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7" t="s">
        <v>22</v>
      </c>
      <c r="BK183" s="208">
        <f>ROUND(I183*H183,2)</f>
        <v>0</v>
      </c>
      <c r="BL183" s="17" t="s">
        <v>157</v>
      </c>
      <c r="BM183" s="207" t="s">
        <v>302</v>
      </c>
    </row>
    <row r="184" s="2" customFormat="1">
      <c r="A184" s="38"/>
      <c r="B184" s="39"/>
      <c r="C184" s="40"/>
      <c r="D184" s="209" t="s">
        <v>146</v>
      </c>
      <c r="E184" s="40"/>
      <c r="F184" s="210" t="s">
        <v>303</v>
      </c>
      <c r="G184" s="40"/>
      <c r="H184" s="40"/>
      <c r="I184" s="211"/>
      <c r="J184" s="40"/>
      <c r="K184" s="40"/>
      <c r="L184" s="44"/>
      <c r="M184" s="212"/>
      <c r="N184" s="21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146</v>
      </c>
      <c r="AU184" s="17" t="s">
        <v>84</v>
      </c>
    </row>
    <row r="185" s="2" customFormat="1" ht="24.15" customHeight="1">
      <c r="A185" s="38"/>
      <c r="B185" s="39"/>
      <c r="C185" s="259" t="s">
        <v>7</v>
      </c>
      <c r="D185" s="259" t="s">
        <v>284</v>
      </c>
      <c r="E185" s="260" t="s">
        <v>304</v>
      </c>
      <c r="F185" s="261" t="s">
        <v>305</v>
      </c>
      <c r="G185" s="262" t="s">
        <v>186</v>
      </c>
      <c r="H185" s="263">
        <v>1889.4500000000001</v>
      </c>
      <c r="I185" s="264"/>
      <c r="J185" s="265">
        <f>ROUND(I185*H185,2)</f>
        <v>0</v>
      </c>
      <c r="K185" s="261" t="s">
        <v>143</v>
      </c>
      <c r="L185" s="266"/>
      <c r="M185" s="267" t="s">
        <v>20</v>
      </c>
      <c r="N185" s="268" t="s">
        <v>46</v>
      </c>
      <c r="O185" s="84"/>
      <c r="P185" s="205">
        <f>O185*H185</f>
        <v>0</v>
      </c>
      <c r="Q185" s="205">
        <v>0.00029999999999999997</v>
      </c>
      <c r="R185" s="205">
        <f>Q185*H185</f>
        <v>0.56683499999999998</v>
      </c>
      <c r="S185" s="205">
        <v>0</v>
      </c>
      <c r="T185" s="20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7" t="s">
        <v>221</v>
      </c>
      <c r="AT185" s="207" t="s">
        <v>284</v>
      </c>
      <c r="AU185" s="207" t="s">
        <v>84</v>
      </c>
      <c r="AY185" s="17" t="s">
        <v>138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7" t="s">
        <v>22</v>
      </c>
      <c r="BK185" s="208">
        <f>ROUND(I185*H185,2)</f>
        <v>0</v>
      </c>
      <c r="BL185" s="17" t="s">
        <v>157</v>
      </c>
      <c r="BM185" s="207" t="s">
        <v>306</v>
      </c>
    </row>
    <row r="186" s="14" customFormat="1">
      <c r="A186" s="14"/>
      <c r="B186" s="237"/>
      <c r="C186" s="238"/>
      <c r="D186" s="228" t="s">
        <v>194</v>
      </c>
      <c r="E186" s="239" t="s">
        <v>20</v>
      </c>
      <c r="F186" s="240" t="s">
        <v>298</v>
      </c>
      <c r="G186" s="238"/>
      <c r="H186" s="241">
        <v>1889.4500000000001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194</v>
      </c>
      <c r="AU186" s="247" t="s">
        <v>84</v>
      </c>
      <c r="AV186" s="14" t="s">
        <v>84</v>
      </c>
      <c r="AW186" s="14" t="s">
        <v>196</v>
      </c>
      <c r="AX186" s="14" t="s">
        <v>22</v>
      </c>
      <c r="AY186" s="247" t="s">
        <v>138</v>
      </c>
    </row>
    <row r="187" s="11" customFormat="1" ht="22.8" customHeight="1">
      <c r="A187" s="11"/>
      <c r="B187" s="182"/>
      <c r="C187" s="183"/>
      <c r="D187" s="184" t="s">
        <v>74</v>
      </c>
      <c r="E187" s="224" t="s">
        <v>137</v>
      </c>
      <c r="F187" s="224" t="s">
        <v>307</v>
      </c>
      <c r="G187" s="183"/>
      <c r="H187" s="183"/>
      <c r="I187" s="186"/>
      <c r="J187" s="225">
        <f>BK187</f>
        <v>0</v>
      </c>
      <c r="K187" s="183"/>
      <c r="L187" s="188"/>
      <c r="M187" s="189"/>
      <c r="N187" s="190"/>
      <c r="O187" s="190"/>
      <c r="P187" s="191">
        <f>SUM(P188:P205)</f>
        <v>0</v>
      </c>
      <c r="Q187" s="190"/>
      <c r="R187" s="191">
        <f>SUM(R188:R205)</f>
        <v>55.064640000000004</v>
      </c>
      <c r="S187" s="190"/>
      <c r="T187" s="192">
        <f>SUM(T188:T205)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93" t="s">
        <v>22</v>
      </c>
      <c r="AT187" s="194" t="s">
        <v>74</v>
      </c>
      <c r="AU187" s="194" t="s">
        <v>22</v>
      </c>
      <c r="AY187" s="193" t="s">
        <v>138</v>
      </c>
      <c r="BK187" s="195">
        <f>SUM(BK188:BK205)</f>
        <v>0</v>
      </c>
    </row>
    <row r="188" s="2" customFormat="1" ht="33" customHeight="1">
      <c r="A188" s="38"/>
      <c r="B188" s="39"/>
      <c r="C188" s="196" t="s">
        <v>308</v>
      </c>
      <c r="D188" s="196" t="s">
        <v>139</v>
      </c>
      <c r="E188" s="197" t="s">
        <v>309</v>
      </c>
      <c r="F188" s="198" t="s">
        <v>310</v>
      </c>
      <c r="G188" s="199" t="s">
        <v>186</v>
      </c>
      <c r="H188" s="200">
        <v>123</v>
      </c>
      <c r="I188" s="201"/>
      <c r="J188" s="202">
        <f>ROUND(I188*H188,2)</f>
        <v>0</v>
      </c>
      <c r="K188" s="198" t="s">
        <v>143</v>
      </c>
      <c r="L188" s="44"/>
      <c r="M188" s="203" t="s">
        <v>20</v>
      </c>
      <c r="N188" s="204" t="s">
        <v>46</v>
      </c>
      <c r="O188" s="84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7" t="s">
        <v>157</v>
      </c>
      <c r="AT188" s="207" t="s">
        <v>139</v>
      </c>
      <c r="AU188" s="207" t="s">
        <v>84</v>
      </c>
      <c r="AY188" s="17" t="s">
        <v>138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7" t="s">
        <v>22</v>
      </c>
      <c r="BK188" s="208">
        <f>ROUND(I188*H188,2)</f>
        <v>0</v>
      </c>
      <c r="BL188" s="17" t="s">
        <v>157</v>
      </c>
      <c r="BM188" s="207" t="s">
        <v>311</v>
      </c>
    </row>
    <row r="189" s="2" customFormat="1">
      <c r="A189" s="38"/>
      <c r="B189" s="39"/>
      <c r="C189" s="40"/>
      <c r="D189" s="209" t="s">
        <v>146</v>
      </c>
      <c r="E189" s="40"/>
      <c r="F189" s="210" t="s">
        <v>312</v>
      </c>
      <c r="G189" s="40"/>
      <c r="H189" s="40"/>
      <c r="I189" s="211"/>
      <c r="J189" s="40"/>
      <c r="K189" s="40"/>
      <c r="L189" s="44"/>
      <c r="M189" s="212"/>
      <c r="N189" s="21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146</v>
      </c>
      <c r="AU189" s="17" t="s">
        <v>84</v>
      </c>
    </row>
    <row r="190" s="2" customFormat="1" ht="33" customHeight="1">
      <c r="A190" s="38"/>
      <c r="B190" s="39"/>
      <c r="C190" s="196" t="s">
        <v>313</v>
      </c>
      <c r="D190" s="196" t="s">
        <v>139</v>
      </c>
      <c r="E190" s="197" t="s">
        <v>314</v>
      </c>
      <c r="F190" s="198" t="s">
        <v>315</v>
      </c>
      <c r="G190" s="199" t="s">
        <v>186</v>
      </c>
      <c r="H190" s="200">
        <v>1520</v>
      </c>
      <c r="I190" s="201"/>
      <c r="J190" s="202">
        <f>ROUND(I190*H190,2)</f>
        <v>0</v>
      </c>
      <c r="K190" s="198" t="s">
        <v>143</v>
      </c>
      <c r="L190" s="44"/>
      <c r="M190" s="203" t="s">
        <v>20</v>
      </c>
      <c r="N190" s="204" t="s">
        <v>46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157</v>
      </c>
      <c r="AT190" s="207" t="s">
        <v>139</v>
      </c>
      <c r="AU190" s="207" t="s">
        <v>84</v>
      </c>
      <c r="AY190" s="17" t="s">
        <v>138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22</v>
      </c>
      <c r="BK190" s="208">
        <f>ROUND(I190*H190,2)</f>
        <v>0</v>
      </c>
      <c r="BL190" s="17" t="s">
        <v>157</v>
      </c>
      <c r="BM190" s="207" t="s">
        <v>316</v>
      </c>
    </row>
    <row r="191" s="2" customFormat="1">
      <c r="A191" s="38"/>
      <c r="B191" s="39"/>
      <c r="C191" s="40"/>
      <c r="D191" s="209" t="s">
        <v>146</v>
      </c>
      <c r="E191" s="40"/>
      <c r="F191" s="210" t="s">
        <v>317</v>
      </c>
      <c r="G191" s="40"/>
      <c r="H191" s="40"/>
      <c r="I191" s="211"/>
      <c r="J191" s="40"/>
      <c r="K191" s="40"/>
      <c r="L191" s="44"/>
      <c r="M191" s="212"/>
      <c r="N191" s="21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146</v>
      </c>
      <c r="AU191" s="17" t="s">
        <v>84</v>
      </c>
    </row>
    <row r="192" s="2" customFormat="1" ht="33" customHeight="1">
      <c r="A192" s="38"/>
      <c r="B192" s="39"/>
      <c r="C192" s="196" t="s">
        <v>318</v>
      </c>
      <c r="D192" s="196" t="s">
        <v>139</v>
      </c>
      <c r="E192" s="197" t="s">
        <v>319</v>
      </c>
      <c r="F192" s="198" t="s">
        <v>320</v>
      </c>
      <c r="G192" s="199" t="s">
        <v>186</v>
      </c>
      <c r="H192" s="200">
        <v>123</v>
      </c>
      <c r="I192" s="201"/>
      <c r="J192" s="202">
        <f>ROUND(I192*H192,2)</f>
        <v>0</v>
      </c>
      <c r="K192" s="198" t="s">
        <v>143</v>
      </c>
      <c r="L192" s="44"/>
      <c r="M192" s="203" t="s">
        <v>20</v>
      </c>
      <c r="N192" s="204" t="s">
        <v>46</v>
      </c>
      <c r="O192" s="84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7" t="s">
        <v>157</v>
      </c>
      <c r="AT192" s="207" t="s">
        <v>139</v>
      </c>
      <c r="AU192" s="207" t="s">
        <v>84</v>
      </c>
      <c r="AY192" s="17" t="s">
        <v>138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7" t="s">
        <v>22</v>
      </c>
      <c r="BK192" s="208">
        <f>ROUND(I192*H192,2)</f>
        <v>0</v>
      </c>
      <c r="BL192" s="17" t="s">
        <v>157</v>
      </c>
      <c r="BM192" s="207" t="s">
        <v>321</v>
      </c>
    </row>
    <row r="193" s="2" customFormat="1">
      <c r="A193" s="38"/>
      <c r="B193" s="39"/>
      <c r="C193" s="40"/>
      <c r="D193" s="209" t="s">
        <v>146</v>
      </c>
      <c r="E193" s="40"/>
      <c r="F193" s="210" t="s">
        <v>322</v>
      </c>
      <c r="G193" s="40"/>
      <c r="H193" s="40"/>
      <c r="I193" s="211"/>
      <c r="J193" s="40"/>
      <c r="K193" s="40"/>
      <c r="L193" s="44"/>
      <c r="M193" s="212"/>
      <c r="N193" s="21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146</v>
      </c>
      <c r="AU193" s="17" t="s">
        <v>84</v>
      </c>
    </row>
    <row r="194" s="2" customFormat="1" ht="33" customHeight="1">
      <c r="A194" s="38"/>
      <c r="B194" s="39"/>
      <c r="C194" s="196" t="s">
        <v>323</v>
      </c>
      <c r="D194" s="196" t="s">
        <v>139</v>
      </c>
      <c r="E194" s="197" t="s">
        <v>319</v>
      </c>
      <c r="F194" s="198" t="s">
        <v>320</v>
      </c>
      <c r="G194" s="199" t="s">
        <v>186</v>
      </c>
      <c r="H194" s="200">
        <v>1520</v>
      </c>
      <c r="I194" s="201"/>
      <c r="J194" s="202">
        <f>ROUND(I194*H194,2)</f>
        <v>0</v>
      </c>
      <c r="K194" s="198" t="s">
        <v>143</v>
      </c>
      <c r="L194" s="44"/>
      <c r="M194" s="203" t="s">
        <v>20</v>
      </c>
      <c r="N194" s="204" t="s">
        <v>46</v>
      </c>
      <c r="O194" s="84"/>
      <c r="P194" s="205">
        <f>O194*H194</f>
        <v>0</v>
      </c>
      <c r="Q194" s="205">
        <v>0</v>
      </c>
      <c r="R194" s="205">
        <f>Q194*H194</f>
        <v>0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157</v>
      </c>
      <c r="AT194" s="207" t="s">
        <v>139</v>
      </c>
      <c r="AU194" s="207" t="s">
        <v>84</v>
      </c>
      <c r="AY194" s="17" t="s">
        <v>138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22</v>
      </c>
      <c r="BK194" s="208">
        <f>ROUND(I194*H194,2)</f>
        <v>0</v>
      </c>
      <c r="BL194" s="17" t="s">
        <v>157</v>
      </c>
      <c r="BM194" s="207" t="s">
        <v>324</v>
      </c>
    </row>
    <row r="195" s="2" customFormat="1">
      <c r="A195" s="38"/>
      <c r="B195" s="39"/>
      <c r="C195" s="40"/>
      <c r="D195" s="209" t="s">
        <v>146</v>
      </c>
      <c r="E195" s="40"/>
      <c r="F195" s="210" t="s">
        <v>322</v>
      </c>
      <c r="G195" s="40"/>
      <c r="H195" s="40"/>
      <c r="I195" s="211"/>
      <c r="J195" s="40"/>
      <c r="K195" s="40"/>
      <c r="L195" s="44"/>
      <c r="M195" s="212"/>
      <c r="N195" s="21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146</v>
      </c>
      <c r="AU195" s="17" t="s">
        <v>84</v>
      </c>
    </row>
    <row r="196" s="2" customFormat="1" ht="37.8" customHeight="1">
      <c r="A196" s="38"/>
      <c r="B196" s="39"/>
      <c r="C196" s="196" t="s">
        <v>325</v>
      </c>
      <c r="D196" s="196" t="s">
        <v>139</v>
      </c>
      <c r="E196" s="197" t="s">
        <v>326</v>
      </c>
      <c r="F196" s="198" t="s">
        <v>327</v>
      </c>
      <c r="G196" s="199" t="s">
        <v>186</v>
      </c>
      <c r="H196" s="200">
        <v>1520</v>
      </c>
      <c r="I196" s="201"/>
      <c r="J196" s="202">
        <f>ROUND(I196*H196,2)</f>
        <v>0</v>
      </c>
      <c r="K196" s="198" t="s">
        <v>143</v>
      </c>
      <c r="L196" s="44"/>
      <c r="M196" s="203" t="s">
        <v>20</v>
      </c>
      <c r="N196" s="204" t="s">
        <v>46</v>
      </c>
      <c r="O196" s="84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7" t="s">
        <v>157</v>
      </c>
      <c r="AT196" s="207" t="s">
        <v>139</v>
      </c>
      <c r="AU196" s="207" t="s">
        <v>84</v>
      </c>
      <c r="AY196" s="17" t="s">
        <v>138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7" t="s">
        <v>22</v>
      </c>
      <c r="BK196" s="208">
        <f>ROUND(I196*H196,2)</f>
        <v>0</v>
      </c>
      <c r="BL196" s="17" t="s">
        <v>157</v>
      </c>
      <c r="BM196" s="207" t="s">
        <v>328</v>
      </c>
    </row>
    <row r="197" s="2" customFormat="1">
      <c r="A197" s="38"/>
      <c r="B197" s="39"/>
      <c r="C197" s="40"/>
      <c r="D197" s="209" t="s">
        <v>146</v>
      </c>
      <c r="E197" s="40"/>
      <c r="F197" s="210" t="s">
        <v>329</v>
      </c>
      <c r="G197" s="40"/>
      <c r="H197" s="40"/>
      <c r="I197" s="211"/>
      <c r="J197" s="40"/>
      <c r="K197" s="40"/>
      <c r="L197" s="44"/>
      <c r="M197" s="212"/>
      <c r="N197" s="21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146</v>
      </c>
      <c r="AU197" s="17" t="s">
        <v>84</v>
      </c>
    </row>
    <row r="198" s="13" customFormat="1">
      <c r="A198" s="13"/>
      <c r="B198" s="226"/>
      <c r="C198" s="227"/>
      <c r="D198" s="228" t="s">
        <v>194</v>
      </c>
      <c r="E198" s="229" t="s">
        <v>20</v>
      </c>
      <c r="F198" s="230" t="s">
        <v>330</v>
      </c>
      <c r="G198" s="227"/>
      <c r="H198" s="229" t="s">
        <v>20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194</v>
      </c>
      <c r="AU198" s="236" t="s">
        <v>84</v>
      </c>
      <c r="AV198" s="13" t="s">
        <v>22</v>
      </c>
      <c r="AW198" s="13" t="s">
        <v>196</v>
      </c>
      <c r="AX198" s="13" t="s">
        <v>75</v>
      </c>
      <c r="AY198" s="236" t="s">
        <v>138</v>
      </c>
    </row>
    <row r="199" s="14" customFormat="1">
      <c r="A199" s="14"/>
      <c r="B199" s="237"/>
      <c r="C199" s="238"/>
      <c r="D199" s="228" t="s">
        <v>194</v>
      </c>
      <c r="E199" s="239" t="s">
        <v>20</v>
      </c>
      <c r="F199" s="240" t="s">
        <v>331</v>
      </c>
      <c r="G199" s="238"/>
      <c r="H199" s="241">
        <v>1520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194</v>
      </c>
      <c r="AU199" s="247" t="s">
        <v>84</v>
      </c>
      <c r="AV199" s="14" t="s">
        <v>84</v>
      </c>
      <c r="AW199" s="14" t="s">
        <v>196</v>
      </c>
      <c r="AX199" s="14" t="s">
        <v>22</v>
      </c>
      <c r="AY199" s="247" t="s">
        <v>138</v>
      </c>
    </row>
    <row r="200" s="2" customFormat="1" ht="49.05" customHeight="1">
      <c r="A200" s="38"/>
      <c r="B200" s="39"/>
      <c r="C200" s="196" t="s">
        <v>332</v>
      </c>
      <c r="D200" s="196" t="s">
        <v>139</v>
      </c>
      <c r="E200" s="197" t="s">
        <v>333</v>
      </c>
      <c r="F200" s="198" t="s">
        <v>334</v>
      </c>
      <c r="G200" s="199" t="s">
        <v>186</v>
      </c>
      <c r="H200" s="200">
        <v>123</v>
      </c>
      <c r="I200" s="201"/>
      <c r="J200" s="202">
        <f>ROUND(I200*H200,2)</f>
        <v>0</v>
      </c>
      <c r="K200" s="198" t="s">
        <v>143</v>
      </c>
      <c r="L200" s="44"/>
      <c r="M200" s="203" t="s">
        <v>20</v>
      </c>
      <c r="N200" s="204" t="s">
        <v>46</v>
      </c>
      <c r="O200" s="84"/>
      <c r="P200" s="205">
        <f>O200*H200</f>
        <v>0</v>
      </c>
      <c r="Q200" s="205">
        <v>0.083500000000000005</v>
      </c>
      <c r="R200" s="205">
        <f>Q200*H200</f>
        <v>10.2705</v>
      </c>
      <c r="S200" s="205">
        <v>0</v>
      </c>
      <c r="T200" s="20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7" t="s">
        <v>157</v>
      </c>
      <c r="AT200" s="207" t="s">
        <v>139</v>
      </c>
      <c r="AU200" s="207" t="s">
        <v>84</v>
      </c>
      <c r="AY200" s="17" t="s">
        <v>138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22</v>
      </c>
      <c r="BK200" s="208">
        <f>ROUND(I200*H200,2)</f>
        <v>0</v>
      </c>
      <c r="BL200" s="17" t="s">
        <v>157</v>
      </c>
      <c r="BM200" s="207" t="s">
        <v>335</v>
      </c>
    </row>
    <row r="201" s="2" customFormat="1">
      <c r="A201" s="38"/>
      <c r="B201" s="39"/>
      <c r="C201" s="40"/>
      <c r="D201" s="209" t="s">
        <v>146</v>
      </c>
      <c r="E201" s="40"/>
      <c r="F201" s="210" t="s">
        <v>336</v>
      </c>
      <c r="G201" s="40"/>
      <c r="H201" s="40"/>
      <c r="I201" s="211"/>
      <c r="J201" s="40"/>
      <c r="K201" s="40"/>
      <c r="L201" s="44"/>
      <c r="M201" s="212"/>
      <c r="N201" s="21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146</v>
      </c>
      <c r="AU201" s="17" t="s">
        <v>84</v>
      </c>
    </row>
    <row r="202" s="13" customFormat="1">
      <c r="A202" s="13"/>
      <c r="B202" s="226"/>
      <c r="C202" s="227"/>
      <c r="D202" s="228" t="s">
        <v>194</v>
      </c>
      <c r="E202" s="229" t="s">
        <v>20</v>
      </c>
      <c r="F202" s="230" t="s">
        <v>337</v>
      </c>
      <c r="G202" s="227"/>
      <c r="H202" s="229" t="s">
        <v>20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194</v>
      </c>
      <c r="AU202" s="236" t="s">
        <v>84</v>
      </c>
      <c r="AV202" s="13" t="s">
        <v>22</v>
      </c>
      <c r="AW202" s="13" t="s">
        <v>196</v>
      </c>
      <c r="AX202" s="13" t="s">
        <v>75</v>
      </c>
      <c r="AY202" s="236" t="s">
        <v>138</v>
      </c>
    </row>
    <row r="203" s="14" customFormat="1">
      <c r="A203" s="14"/>
      <c r="B203" s="237"/>
      <c r="C203" s="238"/>
      <c r="D203" s="228" t="s">
        <v>194</v>
      </c>
      <c r="E203" s="239" t="s">
        <v>20</v>
      </c>
      <c r="F203" s="240" t="s">
        <v>338</v>
      </c>
      <c r="G203" s="238"/>
      <c r="H203" s="241">
        <v>123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194</v>
      </c>
      <c r="AU203" s="247" t="s">
        <v>84</v>
      </c>
      <c r="AV203" s="14" t="s">
        <v>84</v>
      </c>
      <c r="AW203" s="14" t="s">
        <v>196</v>
      </c>
      <c r="AX203" s="14" t="s">
        <v>22</v>
      </c>
      <c r="AY203" s="247" t="s">
        <v>138</v>
      </c>
    </row>
    <row r="204" s="2" customFormat="1" ht="16.5" customHeight="1">
      <c r="A204" s="38"/>
      <c r="B204" s="39"/>
      <c r="C204" s="259" t="s">
        <v>339</v>
      </c>
      <c r="D204" s="259" t="s">
        <v>284</v>
      </c>
      <c r="E204" s="260" t="s">
        <v>340</v>
      </c>
      <c r="F204" s="261" t="s">
        <v>341</v>
      </c>
      <c r="G204" s="262" t="s">
        <v>177</v>
      </c>
      <c r="H204" s="263">
        <v>34.194000000000003</v>
      </c>
      <c r="I204" s="264"/>
      <c r="J204" s="265">
        <f>ROUND(I204*H204,2)</f>
        <v>0</v>
      </c>
      <c r="K204" s="261" t="s">
        <v>143</v>
      </c>
      <c r="L204" s="266"/>
      <c r="M204" s="267" t="s">
        <v>20</v>
      </c>
      <c r="N204" s="268" t="s">
        <v>46</v>
      </c>
      <c r="O204" s="84"/>
      <c r="P204" s="205">
        <f>O204*H204</f>
        <v>0</v>
      </c>
      <c r="Q204" s="205">
        <v>1.3100000000000001</v>
      </c>
      <c r="R204" s="205">
        <f>Q204*H204</f>
        <v>44.794140000000006</v>
      </c>
      <c r="S204" s="205">
        <v>0</v>
      </c>
      <c r="T204" s="20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7" t="s">
        <v>221</v>
      </c>
      <c r="AT204" s="207" t="s">
        <v>284</v>
      </c>
      <c r="AU204" s="207" t="s">
        <v>84</v>
      </c>
      <c r="AY204" s="17" t="s">
        <v>138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7" t="s">
        <v>22</v>
      </c>
      <c r="BK204" s="208">
        <f>ROUND(I204*H204,2)</f>
        <v>0</v>
      </c>
      <c r="BL204" s="17" t="s">
        <v>157</v>
      </c>
      <c r="BM204" s="207" t="s">
        <v>342</v>
      </c>
    </row>
    <row r="205" s="14" customFormat="1">
      <c r="A205" s="14"/>
      <c r="B205" s="237"/>
      <c r="C205" s="238"/>
      <c r="D205" s="228" t="s">
        <v>194</v>
      </c>
      <c r="E205" s="239" t="s">
        <v>20</v>
      </c>
      <c r="F205" s="240" t="s">
        <v>343</v>
      </c>
      <c r="G205" s="238"/>
      <c r="H205" s="241">
        <v>34.194000000000003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194</v>
      </c>
      <c r="AU205" s="247" t="s">
        <v>84</v>
      </c>
      <c r="AV205" s="14" t="s">
        <v>84</v>
      </c>
      <c r="AW205" s="14" t="s">
        <v>196</v>
      </c>
      <c r="AX205" s="14" t="s">
        <v>22</v>
      </c>
      <c r="AY205" s="247" t="s">
        <v>138</v>
      </c>
    </row>
    <row r="206" s="11" customFormat="1" ht="22.8" customHeight="1">
      <c r="A206" s="11"/>
      <c r="B206" s="182"/>
      <c r="C206" s="183"/>
      <c r="D206" s="184" t="s">
        <v>74</v>
      </c>
      <c r="E206" s="224" t="s">
        <v>221</v>
      </c>
      <c r="F206" s="224" t="s">
        <v>344</v>
      </c>
      <c r="G206" s="183"/>
      <c r="H206" s="183"/>
      <c r="I206" s="186"/>
      <c r="J206" s="225">
        <f>BK206</f>
        <v>0</v>
      </c>
      <c r="K206" s="183"/>
      <c r="L206" s="188"/>
      <c r="M206" s="189"/>
      <c r="N206" s="190"/>
      <c r="O206" s="190"/>
      <c r="P206" s="191">
        <f>SUM(P207:P223)</f>
        <v>0</v>
      </c>
      <c r="Q206" s="190"/>
      <c r="R206" s="191">
        <f>SUM(R207:R223)</f>
        <v>1.8414030000000001</v>
      </c>
      <c r="S206" s="190"/>
      <c r="T206" s="192">
        <f>SUM(T207:T223)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93" t="s">
        <v>22</v>
      </c>
      <c r="AT206" s="194" t="s">
        <v>74</v>
      </c>
      <c r="AU206" s="194" t="s">
        <v>22</v>
      </c>
      <c r="AY206" s="193" t="s">
        <v>138</v>
      </c>
      <c r="BK206" s="195">
        <f>SUM(BK207:BK223)</f>
        <v>0</v>
      </c>
    </row>
    <row r="207" s="2" customFormat="1" ht="37.8" customHeight="1">
      <c r="A207" s="38"/>
      <c r="B207" s="39"/>
      <c r="C207" s="196" t="s">
        <v>345</v>
      </c>
      <c r="D207" s="196" t="s">
        <v>139</v>
      </c>
      <c r="E207" s="197" t="s">
        <v>346</v>
      </c>
      <c r="F207" s="198" t="s">
        <v>347</v>
      </c>
      <c r="G207" s="199" t="s">
        <v>348</v>
      </c>
      <c r="H207" s="200">
        <v>171.63</v>
      </c>
      <c r="I207" s="201"/>
      <c r="J207" s="202">
        <f>ROUND(I207*H207,2)</f>
        <v>0</v>
      </c>
      <c r="K207" s="198" t="s">
        <v>143</v>
      </c>
      <c r="L207" s="44"/>
      <c r="M207" s="203" t="s">
        <v>20</v>
      </c>
      <c r="N207" s="204" t="s">
        <v>46</v>
      </c>
      <c r="O207" s="84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7" t="s">
        <v>157</v>
      </c>
      <c r="AT207" s="207" t="s">
        <v>139</v>
      </c>
      <c r="AU207" s="207" t="s">
        <v>84</v>
      </c>
      <c r="AY207" s="17" t="s">
        <v>138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22</v>
      </c>
      <c r="BK207" s="208">
        <f>ROUND(I207*H207,2)</f>
        <v>0</v>
      </c>
      <c r="BL207" s="17" t="s">
        <v>157</v>
      </c>
      <c r="BM207" s="207" t="s">
        <v>349</v>
      </c>
    </row>
    <row r="208" s="2" customFormat="1">
      <c r="A208" s="38"/>
      <c r="B208" s="39"/>
      <c r="C208" s="40"/>
      <c r="D208" s="209" t="s">
        <v>146</v>
      </c>
      <c r="E208" s="40"/>
      <c r="F208" s="210" t="s">
        <v>350</v>
      </c>
      <c r="G208" s="40"/>
      <c r="H208" s="40"/>
      <c r="I208" s="211"/>
      <c r="J208" s="40"/>
      <c r="K208" s="40"/>
      <c r="L208" s="44"/>
      <c r="M208" s="212"/>
      <c r="N208" s="21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146</v>
      </c>
      <c r="AU208" s="17" t="s">
        <v>84</v>
      </c>
    </row>
    <row r="209" s="14" customFormat="1">
      <c r="A209" s="14"/>
      <c r="B209" s="237"/>
      <c r="C209" s="238"/>
      <c r="D209" s="228" t="s">
        <v>194</v>
      </c>
      <c r="E209" s="239" t="s">
        <v>20</v>
      </c>
      <c r="F209" s="240" t="s">
        <v>351</v>
      </c>
      <c r="G209" s="238"/>
      <c r="H209" s="241">
        <v>113.13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194</v>
      </c>
      <c r="AU209" s="247" t="s">
        <v>84</v>
      </c>
      <c r="AV209" s="14" t="s">
        <v>84</v>
      </c>
      <c r="AW209" s="14" t="s">
        <v>196</v>
      </c>
      <c r="AX209" s="14" t="s">
        <v>75</v>
      </c>
      <c r="AY209" s="247" t="s">
        <v>138</v>
      </c>
    </row>
    <row r="210" s="14" customFormat="1">
      <c r="A210" s="14"/>
      <c r="B210" s="237"/>
      <c r="C210" s="238"/>
      <c r="D210" s="228" t="s">
        <v>194</v>
      </c>
      <c r="E210" s="239" t="s">
        <v>20</v>
      </c>
      <c r="F210" s="240" t="s">
        <v>352</v>
      </c>
      <c r="G210" s="238"/>
      <c r="H210" s="241">
        <v>58.5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194</v>
      </c>
      <c r="AU210" s="247" t="s">
        <v>84</v>
      </c>
      <c r="AV210" s="14" t="s">
        <v>84</v>
      </c>
      <c r="AW210" s="14" t="s">
        <v>196</v>
      </c>
      <c r="AX210" s="14" t="s">
        <v>75</v>
      </c>
      <c r="AY210" s="247" t="s">
        <v>138</v>
      </c>
    </row>
    <row r="211" s="15" customFormat="1">
      <c r="A211" s="15"/>
      <c r="B211" s="248"/>
      <c r="C211" s="249"/>
      <c r="D211" s="228" t="s">
        <v>194</v>
      </c>
      <c r="E211" s="250" t="s">
        <v>20</v>
      </c>
      <c r="F211" s="251" t="s">
        <v>205</v>
      </c>
      <c r="G211" s="249"/>
      <c r="H211" s="252">
        <v>171.63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8" t="s">
        <v>194</v>
      </c>
      <c r="AU211" s="258" t="s">
        <v>84</v>
      </c>
      <c r="AV211" s="15" t="s">
        <v>157</v>
      </c>
      <c r="AW211" s="15" t="s">
        <v>196</v>
      </c>
      <c r="AX211" s="15" t="s">
        <v>22</v>
      </c>
      <c r="AY211" s="258" t="s">
        <v>138</v>
      </c>
    </row>
    <row r="212" s="2" customFormat="1" ht="37.8" customHeight="1">
      <c r="A212" s="38"/>
      <c r="B212" s="39"/>
      <c r="C212" s="259" t="s">
        <v>353</v>
      </c>
      <c r="D212" s="259" t="s">
        <v>284</v>
      </c>
      <c r="E212" s="260" t="s">
        <v>354</v>
      </c>
      <c r="F212" s="261" t="s">
        <v>355</v>
      </c>
      <c r="G212" s="262" t="s">
        <v>348</v>
      </c>
      <c r="H212" s="263">
        <v>180.21199999999999</v>
      </c>
      <c r="I212" s="264"/>
      <c r="J212" s="265">
        <f>ROUND(I212*H212,2)</f>
        <v>0</v>
      </c>
      <c r="K212" s="261" t="s">
        <v>143</v>
      </c>
      <c r="L212" s="266"/>
      <c r="M212" s="267" t="s">
        <v>20</v>
      </c>
      <c r="N212" s="268" t="s">
        <v>46</v>
      </c>
      <c r="O212" s="84"/>
      <c r="P212" s="205">
        <f>O212*H212</f>
        <v>0</v>
      </c>
      <c r="Q212" s="205">
        <v>0.00025000000000000001</v>
      </c>
      <c r="R212" s="205">
        <f>Q212*H212</f>
        <v>0.045052999999999996</v>
      </c>
      <c r="S212" s="205">
        <v>0</v>
      </c>
      <c r="T212" s="20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7" t="s">
        <v>221</v>
      </c>
      <c r="AT212" s="207" t="s">
        <v>284</v>
      </c>
      <c r="AU212" s="207" t="s">
        <v>84</v>
      </c>
      <c r="AY212" s="17" t="s">
        <v>138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7" t="s">
        <v>22</v>
      </c>
      <c r="BK212" s="208">
        <f>ROUND(I212*H212,2)</f>
        <v>0</v>
      </c>
      <c r="BL212" s="17" t="s">
        <v>157</v>
      </c>
      <c r="BM212" s="207" t="s">
        <v>356</v>
      </c>
    </row>
    <row r="213" s="14" customFormat="1">
      <c r="A213" s="14"/>
      <c r="B213" s="237"/>
      <c r="C213" s="238"/>
      <c r="D213" s="228" t="s">
        <v>194</v>
      </c>
      <c r="E213" s="239" t="s">
        <v>20</v>
      </c>
      <c r="F213" s="240" t="s">
        <v>357</v>
      </c>
      <c r="G213" s="238"/>
      <c r="H213" s="241">
        <v>180.2115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194</v>
      </c>
      <c r="AU213" s="247" t="s">
        <v>84</v>
      </c>
      <c r="AV213" s="14" t="s">
        <v>84</v>
      </c>
      <c r="AW213" s="14" t="s">
        <v>196</v>
      </c>
      <c r="AX213" s="14" t="s">
        <v>22</v>
      </c>
      <c r="AY213" s="247" t="s">
        <v>138</v>
      </c>
    </row>
    <row r="214" s="2" customFormat="1" ht="24.15" customHeight="1">
      <c r="A214" s="38"/>
      <c r="B214" s="39"/>
      <c r="C214" s="196" t="s">
        <v>358</v>
      </c>
      <c r="D214" s="196" t="s">
        <v>139</v>
      </c>
      <c r="E214" s="197" t="s">
        <v>359</v>
      </c>
      <c r="F214" s="198" t="s">
        <v>360</v>
      </c>
      <c r="G214" s="199" t="s">
        <v>177</v>
      </c>
      <c r="H214" s="200">
        <v>1</v>
      </c>
      <c r="I214" s="201"/>
      <c r="J214" s="202">
        <f>ROUND(I214*H214,2)</f>
        <v>0</v>
      </c>
      <c r="K214" s="198" t="s">
        <v>143</v>
      </c>
      <c r="L214" s="44"/>
      <c r="M214" s="203" t="s">
        <v>20</v>
      </c>
      <c r="N214" s="204" t="s">
        <v>46</v>
      </c>
      <c r="O214" s="84"/>
      <c r="P214" s="205">
        <f>O214*H214</f>
        <v>0</v>
      </c>
      <c r="Q214" s="205">
        <v>1.29291</v>
      </c>
      <c r="R214" s="205">
        <f>Q214*H214</f>
        <v>1.29291</v>
      </c>
      <c r="S214" s="205">
        <v>0</v>
      </c>
      <c r="T214" s="20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7" t="s">
        <v>157</v>
      </c>
      <c r="AT214" s="207" t="s">
        <v>139</v>
      </c>
      <c r="AU214" s="207" t="s">
        <v>84</v>
      </c>
      <c r="AY214" s="17" t="s">
        <v>138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7" t="s">
        <v>22</v>
      </c>
      <c r="BK214" s="208">
        <f>ROUND(I214*H214,2)</f>
        <v>0</v>
      </c>
      <c r="BL214" s="17" t="s">
        <v>157</v>
      </c>
      <c r="BM214" s="207" t="s">
        <v>361</v>
      </c>
    </row>
    <row r="215" s="2" customFormat="1">
      <c r="A215" s="38"/>
      <c r="B215" s="39"/>
      <c r="C215" s="40"/>
      <c r="D215" s="209" t="s">
        <v>146</v>
      </c>
      <c r="E215" s="40"/>
      <c r="F215" s="210" t="s">
        <v>362</v>
      </c>
      <c r="G215" s="40"/>
      <c r="H215" s="40"/>
      <c r="I215" s="211"/>
      <c r="J215" s="40"/>
      <c r="K215" s="40"/>
      <c r="L215" s="44"/>
      <c r="M215" s="212"/>
      <c r="N215" s="21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146</v>
      </c>
      <c r="AU215" s="17" t="s">
        <v>84</v>
      </c>
    </row>
    <row r="216" s="2" customFormat="1" ht="37.8" customHeight="1">
      <c r="A216" s="38"/>
      <c r="B216" s="39"/>
      <c r="C216" s="196" t="s">
        <v>363</v>
      </c>
      <c r="D216" s="196" t="s">
        <v>139</v>
      </c>
      <c r="E216" s="197" t="s">
        <v>364</v>
      </c>
      <c r="F216" s="198" t="s">
        <v>365</v>
      </c>
      <c r="G216" s="199" t="s">
        <v>177</v>
      </c>
      <c r="H216" s="200">
        <v>1</v>
      </c>
      <c r="I216" s="201"/>
      <c r="J216" s="202">
        <f>ROUND(I216*H216,2)</f>
        <v>0</v>
      </c>
      <c r="K216" s="198" t="s">
        <v>143</v>
      </c>
      <c r="L216" s="44"/>
      <c r="M216" s="203" t="s">
        <v>20</v>
      </c>
      <c r="N216" s="204" t="s">
        <v>46</v>
      </c>
      <c r="O216" s="84"/>
      <c r="P216" s="205">
        <f>O216*H216</f>
        <v>0</v>
      </c>
      <c r="Q216" s="205">
        <v>0.50344</v>
      </c>
      <c r="R216" s="205">
        <f>Q216*H216</f>
        <v>0.50344</v>
      </c>
      <c r="S216" s="205">
        <v>0</v>
      </c>
      <c r="T216" s="20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7" t="s">
        <v>157</v>
      </c>
      <c r="AT216" s="207" t="s">
        <v>139</v>
      </c>
      <c r="AU216" s="207" t="s">
        <v>84</v>
      </c>
      <c r="AY216" s="17" t="s">
        <v>138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7" t="s">
        <v>22</v>
      </c>
      <c r="BK216" s="208">
        <f>ROUND(I216*H216,2)</f>
        <v>0</v>
      </c>
      <c r="BL216" s="17" t="s">
        <v>157</v>
      </c>
      <c r="BM216" s="207" t="s">
        <v>366</v>
      </c>
    </row>
    <row r="217" s="2" customFormat="1">
      <c r="A217" s="38"/>
      <c r="B217" s="39"/>
      <c r="C217" s="40"/>
      <c r="D217" s="209" t="s">
        <v>146</v>
      </c>
      <c r="E217" s="40"/>
      <c r="F217" s="210" t="s">
        <v>367</v>
      </c>
      <c r="G217" s="40"/>
      <c r="H217" s="40"/>
      <c r="I217" s="211"/>
      <c r="J217" s="40"/>
      <c r="K217" s="40"/>
      <c r="L217" s="44"/>
      <c r="M217" s="212"/>
      <c r="N217" s="21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146</v>
      </c>
      <c r="AU217" s="17" t="s">
        <v>84</v>
      </c>
    </row>
    <row r="218" s="2" customFormat="1" ht="16.5" customHeight="1">
      <c r="A218" s="38"/>
      <c r="B218" s="39"/>
      <c r="C218" s="196" t="s">
        <v>368</v>
      </c>
      <c r="D218" s="196" t="s">
        <v>139</v>
      </c>
      <c r="E218" s="197" t="s">
        <v>369</v>
      </c>
      <c r="F218" s="198" t="s">
        <v>370</v>
      </c>
      <c r="G218" s="199" t="s">
        <v>371</v>
      </c>
      <c r="H218" s="200">
        <v>1</v>
      </c>
      <c r="I218" s="201"/>
      <c r="J218" s="202">
        <f>ROUND(I218*H218,2)</f>
        <v>0</v>
      </c>
      <c r="K218" s="198" t="s">
        <v>20</v>
      </c>
      <c r="L218" s="44"/>
      <c r="M218" s="203" t="s">
        <v>20</v>
      </c>
      <c r="N218" s="204" t="s">
        <v>46</v>
      </c>
      <c r="O218" s="84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7" t="s">
        <v>157</v>
      </c>
      <c r="AT218" s="207" t="s">
        <v>139</v>
      </c>
      <c r="AU218" s="207" t="s">
        <v>84</v>
      </c>
      <c r="AY218" s="17" t="s">
        <v>138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7" t="s">
        <v>22</v>
      </c>
      <c r="BK218" s="208">
        <f>ROUND(I218*H218,2)</f>
        <v>0</v>
      </c>
      <c r="BL218" s="17" t="s">
        <v>157</v>
      </c>
      <c r="BM218" s="207" t="s">
        <v>372</v>
      </c>
    </row>
    <row r="219" s="14" customFormat="1">
      <c r="A219" s="14"/>
      <c r="B219" s="237"/>
      <c r="C219" s="238"/>
      <c r="D219" s="228" t="s">
        <v>194</v>
      </c>
      <c r="E219" s="239" t="s">
        <v>20</v>
      </c>
      <c r="F219" s="240" t="s">
        <v>22</v>
      </c>
      <c r="G219" s="238"/>
      <c r="H219" s="241">
        <v>1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194</v>
      </c>
      <c r="AU219" s="247" t="s">
        <v>84</v>
      </c>
      <c r="AV219" s="14" t="s">
        <v>84</v>
      </c>
      <c r="AW219" s="14" t="s">
        <v>196</v>
      </c>
      <c r="AX219" s="14" t="s">
        <v>75</v>
      </c>
      <c r="AY219" s="247" t="s">
        <v>138</v>
      </c>
    </row>
    <row r="220" s="15" customFormat="1">
      <c r="A220" s="15"/>
      <c r="B220" s="248"/>
      <c r="C220" s="249"/>
      <c r="D220" s="228" t="s">
        <v>194</v>
      </c>
      <c r="E220" s="250" t="s">
        <v>20</v>
      </c>
      <c r="F220" s="251" t="s">
        <v>205</v>
      </c>
      <c r="G220" s="249"/>
      <c r="H220" s="252">
        <v>1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8" t="s">
        <v>194</v>
      </c>
      <c r="AU220" s="258" t="s">
        <v>84</v>
      </c>
      <c r="AV220" s="15" t="s">
        <v>157</v>
      </c>
      <c r="AW220" s="15" t="s">
        <v>196</v>
      </c>
      <c r="AX220" s="15" t="s">
        <v>22</v>
      </c>
      <c r="AY220" s="258" t="s">
        <v>138</v>
      </c>
    </row>
    <row r="221" s="2" customFormat="1" ht="16.5" customHeight="1">
      <c r="A221" s="38"/>
      <c r="B221" s="39"/>
      <c r="C221" s="259" t="s">
        <v>373</v>
      </c>
      <c r="D221" s="259" t="s">
        <v>284</v>
      </c>
      <c r="E221" s="260" t="s">
        <v>374</v>
      </c>
      <c r="F221" s="261" t="s">
        <v>375</v>
      </c>
      <c r="G221" s="262" t="s">
        <v>371</v>
      </c>
      <c r="H221" s="263">
        <v>1</v>
      </c>
      <c r="I221" s="264"/>
      <c r="J221" s="265">
        <f>ROUND(I221*H221,2)</f>
        <v>0</v>
      </c>
      <c r="K221" s="261" t="s">
        <v>20</v>
      </c>
      <c r="L221" s="266"/>
      <c r="M221" s="267" t="s">
        <v>20</v>
      </c>
      <c r="N221" s="268" t="s">
        <v>46</v>
      </c>
      <c r="O221" s="84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7" t="s">
        <v>221</v>
      </c>
      <c r="AT221" s="207" t="s">
        <v>284</v>
      </c>
      <c r="AU221" s="207" t="s">
        <v>84</v>
      </c>
      <c r="AY221" s="17" t="s">
        <v>138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7" t="s">
        <v>22</v>
      </c>
      <c r="BK221" s="208">
        <f>ROUND(I221*H221,2)</f>
        <v>0</v>
      </c>
      <c r="BL221" s="17" t="s">
        <v>157</v>
      </c>
      <c r="BM221" s="207" t="s">
        <v>376</v>
      </c>
    </row>
    <row r="222" s="14" customFormat="1">
      <c r="A222" s="14"/>
      <c r="B222" s="237"/>
      <c r="C222" s="238"/>
      <c r="D222" s="228" t="s">
        <v>194</v>
      </c>
      <c r="E222" s="239" t="s">
        <v>20</v>
      </c>
      <c r="F222" s="240" t="s">
        <v>22</v>
      </c>
      <c r="G222" s="238"/>
      <c r="H222" s="241">
        <v>1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194</v>
      </c>
      <c r="AU222" s="247" t="s">
        <v>84</v>
      </c>
      <c r="AV222" s="14" t="s">
        <v>84</v>
      </c>
      <c r="AW222" s="14" t="s">
        <v>196</v>
      </c>
      <c r="AX222" s="14" t="s">
        <v>75</v>
      </c>
      <c r="AY222" s="247" t="s">
        <v>138</v>
      </c>
    </row>
    <row r="223" s="15" customFormat="1">
      <c r="A223" s="15"/>
      <c r="B223" s="248"/>
      <c r="C223" s="249"/>
      <c r="D223" s="228" t="s">
        <v>194</v>
      </c>
      <c r="E223" s="250" t="s">
        <v>20</v>
      </c>
      <c r="F223" s="251" t="s">
        <v>205</v>
      </c>
      <c r="G223" s="249"/>
      <c r="H223" s="252">
        <v>1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8" t="s">
        <v>194</v>
      </c>
      <c r="AU223" s="258" t="s">
        <v>84</v>
      </c>
      <c r="AV223" s="15" t="s">
        <v>157</v>
      </c>
      <c r="AW223" s="15" t="s">
        <v>196</v>
      </c>
      <c r="AX223" s="15" t="s">
        <v>22</v>
      </c>
      <c r="AY223" s="258" t="s">
        <v>138</v>
      </c>
    </row>
    <row r="224" s="11" customFormat="1" ht="22.8" customHeight="1">
      <c r="A224" s="11"/>
      <c r="B224" s="182"/>
      <c r="C224" s="183"/>
      <c r="D224" s="184" t="s">
        <v>74</v>
      </c>
      <c r="E224" s="224" t="s">
        <v>232</v>
      </c>
      <c r="F224" s="224" t="s">
        <v>377</v>
      </c>
      <c r="G224" s="183"/>
      <c r="H224" s="183"/>
      <c r="I224" s="186"/>
      <c r="J224" s="225">
        <f>BK224</f>
        <v>0</v>
      </c>
      <c r="K224" s="183"/>
      <c r="L224" s="188"/>
      <c r="M224" s="189"/>
      <c r="N224" s="190"/>
      <c r="O224" s="190"/>
      <c r="P224" s="191">
        <f>P225</f>
        <v>0</v>
      </c>
      <c r="Q224" s="190"/>
      <c r="R224" s="191">
        <f>R225</f>
        <v>0</v>
      </c>
      <c r="S224" s="190"/>
      <c r="T224" s="192">
        <f>T225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193" t="s">
        <v>22</v>
      </c>
      <c r="AT224" s="194" t="s">
        <v>74</v>
      </c>
      <c r="AU224" s="194" t="s">
        <v>22</v>
      </c>
      <c r="AY224" s="193" t="s">
        <v>138</v>
      </c>
      <c r="BK224" s="195">
        <f>BK225</f>
        <v>0</v>
      </c>
    </row>
    <row r="225" s="2" customFormat="1" ht="16.5" customHeight="1">
      <c r="A225" s="38"/>
      <c r="B225" s="39"/>
      <c r="C225" s="196" t="s">
        <v>378</v>
      </c>
      <c r="D225" s="196" t="s">
        <v>139</v>
      </c>
      <c r="E225" s="197" t="s">
        <v>379</v>
      </c>
      <c r="F225" s="198" t="s">
        <v>380</v>
      </c>
      <c r="G225" s="199" t="s">
        <v>371</v>
      </c>
      <c r="H225" s="200">
        <v>1</v>
      </c>
      <c r="I225" s="201"/>
      <c r="J225" s="202">
        <f>ROUND(I225*H225,2)</f>
        <v>0</v>
      </c>
      <c r="K225" s="198" t="s">
        <v>20</v>
      </c>
      <c r="L225" s="44"/>
      <c r="M225" s="203" t="s">
        <v>20</v>
      </c>
      <c r="N225" s="204" t="s">
        <v>46</v>
      </c>
      <c r="O225" s="84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7" t="s">
        <v>157</v>
      </c>
      <c r="AT225" s="207" t="s">
        <v>139</v>
      </c>
      <c r="AU225" s="207" t="s">
        <v>84</v>
      </c>
      <c r="AY225" s="17" t="s">
        <v>138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7" t="s">
        <v>22</v>
      </c>
      <c r="BK225" s="208">
        <f>ROUND(I225*H225,2)</f>
        <v>0</v>
      </c>
      <c r="BL225" s="17" t="s">
        <v>157</v>
      </c>
      <c r="BM225" s="207" t="s">
        <v>381</v>
      </c>
    </row>
    <row r="226" s="11" customFormat="1" ht="22.8" customHeight="1">
      <c r="A226" s="11"/>
      <c r="B226" s="182"/>
      <c r="C226" s="183"/>
      <c r="D226" s="184" t="s">
        <v>74</v>
      </c>
      <c r="E226" s="224" t="s">
        <v>382</v>
      </c>
      <c r="F226" s="224" t="s">
        <v>383</v>
      </c>
      <c r="G226" s="183"/>
      <c r="H226" s="183"/>
      <c r="I226" s="186"/>
      <c r="J226" s="225">
        <f>BK226</f>
        <v>0</v>
      </c>
      <c r="K226" s="183"/>
      <c r="L226" s="188"/>
      <c r="M226" s="189"/>
      <c r="N226" s="190"/>
      <c r="O226" s="190"/>
      <c r="P226" s="191">
        <f>SUM(P227:P232)</f>
        <v>0</v>
      </c>
      <c r="Q226" s="190"/>
      <c r="R226" s="191">
        <f>SUM(R227:R232)</f>
        <v>0</v>
      </c>
      <c r="S226" s="190"/>
      <c r="T226" s="192">
        <f>SUM(T227:T232)</f>
        <v>71.010999999999996</v>
      </c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R226" s="193" t="s">
        <v>22</v>
      </c>
      <c r="AT226" s="194" t="s">
        <v>74</v>
      </c>
      <c r="AU226" s="194" t="s">
        <v>22</v>
      </c>
      <c r="AY226" s="193" t="s">
        <v>138</v>
      </c>
      <c r="BK226" s="195">
        <f>SUM(BK227:BK232)</f>
        <v>0</v>
      </c>
    </row>
    <row r="227" s="2" customFormat="1" ht="24.15" customHeight="1">
      <c r="A227" s="38"/>
      <c r="B227" s="39"/>
      <c r="C227" s="196" t="s">
        <v>384</v>
      </c>
      <c r="D227" s="196" t="s">
        <v>139</v>
      </c>
      <c r="E227" s="197" t="s">
        <v>385</v>
      </c>
      <c r="F227" s="198" t="s">
        <v>386</v>
      </c>
      <c r="G227" s="199" t="s">
        <v>191</v>
      </c>
      <c r="H227" s="200">
        <v>25.699999999999999</v>
      </c>
      <c r="I227" s="201"/>
      <c r="J227" s="202">
        <f>ROUND(I227*H227,2)</f>
        <v>0</v>
      </c>
      <c r="K227" s="198" t="s">
        <v>143</v>
      </c>
      <c r="L227" s="44"/>
      <c r="M227" s="203" t="s">
        <v>20</v>
      </c>
      <c r="N227" s="204" t="s">
        <v>46</v>
      </c>
      <c r="O227" s="84"/>
      <c r="P227" s="205">
        <f>O227*H227</f>
        <v>0</v>
      </c>
      <c r="Q227" s="205">
        <v>0</v>
      </c>
      <c r="R227" s="205">
        <f>Q227*H227</f>
        <v>0</v>
      </c>
      <c r="S227" s="205">
        <v>2.27</v>
      </c>
      <c r="T227" s="206">
        <f>S227*H227</f>
        <v>58.338999999999999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7" t="s">
        <v>157</v>
      </c>
      <c r="AT227" s="207" t="s">
        <v>139</v>
      </c>
      <c r="AU227" s="207" t="s">
        <v>84</v>
      </c>
      <c r="AY227" s="17" t="s">
        <v>138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7" t="s">
        <v>22</v>
      </c>
      <c r="BK227" s="208">
        <f>ROUND(I227*H227,2)</f>
        <v>0</v>
      </c>
      <c r="BL227" s="17" t="s">
        <v>157</v>
      </c>
      <c r="BM227" s="207" t="s">
        <v>387</v>
      </c>
    </row>
    <row r="228" s="2" customFormat="1">
      <c r="A228" s="38"/>
      <c r="B228" s="39"/>
      <c r="C228" s="40"/>
      <c r="D228" s="209" t="s">
        <v>146</v>
      </c>
      <c r="E228" s="40"/>
      <c r="F228" s="210" t="s">
        <v>388</v>
      </c>
      <c r="G228" s="40"/>
      <c r="H228" s="40"/>
      <c r="I228" s="211"/>
      <c r="J228" s="40"/>
      <c r="K228" s="40"/>
      <c r="L228" s="44"/>
      <c r="M228" s="212"/>
      <c r="N228" s="213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146</v>
      </c>
      <c r="AU228" s="17" t="s">
        <v>84</v>
      </c>
    </row>
    <row r="229" s="14" customFormat="1">
      <c r="A229" s="14"/>
      <c r="B229" s="237"/>
      <c r="C229" s="238"/>
      <c r="D229" s="228" t="s">
        <v>194</v>
      </c>
      <c r="E229" s="239" t="s">
        <v>20</v>
      </c>
      <c r="F229" s="240" t="s">
        <v>389</v>
      </c>
      <c r="G229" s="238"/>
      <c r="H229" s="241">
        <v>25.699999999999999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194</v>
      </c>
      <c r="AU229" s="247" t="s">
        <v>84</v>
      </c>
      <c r="AV229" s="14" t="s">
        <v>84</v>
      </c>
      <c r="AW229" s="14" t="s">
        <v>196</v>
      </c>
      <c r="AX229" s="14" t="s">
        <v>22</v>
      </c>
      <c r="AY229" s="247" t="s">
        <v>138</v>
      </c>
    </row>
    <row r="230" s="2" customFormat="1" ht="24.15" customHeight="1">
      <c r="A230" s="38"/>
      <c r="B230" s="39"/>
      <c r="C230" s="196" t="s">
        <v>390</v>
      </c>
      <c r="D230" s="196" t="s">
        <v>139</v>
      </c>
      <c r="E230" s="197" t="s">
        <v>391</v>
      </c>
      <c r="F230" s="198" t="s">
        <v>392</v>
      </c>
      <c r="G230" s="199" t="s">
        <v>191</v>
      </c>
      <c r="H230" s="200">
        <v>5.7599999999999998</v>
      </c>
      <c r="I230" s="201"/>
      <c r="J230" s="202">
        <f>ROUND(I230*H230,2)</f>
        <v>0</v>
      </c>
      <c r="K230" s="198" t="s">
        <v>143</v>
      </c>
      <c r="L230" s="44"/>
      <c r="M230" s="203" t="s">
        <v>20</v>
      </c>
      <c r="N230" s="204" t="s">
        <v>46</v>
      </c>
      <c r="O230" s="84"/>
      <c r="P230" s="205">
        <f>O230*H230</f>
        <v>0</v>
      </c>
      <c r="Q230" s="205">
        <v>0</v>
      </c>
      <c r="R230" s="205">
        <f>Q230*H230</f>
        <v>0</v>
      </c>
      <c r="S230" s="205">
        <v>2.2000000000000002</v>
      </c>
      <c r="T230" s="206">
        <f>S230*H230</f>
        <v>12.672000000000001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7" t="s">
        <v>157</v>
      </c>
      <c r="AT230" s="207" t="s">
        <v>139</v>
      </c>
      <c r="AU230" s="207" t="s">
        <v>84</v>
      </c>
      <c r="AY230" s="17" t="s">
        <v>138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7" t="s">
        <v>22</v>
      </c>
      <c r="BK230" s="208">
        <f>ROUND(I230*H230,2)</f>
        <v>0</v>
      </c>
      <c r="BL230" s="17" t="s">
        <v>157</v>
      </c>
      <c r="BM230" s="207" t="s">
        <v>393</v>
      </c>
    </row>
    <row r="231" s="2" customFormat="1">
      <c r="A231" s="38"/>
      <c r="B231" s="39"/>
      <c r="C231" s="40"/>
      <c r="D231" s="209" t="s">
        <v>146</v>
      </c>
      <c r="E231" s="40"/>
      <c r="F231" s="210" t="s">
        <v>394</v>
      </c>
      <c r="G231" s="40"/>
      <c r="H231" s="40"/>
      <c r="I231" s="211"/>
      <c r="J231" s="40"/>
      <c r="K231" s="40"/>
      <c r="L231" s="44"/>
      <c r="M231" s="212"/>
      <c r="N231" s="21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146</v>
      </c>
      <c r="AU231" s="17" t="s">
        <v>84</v>
      </c>
    </row>
    <row r="232" s="14" customFormat="1">
      <c r="A232" s="14"/>
      <c r="B232" s="237"/>
      <c r="C232" s="238"/>
      <c r="D232" s="228" t="s">
        <v>194</v>
      </c>
      <c r="E232" s="239" t="s">
        <v>20</v>
      </c>
      <c r="F232" s="240" t="s">
        <v>395</v>
      </c>
      <c r="G232" s="238"/>
      <c r="H232" s="241">
        <v>5.7599999999999998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194</v>
      </c>
      <c r="AU232" s="247" t="s">
        <v>84</v>
      </c>
      <c r="AV232" s="14" t="s">
        <v>84</v>
      </c>
      <c r="AW232" s="14" t="s">
        <v>196</v>
      </c>
      <c r="AX232" s="14" t="s">
        <v>22</v>
      </c>
      <c r="AY232" s="247" t="s">
        <v>138</v>
      </c>
    </row>
    <row r="233" s="11" customFormat="1" ht="22.8" customHeight="1">
      <c r="A233" s="11"/>
      <c r="B233" s="182"/>
      <c r="C233" s="183"/>
      <c r="D233" s="184" t="s">
        <v>74</v>
      </c>
      <c r="E233" s="224" t="s">
        <v>396</v>
      </c>
      <c r="F233" s="224" t="s">
        <v>397</v>
      </c>
      <c r="G233" s="183"/>
      <c r="H233" s="183"/>
      <c r="I233" s="186"/>
      <c r="J233" s="225">
        <f>BK233</f>
        <v>0</v>
      </c>
      <c r="K233" s="183"/>
      <c r="L233" s="188"/>
      <c r="M233" s="189"/>
      <c r="N233" s="190"/>
      <c r="O233" s="190"/>
      <c r="P233" s="191">
        <f>SUM(P234:P239)</f>
        <v>0</v>
      </c>
      <c r="Q233" s="190"/>
      <c r="R233" s="191">
        <f>SUM(R234:R239)</f>
        <v>0</v>
      </c>
      <c r="S233" s="190"/>
      <c r="T233" s="192">
        <f>SUM(T234:T239)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193" t="s">
        <v>22</v>
      </c>
      <c r="AT233" s="194" t="s">
        <v>74</v>
      </c>
      <c r="AU233" s="194" t="s">
        <v>22</v>
      </c>
      <c r="AY233" s="193" t="s">
        <v>138</v>
      </c>
      <c r="BK233" s="195">
        <f>SUM(BK234:BK239)</f>
        <v>0</v>
      </c>
    </row>
    <row r="234" s="2" customFormat="1" ht="33" customHeight="1">
      <c r="A234" s="38"/>
      <c r="B234" s="39"/>
      <c r="C234" s="196" t="s">
        <v>398</v>
      </c>
      <c r="D234" s="196" t="s">
        <v>139</v>
      </c>
      <c r="E234" s="197" t="s">
        <v>399</v>
      </c>
      <c r="F234" s="198" t="s">
        <v>400</v>
      </c>
      <c r="G234" s="199" t="s">
        <v>247</v>
      </c>
      <c r="H234" s="200">
        <v>71.010999999999996</v>
      </c>
      <c r="I234" s="201"/>
      <c r="J234" s="202">
        <f>ROUND(I234*H234,2)</f>
        <v>0</v>
      </c>
      <c r="K234" s="198" t="s">
        <v>143</v>
      </c>
      <c r="L234" s="44"/>
      <c r="M234" s="203" t="s">
        <v>20</v>
      </c>
      <c r="N234" s="204" t="s">
        <v>46</v>
      </c>
      <c r="O234" s="84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7" t="s">
        <v>157</v>
      </c>
      <c r="AT234" s="207" t="s">
        <v>139</v>
      </c>
      <c r="AU234" s="207" t="s">
        <v>84</v>
      </c>
      <c r="AY234" s="17" t="s">
        <v>138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7" t="s">
        <v>22</v>
      </c>
      <c r="BK234" s="208">
        <f>ROUND(I234*H234,2)</f>
        <v>0</v>
      </c>
      <c r="BL234" s="17" t="s">
        <v>157</v>
      </c>
      <c r="BM234" s="207" t="s">
        <v>401</v>
      </c>
    </row>
    <row r="235" s="2" customFormat="1">
      <c r="A235" s="38"/>
      <c r="B235" s="39"/>
      <c r="C235" s="40"/>
      <c r="D235" s="209" t="s">
        <v>146</v>
      </c>
      <c r="E235" s="40"/>
      <c r="F235" s="210" t="s">
        <v>402</v>
      </c>
      <c r="G235" s="40"/>
      <c r="H235" s="40"/>
      <c r="I235" s="211"/>
      <c r="J235" s="40"/>
      <c r="K235" s="40"/>
      <c r="L235" s="44"/>
      <c r="M235" s="212"/>
      <c r="N235" s="21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146</v>
      </c>
      <c r="AU235" s="17" t="s">
        <v>84</v>
      </c>
    </row>
    <row r="236" s="2" customFormat="1" ht="44.25" customHeight="1">
      <c r="A236" s="38"/>
      <c r="B236" s="39"/>
      <c r="C236" s="196" t="s">
        <v>403</v>
      </c>
      <c r="D236" s="196" t="s">
        <v>139</v>
      </c>
      <c r="E236" s="197" t="s">
        <v>404</v>
      </c>
      <c r="F236" s="198" t="s">
        <v>405</v>
      </c>
      <c r="G236" s="199" t="s">
        <v>247</v>
      </c>
      <c r="H236" s="200">
        <v>71.010999999999996</v>
      </c>
      <c r="I236" s="201"/>
      <c r="J236" s="202">
        <f>ROUND(I236*H236,2)</f>
        <v>0</v>
      </c>
      <c r="K236" s="198" t="s">
        <v>143</v>
      </c>
      <c r="L236" s="44"/>
      <c r="M236" s="203" t="s">
        <v>20</v>
      </c>
      <c r="N236" s="204" t="s">
        <v>46</v>
      </c>
      <c r="O236" s="84"/>
      <c r="P236" s="205">
        <f>O236*H236</f>
        <v>0</v>
      </c>
      <c r="Q236" s="205">
        <v>0</v>
      </c>
      <c r="R236" s="205">
        <f>Q236*H236</f>
        <v>0</v>
      </c>
      <c r="S236" s="205">
        <v>0</v>
      </c>
      <c r="T236" s="20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7" t="s">
        <v>157</v>
      </c>
      <c r="AT236" s="207" t="s">
        <v>139</v>
      </c>
      <c r="AU236" s="207" t="s">
        <v>84</v>
      </c>
      <c r="AY236" s="17" t="s">
        <v>138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7" t="s">
        <v>22</v>
      </c>
      <c r="BK236" s="208">
        <f>ROUND(I236*H236,2)</f>
        <v>0</v>
      </c>
      <c r="BL236" s="17" t="s">
        <v>157</v>
      </c>
      <c r="BM236" s="207" t="s">
        <v>406</v>
      </c>
    </row>
    <row r="237" s="2" customFormat="1">
      <c r="A237" s="38"/>
      <c r="B237" s="39"/>
      <c r="C237" s="40"/>
      <c r="D237" s="209" t="s">
        <v>146</v>
      </c>
      <c r="E237" s="40"/>
      <c r="F237" s="210" t="s">
        <v>407</v>
      </c>
      <c r="G237" s="40"/>
      <c r="H237" s="40"/>
      <c r="I237" s="211"/>
      <c r="J237" s="40"/>
      <c r="K237" s="40"/>
      <c r="L237" s="44"/>
      <c r="M237" s="212"/>
      <c r="N237" s="21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146</v>
      </c>
      <c r="AU237" s="17" t="s">
        <v>84</v>
      </c>
    </row>
    <row r="238" s="2" customFormat="1" ht="44.25" customHeight="1">
      <c r="A238" s="38"/>
      <c r="B238" s="39"/>
      <c r="C238" s="196" t="s">
        <v>408</v>
      </c>
      <c r="D238" s="196" t="s">
        <v>139</v>
      </c>
      <c r="E238" s="197" t="s">
        <v>409</v>
      </c>
      <c r="F238" s="198" t="s">
        <v>410</v>
      </c>
      <c r="G238" s="199" t="s">
        <v>247</v>
      </c>
      <c r="H238" s="200">
        <v>71.010000000000005</v>
      </c>
      <c r="I238" s="201"/>
      <c r="J238" s="202">
        <f>ROUND(I238*H238,2)</f>
        <v>0</v>
      </c>
      <c r="K238" s="198" t="s">
        <v>143</v>
      </c>
      <c r="L238" s="44"/>
      <c r="M238" s="203" t="s">
        <v>20</v>
      </c>
      <c r="N238" s="204" t="s">
        <v>46</v>
      </c>
      <c r="O238" s="84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7" t="s">
        <v>157</v>
      </c>
      <c r="AT238" s="207" t="s">
        <v>139</v>
      </c>
      <c r="AU238" s="207" t="s">
        <v>84</v>
      </c>
      <c r="AY238" s="17" t="s">
        <v>138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7" t="s">
        <v>22</v>
      </c>
      <c r="BK238" s="208">
        <f>ROUND(I238*H238,2)</f>
        <v>0</v>
      </c>
      <c r="BL238" s="17" t="s">
        <v>157</v>
      </c>
      <c r="BM238" s="207" t="s">
        <v>411</v>
      </c>
    </row>
    <row r="239" s="2" customFormat="1">
      <c r="A239" s="38"/>
      <c r="B239" s="39"/>
      <c r="C239" s="40"/>
      <c r="D239" s="209" t="s">
        <v>146</v>
      </c>
      <c r="E239" s="40"/>
      <c r="F239" s="210" t="s">
        <v>412</v>
      </c>
      <c r="G239" s="40"/>
      <c r="H239" s="40"/>
      <c r="I239" s="211"/>
      <c r="J239" s="40"/>
      <c r="K239" s="40"/>
      <c r="L239" s="44"/>
      <c r="M239" s="212"/>
      <c r="N239" s="21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146</v>
      </c>
      <c r="AU239" s="17" t="s">
        <v>84</v>
      </c>
    </row>
    <row r="240" s="11" customFormat="1" ht="22.8" customHeight="1">
      <c r="A240" s="11"/>
      <c r="B240" s="182"/>
      <c r="C240" s="183"/>
      <c r="D240" s="184" t="s">
        <v>74</v>
      </c>
      <c r="E240" s="224" t="s">
        <v>413</v>
      </c>
      <c r="F240" s="224" t="s">
        <v>414</v>
      </c>
      <c r="G240" s="183"/>
      <c r="H240" s="183"/>
      <c r="I240" s="186"/>
      <c r="J240" s="225">
        <f>BK240</f>
        <v>0</v>
      </c>
      <c r="K240" s="183"/>
      <c r="L240" s="188"/>
      <c r="M240" s="189"/>
      <c r="N240" s="190"/>
      <c r="O240" s="190"/>
      <c r="P240" s="191">
        <f>SUM(P241:P242)</f>
        <v>0</v>
      </c>
      <c r="Q240" s="190"/>
      <c r="R240" s="191">
        <f>SUM(R241:R242)</f>
        <v>0</v>
      </c>
      <c r="S240" s="190"/>
      <c r="T240" s="192">
        <f>SUM(T241:T242)</f>
        <v>0</v>
      </c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R240" s="193" t="s">
        <v>22</v>
      </c>
      <c r="AT240" s="194" t="s">
        <v>74</v>
      </c>
      <c r="AU240" s="194" t="s">
        <v>22</v>
      </c>
      <c r="AY240" s="193" t="s">
        <v>138</v>
      </c>
      <c r="BK240" s="195">
        <f>SUM(BK241:BK242)</f>
        <v>0</v>
      </c>
    </row>
    <row r="241" s="2" customFormat="1" ht="44.25" customHeight="1">
      <c r="A241" s="38"/>
      <c r="B241" s="39"/>
      <c r="C241" s="196" t="s">
        <v>415</v>
      </c>
      <c r="D241" s="196" t="s">
        <v>139</v>
      </c>
      <c r="E241" s="197" t="s">
        <v>416</v>
      </c>
      <c r="F241" s="198" t="s">
        <v>417</v>
      </c>
      <c r="G241" s="199" t="s">
        <v>247</v>
      </c>
      <c r="H241" s="200">
        <v>58.564999999999998</v>
      </c>
      <c r="I241" s="201"/>
      <c r="J241" s="202">
        <f>ROUND(I241*H241,2)</f>
        <v>0</v>
      </c>
      <c r="K241" s="198" t="s">
        <v>143</v>
      </c>
      <c r="L241" s="44"/>
      <c r="M241" s="203" t="s">
        <v>20</v>
      </c>
      <c r="N241" s="204" t="s">
        <v>46</v>
      </c>
      <c r="O241" s="84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7" t="s">
        <v>157</v>
      </c>
      <c r="AT241" s="207" t="s">
        <v>139</v>
      </c>
      <c r="AU241" s="207" t="s">
        <v>84</v>
      </c>
      <c r="AY241" s="17" t="s">
        <v>138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7" t="s">
        <v>22</v>
      </c>
      <c r="BK241" s="208">
        <f>ROUND(I241*H241,2)</f>
        <v>0</v>
      </c>
      <c r="BL241" s="17" t="s">
        <v>157</v>
      </c>
      <c r="BM241" s="207" t="s">
        <v>418</v>
      </c>
    </row>
    <row r="242" s="2" customFormat="1">
      <c r="A242" s="38"/>
      <c r="B242" s="39"/>
      <c r="C242" s="40"/>
      <c r="D242" s="209" t="s">
        <v>146</v>
      </c>
      <c r="E242" s="40"/>
      <c r="F242" s="210" t="s">
        <v>419</v>
      </c>
      <c r="G242" s="40"/>
      <c r="H242" s="40"/>
      <c r="I242" s="211"/>
      <c r="J242" s="40"/>
      <c r="K242" s="40"/>
      <c r="L242" s="44"/>
      <c r="M242" s="214"/>
      <c r="N242" s="215"/>
      <c r="O242" s="216"/>
      <c r="P242" s="216"/>
      <c r="Q242" s="216"/>
      <c r="R242" s="216"/>
      <c r="S242" s="216"/>
      <c r="T242" s="217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146</v>
      </c>
      <c r="AU242" s="17" t="s">
        <v>84</v>
      </c>
    </row>
    <row r="243" s="2" customFormat="1" ht="6.96" customHeight="1">
      <c r="A243" s="38"/>
      <c r="B243" s="59"/>
      <c r="C243" s="60"/>
      <c r="D243" s="60"/>
      <c r="E243" s="60"/>
      <c r="F243" s="60"/>
      <c r="G243" s="60"/>
      <c r="H243" s="60"/>
      <c r="I243" s="60"/>
      <c r="J243" s="60"/>
      <c r="K243" s="60"/>
      <c r="L243" s="44"/>
      <c r="M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</row>
  </sheetData>
  <sheetProtection sheet="1" autoFilter="0" formatColumns="0" formatRows="0" objects="1" scenarios="1" spinCount="100000" saltValue="gosWllMipFxh56wIh8y/TNetz/5cMhea5pZTHWoJ4OydEzHGVnyFVwXcivw2v0GBdWet7+obDF3qcxSbAl8rmQ==" hashValue="PGfdFkLRgwdtSC7uloXQpqsGLpoGbxTftEg6ed6r18vnZXWdlCaNQOPW5rd/OVIu5QYX74ooT+nk/eSjZU/bjg==" algorithmName="SHA-512" password="CC35"/>
  <autoFilter ref="C87:K24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2/112101101"/>
    <hyperlink ref="F94" r:id="rId2" display="https://podminky.urs.cz/item/CS_URS_2023_02/112201111"/>
    <hyperlink ref="F96" r:id="rId3" display="https://podminky.urs.cz/item/CS_URS_2023_02/121151123"/>
    <hyperlink ref="F98" r:id="rId4" display="https://podminky.urs.cz/item/CS_URS_2023_02/122251105"/>
    <hyperlink ref="F102" r:id="rId5" display="https://podminky.urs.cz/item/CS_URS_2023_02/131251102"/>
    <hyperlink ref="F108" r:id="rId6" display="https://podminky.urs.cz/item/CS_URS_2023_02/131251104"/>
    <hyperlink ref="F112" r:id="rId7" display="https://podminky.urs.cz/item/CS_URS_2023_02/132254103"/>
    <hyperlink ref="F118" r:id="rId8" display="https://podminky.urs.cz/item/CS_URS_2023_02/162251102"/>
    <hyperlink ref="F127" r:id="rId9" display="https://podminky.urs.cz/item/CS_URS_2023_02/162751117"/>
    <hyperlink ref="F136" r:id="rId10" display="https://podminky.urs.cz/item/CS_URS_2023_02/162751119"/>
    <hyperlink ref="F139" r:id="rId11" display="https://podminky.urs.cz/item/CS_URS_2023_02/171201231"/>
    <hyperlink ref="F142" r:id="rId12" display="https://podminky.urs.cz/item/CS_URS_2023_02/174151101"/>
    <hyperlink ref="F149" r:id="rId13" display="https://podminky.urs.cz/item/CS_URS_2023_02/171151103"/>
    <hyperlink ref="F157" r:id="rId14" display="https://podminky.urs.cz/item/CS_URS_2023_02/181951112"/>
    <hyperlink ref="F160" r:id="rId15" display="https://podminky.urs.cz/item/CS_URS_2023_02/211531111"/>
    <hyperlink ref="F169" r:id="rId16" display="https://podminky.urs.cz/item/CS_URS_2023_02/211971110"/>
    <hyperlink ref="F180" r:id="rId17" display="https://podminky.urs.cz/item/CS_URS_2023_02/213111111"/>
    <hyperlink ref="F184" r:id="rId18" display="https://podminky.urs.cz/item/CS_URS_2023_02/213141112"/>
    <hyperlink ref="F189" r:id="rId19" display="https://podminky.urs.cz/item/CS_URS_2023_02/564821112"/>
    <hyperlink ref="F191" r:id="rId20" display="https://podminky.urs.cz/item/CS_URS_2023_02/564851111"/>
    <hyperlink ref="F193" r:id="rId21" display="https://podminky.urs.cz/item/CS_URS_2023_02/564861111"/>
    <hyperlink ref="F195" r:id="rId22" display="https://podminky.urs.cz/item/CS_URS_2023_02/564861111"/>
    <hyperlink ref="F197" r:id="rId23" display="https://podminky.urs.cz/item/CS_URS_2023_02/564931411"/>
    <hyperlink ref="F201" r:id="rId24" display="https://podminky.urs.cz/item/CS_URS_2023_02/584121108"/>
    <hyperlink ref="F208" r:id="rId25" display="https://podminky.urs.cz/item/CS_URS_2023_02/871228111"/>
    <hyperlink ref="F215" r:id="rId26" display="https://podminky.urs.cz/item/CS_URS_2023_02/895111121"/>
    <hyperlink ref="F217" r:id="rId27" display="https://podminky.urs.cz/item/CS_URS_2023_02/895111129"/>
    <hyperlink ref="F228" r:id="rId28" display="https://podminky.urs.cz/item/CS_URS_2023_02/961022311"/>
    <hyperlink ref="F231" r:id="rId29" display="https://podminky.urs.cz/item/CS_URS_2023_02/965042141"/>
    <hyperlink ref="F235" r:id="rId30" display="https://podminky.urs.cz/item/CS_URS_2023_02/997013501"/>
    <hyperlink ref="F237" r:id="rId31" display="https://podminky.urs.cz/item/CS_URS_2023_02/997013509"/>
    <hyperlink ref="F239" r:id="rId32" display="https://podminky.urs.cz/item/CS_URS_2023_02/997013861"/>
    <hyperlink ref="F242" r:id="rId33" display="https://podminky.urs.cz/item/CS_URS_2023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113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Kaznějov - sběrný dvůr odpadů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114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420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20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23</v>
      </c>
      <c r="E12" s="38"/>
      <c r="F12" s="136" t="s">
        <v>116</v>
      </c>
      <c r="G12" s="38"/>
      <c r="H12" s="38"/>
      <c r="I12" s="132" t="s">
        <v>25</v>
      </c>
      <c r="J12" s="137" t="str">
        <f>'Rekapitulace stavby'!AN8</f>
        <v>24. 11. 2023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29</v>
      </c>
      <c r="E14" s="38"/>
      <c r="F14" s="38"/>
      <c r="G14" s="38"/>
      <c r="H14" s="38"/>
      <c r="I14" s="132" t="s">
        <v>30</v>
      </c>
      <c r="J14" s="136" t="s">
        <v>20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20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30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32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30</v>
      </c>
      <c r="J20" s="136" t="s">
        <v>20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20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30</v>
      </c>
      <c r="J23" s="136" t="s">
        <v>20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32</v>
      </c>
      <c r="J24" s="136" t="s">
        <v>20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ROUND((SUM(BE87:BE390)),  2)</f>
        <v>0</v>
      </c>
      <c r="G33" s="38"/>
      <c r="H33" s="38"/>
      <c r="I33" s="148">
        <v>0.20999999999999999</v>
      </c>
      <c r="J33" s="147">
        <f>ROUND(((SUM(BE87:BE390))*I33),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ROUND((SUM(BF87:BF390)),  2)</f>
        <v>0</v>
      </c>
      <c r="G34" s="38"/>
      <c r="H34" s="38"/>
      <c r="I34" s="148">
        <v>0.14999999999999999</v>
      </c>
      <c r="J34" s="147">
        <f>ROUND(((SUM(BF87:BF390))*I34),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ROUND((SUM(BG87:BG390)),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ROUND((SUM(BH87:BH390)),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ROUND((SUM(BI87:BI390)),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Kaznějov - sběrný dvůr odpadů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02.1 - Oplocení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</v>
      </c>
      <c r="G52" s="40"/>
      <c r="H52" s="40"/>
      <c r="I52" s="32" t="s">
        <v>25</v>
      </c>
      <c r="J52" s="72" t="str">
        <f>IF(J12="","",J12)</f>
        <v>24. 11. 2023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>Město Kaznějov</v>
      </c>
      <c r="G54" s="40"/>
      <c r="H54" s="40"/>
      <c r="I54" s="32" t="s">
        <v>35</v>
      </c>
      <c r="J54" s="36" t="str">
        <f>E21</f>
        <v>Ing. Jiří Presl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33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>Roman Mitas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118</v>
      </c>
      <c r="D57" s="162"/>
      <c r="E57" s="162"/>
      <c r="F57" s="162"/>
      <c r="G57" s="162"/>
      <c r="H57" s="162"/>
      <c r="I57" s="162"/>
      <c r="J57" s="163" t="s">
        <v>119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120</v>
      </c>
    </row>
    <row r="60" hidden="1" s="9" customFormat="1" ht="24.96" customHeight="1">
      <c r="A60" s="9"/>
      <c r="B60" s="165"/>
      <c r="C60" s="166"/>
      <c r="D60" s="167" t="s">
        <v>163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8"/>
      <c r="C61" s="219"/>
      <c r="D61" s="220" t="s">
        <v>164</v>
      </c>
      <c r="E61" s="221"/>
      <c r="F61" s="221"/>
      <c r="G61" s="221"/>
      <c r="H61" s="221"/>
      <c r="I61" s="221"/>
      <c r="J61" s="222">
        <f>J89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8"/>
      <c r="C62" s="219"/>
      <c r="D62" s="220" t="s">
        <v>165</v>
      </c>
      <c r="E62" s="221"/>
      <c r="F62" s="221"/>
      <c r="G62" s="221"/>
      <c r="H62" s="221"/>
      <c r="I62" s="221"/>
      <c r="J62" s="222">
        <f>J206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8"/>
      <c r="C63" s="219"/>
      <c r="D63" s="220" t="s">
        <v>421</v>
      </c>
      <c r="E63" s="221"/>
      <c r="F63" s="221"/>
      <c r="G63" s="221"/>
      <c r="H63" s="221"/>
      <c r="I63" s="221"/>
      <c r="J63" s="222">
        <f>J319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8"/>
      <c r="C64" s="219"/>
      <c r="D64" s="220" t="s">
        <v>422</v>
      </c>
      <c r="E64" s="221"/>
      <c r="F64" s="221"/>
      <c r="G64" s="221"/>
      <c r="H64" s="221"/>
      <c r="I64" s="221"/>
      <c r="J64" s="222">
        <f>J366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8"/>
      <c r="C65" s="219"/>
      <c r="D65" s="220" t="s">
        <v>171</v>
      </c>
      <c r="E65" s="221"/>
      <c r="F65" s="221"/>
      <c r="G65" s="221"/>
      <c r="H65" s="221"/>
      <c r="I65" s="221"/>
      <c r="J65" s="222">
        <f>J381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9" customFormat="1" ht="24.96" customHeight="1">
      <c r="A66" s="9"/>
      <c r="B66" s="165"/>
      <c r="C66" s="166"/>
      <c r="D66" s="167" t="s">
        <v>423</v>
      </c>
      <c r="E66" s="168"/>
      <c r="F66" s="168"/>
      <c r="G66" s="168"/>
      <c r="H66" s="168"/>
      <c r="I66" s="168"/>
      <c r="J66" s="169">
        <f>J384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2" customFormat="1" ht="19.92" customHeight="1">
      <c r="A67" s="12"/>
      <c r="B67" s="218"/>
      <c r="C67" s="219"/>
      <c r="D67" s="220" t="s">
        <v>424</v>
      </c>
      <c r="E67" s="221"/>
      <c r="F67" s="221"/>
      <c r="G67" s="221"/>
      <c r="H67" s="221"/>
      <c r="I67" s="221"/>
      <c r="J67" s="222">
        <f>J385</f>
        <v>0</v>
      </c>
      <c r="K67" s="219"/>
      <c r="L67" s="22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122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Kaznějov - sběrný dvůr odpadů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114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02.1 - Oplocení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23</v>
      </c>
      <c r="D81" s="40"/>
      <c r="E81" s="40"/>
      <c r="F81" s="27" t="str">
        <f>F12</f>
        <v xml:space="preserve"> </v>
      </c>
      <c r="G81" s="40"/>
      <c r="H81" s="40"/>
      <c r="I81" s="32" t="s">
        <v>25</v>
      </c>
      <c r="J81" s="72" t="str">
        <f>IF(J12="","",J12)</f>
        <v>24. 11. 2023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E15</f>
        <v>Město Kaznějov</v>
      </c>
      <c r="G83" s="40"/>
      <c r="H83" s="40"/>
      <c r="I83" s="32" t="s">
        <v>35</v>
      </c>
      <c r="J83" s="36" t="str">
        <f>E21</f>
        <v>Ing. Jiří Presl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33</v>
      </c>
      <c r="D84" s="40"/>
      <c r="E84" s="40"/>
      <c r="F84" s="27" t="str">
        <f>IF(E18="","",E18)</f>
        <v>Vyplň údaj</v>
      </c>
      <c r="G84" s="40"/>
      <c r="H84" s="40"/>
      <c r="I84" s="32" t="s">
        <v>37</v>
      </c>
      <c r="J84" s="36" t="str">
        <f>E24</f>
        <v>Roman Mitas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71"/>
      <c r="B86" s="172"/>
      <c r="C86" s="173" t="s">
        <v>123</v>
      </c>
      <c r="D86" s="174" t="s">
        <v>60</v>
      </c>
      <c r="E86" s="174" t="s">
        <v>56</v>
      </c>
      <c r="F86" s="174" t="s">
        <v>57</v>
      </c>
      <c r="G86" s="174" t="s">
        <v>124</v>
      </c>
      <c r="H86" s="174" t="s">
        <v>125</v>
      </c>
      <c r="I86" s="174" t="s">
        <v>126</v>
      </c>
      <c r="J86" s="174" t="s">
        <v>119</v>
      </c>
      <c r="K86" s="175" t="s">
        <v>127</v>
      </c>
      <c r="L86" s="176"/>
      <c r="M86" s="92" t="s">
        <v>20</v>
      </c>
      <c r="N86" s="93" t="s">
        <v>45</v>
      </c>
      <c r="O86" s="93" t="s">
        <v>128</v>
      </c>
      <c r="P86" s="93" t="s">
        <v>129</v>
      </c>
      <c r="Q86" s="93" t="s">
        <v>130</v>
      </c>
      <c r="R86" s="93" t="s">
        <v>131</v>
      </c>
      <c r="S86" s="93" t="s">
        <v>132</v>
      </c>
      <c r="T86" s="94" t="s">
        <v>133</v>
      </c>
      <c r="U86" s="171"/>
      <c r="V86" s="171"/>
      <c r="W86" s="171"/>
      <c r="X86" s="171"/>
      <c r="Y86" s="171"/>
      <c r="Z86" s="171"/>
      <c r="AA86" s="171"/>
      <c r="AB86" s="171"/>
      <c r="AC86" s="171"/>
      <c r="AD86" s="171"/>
      <c r="AE86" s="171"/>
    </row>
    <row r="87" s="2" customFormat="1" ht="22.8" customHeight="1">
      <c r="A87" s="38"/>
      <c r="B87" s="39"/>
      <c r="C87" s="99" t="s">
        <v>134</v>
      </c>
      <c r="D87" s="40"/>
      <c r="E87" s="40"/>
      <c r="F87" s="40"/>
      <c r="G87" s="40"/>
      <c r="H87" s="40"/>
      <c r="I87" s="40"/>
      <c r="J87" s="177">
        <f>BK87</f>
        <v>0</v>
      </c>
      <c r="K87" s="40"/>
      <c r="L87" s="44"/>
      <c r="M87" s="95"/>
      <c r="N87" s="178"/>
      <c r="O87" s="96"/>
      <c r="P87" s="179">
        <f>P88+P384</f>
        <v>0</v>
      </c>
      <c r="Q87" s="96"/>
      <c r="R87" s="179">
        <f>R88+R384</f>
        <v>358.32790930000004</v>
      </c>
      <c r="S87" s="96"/>
      <c r="T87" s="180">
        <f>T88+T384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74</v>
      </c>
      <c r="AU87" s="17" t="s">
        <v>120</v>
      </c>
      <c r="BK87" s="181">
        <f>BK88+BK384</f>
        <v>0</v>
      </c>
    </row>
    <row r="88" s="11" customFormat="1" ht="25.92" customHeight="1">
      <c r="A88" s="11"/>
      <c r="B88" s="182"/>
      <c r="C88" s="183"/>
      <c r="D88" s="184" t="s">
        <v>74</v>
      </c>
      <c r="E88" s="185" t="s">
        <v>172</v>
      </c>
      <c r="F88" s="185" t="s">
        <v>173</v>
      </c>
      <c r="G88" s="183"/>
      <c r="H88" s="183"/>
      <c r="I88" s="186"/>
      <c r="J88" s="187">
        <f>BK88</f>
        <v>0</v>
      </c>
      <c r="K88" s="183"/>
      <c r="L88" s="188"/>
      <c r="M88" s="189"/>
      <c r="N88" s="190"/>
      <c r="O88" s="190"/>
      <c r="P88" s="191">
        <f>P89+P206+P319+P366+P381</f>
        <v>0</v>
      </c>
      <c r="Q88" s="190"/>
      <c r="R88" s="191">
        <f>R89+R206+R319+R366+R381</f>
        <v>358.24418930000002</v>
      </c>
      <c r="S88" s="190"/>
      <c r="T88" s="192">
        <f>T89+T206+T319+T366+T381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3" t="s">
        <v>22</v>
      </c>
      <c r="AT88" s="194" t="s">
        <v>74</v>
      </c>
      <c r="AU88" s="194" t="s">
        <v>75</v>
      </c>
      <c r="AY88" s="193" t="s">
        <v>138</v>
      </c>
      <c r="BK88" s="195">
        <f>BK89+BK206+BK319+BK366+BK381</f>
        <v>0</v>
      </c>
    </row>
    <row r="89" s="11" customFormat="1" ht="22.8" customHeight="1">
      <c r="A89" s="11"/>
      <c r="B89" s="182"/>
      <c r="C89" s="183"/>
      <c r="D89" s="184" t="s">
        <v>74</v>
      </c>
      <c r="E89" s="224" t="s">
        <v>22</v>
      </c>
      <c r="F89" s="224" t="s">
        <v>174</v>
      </c>
      <c r="G89" s="183"/>
      <c r="H89" s="183"/>
      <c r="I89" s="186"/>
      <c r="J89" s="225">
        <f>BK89</f>
        <v>0</v>
      </c>
      <c r="K89" s="183"/>
      <c r="L89" s="188"/>
      <c r="M89" s="189"/>
      <c r="N89" s="190"/>
      <c r="O89" s="190"/>
      <c r="P89" s="191">
        <f>SUM(P90:P205)</f>
        <v>0</v>
      </c>
      <c r="Q89" s="190"/>
      <c r="R89" s="191">
        <f>SUM(R90:R205)</f>
        <v>0</v>
      </c>
      <c r="S89" s="190"/>
      <c r="T89" s="192">
        <f>SUM(T90:T205)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3" t="s">
        <v>22</v>
      </c>
      <c r="AT89" s="194" t="s">
        <v>74</v>
      </c>
      <c r="AU89" s="194" t="s">
        <v>22</v>
      </c>
      <c r="AY89" s="193" t="s">
        <v>138</v>
      </c>
      <c r="BK89" s="195">
        <f>SUM(BK90:BK205)</f>
        <v>0</v>
      </c>
    </row>
    <row r="90" s="2" customFormat="1" ht="49.05" customHeight="1">
      <c r="A90" s="38"/>
      <c r="B90" s="39"/>
      <c r="C90" s="196" t="s">
        <v>22</v>
      </c>
      <c r="D90" s="196" t="s">
        <v>139</v>
      </c>
      <c r="E90" s="197" t="s">
        <v>425</v>
      </c>
      <c r="F90" s="198" t="s">
        <v>426</v>
      </c>
      <c r="G90" s="199" t="s">
        <v>191</v>
      </c>
      <c r="H90" s="200">
        <v>323.43200000000002</v>
      </c>
      <c r="I90" s="201"/>
      <c r="J90" s="202">
        <f>ROUND(I90*H90,2)</f>
        <v>0</v>
      </c>
      <c r="K90" s="198" t="s">
        <v>143</v>
      </c>
      <c r="L90" s="44"/>
      <c r="M90" s="203" t="s">
        <v>20</v>
      </c>
      <c r="N90" s="204" t="s">
        <v>46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157</v>
      </c>
      <c r="AT90" s="207" t="s">
        <v>139</v>
      </c>
      <c r="AU90" s="207" t="s">
        <v>84</v>
      </c>
      <c r="AY90" s="17" t="s">
        <v>138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22</v>
      </c>
      <c r="BK90" s="208">
        <f>ROUND(I90*H90,2)</f>
        <v>0</v>
      </c>
      <c r="BL90" s="17" t="s">
        <v>157</v>
      </c>
      <c r="BM90" s="207" t="s">
        <v>427</v>
      </c>
    </row>
    <row r="91" s="2" customFormat="1">
      <c r="A91" s="38"/>
      <c r="B91" s="39"/>
      <c r="C91" s="40"/>
      <c r="D91" s="209" t="s">
        <v>146</v>
      </c>
      <c r="E91" s="40"/>
      <c r="F91" s="210" t="s">
        <v>428</v>
      </c>
      <c r="G91" s="40"/>
      <c r="H91" s="40"/>
      <c r="I91" s="211"/>
      <c r="J91" s="40"/>
      <c r="K91" s="40"/>
      <c r="L91" s="44"/>
      <c r="M91" s="212"/>
      <c r="N91" s="21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146</v>
      </c>
      <c r="AU91" s="17" t="s">
        <v>84</v>
      </c>
    </row>
    <row r="92" s="13" customFormat="1">
      <c r="A92" s="13"/>
      <c r="B92" s="226"/>
      <c r="C92" s="227"/>
      <c r="D92" s="228" t="s">
        <v>194</v>
      </c>
      <c r="E92" s="229" t="s">
        <v>20</v>
      </c>
      <c r="F92" s="230" t="s">
        <v>429</v>
      </c>
      <c r="G92" s="227"/>
      <c r="H92" s="229" t="s">
        <v>20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194</v>
      </c>
      <c r="AU92" s="236" t="s">
        <v>84</v>
      </c>
      <c r="AV92" s="13" t="s">
        <v>22</v>
      </c>
      <c r="AW92" s="13" t="s">
        <v>196</v>
      </c>
      <c r="AX92" s="13" t="s">
        <v>75</v>
      </c>
      <c r="AY92" s="236" t="s">
        <v>138</v>
      </c>
    </row>
    <row r="93" s="14" customFormat="1">
      <c r="A93" s="14"/>
      <c r="B93" s="237"/>
      <c r="C93" s="238"/>
      <c r="D93" s="228" t="s">
        <v>194</v>
      </c>
      <c r="E93" s="239" t="s">
        <v>20</v>
      </c>
      <c r="F93" s="240" t="s">
        <v>430</v>
      </c>
      <c r="G93" s="238"/>
      <c r="H93" s="241">
        <v>19.202699999999997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194</v>
      </c>
      <c r="AU93" s="247" t="s">
        <v>84</v>
      </c>
      <c r="AV93" s="14" t="s">
        <v>84</v>
      </c>
      <c r="AW93" s="14" t="s">
        <v>196</v>
      </c>
      <c r="AX93" s="14" t="s">
        <v>75</v>
      </c>
      <c r="AY93" s="247" t="s">
        <v>138</v>
      </c>
    </row>
    <row r="94" s="14" customFormat="1">
      <c r="A94" s="14"/>
      <c r="B94" s="237"/>
      <c r="C94" s="238"/>
      <c r="D94" s="228" t="s">
        <v>194</v>
      </c>
      <c r="E94" s="239" t="s">
        <v>20</v>
      </c>
      <c r="F94" s="240" t="s">
        <v>431</v>
      </c>
      <c r="G94" s="238"/>
      <c r="H94" s="241">
        <v>13.409549999999999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194</v>
      </c>
      <c r="AU94" s="247" t="s">
        <v>84</v>
      </c>
      <c r="AV94" s="14" t="s">
        <v>84</v>
      </c>
      <c r="AW94" s="14" t="s">
        <v>196</v>
      </c>
      <c r="AX94" s="14" t="s">
        <v>75</v>
      </c>
      <c r="AY94" s="247" t="s">
        <v>138</v>
      </c>
    </row>
    <row r="95" s="14" customFormat="1">
      <c r="A95" s="14"/>
      <c r="B95" s="237"/>
      <c r="C95" s="238"/>
      <c r="D95" s="228" t="s">
        <v>194</v>
      </c>
      <c r="E95" s="239" t="s">
        <v>20</v>
      </c>
      <c r="F95" s="240" t="s">
        <v>432</v>
      </c>
      <c r="G95" s="238"/>
      <c r="H95" s="241">
        <v>16.847999999999999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194</v>
      </c>
      <c r="AU95" s="247" t="s">
        <v>84</v>
      </c>
      <c r="AV95" s="14" t="s">
        <v>84</v>
      </c>
      <c r="AW95" s="14" t="s">
        <v>196</v>
      </c>
      <c r="AX95" s="14" t="s">
        <v>75</v>
      </c>
      <c r="AY95" s="247" t="s">
        <v>138</v>
      </c>
    </row>
    <row r="96" s="13" customFormat="1">
      <c r="A96" s="13"/>
      <c r="B96" s="226"/>
      <c r="C96" s="227"/>
      <c r="D96" s="228" t="s">
        <v>194</v>
      </c>
      <c r="E96" s="229" t="s">
        <v>20</v>
      </c>
      <c r="F96" s="230" t="s">
        <v>433</v>
      </c>
      <c r="G96" s="227"/>
      <c r="H96" s="229" t="s">
        <v>20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194</v>
      </c>
      <c r="AU96" s="236" t="s">
        <v>84</v>
      </c>
      <c r="AV96" s="13" t="s">
        <v>22</v>
      </c>
      <c r="AW96" s="13" t="s">
        <v>196</v>
      </c>
      <c r="AX96" s="13" t="s">
        <v>75</v>
      </c>
      <c r="AY96" s="236" t="s">
        <v>138</v>
      </c>
    </row>
    <row r="97" s="14" customFormat="1">
      <c r="A97" s="14"/>
      <c r="B97" s="237"/>
      <c r="C97" s="238"/>
      <c r="D97" s="228" t="s">
        <v>194</v>
      </c>
      <c r="E97" s="239" t="s">
        <v>20</v>
      </c>
      <c r="F97" s="240" t="s">
        <v>434</v>
      </c>
      <c r="G97" s="238"/>
      <c r="H97" s="241">
        <v>14.009699999999997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194</v>
      </c>
      <c r="AU97" s="247" t="s">
        <v>84</v>
      </c>
      <c r="AV97" s="14" t="s">
        <v>84</v>
      </c>
      <c r="AW97" s="14" t="s">
        <v>196</v>
      </c>
      <c r="AX97" s="14" t="s">
        <v>75</v>
      </c>
      <c r="AY97" s="247" t="s">
        <v>138</v>
      </c>
    </row>
    <row r="98" s="14" customFormat="1">
      <c r="A98" s="14"/>
      <c r="B98" s="237"/>
      <c r="C98" s="238"/>
      <c r="D98" s="228" t="s">
        <v>194</v>
      </c>
      <c r="E98" s="239" t="s">
        <v>20</v>
      </c>
      <c r="F98" s="240" t="s">
        <v>435</v>
      </c>
      <c r="G98" s="238"/>
      <c r="H98" s="241">
        <v>8.4377999999999993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194</v>
      </c>
      <c r="AU98" s="247" t="s">
        <v>84</v>
      </c>
      <c r="AV98" s="14" t="s">
        <v>84</v>
      </c>
      <c r="AW98" s="14" t="s">
        <v>196</v>
      </c>
      <c r="AX98" s="14" t="s">
        <v>75</v>
      </c>
      <c r="AY98" s="247" t="s">
        <v>138</v>
      </c>
    </row>
    <row r="99" s="13" customFormat="1">
      <c r="A99" s="13"/>
      <c r="B99" s="226"/>
      <c r="C99" s="227"/>
      <c r="D99" s="228" t="s">
        <v>194</v>
      </c>
      <c r="E99" s="229" t="s">
        <v>20</v>
      </c>
      <c r="F99" s="230" t="s">
        <v>436</v>
      </c>
      <c r="G99" s="227"/>
      <c r="H99" s="229" t="s">
        <v>20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194</v>
      </c>
      <c r="AU99" s="236" t="s">
        <v>84</v>
      </c>
      <c r="AV99" s="13" t="s">
        <v>22</v>
      </c>
      <c r="AW99" s="13" t="s">
        <v>196</v>
      </c>
      <c r="AX99" s="13" t="s">
        <v>75</v>
      </c>
      <c r="AY99" s="236" t="s">
        <v>138</v>
      </c>
    </row>
    <row r="100" s="14" customFormat="1">
      <c r="A100" s="14"/>
      <c r="B100" s="237"/>
      <c r="C100" s="238"/>
      <c r="D100" s="228" t="s">
        <v>194</v>
      </c>
      <c r="E100" s="239" t="s">
        <v>20</v>
      </c>
      <c r="F100" s="240" t="s">
        <v>437</v>
      </c>
      <c r="G100" s="238"/>
      <c r="H100" s="241">
        <v>41.895000000000003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194</v>
      </c>
      <c r="AU100" s="247" t="s">
        <v>84</v>
      </c>
      <c r="AV100" s="14" t="s">
        <v>84</v>
      </c>
      <c r="AW100" s="14" t="s">
        <v>196</v>
      </c>
      <c r="AX100" s="14" t="s">
        <v>75</v>
      </c>
      <c r="AY100" s="247" t="s">
        <v>138</v>
      </c>
    </row>
    <row r="101" s="13" customFormat="1">
      <c r="A101" s="13"/>
      <c r="B101" s="226"/>
      <c r="C101" s="227"/>
      <c r="D101" s="228" t="s">
        <v>194</v>
      </c>
      <c r="E101" s="229" t="s">
        <v>20</v>
      </c>
      <c r="F101" s="230" t="s">
        <v>438</v>
      </c>
      <c r="G101" s="227"/>
      <c r="H101" s="229" t="s">
        <v>20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194</v>
      </c>
      <c r="AU101" s="236" t="s">
        <v>84</v>
      </c>
      <c r="AV101" s="13" t="s">
        <v>22</v>
      </c>
      <c r="AW101" s="13" t="s">
        <v>196</v>
      </c>
      <c r="AX101" s="13" t="s">
        <v>75</v>
      </c>
      <c r="AY101" s="236" t="s">
        <v>138</v>
      </c>
    </row>
    <row r="102" s="14" customFormat="1">
      <c r="A102" s="14"/>
      <c r="B102" s="237"/>
      <c r="C102" s="238"/>
      <c r="D102" s="228" t="s">
        <v>194</v>
      </c>
      <c r="E102" s="239" t="s">
        <v>20</v>
      </c>
      <c r="F102" s="240" t="s">
        <v>439</v>
      </c>
      <c r="G102" s="238"/>
      <c r="H102" s="241">
        <v>48.72549999999999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194</v>
      </c>
      <c r="AU102" s="247" t="s">
        <v>84</v>
      </c>
      <c r="AV102" s="14" t="s">
        <v>84</v>
      </c>
      <c r="AW102" s="14" t="s">
        <v>196</v>
      </c>
      <c r="AX102" s="14" t="s">
        <v>75</v>
      </c>
      <c r="AY102" s="247" t="s">
        <v>138</v>
      </c>
    </row>
    <row r="103" s="14" customFormat="1">
      <c r="A103" s="14"/>
      <c r="B103" s="237"/>
      <c r="C103" s="238"/>
      <c r="D103" s="228" t="s">
        <v>194</v>
      </c>
      <c r="E103" s="239" t="s">
        <v>20</v>
      </c>
      <c r="F103" s="240" t="s">
        <v>440</v>
      </c>
      <c r="G103" s="238"/>
      <c r="H103" s="241">
        <v>19.081700000000001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194</v>
      </c>
      <c r="AU103" s="247" t="s">
        <v>84</v>
      </c>
      <c r="AV103" s="14" t="s">
        <v>84</v>
      </c>
      <c r="AW103" s="14" t="s">
        <v>196</v>
      </c>
      <c r="AX103" s="14" t="s">
        <v>75</v>
      </c>
      <c r="AY103" s="247" t="s">
        <v>138</v>
      </c>
    </row>
    <row r="104" s="14" customFormat="1">
      <c r="A104" s="14"/>
      <c r="B104" s="237"/>
      <c r="C104" s="238"/>
      <c r="D104" s="228" t="s">
        <v>194</v>
      </c>
      <c r="E104" s="239" t="s">
        <v>20</v>
      </c>
      <c r="F104" s="240" t="s">
        <v>441</v>
      </c>
      <c r="G104" s="238"/>
      <c r="H104" s="241">
        <v>15.6816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194</v>
      </c>
      <c r="AU104" s="247" t="s">
        <v>84</v>
      </c>
      <c r="AV104" s="14" t="s">
        <v>84</v>
      </c>
      <c r="AW104" s="14" t="s">
        <v>196</v>
      </c>
      <c r="AX104" s="14" t="s">
        <v>75</v>
      </c>
      <c r="AY104" s="247" t="s">
        <v>138</v>
      </c>
    </row>
    <row r="105" s="13" customFormat="1">
      <c r="A105" s="13"/>
      <c r="B105" s="226"/>
      <c r="C105" s="227"/>
      <c r="D105" s="228" t="s">
        <v>194</v>
      </c>
      <c r="E105" s="229" t="s">
        <v>20</v>
      </c>
      <c r="F105" s="230" t="s">
        <v>442</v>
      </c>
      <c r="G105" s="227"/>
      <c r="H105" s="229" t="s">
        <v>20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194</v>
      </c>
      <c r="AU105" s="236" t="s">
        <v>84</v>
      </c>
      <c r="AV105" s="13" t="s">
        <v>22</v>
      </c>
      <c r="AW105" s="13" t="s">
        <v>196</v>
      </c>
      <c r="AX105" s="13" t="s">
        <v>75</v>
      </c>
      <c r="AY105" s="236" t="s">
        <v>138</v>
      </c>
    </row>
    <row r="106" s="14" customFormat="1">
      <c r="A106" s="14"/>
      <c r="B106" s="237"/>
      <c r="C106" s="238"/>
      <c r="D106" s="228" t="s">
        <v>194</v>
      </c>
      <c r="E106" s="239" t="s">
        <v>20</v>
      </c>
      <c r="F106" s="240" t="s">
        <v>443</v>
      </c>
      <c r="G106" s="238"/>
      <c r="H106" s="241">
        <v>19.602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194</v>
      </c>
      <c r="AU106" s="247" t="s">
        <v>84</v>
      </c>
      <c r="AV106" s="14" t="s">
        <v>84</v>
      </c>
      <c r="AW106" s="14" t="s">
        <v>196</v>
      </c>
      <c r="AX106" s="14" t="s">
        <v>75</v>
      </c>
      <c r="AY106" s="247" t="s">
        <v>138</v>
      </c>
    </row>
    <row r="107" s="14" customFormat="1">
      <c r="A107" s="14"/>
      <c r="B107" s="237"/>
      <c r="C107" s="238"/>
      <c r="D107" s="228" t="s">
        <v>194</v>
      </c>
      <c r="E107" s="239" t="s">
        <v>20</v>
      </c>
      <c r="F107" s="240" t="s">
        <v>444</v>
      </c>
      <c r="G107" s="238"/>
      <c r="H107" s="241">
        <v>26.135999999999999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194</v>
      </c>
      <c r="AU107" s="247" t="s">
        <v>84</v>
      </c>
      <c r="AV107" s="14" t="s">
        <v>84</v>
      </c>
      <c r="AW107" s="14" t="s">
        <v>196</v>
      </c>
      <c r="AX107" s="14" t="s">
        <v>75</v>
      </c>
      <c r="AY107" s="247" t="s">
        <v>138</v>
      </c>
    </row>
    <row r="108" s="13" customFormat="1">
      <c r="A108" s="13"/>
      <c r="B108" s="226"/>
      <c r="C108" s="227"/>
      <c r="D108" s="228" t="s">
        <v>194</v>
      </c>
      <c r="E108" s="229" t="s">
        <v>20</v>
      </c>
      <c r="F108" s="230" t="s">
        <v>445</v>
      </c>
      <c r="G108" s="227"/>
      <c r="H108" s="229" t="s">
        <v>20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194</v>
      </c>
      <c r="AU108" s="236" t="s">
        <v>84</v>
      </c>
      <c r="AV108" s="13" t="s">
        <v>22</v>
      </c>
      <c r="AW108" s="13" t="s">
        <v>196</v>
      </c>
      <c r="AX108" s="13" t="s">
        <v>75</v>
      </c>
      <c r="AY108" s="236" t="s">
        <v>138</v>
      </c>
    </row>
    <row r="109" s="14" customFormat="1">
      <c r="A109" s="14"/>
      <c r="B109" s="237"/>
      <c r="C109" s="238"/>
      <c r="D109" s="228" t="s">
        <v>194</v>
      </c>
      <c r="E109" s="239" t="s">
        <v>20</v>
      </c>
      <c r="F109" s="240" t="s">
        <v>446</v>
      </c>
      <c r="G109" s="238"/>
      <c r="H109" s="241">
        <v>24.948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194</v>
      </c>
      <c r="AU109" s="247" t="s">
        <v>84</v>
      </c>
      <c r="AV109" s="14" t="s">
        <v>84</v>
      </c>
      <c r="AW109" s="14" t="s">
        <v>196</v>
      </c>
      <c r="AX109" s="14" t="s">
        <v>75</v>
      </c>
      <c r="AY109" s="247" t="s">
        <v>138</v>
      </c>
    </row>
    <row r="110" s="14" customFormat="1">
      <c r="A110" s="14"/>
      <c r="B110" s="237"/>
      <c r="C110" s="238"/>
      <c r="D110" s="228" t="s">
        <v>194</v>
      </c>
      <c r="E110" s="239" t="s">
        <v>20</v>
      </c>
      <c r="F110" s="240" t="s">
        <v>447</v>
      </c>
      <c r="G110" s="238"/>
      <c r="H110" s="241">
        <v>28.559999999999999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194</v>
      </c>
      <c r="AU110" s="247" t="s">
        <v>84</v>
      </c>
      <c r="AV110" s="14" t="s">
        <v>84</v>
      </c>
      <c r="AW110" s="14" t="s">
        <v>196</v>
      </c>
      <c r="AX110" s="14" t="s">
        <v>75</v>
      </c>
      <c r="AY110" s="247" t="s">
        <v>138</v>
      </c>
    </row>
    <row r="111" s="13" customFormat="1">
      <c r="A111" s="13"/>
      <c r="B111" s="226"/>
      <c r="C111" s="227"/>
      <c r="D111" s="228" t="s">
        <v>194</v>
      </c>
      <c r="E111" s="229" t="s">
        <v>20</v>
      </c>
      <c r="F111" s="230" t="s">
        <v>448</v>
      </c>
      <c r="G111" s="227"/>
      <c r="H111" s="229" t="s">
        <v>20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194</v>
      </c>
      <c r="AU111" s="236" t="s">
        <v>84</v>
      </c>
      <c r="AV111" s="13" t="s">
        <v>22</v>
      </c>
      <c r="AW111" s="13" t="s">
        <v>196</v>
      </c>
      <c r="AX111" s="13" t="s">
        <v>75</v>
      </c>
      <c r="AY111" s="236" t="s">
        <v>138</v>
      </c>
    </row>
    <row r="112" s="14" customFormat="1">
      <c r="A112" s="14"/>
      <c r="B112" s="237"/>
      <c r="C112" s="238"/>
      <c r="D112" s="228" t="s">
        <v>194</v>
      </c>
      <c r="E112" s="239" t="s">
        <v>20</v>
      </c>
      <c r="F112" s="240" t="s">
        <v>449</v>
      </c>
      <c r="G112" s="238"/>
      <c r="H112" s="241">
        <v>26.893999999999998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194</v>
      </c>
      <c r="AU112" s="247" t="s">
        <v>84</v>
      </c>
      <c r="AV112" s="14" t="s">
        <v>84</v>
      </c>
      <c r="AW112" s="14" t="s">
        <v>196</v>
      </c>
      <c r="AX112" s="14" t="s">
        <v>75</v>
      </c>
      <c r="AY112" s="247" t="s">
        <v>138</v>
      </c>
    </row>
    <row r="113" s="15" customFormat="1">
      <c r="A113" s="15"/>
      <c r="B113" s="248"/>
      <c r="C113" s="249"/>
      <c r="D113" s="228" t="s">
        <v>194</v>
      </c>
      <c r="E113" s="250" t="s">
        <v>20</v>
      </c>
      <c r="F113" s="251" t="s">
        <v>205</v>
      </c>
      <c r="G113" s="249"/>
      <c r="H113" s="252">
        <v>323.43155000000002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194</v>
      </c>
      <c r="AU113" s="258" t="s">
        <v>84</v>
      </c>
      <c r="AV113" s="15" t="s">
        <v>157</v>
      </c>
      <c r="AW113" s="15" t="s">
        <v>196</v>
      </c>
      <c r="AX113" s="15" t="s">
        <v>22</v>
      </c>
      <c r="AY113" s="258" t="s">
        <v>138</v>
      </c>
    </row>
    <row r="114" s="2" customFormat="1" ht="24.15" customHeight="1">
      <c r="A114" s="38"/>
      <c r="B114" s="39"/>
      <c r="C114" s="196" t="s">
        <v>84</v>
      </c>
      <c r="D114" s="196" t="s">
        <v>139</v>
      </c>
      <c r="E114" s="197" t="s">
        <v>450</v>
      </c>
      <c r="F114" s="198" t="s">
        <v>451</v>
      </c>
      <c r="G114" s="199" t="s">
        <v>191</v>
      </c>
      <c r="H114" s="200">
        <v>3.2650000000000001</v>
      </c>
      <c r="I114" s="201"/>
      <c r="J114" s="202">
        <f>ROUND(I114*H114,2)</f>
        <v>0</v>
      </c>
      <c r="K114" s="198" t="s">
        <v>143</v>
      </c>
      <c r="L114" s="44"/>
      <c r="M114" s="203" t="s">
        <v>20</v>
      </c>
      <c r="N114" s="204" t="s">
        <v>46</v>
      </c>
      <c r="O114" s="84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7" t="s">
        <v>157</v>
      </c>
      <c r="AT114" s="207" t="s">
        <v>139</v>
      </c>
      <c r="AU114" s="207" t="s">
        <v>84</v>
      </c>
      <c r="AY114" s="17" t="s">
        <v>138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22</v>
      </c>
      <c r="BK114" s="208">
        <f>ROUND(I114*H114,2)</f>
        <v>0</v>
      </c>
      <c r="BL114" s="17" t="s">
        <v>157</v>
      </c>
      <c r="BM114" s="207" t="s">
        <v>452</v>
      </c>
    </row>
    <row r="115" s="2" customFormat="1">
      <c r="A115" s="38"/>
      <c r="B115" s="39"/>
      <c r="C115" s="40"/>
      <c r="D115" s="209" t="s">
        <v>146</v>
      </c>
      <c r="E115" s="40"/>
      <c r="F115" s="210" t="s">
        <v>453</v>
      </c>
      <c r="G115" s="40"/>
      <c r="H115" s="40"/>
      <c r="I115" s="211"/>
      <c r="J115" s="40"/>
      <c r="K115" s="40"/>
      <c r="L115" s="44"/>
      <c r="M115" s="212"/>
      <c r="N115" s="21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146</v>
      </c>
      <c r="AU115" s="17" t="s">
        <v>84</v>
      </c>
    </row>
    <row r="116" s="13" customFormat="1">
      <c r="A116" s="13"/>
      <c r="B116" s="226"/>
      <c r="C116" s="227"/>
      <c r="D116" s="228" t="s">
        <v>194</v>
      </c>
      <c r="E116" s="229" t="s">
        <v>20</v>
      </c>
      <c r="F116" s="230" t="s">
        <v>454</v>
      </c>
      <c r="G116" s="227"/>
      <c r="H116" s="229" t="s">
        <v>20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194</v>
      </c>
      <c r="AU116" s="236" t="s">
        <v>84</v>
      </c>
      <c r="AV116" s="13" t="s">
        <v>22</v>
      </c>
      <c r="AW116" s="13" t="s">
        <v>196</v>
      </c>
      <c r="AX116" s="13" t="s">
        <v>75</v>
      </c>
      <c r="AY116" s="236" t="s">
        <v>138</v>
      </c>
    </row>
    <row r="117" s="14" customFormat="1">
      <c r="A117" s="14"/>
      <c r="B117" s="237"/>
      <c r="C117" s="238"/>
      <c r="D117" s="228" t="s">
        <v>194</v>
      </c>
      <c r="E117" s="239" t="s">
        <v>20</v>
      </c>
      <c r="F117" s="240" t="s">
        <v>455</v>
      </c>
      <c r="G117" s="238"/>
      <c r="H117" s="241">
        <v>1.125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194</v>
      </c>
      <c r="AU117" s="247" t="s">
        <v>84</v>
      </c>
      <c r="AV117" s="14" t="s">
        <v>84</v>
      </c>
      <c r="AW117" s="14" t="s">
        <v>196</v>
      </c>
      <c r="AX117" s="14" t="s">
        <v>75</v>
      </c>
      <c r="AY117" s="247" t="s">
        <v>138</v>
      </c>
    </row>
    <row r="118" s="13" customFormat="1">
      <c r="A118" s="13"/>
      <c r="B118" s="226"/>
      <c r="C118" s="227"/>
      <c r="D118" s="228" t="s">
        <v>194</v>
      </c>
      <c r="E118" s="229" t="s">
        <v>20</v>
      </c>
      <c r="F118" s="230" t="s">
        <v>456</v>
      </c>
      <c r="G118" s="227"/>
      <c r="H118" s="229" t="s">
        <v>20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194</v>
      </c>
      <c r="AU118" s="236" t="s">
        <v>84</v>
      </c>
      <c r="AV118" s="13" t="s">
        <v>22</v>
      </c>
      <c r="AW118" s="13" t="s">
        <v>196</v>
      </c>
      <c r="AX118" s="13" t="s">
        <v>75</v>
      </c>
      <c r="AY118" s="236" t="s">
        <v>138</v>
      </c>
    </row>
    <row r="119" s="14" customFormat="1">
      <c r="A119" s="14"/>
      <c r="B119" s="237"/>
      <c r="C119" s="238"/>
      <c r="D119" s="228" t="s">
        <v>194</v>
      </c>
      <c r="E119" s="239" t="s">
        <v>20</v>
      </c>
      <c r="F119" s="240" t="s">
        <v>457</v>
      </c>
      <c r="G119" s="238"/>
      <c r="H119" s="241">
        <v>0.67500000000000004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194</v>
      </c>
      <c r="AU119" s="247" t="s">
        <v>84</v>
      </c>
      <c r="AV119" s="14" t="s">
        <v>84</v>
      </c>
      <c r="AW119" s="14" t="s">
        <v>196</v>
      </c>
      <c r="AX119" s="14" t="s">
        <v>75</v>
      </c>
      <c r="AY119" s="247" t="s">
        <v>138</v>
      </c>
    </row>
    <row r="120" s="13" customFormat="1">
      <c r="A120" s="13"/>
      <c r="B120" s="226"/>
      <c r="C120" s="227"/>
      <c r="D120" s="228" t="s">
        <v>194</v>
      </c>
      <c r="E120" s="229" t="s">
        <v>20</v>
      </c>
      <c r="F120" s="230" t="s">
        <v>458</v>
      </c>
      <c r="G120" s="227"/>
      <c r="H120" s="229" t="s">
        <v>20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194</v>
      </c>
      <c r="AU120" s="236" t="s">
        <v>84</v>
      </c>
      <c r="AV120" s="13" t="s">
        <v>22</v>
      </c>
      <c r="AW120" s="13" t="s">
        <v>196</v>
      </c>
      <c r="AX120" s="13" t="s">
        <v>75</v>
      </c>
      <c r="AY120" s="236" t="s">
        <v>138</v>
      </c>
    </row>
    <row r="121" s="14" customFormat="1">
      <c r="A121" s="14"/>
      <c r="B121" s="237"/>
      <c r="C121" s="238"/>
      <c r="D121" s="228" t="s">
        <v>194</v>
      </c>
      <c r="E121" s="239" t="s">
        <v>20</v>
      </c>
      <c r="F121" s="240" t="s">
        <v>459</v>
      </c>
      <c r="G121" s="238"/>
      <c r="H121" s="241">
        <v>0.49284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194</v>
      </c>
      <c r="AU121" s="247" t="s">
        <v>84</v>
      </c>
      <c r="AV121" s="14" t="s">
        <v>84</v>
      </c>
      <c r="AW121" s="14" t="s">
        <v>196</v>
      </c>
      <c r="AX121" s="14" t="s">
        <v>75</v>
      </c>
      <c r="AY121" s="247" t="s">
        <v>138</v>
      </c>
    </row>
    <row r="122" s="13" customFormat="1">
      <c r="A122" s="13"/>
      <c r="B122" s="226"/>
      <c r="C122" s="227"/>
      <c r="D122" s="228" t="s">
        <v>194</v>
      </c>
      <c r="E122" s="229" t="s">
        <v>20</v>
      </c>
      <c r="F122" s="230" t="s">
        <v>460</v>
      </c>
      <c r="G122" s="227"/>
      <c r="H122" s="229" t="s">
        <v>20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194</v>
      </c>
      <c r="AU122" s="236" t="s">
        <v>84</v>
      </c>
      <c r="AV122" s="13" t="s">
        <v>22</v>
      </c>
      <c r="AW122" s="13" t="s">
        <v>196</v>
      </c>
      <c r="AX122" s="13" t="s">
        <v>75</v>
      </c>
      <c r="AY122" s="236" t="s">
        <v>138</v>
      </c>
    </row>
    <row r="123" s="14" customFormat="1">
      <c r="A123" s="14"/>
      <c r="B123" s="237"/>
      <c r="C123" s="238"/>
      <c r="D123" s="228" t="s">
        <v>194</v>
      </c>
      <c r="E123" s="239" t="s">
        <v>20</v>
      </c>
      <c r="F123" s="240" t="s">
        <v>461</v>
      </c>
      <c r="G123" s="238"/>
      <c r="H123" s="241">
        <v>0.97199999999999998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194</v>
      </c>
      <c r="AU123" s="247" t="s">
        <v>84</v>
      </c>
      <c r="AV123" s="14" t="s">
        <v>84</v>
      </c>
      <c r="AW123" s="14" t="s">
        <v>196</v>
      </c>
      <c r="AX123" s="14" t="s">
        <v>75</v>
      </c>
      <c r="AY123" s="247" t="s">
        <v>138</v>
      </c>
    </row>
    <row r="124" s="15" customFormat="1">
      <c r="A124" s="15"/>
      <c r="B124" s="248"/>
      <c r="C124" s="249"/>
      <c r="D124" s="228" t="s">
        <v>194</v>
      </c>
      <c r="E124" s="250" t="s">
        <v>20</v>
      </c>
      <c r="F124" s="251" t="s">
        <v>205</v>
      </c>
      <c r="G124" s="249"/>
      <c r="H124" s="252">
        <v>3.26484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8" t="s">
        <v>194</v>
      </c>
      <c r="AU124" s="258" t="s">
        <v>84</v>
      </c>
      <c r="AV124" s="15" t="s">
        <v>157</v>
      </c>
      <c r="AW124" s="15" t="s">
        <v>196</v>
      </c>
      <c r="AX124" s="15" t="s">
        <v>22</v>
      </c>
      <c r="AY124" s="258" t="s">
        <v>138</v>
      </c>
    </row>
    <row r="125" s="2" customFormat="1" ht="62.7" customHeight="1">
      <c r="A125" s="38"/>
      <c r="B125" s="39"/>
      <c r="C125" s="196" t="s">
        <v>152</v>
      </c>
      <c r="D125" s="196" t="s">
        <v>139</v>
      </c>
      <c r="E125" s="197" t="s">
        <v>222</v>
      </c>
      <c r="F125" s="198" t="s">
        <v>223</v>
      </c>
      <c r="G125" s="199" t="s">
        <v>191</v>
      </c>
      <c r="H125" s="200">
        <v>567.85500000000002</v>
      </c>
      <c r="I125" s="201"/>
      <c r="J125" s="202">
        <f>ROUND(I125*H125,2)</f>
        <v>0</v>
      </c>
      <c r="K125" s="198" t="s">
        <v>143</v>
      </c>
      <c r="L125" s="44"/>
      <c r="M125" s="203" t="s">
        <v>20</v>
      </c>
      <c r="N125" s="204" t="s">
        <v>46</v>
      </c>
      <c r="O125" s="84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7" t="s">
        <v>157</v>
      </c>
      <c r="AT125" s="207" t="s">
        <v>139</v>
      </c>
      <c r="AU125" s="207" t="s">
        <v>84</v>
      </c>
      <c r="AY125" s="17" t="s">
        <v>138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7" t="s">
        <v>22</v>
      </c>
      <c r="BK125" s="208">
        <f>ROUND(I125*H125,2)</f>
        <v>0</v>
      </c>
      <c r="BL125" s="17" t="s">
        <v>157</v>
      </c>
      <c r="BM125" s="207" t="s">
        <v>462</v>
      </c>
    </row>
    <row r="126" s="2" customFormat="1">
      <c r="A126" s="38"/>
      <c r="B126" s="39"/>
      <c r="C126" s="40"/>
      <c r="D126" s="209" t="s">
        <v>146</v>
      </c>
      <c r="E126" s="40"/>
      <c r="F126" s="210" t="s">
        <v>225</v>
      </c>
      <c r="G126" s="40"/>
      <c r="H126" s="40"/>
      <c r="I126" s="211"/>
      <c r="J126" s="40"/>
      <c r="K126" s="40"/>
      <c r="L126" s="44"/>
      <c r="M126" s="212"/>
      <c r="N126" s="21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146</v>
      </c>
      <c r="AU126" s="17" t="s">
        <v>84</v>
      </c>
    </row>
    <row r="127" s="13" customFormat="1">
      <c r="A127" s="13"/>
      <c r="B127" s="226"/>
      <c r="C127" s="227"/>
      <c r="D127" s="228" t="s">
        <v>194</v>
      </c>
      <c r="E127" s="229" t="s">
        <v>20</v>
      </c>
      <c r="F127" s="230" t="s">
        <v>226</v>
      </c>
      <c r="G127" s="227"/>
      <c r="H127" s="229" t="s">
        <v>20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194</v>
      </c>
      <c r="AU127" s="236" t="s">
        <v>84</v>
      </c>
      <c r="AV127" s="13" t="s">
        <v>22</v>
      </c>
      <c r="AW127" s="13" t="s">
        <v>196</v>
      </c>
      <c r="AX127" s="13" t="s">
        <v>75</v>
      </c>
      <c r="AY127" s="236" t="s">
        <v>138</v>
      </c>
    </row>
    <row r="128" s="14" customFormat="1">
      <c r="A128" s="14"/>
      <c r="B128" s="237"/>
      <c r="C128" s="238"/>
      <c r="D128" s="228" t="s">
        <v>194</v>
      </c>
      <c r="E128" s="239" t="s">
        <v>20</v>
      </c>
      <c r="F128" s="240" t="s">
        <v>463</v>
      </c>
      <c r="G128" s="238"/>
      <c r="H128" s="241">
        <v>326.697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194</v>
      </c>
      <c r="AU128" s="247" t="s">
        <v>84</v>
      </c>
      <c r="AV128" s="14" t="s">
        <v>84</v>
      </c>
      <c r="AW128" s="14" t="s">
        <v>196</v>
      </c>
      <c r="AX128" s="14" t="s">
        <v>75</v>
      </c>
      <c r="AY128" s="247" t="s">
        <v>138</v>
      </c>
    </row>
    <row r="129" s="13" customFormat="1">
      <c r="A129" s="13"/>
      <c r="B129" s="226"/>
      <c r="C129" s="227"/>
      <c r="D129" s="228" t="s">
        <v>194</v>
      </c>
      <c r="E129" s="229" t="s">
        <v>20</v>
      </c>
      <c r="F129" s="230" t="s">
        <v>228</v>
      </c>
      <c r="G129" s="227"/>
      <c r="H129" s="229" t="s">
        <v>20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194</v>
      </c>
      <c r="AU129" s="236" t="s">
        <v>84</v>
      </c>
      <c r="AV129" s="13" t="s">
        <v>22</v>
      </c>
      <c r="AW129" s="13" t="s">
        <v>196</v>
      </c>
      <c r="AX129" s="13" t="s">
        <v>75</v>
      </c>
      <c r="AY129" s="236" t="s">
        <v>138</v>
      </c>
    </row>
    <row r="130" s="14" customFormat="1">
      <c r="A130" s="14"/>
      <c r="B130" s="237"/>
      <c r="C130" s="238"/>
      <c r="D130" s="228" t="s">
        <v>194</v>
      </c>
      <c r="E130" s="239" t="s">
        <v>20</v>
      </c>
      <c r="F130" s="240" t="s">
        <v>464</v>
      </c>
      <c r="G130" s="238"/>
      <c r="H130" s="241">
        <v>241.15799999999999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194</v>
      </c>
      <c r="AU130" s="247" t="s">
        <v>84</v>
      </c>
      <c r="AV130" s="14" t="s">
        <v>84</v>
      </c>
      <c r="AW130" s="14" t="s">
        <v>196</v>
      </c>
      <c r="AX130" s="14" t="s">
        <v>75</v>
      </c>
      <c r="AY130" s="247" t="s">
        <v>138</v>
      </c>
    </row>
    <row r="131" s="15" customFormat="1">
      <c r="A131" s="15"/>
      <c r="B131" s="248"/>
      <c r="C131" s="249"/>
      <c r="D131" s="228" t="s">
        <v>194</v>
      </c>
      <c r="E131" s="250" t="s">
        <v>20</v>
      </c>
      <c r="F131" s="251" t="s">
        <v>205</v>
      </c>
      <c r="G131" s="249"/>
      <c r="H131" s="252">
        <v>567.85500000000002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8" t="s">
        <v>194</v>
      </c>
      <c r="AU131" s="258" t="s">
        <v>84</v>
      </c>
      <c r="AV131" s="15" t="s">
        <v>157</v>
      </c>
      <c r="AW131" s="15" t="s">
        <v>196</v>
      </c>
      <c r="AX131" s="15" t="s">
        <v>22</v>
      </c>
      <c r="AY131" s="258" t="s">
        <v>138</v>
      </c>
    </row>
    <row r="132" s="2" customFormat="1" ht="62.7" customHeight="1">
      <c r="A132" s="38"/>
      <c r="B132" s="39"/>
      <c r="C132" s="196" t="s">
        <v>157</v>
      </c>
      <c r="D132" s="196" t="s">
        <v>139</v>
      </c>
      <c r="E132" s="197" t="s">
        <v>233</v>
      </c>
      <c r="F132" s="198" t="s">
        <v>234</v>
      </c>
      <c r="G132" s="199" t="s">
        <v>191</v>
      </c>
      <c r="H132" s="200">
        <v>85.539000000000001</v>
      </c>
      <c r="I132" s="201"/>
      <c r="J132" s="202">
        <f>ROUND(I132*H132,2)</f>
        <v>0</v>
      </c>
      <c r="K132" s="198" t="s">
        <v>143</v>
      </c>
      <c r="L132" s="44"/>
      <c r="M132" s="203" t="s">
        <v>20</v>
      </c>
      <c r="N132" s="204" t="s">
        <v>46</v>
      </c>
      <c r="O132" s="84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7" t="s">
        <v>157</v>
      </c>
      <c r="AT132" s="207" t="s">
        <v>139</v>
      </c>
      <c r="AU132" s="207" t="s">
        <v>84</v>
      </c>
      <c r="AY132" s="17" t="s">
        <v>138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22</v>
      </c>
      <c r="BK132" s="208">
        <f>ROUND(I132*H132,2)</f>
        <v>0</v>
      </c>
      <c r="BL132" s="17" t="s">
        <v>157</v>
      </c>
      <c r="BM132" s="207" t="s">
        <v>465</v>
      </c>
    </row>
    <row r="133" s="2" customFormat="1">
      <c r="A133" s="38"/>
      <c r="B133" s="39"/>
      <c r="C133" s="40"/>
      <c r="D133" s="209" t="s">
        <v>146</v>
      </c>
      <c r="E133" s="40"/>
      <c r="F133" s="210" t="s">
        <v>236</v>
      </c>
      <c r="G133" s="40"/>
      <c r="H133" s="40"/>
      <c r="I133" s="211"/>
      <c r="J133" s="40"/>
      <c r="K133" s="40"/>
      <c r="L133" s="44"/>
      <c r="M133" s="212"/>
      <c r="N133" s="21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146</v>
      </c>
      <c r="AU133" s="17" t="s">
        <v>84</v>
      </c>
    </row>
    <row r="134" s="13" customFormat="1">
      <c r="A134" s="13"/>
      <c r="B134" s="226"/>
      <c r="C134" s="227"/>
      <c r="D134" s="228" t="s">
        <v>194</v>
      </c>
      <c r="E134" s="229" t="s">
        <v>20</v>
      </c>
      <c r="F134" s="230" t="s">
        <v>226</v>
      </c>
      <c r="G134" s="227"/>
      <c r="H134" s="229" t="s">
        <v>20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194</v>
      </c>
      <c r="AU134" s="236" t="s">
        <v>84</v>
      </c>
      <c r="AV134" s="13" t="s">
        <v>22</v>
      </c>
      <c r="AW134" s="13" t="s">
        <v>196</v>
      </c>
      <c r="AX134" s="13" t="s">
        <v>75</v>
      </c>
      <c r="AY134" s="236" t="s">
        <v>138</v>
      </c>
    </row>
    <row r="135" s="14" customFormat="1">
      <c r="A135" s="14"/>
      <c r="B135" s="237"/>
      <c r="C135" s="238"/>
      <c r="D135" s="228" t="s">
        <v>194</v>
      </c>
      <c r="E135" s="239" t="s">
        <v>20</v>
      </c>
      <c r="F135" s="240" t="s">
        <v>463</v>
      </c>
      <c r="G135" s="238"/>
      <c r="H135" s="241">
        <v>326.697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194</v>
      </c>
      <c r="AU135" s="247" t="s">
        <v>84</v>
      </c>
      <c r="AV135" s="14" t="s">
        <v>84</v>
      </c>
      <c r="AW135" s="14" t="s">
        <v>196</v>
      </c>
      <c r="AX135" s="14" t="s">
        <v>75</v>
      </c>
      <c r="AY135" s="247" t="s">
        <v>138</v>
      </c>
    </row>
    <row r="136" s="13" customFormat="1">
      <c r="A136" s="13"/>
      <c r="B136" s="226"/>
      <c r="C136" s="227"/>
      <c r="D136" s="228" t="s">
        <v>194</v>
      </c>
      <c r="E136" s="229" t="s">
        <v>20</v>
      </c>
      <c r="F136" s="230" t="s">
        <v>228</v>
      </c>
      <c r="G136" s="227"/>
      <c r="H136" s="229" t="s">
        <v>20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194</v>
      </c>
      <c r="AU136" s="236" t="s">
        <v>84</v>
      </c>
      <c r="AV136" s="13" t="s">
        <v>22</v>
      </c>
      <c r="AW136" s="13" t="s">
        <v>196</v>
      </c>
      <c r="AX136" s="13" t="s">
        <v>75</v>
      </c>
      <c r="AY136" s="236" t="s">
        <v>138</v>
      </c>
    </row>
    <row r="137" s="14" customFormat="1">
      <c r="A137" s="14"/>
      <c r="B137" s="237"/>
      <c r="C137" s="238"/>
      <c r="D137" s="228" t="s">
        <v>194</v>
      </c>
      <c r="E137" s="239" t="s">
        <v>20</v>
      </c>
      <c r="F137" s="240" t="s">
        <v>466</v>
      </c>
      <c r="G137" s="238"/>
      <c r="H137" s="241">
        <v>-241.15799999999999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194</v>
      </c>
      <c r="AU137" s="247" t="s">
        <v>84</v>
      </c>
      <c r="AV137" s="14" t="s">
        <v>84</v>
      </c>
      <c r="AW137" s="14" t="s">
        <v>196</v>
      </c>
      <c r="AX137" s="14" t="s">
        <v>75</v>
      </c>
      <c r="AY137" s="247" t="s">
        <v>138</v>
      </c>
    </row>
    <row r="138" s="15" customFormat="1">
      <c r="A138" s="15"/>
      <c r="B138" s="248"/>
      <c r="C138" s="249"/>
      <c r="D138" s="228" t="s">
        <v>194</v>
      </c>
      <c r="E138" s="250" t="s">
        <v>20</v>
      </c>
      <c r="F138" s="251" t="s">
        <v>205</v>
      </c>
      <c r="G138" s="249"/>
      <c r="H138" s="252">
        <v>85.539000000000016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8" t="s">
        <v>194</v>
      </c>
      <c r="AU138" s="258" t="s">
        <v>84</v>
      </c>
      <c r="AV138" s="15" t="s">
        <v>157</v>
      </c>
      <c r="AW138" s="15" t="s">
        <v>196</v>
      </c>
      <c r="AX138" s="15" t="s">
        <v>22</v>
      </c>
      <c r="AY138" s="258" t="s">
        <v>138</v>
      </c>
    </row>
    <row r="139" s="2" customFormat="1" ht="66.75" customHeight="1">
      <c r="A139" s="38"/>
      <c r="B139" s="39"/>
      <c r="C139" s="196" t="s">
        <v>137</v>
      </c>
      <c r="D139" s="196" t="s">
        <v>139</v>
      </c>
      <c r="E139" s="197" t="s">
        <v>239</v>
      </c>
      <c r="F139" s="198" t="s">
        <v>240</v>
      </c>
      <c r="G139" s="199" t="s">
        <v>191</v>
      </c>
      <c r="H139" s="200">
        <v>85.539000000000001</v>
      </c>
      <c r="I139" s="201"/>
      <c r="J139" s="202">
        <f>ROUND(I139*H139,2)</f>
        <v>0</v>
      </c>
      <c r="K139" s="198" t="s">
        <v>143</v>
      </c>
      <c r="L139" s="44"/>
      <c r="M139" s="203" t="s">
        <v>20</v>
      </c>
      <c r="N139" s="204" t="s">
        <v>46</v>
      </c>
      <c r="O139" s="84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7" t="s">
        <v>157</v>
      </c>
      <c r="AT139" s="207" t="s">
        <v>139</v>
      </c>
      <c r="AU139" s="207" t="s">
        <v>84</v>
      </c>
      <c r="AY139" s="17" t="s">
        <v>138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7" t="s">
        <v>22</v>
      </c>
      <c r="BK139" s="208">
        <f>ROUND(I139*H139,2)</f>
        <v>0</v>
      </c>
      <c r="BL139" s="17" t="s">
        <v>157</v>
      </c>
      <c r="BM139" s="207" t="s">
        <v>467</v>
      </c>
    </row>
    <row r="140" s="2" customFormat="1">
      <c r="A140" s="38"/>
      <c r="B140" s="39"/>
      <c r="C140" s="40"/>
      <c r="D140" s="209" t="s">
        <v>146</v>
      </c>
      <c r="E140" s="40"/>
      <c r="F140" s="210" t="s">
        <v>242</v>
      </c>
      <c r="G140" s="40"/>
      <c r="H140" s="40"/>
      <c r="I140" s="211"/>
      <c r="J140" s="40"/>
      <c r="K140" s="40"/>
      <c r="L140" s="44"/>
      <c r="M140" s="212"/>
      <c r="N140" s="21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146</v>
      </c>
      <c r="AU140" s="17" t="s">
        <v>84</v>
      </c>
    </row>
    <row r="141" s="2" customFormat="1" ht="44.25" customHeight="1">
      <c r="A141" s="38"/>
      <c r="B141" s="39"/>
      <c r="C141" s="196" t="s">
        <v>206</v>
      </c>
      <c r="D141" s="196" t="s">
        <v>139</v>
      </c>
      <c r="E141" s="197" t="s">
        <v>245</v>
      </c>
      <c r="F141" s="198" t="s">
        <v>246</v>
      </c>
      <c r="G141" s="199" t="s">
        <v>247</v>
      </c>
      <c r="H141" s="200">
        <v>153.97</v>
      </c>
      <c r="I141" s="201"/>
      <c r="J141" s="202">
        <f>ROUND(I141*H141,2)</f>
        <v>0</v>
      </c>
      <c r="K141" s="198" t="s">
        <v>143</v>
      </c>
      <c r="L141" s="44"/>
      <c r="M141" s="203" t="s">
        <v>20</v>
      </c>
      <c r="N141" s="204" t="s">
        <v>46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157</v>
      </c>
      <c r="AT141" s="207" t="s">
        <v>139</v>
      </c>
      <c r="AU141" s="207" t="s">
        <v>84</v>
      </c>
      <c r="AY141" s="17" t="s">
        <v>138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22</v>
      </c>
      <c r="BK141" s="208">
        <f>ROUND(I141*H141,2)</f>
        <v>0</v>
      </c>
      <c r="BL141" s="17" t="s">
        <v>157</v>
      </c>
      <c r="BM141" s="207" t="s">
        <v>468</v>
      </c>
    </row>
    <row r="142" s="2" customFormat="1">
      <c r="A142" s="38"/>
      <c r="B142" s="39"/>
      <c r="C142" s="40"/>
      <c r="D142" s="209" t="s">
        <v>146</v>
      </c>
      <c r="E142" s="40"/>
      <c r="F142" s="210" t="s">
        <v>249</v>
      </c>
      <c r="G142" s="40"/>
      <c r="H142" s="40"/>
      <c r="I142" s="211"/>
      <c r="J142" s="40"/>
      <c r="K142" s="40"/>
      <c r="L142" s="44"/>
      <c r="M142" s="212"/>
      <c r="N142" s="21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146</v>
      </c>
      <c r="AU142" s="17" t="s">
        <v>84</v>
      </c>
    </row>
    <row r="143" s="14" customFormat="1">
      <c r="A143" s="14"/>
      <c r="B143" s="237"/>
      <c r="C143" s="238"/>
      <c r="D143" s="228" t="s">
        <v>194</v>
      </c>
      <c r="E143" s="239" t="s">
        <v>20</v>
      </c>
      <c r="F143" s="240" t="s">
        <v>469</v>
      </c>
      <c r="G143" s="238"/>
      <c r="H143" s="241">
        <v>153.97020000000001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194</v>
      </c>
      <c r="AU143" s="247" t="s">
        <v>84</v>
      </c>
      <c r="AV143" s="14" t="s">
        <v>84</v>
      </c>
      <c r="AW143" s="14" t="s">
        <v>196</v>
      </c>
      <c r="AX143" s="14" t="s">
        <v>22</v>
      </c>
      <c r="AY143" s="247" t="s">
        <v>138</v>
      </c>
    </row>
    <row r="144" s="2" customFormat="1" ht="44.25" customHeight="1">
      <c r="A144" s="38"/>
      <c r="B144" s="39"/>
      <c r="C144" s="196" t="s">
        <v>221</v>
      </c>
      <c r="D144" s="196" t="s">
        <v>139</v>
      </c>
      <c r="E144" s="197" t="s">
        <v>252</v>
      </c>
      <c r="F144" s="198" t="s">
        <v>253</v>
      </c>
      <c r="G144" s="199" t="s">
        <v>191</v>
      </c>
      <c r="H144" s="200">
        <v>241.15799999999999</v>
      </c>
      <c r="I144" s="201"/>
      <c r="J144" s="202">
        <f>ROUND(I144*H144,2)</f>
        <v>0</v>
      </c>
      <c r="K144" s="198" t="s">
        <v>143</v>
      </c>
      <c r="L144" s="44"/>
      <c r="M144" s="203" t="s">
        <v>20</v>
      </c>
      <c r="N144" s="204" t="s">
        <v>46</v>
      </c>
      <c r="O144" s="84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7" t="s">
        <v>157</v>
      </c>
      <c r="AT144" s="207" t="s">
        <v>139</v>
      </c>
      <c r="AU144" s="207" t="s">
        <v>84</v>
      </c>
      <c r="AY144" s="17" t="s">
        <v>138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22</v>
      </c>
      <c r="BK144" s="208">
        <f>ROUND(I144*H144,2)</f>
        <v>0</v>
      </c>
      <c r="BL144" s="17" t="s">
        <v>157</v>
      </c>
      <c r="BM144" s="207" t="s">
        <v>470</v>
      </c>
    </row>
    <row r="145" s="2" customFormat="1">
      <c r="A145" s="38"/>
      <c r="B145" s="39"/>
      <c r="C145" s="40"/>
      <c r="D145" s="209" t="s">
        <v>146</v>
      </c>
      <c r="E145" s="40"/>
      <c r="F145" s="210" t="s">
        <v>255</v>
      </c>
      <c r="G145" s="40"/>
      <c r="H145" s="40"/>
      <c r="I145" s="211"/>
      <c r="J145" s="40"/>
      <c r="K145" s="40"/>
      <c r="L145" s="44"/>
      <c r="M145" s="212"/>
      <c r="N145" s="21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146</v>
      </c>
      <c r="AU145" s="17" t="s">
        <v>84</v>
      </c>
    </row>
    <row r="146" s="13" customFormat="1">
      <c r="A146" s="13"/>
      <c r="B146" s="226"/>
      <c r="C146" s="227"/>
      <c r="D146" s="228" t="s">
        <v>194</v>
      </c>
      <c r="E146" s="229" t="s">
        <v>20</v>
      </c>
      <c r="F146" s="230" t="s">
        <v>429</v>
      </c>
      <c r="G146" s="227"/>
      <c r="H146" s="229" t="s">
        <v>20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194</v>
      </c>
      <c r="AU146" s="236" t="s">
        <v>84</v>
      </c>
      <c r="AV146" s="13" t="s">
        <v>22</v>
      </c>
      <c r="AW146" s="13" t="s">
        <v>196</v>
      </c>
      <c r="AX146" s="13" t="s">
        <v>75</v>
      </c>
      <c r="AY146" s="236" t="s">
        <v>138</v>
      </c>
    </row>
    <row r="147" s="14" customFormat="1">
      <c r="A147" s="14"/>
      <c r="B147" s="237"/>
      <c r="C147" s="238"/>
      <c r="D147" s="228" t="s">
        <v>194</v>
      </c>
      <c r="E147" s="239" t="s">
        <v>20</v>
      </c>
      <c r="F147" s="240" t="s">
        <v>430</v>
      </c>
      <c r="G147" s="238"/>
      <c r="H147" s="241">
        <v>19.202699999999997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194</v>
      </c>
      <c r="AU147" s="247" t="s">
        <v>84</v>
      </c>
      <c r="AV147" s="14" t="s">
        <v>84</v>
      </c>
      <c r="AW147" s="14" t="s">
        <v>196</v>
      </c>
      <c r="AX147" s="14" t="s">
        <v>75</v>
      </c>
      <c r="AY147" s="247" t="s">
        <v>138</v>
      </c>
    </row>
    <row r="148" s="14" customFormat="1">
      <c r="A148" s="14"/>
      <c r="B148" s="237"/>
      <c r="C148" s="238"/>
      <c r="D148" s="228" t="s">
        <v>194</v>
      </c>
      <c r="E148" s="239" t="s">
        <v>20</v>
      </c>
      <c r="F148" s="240" t="s">
        <v>471</v>
      </c>
      <c r="G148" s="238"/>
      <c r="H148" s="241">
        <v>-5.0369999999999999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194</v>
      </c>
      <c r="AU148" s="247" t="s">
        <v>84</v>
      </c>
      <c r="AV148" s="14" t="s">
        <v>84</v>
      </c>
      <c r="AW148" s="14" t="s">
        <v>196</v>
      </c>
      <c r="AX148" s="14" t="s">
        <v>75</v>
      </c>
      <c r="AY148" s="247" t="s">
        <v>138</v>
      </c>
    </row>
    <row r="149" s="14" customFormat="1">
      <c r="A149" s="14"/>
      <c r="B149" s="237"/>
      <c r="C149" s="238"/>
      <c r="D149" s="228" t="s">
        <v>194</v>
      </c>
      <c r="E149" s="239" t="s">
        <v>20</v>
      </c>
      <c r="F149" s="240" t="s">
        <v>431</v>
      </c>
      <c r="G149" s="238"/>
      <c r="H149" s="241">
        <v>13.409549999999999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194</v>
      </c>
      <c r="AU149" s="247" t="s">
        <v>84</v>
      </c>
      <c r="AV149" s="14" t="s">
        <v>84</v>
      </c>
      <c r="AW149" s="14" t="s">
        <v>196</v>
      </c>
      <c r="AX149" s="14" t="s">
        <v>75</v>
      </c>
      <c r="AY149" s="247" t="s">
        <v>138</v>
      </c>
    </row>
    <row r="150" s="14" customFormat="1">
      <c r="A150" s="14"/>
      <c r="B150" s="237"/>
      <c r="C150" s="238"/>
      <c r="D150" s="228" t="s">
        <v>194</v>
      </c>
      <c r="E150" s="239" t="s">
        <v>20</v>
      </c>
      <c r="F150" s="240" t="s">
        <v>472</v>
      </c>
      <c r="G150" s="238"/>
      <c r="H150" s="241">
        <v>-3.6449999999999996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194</v>
      </c>
      <c r="AU150" s="247" t="s">
        <v>84</v>
      </c>
      <c r="AV150" s="14" t="s">
        <v>84</v>
      </c>
      <c r="AW150" s="14" t="s">
        <v>196</v>
      </c>
      <c r="AX150" s="14" t="s">
        <v>75</v>
      </c>
      <c r="AY150" s="247" t="s">
        <v>138</v>
      </c>
    </row>
    <row r="151" s="14" customFormat="1">
      <c r="A151" s="14"/>
      <c r="B151" s="237"/>
      <c r="C151" s="238"/>
      <c r="D151" s="228" t="s">
        <v>194</v>
      </c>
      <c r="E151" s="239" t="s">
        <v>20</v>
      </c>
      <c r="F151" s="240" t="s">
        <v>432</v>
      </c>
      <c r="G151" s="238"/>
      <c r="H151" s="241">
        <v>16.847999999999999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194</v>
      </c>
      <c r="AU151" s="247" t="s">
        <v>84</v>
      </c>
      <c r="AV151" s="14" t="s">
        <v>84</v>
      </c>
      <c r="AW151" s="14" t="s">
        <v>196</v>
      </c>
      <c r="AX151" s="14" t="s">
        <v>75</v>
      </c>
      <c r="AY151" s="247" t="s">
        <v>138</v>
      </c>
    </row>
    <row r="152" s="14" customFormat="1">
      <c r="A152" s="14"/>
      <c r="B152" s="237"/>
      <c r="C152" s="238"/>
      <c r="D152" s="228" t="s">
        <v>194</v>
      </c>
      <c r="E152" s="239" t="s">
        <v>20</v>
      </c>
      <c r="F152" s="240" t="s">
        <v>473</v>
      </c>
      <c r="G152" s="238"/>
      <c r="H152" s="241">
        <v>-4.1184000000000003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194</v>
      </c>
      <c r="AU152" s="247" t="s">
        <v>84</v>
      </c>
      <c r="AV152" s="14" t="s">
        <v>84</v>
      </c>
      <c r="AW152" s="14" t="s">
        <v>196</v>
      </c>
      <c r="AX152" s="14" t="s">
        <v>75</v>
      </c>
      <c r="AY152" s="247" t="s">
        <v>138</v>
      </c>
    </row>
    <row r="153" s="13" customFormat="1">
      <c r="A153" s="13"/>
      <c r="B153" s="226"/>
      <c r="C153" s="227"/>
      <c r="D153" s="228" t="s">
        <v>194</v>
      </c>
      <c r="E153" s="229" t="s">
        <v>20</v>
      </c>
      <c r="F153" s="230" t="s">
        <v>433</v>
      </c>
      <c r="G153" s="227"/>
      <c r="H153" s="229" t="s">
        <v>20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194</v>
      </c>
      <c r="AU153" s="236" t="s">
        <v>84</v>
      </c>
      <c r="AV153" s="13" t="s">
        <v>22</v>
      </c>
      <c r="AW153" s="13" t="s">
        <v>196</v>
      </c>
      <c r="AX153" s="13" t="s">
        <v>75</v>
      </c>
      <c r="AY153" s="236" t="s">
        <v>138</v>
      </c>
    </row>
    <row r="154" s="14" customFormat="1">
      <c r="A154" s="14"/>
      <c r="B154" s="237"/>
      <c r="C154" s="238"/>
      <c r="D154" s="228" t="s">
        <v>194</v>
      </c>
      <c r="E154" s="239" t="s">
        <v>20</v>
      </c>
      <c r="F154" s="240" t="s">
        <v>434</v>
      </c>
      <c r="G154" s="238"/>
      <c r="H154" s="241">
        <v>14.009699999999997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194</v>
      </c>
      <c r="AU154" s="247" t="s">
        <v>84</v>
      </c>
      <c r="AV154" s="14" t="s">
        <v>84</v>
      </c>
      <c r="AW154" s="14" t="s">
        <v>196</v>
      </c>
      <c r="AX154" s="14" t="s">
        <v>75</v>
      </c>
      <c r="AY154" s="247" t="s">
        <v>138</v>
      </c>
    </row>
    <row r="155" s="14" customFormat="1">
      <c r="A155" s="14"/>
      <c r="B155" s="237"/>
      <c r="C155" s="238"/>
      <c r="D155" s="228" t="s">
        <v>194</v>
      </c>
      <c r="E155" s="239" t="s">
        <v>20</v>
      </c>
      <c r="F155" s="240" t="s">
        <v>474</v>
      </c>
      <c r="G155" s="238"/>
      <c r="H155" s="241">
        <v>-3.0749999999999997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194</v>
      </c>
      <c r="AU155" s="247" t="s">
        <v>84</v>
      </c>
      <c r="AV155" s="14" t="s">
        <v>84</v>
      </c>
      <c r="AW155" s="14" t="s">
        <v>196</v>
      </c>
      <c r="AX155" s="14" t="s">
        <v>75</v>
      </c>
      <c r="AY155" s="247" t="s">
        <v>138</v>
      </c>
    </row>
    <row r="156" s="14" customFormat="1">
      <c r="A156" s="14"/>
      <c r="B156" s="237"/>
      <c r="C156" s="238"/>
      <c r="D156" s="228" t="s">
        <v>194</v>
      </c>
      <c r="E156" s="239" t="s">
        <v>20</v>
      </c>
      <c r="F156" s="240" t="s">
        <v>435</v>
      </c>
      <c r="G156" s="238"/>
      <c r="H156" s="241">
        <v>8.4377999999999993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194</v>
      </c>
      <c r="AU156" s="247" t="s">
        <v>84</v>
      </c>
      <c r="AV156" s="14" t="s">
        <v>84</v>
      </c>
      <c r="AW156" s="14" t="s">
        <v>196</v>
      </c>
      <c r="AX156" s="14" t="s">
        <v>75</v>
      </c>
      <c r="AY156" s="247" t="s">
        <v>138</v>
      </c>
    </row>
    <row r="157" s="14" customFormat="1">
      <c r="A157" s="14"/>
      <c r="B157" s="237"/>
      <c r="C157" s="238"/>
      <c r="D157" s="228" t="s">
        <v>194</v>
      </c>
      <c r="E157" s="239" t="s">
        <v>20</v>
      </c>
      <c r="F157" s="240" t="s">
        <v>475</v>
      </c>
      <c r="G157" s="238"/>
      <c r="H157" s="241">
        <v>2.2755000000000001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194</v>
      </c>
      <c r="AU157" s="247" t="s">
        <v>84</v>
      </c>
      <c r="AV157" s="14" t="s">
        <v>84</v>
      </c>
      <c r="AW157" s="14" t="s">
        <v>196</v>
      </c>
      <c r="AX157" s="14" t="s">
        <v>75</v>
      </c>
      <c r="AY157" s="247" t="s">
        <v>138</v>
      </c>
    </row>
    <row r="158" s="13" customFormat="1">
      <c r="A158" s="13"/>
      <c r="B158" s="226"/>
      <c r="C158" s="227"/>
      <c r="D158" s="228" t="s">
        <v>194</v>
      </c>
      <c r="E158" s="229" t="s">
        <v>20</v>
      </c>
      <c r="F158" s="230" t="s">
        <v>436</v>
      </c>
      <c r="G158" s="227"/>
      <c r="H158" s="229" t="s">
        <v>20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194</v>
      </c>
      <c r="AU158" s="236" t="s">
        <v>84</v>
      </c>
      <c r="AV158" s="13" t="s">
        <v>22</v>
      </c>
      <c r="AW158" s="13" t="s">
        <v>196</v>
      </c>
      <c r="AX158" s="13" t="s">
        <v>75</v>
      </c>
      <c r="AY158" s="236" t="s">
        <v>138</v>
      </c>
    </row>
    <row r="159" s="14" customFormat="1">
      <c r="A159" s="14"/>
      <c r="B159" s="237"/>
      <c r="C159" s="238"/>
      <c r="D159" s="228" t="s">
        <v>194</v>
      </c>
      <c r="E159" s="239" t="s">
        <v>20</v>
      </c>
      <c r="F159" s="240" t="s">
        <v>437</v>
      </c>
      <c r="G159" s="238"/>
      <c r="H159" s="241">
        <v>41.895000000000003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194</v>
      </c>
      <c r="AU159" s="247" t="s">
        <v>84</v>
      </c>
      <c r="AV159" s="14" t="s">
        <v>84</v>
      </c>
      <c r="AW159" s="14" t="s">
        <v>196</v>
      </c>
      <c r="AX159" s="14" t="s">
        <v>75</v>
      </c>
      <c r="AY159" s="247" t="s">
        <v>138</v>
      </c>
    </row>
    <row r="160" s="14" customFormat="1">
      <c r="A160" s="14"/>
      <c r="B160" s="237"/>
      <c r="C160" s="238"/>
      <c r="D160" s="228" t="s">
        <v>194</v>
      </c>
      <c r="E160" s="239" t="s">
        <v>20</v>
      </c>
      <c r="F160" s="240" t="s">
        <v>476</v>
      </c>
      <c r="G160" s="238"/>
      <c r="H160" s="241">
        <v>-10.5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194</v>
      </c>
      <c r="AU160" s="247" t="s">
        <v>84</v>
      </c>
      <c r="AV160" s="14" t="s">
        <v>84</v>
      </c>
      <c r="AW160" s="14" t="s">
        <v>196</v>
      </c>
      <c r="AX160" s="14" t="s">
        <v>75</v>
      </c>
      <c r="AY160" s="247" t="s">
        <v>138</v>
      </c>
    </row>
    <row r="161" s="13" customFormat="1">
      <c r="A161" s="13"/>
      <c r="B161" s="226"/>
      <c r="C161" s="227"/>
      <c r="D161" s="228" t="s">
        <v>194</v>
      </c>
      <c r="E161" s="229" t="s">
        <v>20</v>
      </c>
      <c r="F161" s="230" t="s">
        <v>438</v>
      </c>
      <c r="G161" s="227"/>
      <c r="H161" s="229" t="s">
        <v>20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194</v>
      </c>
      <c r="AU161" s="236" t="s">
        <v>84</v>
      </c>
      <c r="AV161" s="13" t="s">
        <v>22</v>
      </c>
      <c r="AW161" s="13" t="s">
        <v>196</v>
      </c>
      <c r="AX161" s="13" t="s">
        <v>75</v>
      </c>
      <c r="AY161" s="236" t="s">
        <v>138</v>
      </c>
    </row>
    <row r="162" s="14" customFormat="1">
      <c r="A162" s="14"/>
      <c r="B162" s="237"/>
      <c r="C162" s="238"/>
      <c r="D162" s="228" t="s">
        <v>194</v>
      </c>
      <c r="E162" s="239" t="s">
        <v>20</v>
      </c>
      <c r="F162" s="240" t="s">
        <v>439</v>
      </c>
      <c r="G162" s="238"/>
      <c r="H162" s="241">
        <v>48.72549999999999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194</v>
      </c>
      <c r="AU162" s="247" t="s">
        <v>84</v>
      </c>
      <c r="AV162" s="14" t="s">
        <v>84</v>
      </c>
      <c r="AW162" s="14" t="s">
        <v>196</v>
      </c>
      <c r="AX162" s="14" t="s">
        <v>75</v>
      </c>
      <c r="AY162" s="247" t="s">
        <v>138</v>
      </c>
    </row>
    <row r="163" s="14" customFormat="1">
      <c r="A163" s="14"/>
      <c r="B163" s="237"/>
      <c r="C163" s="238"/>
      <c r="D163" s="228" t="s">
        <v>194</v>
      </c>
      <c r="E163" s="239" t="s">
        <v>20</v>
      </c>
      <c r="F163" s="240" t="s">
        <v>477</v>
      </c>
      <c r="G163" s="238"/>
      <c r="H163" s="241">
        <v>-14.383500000000002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194</v>
      </c>
      <c r="AU163" s="247" t="s">
        <v>84</v>
      </c>
      <c r="AV163" s="14" t="s">
        <v>84</v>
      </c>
      <c r="AW163" s="14" t="s">
        <v>196</v>
      </c>
      <c r="AX163" s="14" t="s">
        <v>75</v>
      </c>
      <c r="AY163" s="247" t="s">
        <v>138</v>
      </c>
    </row>
    <row r="164" s="14" customFormat="1">
      <c r="A164" s="14"/>
      <c r="B164" s="237"/>
      <c r="C164" s="238"/>
      <c r="D164" s="228" t="s">
        <v>194</v>
      </c>
      <c r="E164" s="239" t="s">
        <v>20</v>
      </c>
      <c r="F164" s="240" t="s">
        <v>440</v>
      </c>
      <c r="G164" s="238"/>
      <c r="H164" s="241">
        <v>19.081700000000001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194</v>
      </c>
      <c r="AU164" s="247" t="s">
        <v>84</v>
      </c>
      <c r="AV164" s="14" t="s">
        <v>84</v>
      </c>
      <c r="AW164" s="14" t="s">
        <v>196</v>
      </c>
      <c r="AX164" s="14" t="s">
        <v>75</v>
      </c>
      <c r="AY164" s="247" t="s">
        <v>138</v>
      </c>
    </row>
    <row r="165" s="14" customFormat="1">
      <c r="A165" s="14"/>
      <c r="B165" s="237"/>
      <c r="C165" s="238"/>
      <c r="D165" s="228" t="s">
        <v>194</v>
      </c>
      <c r="E165" s="239" t="s">
        <v>20</v>
      </c>
      <c r="F165" s="240" t="s">
        <v>478</v>
      </c>
      <c r="G165" s="238"/>
      <c r="H165" s="241">
        <v>-4.9800000000000004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194</v>
      </c>
      <c r="AU165" s="247" t="s">
        <v>84</v>
      </c>
      <c r="AV165" s="14" t="s">
        <v>84</v>
      </c>
      <c r="AW165" s="14" t="s">
        <v>196</v>
      </c>
      <c r="AX165" s="14" t="s">
        <v>75</v>
      </c>
      <c r="AY165" s="247" t="s">
        <v>138</v>
      </c>
    </row>
    <row r="166" s="14" customFormat="1">
      <c r="A166" s="14"/>
      <c r="B166" s="237"/>
      <c r="C166" s="238"/>
      <c r="D166" s="228" t="s">
        <v>194</v>
      </c>
      <c r="E166" s="239" t="s">
        <v>20</v>
      </c>
      <c r="F166" s="240" t="s">
        <v>441</v>
      </c>
      <c r="G166" s="238"/>
      <c r="H166" s="241">
        <v>15.6816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194</v>
      </c>
      <c r="AU166" s="247" t="s">
        <v>84</v>
      </c>
      <c r="AV166" s="14" t="s">
        <v>84</v>
      </c>
      <c r="AW166" s="14" t="s">
        <v>196</v>
      </c>
      <c r="AX166" s="14" t="s">
        <v>75</v>
      </c>
      <c r="AY166" s="247" t="s">
        <v>138</v>
      </c>
    </row>
    <row r="167" s="14" customFormat="1">
      <c r="A167" s="14"/>
      <c r="B167" s="237"/>
      <c r="C167" s="238"/>
      <c r="D167" s="228" t="s">
        <v>194</v>
      </c>
      <c r="E167" s="239" t="s">
        <v>20</v>
      </c>
      <c r="F167" s="240" t="s">
        <v>479</v>
      </c>
      <c r="G167" s="238"/>
      <c r="H167" s="241">
        <v>-4.3200000000000003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194</v>
      </c>
      <c r="AU167" s="247" t="s">
        <v>84</v>
      </c>
      <c r="AV167" s="14" t="s">
        <v>84</v>
      </c>
      <c r="AW167" s="14" t="s">
        <v>196</v>
      </c>
      <c r="AX167" s="14" t="s">
        <v>75</v>
      </c>
      <c r="AY167" s="247" t="s">
        <v>138</v>
      </c>
    </row>
    <row r="168" s="13" customFormat="1">
      <c r="A168" s="13"/>
      <c r="B168" s="226"/>
      <c r="C168" s="227"/>
      <c r="D168" s="228" t="s">
        <v>194</v>
      </c>
      <c r="E168" s="229" t="s">
        <v>20</v>
      </c>
      <c r="F168" s="230" t="s">
        <v>442</v>
      </c>
      <c r="G168" s="227"/>
      <c r="H168" s="229" t="s">
        <v>20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194</v>
      </c>
      <c r="AU168" s="236" t="s">
        <v>84</v>
      </c>
      <c r="AV168" s="13" t="s">
        <v>22</v>
      </c>
      <c r="AW168" s="13" t="s">
        <v>196</v>
      </c>
      <c r="AX168" s="13" t="s">
        <v>75</v>
      </c>
      <c r="AY168" s="236" t="s">
        <v>138</v>
      </c>
    </row>
    <row r="169" s="14" customFormat="1">
      <c r="A169" s="14"/>
      <c r="B169" s="237"/>
      <c r="C169" s="238"/>
      <c r="D169" s="228" t="s">
        <v>194</v>
      </c>
      <c r="E169" s="239" t="s">
        <v>20</v>
      </c>
      <c r="F169" s="240" t="s">
        <v>443</v>
      </c>
      <c r="G169" s="238"/>
      <c r="H169" s="241">
        <v>19.602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194</v>
      </c>
      <c r="AU169" s="247" t="s">
        <v>84</v>
      </c>
      <c r="AV169" s="14" t="s">
        <v>84</v>
      </c>
      <c r="AW169" s="14" t="s">
        <v>196</v>
      </c>
      <c r="AX169" s="14" t="s">
        <v>75</v>
      </c>
      <c r="AY169" s="247" t="s">
        <v>138</v>
      </c>
    </row>
    <row r="170" s="14" customFormat="1">
      <c r="A170" s="14"/>
      <c r="B170" s="237"/>
      <c r="C170" s="238"/>
      <c r="D170" s="228" t="s">
        <v>194</v>
      </c>
      <c r="E170" s="239" t="s">
        <v>20</v>
      </c>
      <c r="F170" s="240" t="s">
        <v>480</v>
      </c>
      <c r="G170" s="238"/>
      <c r="H170" s="241">
        <v>-5.3999999999999995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194</v>
      </c>
      <c r="AU170" s="247" t="s">
        <v>84</v>
      </c>
      <c r="AV170" s="14" t="s">
        <v>84</v>
      </c>
      <c r="AW170" s="14" t="s">
        <v>196</v>
      </c>
      <c r="AX170" s="14" t="s">
        <v>75</v>
      </c>
      <c r="AY170" s="247" t="s">
        <v>138</v>
      </c>
    </row>
    <row r="171" s="14" customFormat="1">
      <c r="A171" s="14"/>
      <c r="B171" s="237"/>
      <c r="C171" s="238"/>
      <c r="D171" s="228" t="s">
        <v>194</v>
      </c>
      <c r="E171" s="239" t="s">
        <v>20</v>
      </c>
      <c r="F171" s="240" t="s">
        <v>444</v>
      </c>
      <c r="G171" s="238"/>
      <c r="H171" s="241">
        <v>26.135999999999999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194</v>
      </c>
      <c r="AU171" s="247" t="s">
        <v>84</v>
      </c>
      <c r="AV171" s="14" t="s">
        <v>84</v>
      </c>
      <c r="AW171" s="14" t="s">
        <v>196</v>
      </c>
      <c r="AX171" s="14" t="s">
        <v>75</v>
      </c>
      <c r="AY171" s="247" t="s">
        <v>138</v>
      </c>
    </row>
    <row r="172" s="14" customFormat="1">
      <c r="A172" s="14"/>
      <c r="B172" s="237"/>
      <c r="C172" s="238"/>
      <c r="D172" s="228" t="s">
        <v>194</v>
      </c>
      <c r="E172" s="239" t="s">
        <v>20</v>
      </c>
      <c r="F172" s="240" t="s">
        <v>481</v>
      </c>
      <c r="G172" s="238"/>
      <c r="H172" s="241">
        <v>-7.1999999999999993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194</v>
      </c>
      <c r="AU172" s="247" t="s">
        <v>84</v>
      </c>
      <c r="AV172" s="14" t="s">
        <v>84</v>
      </c>
      <c r="AW172" s="14" t="s">
        <v>196</v>
      </c>
      <c r="AX172" s="14" t="s">
        <v>75</v>
      </c>
      <c r="AY172" s="247" t="s">
        <v>138</v>
      </c>
    </row>
    <row r="173" s="13" customFormat="1">
      <c r="A173" s="13"/>
      <c r="B173" s="226"/>
      <c r="C173" s="227"/>
      <c r="D173" s="228" t="s">
        <v>194</v>
      </c>
      <c r="E173" s="229" t="s">
        <v>20</v>
      </c>
      <c r="F173" s="230" t="s">
        <v>445</v>
      </c>
      <c r="G173" s="227"/>
      <c r="H173" s="229" t="s">
        <v>20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194</v>
      </c>
      <c r="AU173" s="236" t="s">
        <v>84</v>
      </c>
      <c r="AV173" s="13" t="s">
        <v>22</v>
      </c>
      <c r="AW173" s="13" t="s">
        <v>196</v>
      </c>
      <c r="AX173" s="13" t="s">
        <v>75</v>
      </c>
      <c r="AY173" s="236" t="s">
        <v>138</v>
      </c>
    </row>
    <row r="174" s="14" customFormat="1">
      <c r="A174" s="14"/>
      <c r="B174" s="237"/>
      <c r="C174" s="238"/>
      <c r="D174" s="228" t="s">
        <v>194</v>
      </c>
      <c r="E174" s="239" t="s">
        <v>20</v>
      </c>
      <c r="F174" s="240" t="s">
        <v>446</v>
      </c>
      <c r="G174" s="238"/>
      <c r="H174" s="241">
        <v>24.948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194</v>
      </c>
      <c r="AU174" s="247" t="s">
        <v>84</v>
      </c>
      <c r="AV174" s="14" t="s">
        <v>84</v>
      </c>
      <c r="AW174" s="14" t="s">
        <v>196</v>
      </c>
      <c r="AX174" s="14" t="s">
        <v>75</v>
      </c>
      <c r="AY174" s="247" t="s">
        <v>138</v>
      </c>
    </row>
    <row r="175" s="14" customFormat="1">
      <c r="A175" s="14"/>
      <c r="B175" s="237"/>
      <c r="C175" s="238"/>
      <c r="D175" s="228" t="s">
        <v>194</v>
      </c>
      <c r="E175" s="239" t="s">
        <v>20</v>
      </c>
      <c r="F175" s="240" t="s">
        <v>482</v>
      </c>
      <c r="G175" s="238"/>
      <c r="H175" s="241">
        <v>-4.4400000000000004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194</v>
      </c>
      <c r="AU175" s="247" t="s">
        <v>84</v>
      </c>
      <c r="AV175" s="14" t="s">
        <v>84</v>
      </c>
      <c r="AW175" s="14" t="s">
        <v>196</v>
      </c>
      <c r="AX175" s="14" t="s">
        <v>75</v>
      </c>
      <c r="AY175" s="247" t="s">
        <v>138</v>
      </c>
    </row>
    <row r="176" s="14" customFormat="1">
      <c r="A176" s="14"/>
      <c r="B176" s="237"/>
      <c r="C176" s="238"/>
      <c r="D176" s="228" t="s">
        <v>194</v>
      </c>
      <c r="E176" s="239" t="s">
        <v>20</v>
      </c>
      <c r="F176" s="240" t="s">
        <v>447</v>
      </c>
      <c r="G176" s="238"/>
      <c r="H176" s="241">
        <v>28.559999999999999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194</v>
      </c>
      <c r="AU176" s="247" t="s">
        <v>84</v>
      </c>
      <c r="AV176" s="14" t="s">
        <v>84</v>
      </c>
      <c r="AW176" s="14" t="s">
        <v>196</v>
      </c>
      <c r="AX176" s="14" t="s">
        <v>75</v>
      </c>
      <c r="AY176" s="247" t="s">
        <v>138</v>
      </c>
    </row>
    <row r="177" s="14" customFormat="1">
      <c r="A177" s="14"/>
      <c r="B177" s="237"/>
      <c r="C177" s="238"/>
      <c r="D177" s="228" t="s">
        <v>194</v>
      </c>
      <c r="E177" s="239" t="s">
        <v>20</v>
      </c>
      <c r="F177" s="240" t="s">
        <v>483</v>
      </c>
      <c r="G177" s="238"/>
      <c r="H177" s="241">
        <v>-5.5500000000000007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194</v>
      </c>
      <c r="AU177" s="247" t="s">
        <v>84</v>
      </c>
      <c r="AV177" s="14" t="s">
        <v>84</v>
      </c>
      <c r="AW177" s="14" t="s">
        <v>196</v>
      </c>
      <c r="AX177" s="14" t="s">
        <v>75</v>
      </c>
      <c r="AY177" s="247" t="s">
        <v>138</v>
      </c>
    </row>
    <row r="178" s="13" customFormat="1">
      <c r="A178" s="13"/>
      <c r="B178" s="226"/>
      <c r="C178" s="227"/>
      <c r="D178" s="228" t="s">
        <v>194</v>
      </c>
      <c r="E178" s="229" t="s">
        <v>20</v>
      </c>
      <c r="F178" s="230" t="s">
        <v>448</v>
      </c>
      <c r="G178" s="227"/>
      <c r="H178" s="229" t="s">
        <v>20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194</v>
      </c>
      <c r="AU178" s="236" t="s">
        <v>84</v>
      </c>
      <c r="AV178" s="13" t="s">
        <v>22</v>
      </c>
      <c r="AW178" s="13" t="s">
        <v>196</v>
      </c>
      <c r="AX178" s="13" t="s">
        <v>75</v>
      </c>
      <c r="AY178" s="236" t="s">
        <v>138</v>
      </c>
    </row>
    <row r="179" s="14" customFormat="1">
      <c r="A179" s="14"/>
      <c r="B179" s="237"/>
      <c r="C179" s="238"/>
      <c r="D179" s="228" t="s">
        <v>194</v>
      </c>
      <c r="E179" s="239" t="s">
        <v>20</v>
      </c>
      <c r="F179" s="240" t="s">
        <v>449</v>
      </c>
      <c r="G179" s="238"/>
      <c r="H179" s="241">
        <v>26.893999999999998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194</v>
      </c>
      <c r="AU179" s="247" t="s">
        <v>84</v>
      </c>
      <c r="AV179" s="14" t="s">
        <v>84</v>
      </c>
      <c r="AW179" s="14" t="s">
        <v>196</v>
      </c>
      <c r="AX179" s="14" t="s">
        <v>75</v>
      </c>
      <c r="AY179" s="247" t="s">
        <v>138</v>
      </c>
    </row>
    <row r="180" s="14" customFormat="1">
      <c r="A180" s="14"/>
      <c r="B180" s="237"/>
      <c r="C180" s="238"/>
      <c r="D180" s="228" t="s">
        <v>194</v>
      </c>
      <c r="E180" s="239" t="s">
        <v>20</v>
      </c>
      <c r="F180" s="240" t="s">
        <v>484</v>
      </c>
      <c r="G180" s="238"/>
      <c r="H180" s="241">
        <v>-11.9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194</v>
      </c>
      <c r="AU180" s="247" t="s">
        <v>84</v>
      </c>
      <c r="AV180" s="14" t="s">
        <v>84</v>
      </c>
      <c r="AW180" s="14" t="s">
        <v>196</v>
      </c>
      <c r="AX180" s="14" t="s">
        <v>75</v>
      </c>
      <c r="AY180" s="247" t="s">
        <v>138</v>
      </c>
    </row>
    <row r="181" s="15" customFormat="1">
      <c r="A181" s="15"/>
      <c r="B181" s="248"/>
      <c r="C181" s="249"/>
      <c r="D181" s="228" t="s">
        <v>194</v>
      </c>
      <c r="E181" s="250" t="s">
        <v>20</v>
      </c>
      <c r="F181" s="251" t="s">
        <v>205</v>
      </c>
      <c r="G181" s="249"/>
      <c r="H181" s="252">
        <v>241.15815000000004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8" t="s">
        <v>194</v>
      </c>
      <c r="AU181" s="258" t="s">
        <v>84</v>
      </c>
      <c r="AV181" s="15" t="s">
        <v>157</v>
      </c>
      <c r="AW181" s="15" t="s">
        <v>196</v>
      </c>
      <c r="AX181" s="15" t="s">
        <v>22</v>
      </c>
      <c r="AY181" s="258" t="s">
        <v>138</v>
      </c>
    </row>
    <row r="182" s="2" customFormat="1" ht="33" customHeight="1">
      <c r="A182" s="38"/>
      <c r="B182" s="39"/>
      <c r="C182" s="196" t="s">
        <v>232</v>
      </c>
      <c r="D182" s="196" t="s">
        <v>139</v>
      </c>
      <c r="E182" s="197" t="s">
        <v>265</v>
      </c>
      <c r="F182" s="198" t="s">
        <v>266</v>
      </c>
      <c r="G182" s="199" t="s">
        <v>186</v>
      </c>
      <c r="H182" s="200">
        <v>279.60599999999999</v>
      </c>
      <c r="I182" s="201"/>
      <c r="J182" s="202">
        <f>ROUND(I182*H182,2)</f>
        <v>0</v>
      </c>
      <c r="K182" s="198" t="s">
        <v>143</v>
      </c>
      <c r="L182" s="44"/>
      <c r="M182" s="203" t="s">
        <v>20</v>
      </c>
      <c r="N182" s="204" t="s">
        <v>46</v>
      </c>
      <c r="O182" s="84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157</v>
      </c>
      <c r="AT182" s="207" t="s">
        <v>139</v>
      </c>
      <c r="AU182" s="207" t="s">
        <v>84</v>
      </c>
      <c r="AY182" s="17" t="s">
        <v>138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22</v>
      </c>
      <c r="BK182" s="208">
        <f>ROUND(I182*H182,2)</f>
        <v>0</v>
      </c>
      <c r="BL182" s="17" t="s">
        <v>157</v>
      </c>
      <c r="BM182" s="207" t="s">
        <v>485</v>
      </c>
    </row>
    <row r="183" s="2" customFormat="1">
      <c r="A183" s="38"/>
      <c r="B183" s="39"/>
      <c r="C183" s="40"/>
      <c r="D183" s="209" t="s">
        <v>146</v>
      </c>
      <c r="E183" s="40"/>
      <c r="F183" s="210" t="s">
        <v>268</v>
      </c>
      <c r="G183" s="40"/>
      <c r="H183" s="40"/>
      <c r="I183" s="211"/>
      <c r="J183" s="40"/>
      <c r="K183" s="40"/>
      <c r="L183" s="44"/>
      <c r="M183" s="212"/>
      <c r="N183" s="21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146</v>
      </c>
      <c r="AU183" s="17" t="s">
        <v>84</v>
      </c>
    </row>
    <row r="184" s="13" customFormat="1">
      <c r="A184" s="13"/>
      <c r="B184" s="226"/>
      <c r="C184" s="227"/>
      <c r="D184" s="228" t="s">
        <v>194</v>
      </c>
      <c r="E184" s="229" t="s">
        <v>20</v>
      </c>
      <c r="F184" s="230" t="s">
        <v>429</v>
      </c>
      <c r="G184" s="227"/>
      <c r="H184" s="229" t="s">
        <v>20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194</v>
      </c>
      <c r="AU184" s="236" t="s">
        <v>84</v>
      </c>
      <c r="AV184" s="13" t="s">
        <v>22</v>
      </c>
      <c r="AW184" s="13" t="s">
        <v>196</v>
      </c>
      <c r="AX184" s="13" t="s">
        <v>75</v>
      </c>
      <c r="AY184" s="236" t="s">
        <v>138</v>
      </c>
    </row>
    <row r="185" s="14" customFormat="1">
      <c r="A185" s="14"/>
      <c r="B185" s="237"/>
      <c r="C185" s="238"/>
      <c r="D185" s="228" t="s">
        <v>194</v>
      </c>
      <c r="E185" s="239" t="s">
        <v>20</v>
      </c>
      <c r="F185" s="240" t="s">
        <v>486</v>
      </c>
      <c r="G185" s="238"/>
      <c r="H185" s="241">
        <v>10.579999999999998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194</v>
      </c>
      <c r="AU185" s="247" t="s">
        <v>84</v>
      </c>
      <c r="AV185" s="14" t="s">
        <v>84</v>
      </c>
      <c r="AW185" s="14" t="s">
        <v>196</v>
      </c>
      <c r="AX185" s="14" t="s">
        <v>75</v>
      </c>
      <c r="AY185" s="247" t="s">
        <v>138</v>
      </c>
    </row>
    <row r="186" s="14" customFormat="1">
      <c r="A186" s="14"/>
      <c r="B186" s="237"/>
      <c r="C186" s="238"/>
      <c r="D186" s="228" t="s">
        <v>194</v>
      </c>
      <c r="E186" s="239" t="s">
        <v>20</v>
      </c>
      <c r="F186" s="240" t="s">
        <v>487</v>
      </c>
      <c r="G186" s="238"/>
      <c r="H186" s="241">
        <v>8.9100000000000001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194</v>
      </c>
      <c r="AU186" s="247" t="s">
        <v>84</v>
      </c>
      <c r="AV186" s="14" t="s">
        <v>84</v>
      </c>
      <c r="AW186" s="14" t="s">
        <v>196</v>
      </c>
      <c r="AX186" s="14" t="s">
        <v>75</v>
      </c>
      <c r="AY186" s="247" t="s">
        <v>138</v>
      </c>
    </row>
    <row r="187" s="14" customFormat="1">
      <c r="A187" s="14"/>
      <c r="B187" s="237"/>
      <c r="C187" s="238"/>
      <c r="D187" s="228" t="s">
        <v>194</v>
      </c>
      <c r="E187" s="239" t="s">
        <v>20</v>
      </c>
      <c r="F187" s="240" t="s">
        <v>488</v>
      </c>
      <c r="G187" s="238"/>
      <c r="H187" s="241">
        <v>14.975999999999999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194</v>
      </c>
      <c r="AU187" s="247" t="s">
        <v>84</v>
      </c>
      <c r="AV187" s="14" t="s">
        <v>84</v>
      </c>
      <c r="AW187" s="14" t="s">
        <v>196</v>
      </c>
      <c r="AX187" s="14" t="s">
        <v>75</v>
      </c>
      <c r="AY187" s="247" t="s">
        <v>138</v>
      </c>
    </row>
    <row r="188" s="13" customFormat="1">
      <c r="A188" s="13"/>
      <c r="B188" s="226"/>
      <c r="C188" s="227"/>
      <c r="D188" s="228" t="s">
        <v>194</v>
      </c>
      <c r="E188" s="229" t="s">
        <v>20</v>
      </c>
      <c r="F188" s="230" t="s">
        <v>433</v>
      </c>
      <c r="G188" s="227"/>
      <c r="H188" s="229" t="s">
        <v>20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194</v>
      </c>
      <c r="AU188" s="236" t="s">
        <v>84</v>
      </c>
      <c r="AV188" s="13" t="s">
        <v>22</v>
      </c>
      <c r="AW188" s="13" t="s">
        <v>196</v>
      </c>
      <c r="AX188" s="13" t="s">
        <v>75</v>
      </c>
      <c r="AY188" s="236" t="s">
        <v>138</v>
      </c>
    </row>
    <row r="189" s="14" customFormat="1">
      <c r="A189" s="14"/>
      <c r="B189" s="237"/>
      <c r="C189" s="238"/>
      <c r="D189" s="228" t="s">
        <v>194</v>
      </c>
      <c r="E189" s="239" t="s">
        <v>20</v>
      </c>
      <c r="F189" s="240" t="s">
        <v>489</v>
      </c>
      <c r="G189" s="238"/>
      <c r="H189" s="241">
        <v>13.939999999999998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194</v>
      </c>
      <c r="AU189" s="247" t="s">
        <v>84</v>
      </c>
      <c r="AV189" s="14" t="s">
        <v>84</v>
      </c>
      <c r="AW189" s="14" t="s">
        <v>196</v>
      </c>
      <c r="AX189" s="14" t="s">
        <v>75</v>
      </c>
      <c r="AY189" s="247" t="s">
        <v>138</v>
      </c>
    </row>
    <row r="190" s="14" customFormat="1">
      <c r="A190" s="14"/>
      <c r="B190" s="237"/>
      <c r="C190" s="238"/>
      <c r="D190" s="228" t="s">
        <v>194</v>
      </c>
      <c r="E190" s="239" t="s">
        <v>20</v>
      </c>
      <c r="F190" s="240" t="s">
        <v>490</v>
      </c>
      <c r="G190" s="238"/>
      <c r="H190" s="241">
        <v>8.6099999999999994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194</v>
      </c>
      <c r="AU190" s="247" t="s">
        <v>84</v>
      </c>
      <c r="AV190" s="14" t="s">
        <v>84</v>
      </c>
      <c r="AW190" s="14" t="s">
        <v>196</v>
      </c>
      <c r="AX190" s="14" t="s">
        <v>75</v>
      </c>
      <c r="AY190" s="247" t="s">
        <v>138</v>
      </c>
    </row>
    <row r="191" s="13" customFormat="1">
      <c r="A191" s="13"/>
      <c r="B191" s="226"/>
      <c r="C191" s="227"/>
      <c r="D191" s="228" t="s">
        <v>194</v>
      </c>
      <c r="E191" s="229" t="s">
        <v>20</v>
      </c>
      <c r="F191" s="230" t="s">
        <v>436</v>
      </c>
      <c r="G191" s="227"/>
      <c r="H191" s="229" t="s">
        <v>20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194</v>
      </c>
      <c r="AU191" s="236" t="s">
        <v>84</v>
      </c>
      <c r="AV191" s="13" t="s">
        <v>22</v>
      </c>
      <c r="AW191" s="13" t="s">
        <v>196</v>
      </c>
      <c r="AX191" s="13" t="s">
        <v>75</v>
      </c>
      <c r="AY191" s="236" t="s">
        <v>138</v>
      </c>
    </row>
    <row r="192" s="14" customFormat="1">
      <c r="A192" s="14"/>
      <c r="B192" s="237"/>
      <c r="C192" s="238"/>
      <c r="D192" s="228" t="s">
        <v>194</v>
      </c>
      <c r="E192" s="239" t="s">
        <v>20</v>
      </c>
      <c r="F192" s="240" t="s">
        <v>491</v>
      </c>
      <c r="G192" s="238"/>
      <c r="H192" s="241">
        <v>29.400000000000002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194</v>
      </c>
      <c r="AU192" s="247" t="s">
        <v>84</v>
      </c>
      <c r="AV192" s="14" t="s">
        <v>84</v>
      </c>
      <c r="AW192" s="14" t="s">
        <v>196</v>
      </c>
      <c r="AX192" s="14" t="s">
        <v>75</v>
      </c>
      <c r="AY192" s="247" t="s">
        <v>138</v>
      </c>
    </row>
    <row r="193" s="13" customFormat="1">
      <c r="A193" s="13"/>
      <c r="B193" s="226"/>
      <c r="C193" s="227"/>
      <c r="D193" s="228" t="s">
        <v>194</v>
      </c>
      <c r="E193" s="229" t="s">
        <v>20</v>
      </c>
      <c r="F193" s="230" t="s">
        <v>438</v>
      </c>
      <c r="G193" s="227"/>
      <c r="H193" s="229" t="s">
        <v>20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194</v>
      </c>
      <c r="AU193" s="236" t="s">
        <v>84</v>
      </c>
      <c r="AV193" s="13" t="s">
        <v>22</v>
      </c>
      <c r="AW193" s="13" t="s">
        <v>196</v>
      </c>
      <c r="AX193" s="13" t="s">
        <v>75</v>
      </c>
      <c r="AY193" s="236" t="s">
        <v>138</v>
      </c>
    </row>
    <row r="194" s="14" customFormat="1">
      <c r="A194" s="14"/>
      <c r="B194" s="237"/>
      <c r="C194" s="238"/>
      <c r="D194" s="228" t="s">
        <v>194</v>
      </c>
      <c r="E194" s="239" t="s">
        <v>20</v>
      </c>
      <c r="F194" s="240" t="s">
        <v>492</v>
      </c>
      <c r="G194" s="238"/>
      <c r="H194" s="241">
        <v>51.289999999999999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194</v>
      </c>
      <c r="AU194" s="247" t="s">
        <v>84</v>
      </c>
      <c r="AV194" s="14" t="s">
        <v>84</v>
      </c>
      <c r="AW194" s="14" t="s">
        <v>196</v>
      </c>
      <c r="AX194" s="14" t="s">
        <v>75</v>
      </c>
      <c r="AY194" s="247" t="s">
        <v>138</v>
      </c>
    </row>
    <row r="195" s="14" customFormat="1">
      <c r="A195" s="14"/>
      <c r="B195" s="237"/>
      <c r="C195" s="238"/>
      <c r="D195" s="228" t="s">
        <v>194</v>
      </c>
      <c r="E195" s="239" t="s">
        <v>20</v>
      </c>
      <c r="F195" s="240" t="s">
        <v>493</v>
      </c>
      <c r="G195" s="238"/>
      <c r="H195" s="241">
        <v>18.260000000000002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194</v>
      </c>
      <c r="AU195" s="247" t="s">
        <v>84</v>
      </c>
      <c r="AV195" s="14" t="s">
        <v>84</v>
      </c>
      <c r="AW195" s="14" t="s">
        <v>196</v>
      </c>
      <c r="AX195" s="14" t="s">
        <v>75</v>
      </c>
      <c r="AY195" s="247" t="s">
        <v>138</v>
      </c>
    </row>
    <row r="196" s="14" customFormat="1">
      <c r="A196" s="14"/>
      <c r="B196" s="237"/>
      <c r="C196" s="238"/>
      <c r="D196" s="228" t="s">
        <v>194</v>
      </c>
      <c r="E196" s="239" t="s">
        <v>20</v>
      </c>
      <c r="F196" s="240" t="s">
        <v>494</v>
      </c>
      <c r="G196" s="238"/>
      <c r="H196" s="241">
        <v>15.840000000000002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194</v>
      </c>
      <c r="AU196" s="247" t="s">
        <v>84</v>
      </c>
      <c r="AV196" s="14" t="s">
        <v>84</v>
      </c>
      <c r="AW196" s="14" t="s">
        <v>196</v>
      </c>
      <c r="AX196" s="14" t="s">
        <v>75</v>
      </c>
      <c r="AY196" s="247" t="s">
        <v>138</v>
      </c>
    </row>
    <row r="197" s="13" customFormat="1">
      <c r="A197" s="13"/>
      <c r="B197" s="226"/>
      <c r="C197" s="227"/>
      <c r="D197" s="228" t="s">
        <v>194</v>
      </c>
      <c r="E197" s="229" t="s">
        <v>20</v>
      </c>
      <c r="F197" s="230" t="s">
        <v>442</v>
      </c>
      <c r="G197" s="227"/>
      <c r="H197" s="229" t="s">
        <v>20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194</v>
      </c>
      <c r="AU197" s="236" t="s">
        <v>84</v>
      </c>
      <c r="AV197" s="13" t="s">
        <v>22</v>
      </c>
      <c r="AW197" s="13" t="s">
        <v>196</v>
      </c>
      <c r="AX197" s="13" t="s">
        <v>75</v>
      </c>
      <c r="AY197" s="236" t="s">
        <v>138</v>
      </c>
    </row>
    <row r="198" s="14" customFormat="1">
      <c r="A198" s="14"/>
      <c r="B198" s="237"/>
      <c r="C198" s="238"/>
      <c r="D198" s="228" t="s">
        <v>194</v>
      </c>
      <c r="E198" s="239" t="s">
        <v>20</v>
      </c>
      <c r="F198" s="240" t="s">
        <v>495</v>
      </c>
      <c r="G198" s="238"/>
      <c r="H198" s="241">
        <v>19.800000000000001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194</v>
      </c>
      <c r="AU198" s="247" t="s">
        <v>84</v>
      </c>
      <c r="AV198" s="14" t="s">
        <v>84</v>
      </c>
      <c r="AW198" s="14" t="s">
        <v>196</v>
      </c>
      <c r="AX198" s="14" t="s">
        <v>75</v>
      </c>
      <c r="AY198" s="247" t="s">
        <v>138</v>
      </c>
    </row>
    <row r="199" s="14" customFormat="1">
      <c r="A199" s="14"/>
      <c r="B199" s="237"/>
      <c r="C199" s="238"/>
      <c r="D199" s="228" t="s">
        <v>194</v>
      </c>
      <c r="E199" s="239" t="s">
        <v>20</v>
      </c>
      <c r="F199" s="240" t="s">
        <v>496</v>
      </c>
      <c r="G199" s="238"/>
      <c r="H199" s="241">
        <v>26.400000000000002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194</v>
      </c>
      <c r="AU199" s="247" t="s">
        <v>84</v>
      </c>
      <c r="AV199" s="14" t="s">
        <v>84</v>
      </c>
      <c r="AW199" s="14" t="s">
        <v>196</v>
      </c>
      <c r="AX199" s="14" t="s">
        <v>75</v>
      </c>
      <c r="AY199" s="247" t="s">
        <v>138</v>
      </c>
    </row>
    <row r="200" s="13" customFormat="1">
      <c r="A200" s="13"/>
      <c r="B200" s="226"/>
      <c r="C200" s="227"/>
      <c r="D200" s="228" t="s">
        <v>194</v>
      </c>
      <c r="E200" s="229" t="s">
        <v>20</v>
      </c>
      <c r="F200" s="230" t="s">
        <v>445</v>
      </c>
      <c r="G200" s="227"/>
      <c r="H200" s="229" t="s">
        <v>20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194</v>
      </c>
      <c r="AU200" s="236" t="s">
        <v>84</v>
      </c>
      <c r="AV200" s="13" t="s">
        <v>22</v>
      </c>
      <c r="AW200" s="13" t="s">
        <v>196</v>
      </c>
      <c r="AX200" s="13" t="s">
        <v>75</v>
      </c>
      <c r="AY200" s="236" t="s">
        <v>138</v>
      </c>
    </row>
    <row r="201" s="14" customFormat="1">
      <c r="A201" s="14"/>
      <c r="B201" s="237"/>
      <c r="C201" s="238"/>
      <c r="D201" s="228" t="s">
        <v>194</v>
      </c>
      <c r="E201" s="239" t="s">
        <v>20</v>
      </c>
      <c r="F201" s="240" t="s">
        <v>497</v>
      </c>
      <c r="G201" s="238"/>
      <c r="H201" s="241">
        <v>16.800000000000001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194</v>
      </c>
      <c r="AU201" s="247" t="s">
        <v>84</v>
      </c>
      <c r="AV201" s="14" t="s">
        <v>84</v>
      </c>
      <c r="AW201" s="14" t="s">
        <v>196</v>
      </c>
      <c r="AX201" s="14" t="s">
        <v>75</v>
      </c>
      <c r="AY201" s="247" t="s">
        <v>138</v>
      </c>
    </row>
    <row r="202" s="14" customFormat="1">
      <c r="A202" s="14"/>
      <c r="B202" s="237"/>
      <c r="C202" s="238"/>
      <c r="D202" s="228" t="s">
        <v>194</v>
      </c>
      <c r="E202" s="239" t="s">
        <v>20</v>
      </c>
      <c r="F202" s="240" t="s">
        <v>498</v>
      </c>
      <c r="G202" s="238"/>
      <c r="H202" s="241">
        <v>21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194</v>
      </c>
      <c r="AU202" s="247" t="s">
        <v>84</v>
      </c>
      <c r="AV202" s="14" t="s">
        <v>84</v>
      </c>
      <c r="AW202" s="14" t="s">
        <v>196</v>
      </c>
      <c r="AX202" s="14" t="s">
        <v>75</v>
      </c>
      <c r="AY202" s="247" t="s">
        <v>138</v>
      </c>
    </row>
    <row r="203" s="13" customFormat="1">
      <c r="A203" s="13"/>
      <c r="B203" s="226"/>
      <c r="C203" s="227"/>
      <c r="D203" s="228" t="s">
        <v>194</v>
      </c>
      <c r="E203" s="229" t="s">
        <v>20</v>
      </c>
      <c r="F203" s="230" t="s">
        <v>448</v>
      </c>
      <c r="G203" s="227"/>
      <c r="H203" s="229" t="s">
        <v>20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194</v>
      </c>
      <c r="AU203" s="236" t="s">
        <v>84</v>
      </c>
      <c r="AV203" s="13" t="s">
        <v>22</v>
      </c>
      <c r="AW203" s="13" t="s">
        <v>196</v>
      </c>
      <c r="AX203" s="13" t="s">
        <v>75</v>
      </c>
      <c r="AY203" s="236" t="s">
        <v>138</v>
      </c>
    </row>
    <row r="204" s="14" customFormat="1">
      <c r="A204" s="14"/>
      <c r="B204" s="237"/>
      <c r="C204" s="238"/>
      <c r="D204" s="228" t="s">
        <v>194</v>
      </c>
      <c r="E204" s="239" t="s">
        <v>20</v>
      </c>
      <c r="F204" s="240" t="s">
        <v>499</v>
      </c>
      <c r="G204" s="238"/>
      <c r="H204" s="241">
        <v>23.800000000000001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194</v>
      </c>
      <c r="AU204" s="247" t="s">
        <v>84</v>
      </c>
      <c r="AV204" s="14" t="s">
        <v>84</v>
      </c>
      <c r="AW204" s="14" t="s">
        <v>196</v>
      </c>
      <c r="AX204" s="14" t="s">
        <v>75</v>
      </c>
      <c r="AY204" s="247" t="s">
        <v>138</v>
      </c>
    </row>
    <row r="205" s="15" customFormat="1">
      <c r="A205" s="15"/>
      <c r="B205" s="248"/>
      <c r="C205" s="249"/>
      <c r="D205" s="228" t="s">
        <v>194</v>
      </c>
      <c r="E205" s="250" t="s">
        <v>20</v>
      </c>
      <c r="F205" s="251" t="s">
        <v>205</v>
      </c>
      <c r="G205" s="249"/>
      <c r="H205" s="252">
        <v>279.60599999999999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8" t="s">
        <v>194</v>
      </c>
      <c r="AU205" s="258" t="s">
        <v>84</v>
      </c>
      <c r="AV205" s="15" t="s">
        <v>157</v>
      </c>
      <c r="AW205" s="15" t="s">
        <v>196</v>
      </c>
      <c r="AX205" s="15" t="s">
        <v>22</v>
      </c>
      <c r="AY205" s="258" t="s">
        <v>138</v>
      </c>
    </row>
    <row r="206" s="11" customFormat="1" ht="22.8" customHeight="1">
      <c r="A206" s="11"/>
      <c r="B206" s="182"/>
      <c r="C206" s="183"/>
      <c r="D206" s="184" t="s">
        <v>74</v>
      </c>
      <c r="E206" s="224" t="s">
        <v>84</v>
      </c>
      <c r="F206" s="224" t="s">
        <v>269</v>
      </c>
      <c r="G206" s="183"/>
      <c r="H206" s="183"/>
      <c r="I206" s="186"/>
      <c r="J206" s="225">
        <f>BK206</f>
        <v>0</v>
      </c>
      <c r="K206" s="183"/>
      <c r="L206" s="188"/>
      <c r="M206" s="189"/>
      <c r="N206" s="190"/>
      <c r="O206" s="190"/>
      <c r="P206" s="191">
        <f>SUM(P207:P318)</f>
        <v>0</v>
      </c>
      <c r="Q206" s="190"/>
      <c r="R206" s="191">
        <f>SUM(R207:R318)</f>
        <v>305.18899304000001</v>
      </c>
      <c r="S206" s="190"/>
      <c r="T206" s="192">
        <f>SUM(T207:T318)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93" t="s">
        <v>22</v>
      </c>
      <c r="AT206" s="194" t="s">
        <v>74</v>
      </c>
      <c r="AU206" s="194" t="s">
        <v>22</v>
      </c>
      <c r="AY206" s="193" t="s">
        <v>138</v>
      </c>
      <c r="BK206" s="195">
        <f>SUM(BK207:BK318)</f>
        <v>0</v>
      </c>
    </row>
    <row r="207" s="2" customFormat="1" ht="24.15" customHeight="1">
      <c r="A207" s="38"/>
      <c r="B207" s="39"/>
      <c r="C207" s="196" t="s">
        <v>27</v>
      </c>
      <c r="D207" s="196" t="s">
        <v>139</v>
      </c>
      <c r="E207" s="197" t="s">
        <v>500</v>
      </c>
      <c r="F207" s="198" t="s">
        <v>501</v>
      </c>
      <c r="G207" s="199" t="s">
        <v>191</v>
      </c>
      <c r="H207" s="200">
        <v>5.9359999999999999</v>
      </c>
      <c r="I207" s="201"/>
      <c r="J207" s="202">
        <f>ROUND(I207*H207,2)</f>
        <v>0</v>
      </c>
      <c r="K207" s="198" t="s">
        <v>143</v>
      </c>
      <c r="L207" s="44"/>
      <c r="M207" s="203" t="s">
        <v>20</v>
      </c>
      <c r="N207" s="204" t="s">
        <v>46</v>
      </c>
      <c r="O207" s="84"/>
      <c r="P207" s="205">
        <f>O207*H207</f>
        <v>0</v>
      </c>
      <c r="Q207" s="205">
        <v>2.3010199999999998</v>
      </c>
      <c r="R207" s="205">
        <f>Q207*H207</f>
        <v>13.658854719999999</v>
      </c>
      <c r="S207" s="205">
        <v>0</v>
      </c>
      <c r="T207" s="20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7" t="s">
        <v>157</v>
      </c>
      <c r="AT207" s="207" t="s">
        <v>139</v>
      </c>
      <c r="AU207" s="207" t="s">
        <v>84</v>
      </c>
      <c r="AY207" s="17" t="s">
        <v>138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22</v>
      </c>
      <c r="BK207" s="208">
        <f>ROUND(I207*H207,2)</f>
        <v>0</v>
      </c>
      <c r="BL207" s="17" t="s">
        <v>157</v>
      </c>
      <c r="BM207" s="207" t="s">
        <v>502</v>
      </c>
    </row>
    <row r="208" s="2" customFormat="1">
      <c r="A208" s="38"/>
      <c r="B208" s="39"/>
      <c r="C208" s="40"/>
      <c r="D208" s="209" t="s">
        <v>146</v>
      </c>
      <c r="E208" s="40"/>
      <c r="F208" s="210" t="s">
        <v>503</v>
      </c>
      <c r="G208" s="40"/>
      <c r="H208" s="40"/>
      <c r="I208" s="211"/>
      <c r="J208" s="40"/>
      <c r="K208" s="40"/>
      <c r="L208" s="44"/>
      <c r="M208" s="212"/>
      <c r="N208" s="21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146</v>
      </c>
      <c r="AU208" s="17" t="s">
        <v>84</v>
      </c>
    </row>
    <row r="209" s="13" customFormat="1">
      <c r="A209" s="13"/>
      <c r="B209" s="226"/>
      <c r="C209" s="227"/>
      <c r="D209" s="228" t="s">
        <v>194</v>
      </c>
      <c r="E209" s="229" t="s">
        <v>20</v>
      </c>
      <c r="F209" s="230" t="s">
        <v>504</v>
      </c>
      <c r="G209" s="227"/>
      <c r="H209" s="229" t="s">
        <v>20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194</v>
      </c>
      <c r="AU209" s="236" t="s">
        <v>84</v>
      </c>
      <c r="AV209" s="13" t="s">
        <v>22</v>
      </c>
      <c r="AW209" s="13" t="s">
        <v>196</v>
      </c>
      <c r="AX209" s="13" t="s">
        <v>75</v>
      </c>
      <c r="AY209" s="236" t="s">
        <v>138</v>
      </c>
    </row>
    <row r="210" s="13" customFormat="1">
      <c r="A210" s="13"/>
      <c r="B210" s="226"/>
      <c r="C210" s="227"/>
      <c r="D210" s="228" t="s">
        <v>194</v>
      </c>
      <c r="E210" s="229" t="s">
        <v>20</v>
      </c>
      <c r="F210" s="230" t="s">
        <v>429</v>
      </c>
      <c r="G210" s="227"/>
      <c r="H210" s="229" t="s">
        <v>20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194</v>
      </c>
      <c r="AU210" s="236" t="s">
        <v>84</v>
      </c>
      <c r="AV210" s="13" t="s">
        <v>22</v>
      </c>
      <c r="AW210" s="13" t="s">
        <v>196</v>
      </c>
      <c r="AX210" s="13" t="s">
        <v>75</v>
      </c>
      <c r="AY210" s="236" t="s">
        <v>138</v>
      </c>
    </row>
    <row r="211" s="14" customFormat="1">
      <c r="A211" s="14"/>
      <c r="B211" s="237"/>
      <c r="C211" s="238"/>
      <c r="D211" s="228" t="s">
        <v>194</v>
      </c>
      <c r="E211" s="239" t="s">
        <v>20</v>
      </c>
      <c r="F211" s="240" t="s">
        <v>505</v>
      </c>
      <c r="G211" s="238"/>
      <c r="H211" s="241">
        <v>0.253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194</v>
      </c>
      <c r="AU211" s="247" t="s">
        <v>84</v>
      </c>
      <c r="AV211" s="14" t="s">
        <v>84</v>
      </c>
      <c r="AW211" s="14" t="s">
        <v>196</v>
      </c>
      <c r="AX211" s="14" t="s">
        <v>75</v>
      </c>
      <c r="AY211" s="247" t="s">
        <v>138</v>
      </c>
    </row>
    <row r="212" s="14" customFormat="1">
      <c r="A212" s="14"/>
      <c r="B212" s="237"/>
      <c r="C212" s="238"/>
      <c r="D212" s="228" t="s">
        <v>194</v>
      </c>
      <c r="E212" s="239" t="s">
        <v>20</v>
      </c>
      <c r="F212" s="240" t="s">
        <v>506</v>
      </c>
      <c r="G212" s="238"/>
      <c r="H212" s="241">
        <v>0.20250000000000001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194</v>
      </c>
      <c r="AU212" s="247" t="s">
        <v>84</v>
      </c>
      <c r="AV212" s="14" t="s">
        <v>84</v>
      </c>
      <c r="AW212" s="14" t="s">
        <v>196</v>
      </c>
      <c r="AX212" s="14" t="s">
        <v>75</v>
      </c>
      <c r="AY212" s="247" t="s">
        <v>138</v>
      </c>
    </row>
    <row r="213" s="14" customFormat="1">
      <c r="A213" s="14"/>
      <c r="B213" s="237"/>
      <c r="C213" s="238"/>
      <c r="D213" s="228" t="s">
        <v>194</v>
      </c>
      <c r="E213" s="239" t="s">
        <v>20</v>
      </c>
      <c r="F213" s="240" t="s">
        <v>507</v>
      </c>
      <c r="G213" s="238"/>
      <c r="H213" s="241">
        <v>0.24959999999999999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194</v>
      </c>
      <c r="AU213" s="247" t="s">
        <v>84</v>
      </c>
      <c r="AV213" s="14" t="s">
        <v>84</v>
      </c>
      <c r="AW213" s="14" t="s">
        <v>196</v>
      </c>
      <c r="AX213" s="14" t="s">
        <v>75</v>
      </c>
      <c r="AY213" s="247" t="s">
        <v>138</v>
      </c>
    </row>
    <row r="214" s="13" customFormat="1">
      <c r="A214" s="13"/>
      <c r="B214" s="226"/>
      <c r="C214" s="227"/>
      <c r="D214" s="228" t="s">
        <v>194</v>
      </c>
      <c r="E214" s="229" t="s">
        <v>20</v>
      </c>
      <c r="F214" s="230" t="s">
        <v>433</v>
      </c>
      <c r="G214" s="227"/>
      <c r="H214" s="229" t="s">
        <v>20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194</v>
      </c>
      <c r="AU214" s="236" t="s">
        <v>84</v>
      </c>
      <c r="AV214" s="13" t="s">
        <v>22</v>
      </c>
      <c r="AW214" s="13" t="s">
        <v>196</v>
      </c>
      <c r="AX214" s="13" t="s">
        <v>75</v>
      </c>
      <c r="AY214" s="236" t="s">
        <v>138</v>
      </c>
    </row>
    <row r="215" s="14" customFormat="1">
      <c r="A215" s="14"/>
      <c r="B215" s="237"/>
      <c r="C215" s="238"/>
      <c r="D215" s="228" t="s">
        <v>194</v>
      </c>
      <c r="E215" s="239" t="s">
        <v>20</v>
      </c>
      <c r="F215" s="240" t="s">
        <v>508</v>
      </c>
      <c r="G215" s="238"/>
      <c r="H215" s="241">
        <v>0.20499999999999999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194</v>
      </c>
      <c r="AU215" s="247" t="s">
        <v>84</v>
      </c>
      <c r="AV215" s="14" t="s">
        <v>84</v>
      </c>
      <c r="AW215" s="14" t="s">
        <v>196</v>
      </c>
      <c r="AX215" s="14" t="s">
        <v>75</v>
      </c>
      <c r="AY215" s="247" t="s">
        <v>138</v>
      </c>
    </row>
    <row r="216" s="14" customFormat="1">
      <c r="A216" s="14"/>
      <c r="B216" s="237"/>
      <c r="C216" s="238"/>
      <c r="D216" s="228" t="s">
        <v>194</v>
      </c>
      <c r="E216" s="239" t="s">
        <v>20</v>
      </c>
      <c r="F216" s="240" t="s">
        <v>509</v>
      </c>
      <c r="G216" s="238"/>
      <c r="H216" s="241">
        <v>0.1845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194</v>
      </c>
      <c r="AU216" s="247" t="s">
        <v>84</v>
      </c>
      <c r="AV216" s="14" t="s">
        <v>84</v>
      </c>
      <c r="AW216" s="14" t="s">
        <v>196</v>
      </c>
      <c r="AX216" s="14" t="s">
        <v>75</v>
      </c>
      <c r="AY216" s="247" t="s">
        <v>138</v>
      </c>
    </row>
    <row r="217" s="13" customFormat="1">
      <c r="A217" s="13"/>
      <c r="B217" s="226"/>
      <c r="C217" s="227"/>
      <c r="D217" s="228" t="s">
        <v>194</v>
      </c>
      <c r="E217" s="229" t="s">
        <v>20</v>
      </c>
      <c r="F217" s="230" t="s">
        <v>436</v>
      </c>
      <c r="G217" s="227"/>
      <c r="H217" s="229" t="s">
        <v>20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194</v>
      </c>
      <c r="AU217" s="236" t="s">
        <v>84</v>
      </c>
      <c r="AV217" s="13" t="s">
        <v>22</v>
      </c>
      <c r="AW217" s="13" t="s">
        <v>196</v>
      </c>
      <c r="AX217" s="13" t="s">
        <v>75</v>
      </c>
      <c r="AY217" s="236" t="s">
        <v>138</v>
      </c>
    </row>
    <row r="218" s="14" customFormat="1">
      <c r="A218" s="14"/>
      <c r="B218" s="237"/>
      <c r="C218" s="238"/>
      <c r="D218" s="228" t="s">
        <v>194</v>
      </c>
      <c r="E218" s="239" t="s">
        <v>20</v>
      </c>
      <c r="F218" s="240" t="s">
        <v>510</v>
      </c>
      <c r="G218" s="238"/>
      <c r="H218" s="241">
        <v>0.63000000000000012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194</v>
      </c>
      <c r="AU218" s="247" t="s">
        <v>84</v>
      </c>
      <c r="AV218" s="14" t="s">
        <v>84</v>
      </c>
      <c r="AW218" s="14" t="s">
        <v>196</v>
      </c>
      <c r="AX218" s="14" t="s">
        <v>75</v>
      </c>
      <c r="AY218" s="247" t="s">
        <v>138</v>
      </c>
    </row>
    <row r="219" s="13" customFormat="1">
      <c r="A219" s="13"/>
      <c r="B219" s="226"/>
      <c r="C219" s="227"/>
      <c r="D219" s="228" t="s">
        <v>194</v>
      </c>
      <c r="E219" s="229" t="s">
        <v>20</v>
      </c>
      <c r="F219" s="230" t="s">
        <v>438</v>
      </c>
      <c r="G219" s="227"/>
      <c r="H219" s="229" t="s">
        <v>20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194</v>
      </c>
      <c r="AU219" s="236" t="s">
        <v>84</v>
      </c>
      <c r="AV219" s="13" t="s">
        <v>22</v>
      </c>
      <c r="AW219" s="13" t="s">
        <v>196</v>
      </c>
      <c r="AX219" s="13" t="s">
        <v>75</v>
      </c>
      <c r="AY219" s="236" t="s">
        <v>138</v>
      </c>
    </row>
    <row r="220" s="14" customFormat="1">
      <c r="A220" s="14"/>
      <c r="B220" s="237"/>
      <c r="C220" s="238"/>
      <c r="D220" s="228" t="s">
        <v>194</v>
      </c>
      <c r="E220" s="239" t="s">
        <v>20</v>
      </c>
      <c r="F220" s="240" t="s">
        <v>511</v>
      </c>
      <c r="G220" s="238"/>
      <c r="H220" s="241">
        <v>1.2265000000000002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194</v>
      </c>
      <c r="AU220" s="247" t="s">
        <v>84</v>
      </c>
      <c r="AV220" s="14" t="s">
        <v>84</v>
      </c>
      <c r="AW220" s="14" t="s">
        <v>196</v>
      </c>
      <c r="AX220" s="14" t="s">
        <v>75</v>
      </c>
      <c r="AY220" s="247" t="s">
        <v>138</v>
      </c>
    </row>
    <row r="221" s="14" customFormat="1">
      <c r="A221" s="14"/>
      <c r="B221" s="237"/>
      <c r="C221" s="238"/>
      <c r="D221" s="228" t="s">
        <v>194</v>
      </c>
      <c r="E221" s="239" t="s">
        <v>20</v>
      </c>
      <c r="F221" s="240" t="s">
        <v>512</v>
      </c>
      <c r="G221" s="238"/>
      <c r="H221" s="241">
        <v>0.41500000000000004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194</v>
      </c>
      <c r="AU221" s="247" t="s">
        <v>84</v>
      </c>
      <c r="AV221" s="14" t="s">
        <v>84</v>
      </c>
      <c r="AW221" s="14" t="s">
        <v>196</v>
      </c>
      <c r="AX221" s="14" t="s">
        <v>75</v>
      </c>
      <c r="AY221" s="247" t="s">
        <v>138</v>
      </c>
    </row>
    <row r="222" s="14" customFormat="1">
      <c r="A222" s="14"/>
      <c r="B222" s="237"/>
      <c r="C222" s="238"/>
      <c r="D222" s="228" t="s">
        <v>194</v>
      </c>
      <c r="E222" s="239" t="s">
        <v>20</v>
      </c>
      <c r="F222" s="240" t="s">
        <v>513</v>
      </c>
      <c r="G222" s="238"/>
      <c r="H222" s="241">
        <v>0.36000000000000004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194</v>
      </c>
      <c r="AU222" s="247" t="s">
        <v>84</v>
      </c>
      <c r="AV222" s="14" t="s">
        <v>84</v>
      </c>
      <c r="AW222" s="14" t="s">
        <v>196</v>
      </c>
      <c r="AX222" s="14" t="s">
        <v>75</v>
      </c>
      <c r="AY222" s="247" t="s">
        <v>138</v>
      </c>
    </row>
    <row r="223" s="13" customFormat="1">
      <c r="A223" s="13"/>
      <c r="B223" s="226"/>
      <c r="C223" s="227"/>
      <c r="D223" s="228" t="s">
        <v>194</v>
      </c>
      <c r="E223" s="229" t="s">
        <v>20</v>
      </c>
      <c r="F223" s="230" t="s">
        <v>442</v>
      </c>
      <c r="G223" s="227"/>
      <c r="H223" s="229" t="s">
        <v>20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194</v>
      </c>
      <c r="AU223" s="236" t="s">
        <v>84</v>
      </c>
      <c r="AV223" s="13" t="s">
        <v>22</v>
      </c>
      <c r="AW223" s="13" t="s">
        <v>196</v>
      </c>
      <c r="AX223" s="13" t="s">
        <v>75</v>
      </c>
      <c r="AY223" s="236" t="s">
        <v>138</v>
      </c>
    </row>
    <row r="224" s="14" customFormat="1">
      <c r="A224" s="14"/>
      <c r="B224" s="237"/>
      <c r="C224" s="238"/>
      <c r="D224" s="228" t="s">
        <v>194</v>
      </c>
      <c r="E224" s="239" t="s">
        <v>20</v>
      </c>
      <c r="F224" s="240" t="s">
        <v>514</v>
      </c>
      <c r="G224" s="238"/>
      <c r="H224" s="241">
        <v>0.45000000000000001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194</v>
      </c>
      <c r="AU224" s="247" t="s">
        <v>84</v>
      </c>
      <c r="AV224" s="14" t="s">
        <v>84</v>
      </c>
      <c r="AW224" s="14" t="s">
        <v>196</v>
      </c>
      <c r="AX224" s="14" t="s">
        <v>75</v>
      </c>
      <c r="AY224" s="247" t="s">
        <v>138</v>
      </c>
    </row>
    <row r="225" s="14" customFormat="1">
      <c r="A225" s="14"/>
      <c r="B225" s="237"/>
      <c r="C225" s="238"/>
      <c r="D225" s="228" t="s">
        <v>194</v>
      </c>
      <c r="E225" s="239" t="s">
        <v>20</v>
      </c>
      <c r="F225" s="240" t="s">
        <v>515</v>
      </c>
      <c r="G225" s="238"/>
      <c r="H225" s="241">
        <v>0.60000000000000009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194</v>
      </c>
      <c r="AU225" s="247" t="s">
        <v>84</v>
      </c>
      <c r="AV225" s="14" t="s">
        <v>84</v>
      </c>
      <c r="AW225" s="14" t="s">
        <v>196</v>
      </c>
      <c r="AX225" s="14" t="s">
        <v>75</v>
      </c>
      <c r="AY225" s="247" t="s">
        <v>138</v>
      </c>
    </row>
    <row r="226" s="13" customFormat="1">
      <c r="A226" s="13"/>
      <c r="B226" s="226"/>
      <c r="C226" s="227"/>
      <c r="D226" s="228" t="s">
        <v>194</v>
      </c>
      <c r="E226" s="229" t="s">
        <v>20</v>
      </c>
      <c r="F226" s="230" t="s">
        <v>445</v>
      </c>
      <c r="G226" s="227"/>
      <c r="H226" s="229" t="s">
        <v>20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194</v>
      </c>
      <c r="AU226" s="236" t="s">
        <v>84</v>
      </c>
      <c r="AV226" s="13" t="s">
        <v>22</v>
      </c>
      <c r="AW226" s="13" t="s">
        <v>196</v>
      </c>
      <c r="AX226" s="13" t="s">
        <v>75</v>
      </c>
      <c r="AY226" s="236" t="s">
        <v>138</v>
      </c>
    </row>
    <row r="227" s="14" customFormat="1">
      <c r="A227" s="14"/>
      <c r="B227" s="237"/>
      <c r="C227" s="238"/>
      <c r="D227" s="228" t="s">
        <v>194</v>
      </c>
      <c r="E227" s="239" t="s">
        <v>20</v>
      </c>
      <c r="F227" s="240" t="s">
        <v>516</v>
      </c>
      <c r="G227" s="238"/>
      <c r="H227" s="241">
        <v>0.36000000000000004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194</v>
      </c>
      <c r="AU227" s="247" t="s">
        <v>84</v>
      </c>
      <c r="AV227" s="14" t="s">
        <v>84</v>
      </c>
      <c r="AW227" s="14" t="s">
        <v>196</v>
      </c>
      <c r="AX227" s="14" t="s">
        <v>75</v>
      </c>
      <c r="AY227" s="247" t="s">
        <v>138</v>
      </c>
    </row>
    <row r="228" s="14" customFormat="1">
      <c r="A228" s="14"/>
      <c r="B228" s="237"/>
      <c r="C228" s="238"/>
      <c r="D228" s="228" t="s">
        <v>194</v>
      </c>
      <c r="E228" s="239" t="s">
        <v>20</v>
      </c>
      <c r="F228" s="240" t="s">
        <v>517</v>
      </c>
      <c r="G228" s="238"/>
      <c r="H228" s="241">
        <v>0.45000000000000007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194</v>
      </c>
      <c r="AU228" s="247" t="s">
        <v>84</v>
      </c>
      <c r="AV228" s="14" t="s">
        <v>84</v>
      </c>
      <c r="AW228" s="14" t="s">
        <v>196</v>
      </c>
      <c r="AX228" s="14" t="s">
        <v>75</v>
      </c>
      <c r="AY228" s="247" t="s">
        <v>138</v>
      </c>
    </row>
    <row r="229" s="13" customFormat="1">
      <c r="A229" s="13"/>
      <c r="B229" s="226"/>
      <c r="C229" s="227"/>
      <c r="D229" s="228" t="s">
        <v>194</v>
      </c>
      <c r="E229" s="229" t="s">
        <v>20</v>
      </c>
      <c r="F229" s="230" t="s">
        <v>448</v>
      </c>
      <c r="G229" s="227"/>
      <c r="H229" s="229" t="s">
        <v>20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194</v>
      </c>
      <c r="AU229" s="236" t="s">
        <v>84</v>
      </c>
      <c r="AV229" s="13" t="s">
        <v>22</v>
      </c>
      <c r="AW229" s="13" t="s">
        <v>196</v>
      </c>
      <c r="AX229" s="13" t="s">
        <v>75</v>
      </c>
      <c r="AY229" s="236" t="s">
        <v>138</v>
      </c>
    </row>
    <row r="230" s="14" customFormat="1">
      <c r="A230" s="14"/>
      <c r="B230" s="237"/>
      <c r="C230" s="238"/>
      <c r="D230" s="228" t="s">
        <v>194</v>
      </c>
      <c r="E230" s="239" t="s">
        <v>20</v>
      </c>
      <c r="F230" s="240" t="s">
        <v>518</v>
      </c>
      <c r="G230" s="238"/>
      <c r="H230" s="241">
        <v>0.35000000000000003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194</v>
      </c>
      <c r="AU230" s="247" t="s">
        <v>84</v>
      </c>
      <c r="AV230" s="14" t="s">
        <v>84</v>
      </c>
      <c r="AW230" s="14" t="s">
        <v>196</v>
      </c>
      <c r="AX230" s="14" t="s">
        <v>75</v>
      </c>
      <c r="AY230" s="247" t="s">
        <v>138</v>
      </c>
    </row>
    <row r="231" s="15" customFormat="1">
      <c r="A231" s="15"/>
      <c r="B231" s="248"/>
      <c r="C231" s="249"/>
      <c r="D231" s="228" t="s">
        <v>194</v>
      </c>
      <c r="E231" s="250" t="s">
        <v>20</v>
      </c>
      <c r="F231" s="251" t="s">
        <v>205</v>
      </c>
      <c r="G231" s="249"/>
      <c r="H231" s="252">
        <v>5.9360999999999997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8" t="s">
        <v>194</v>
      </c>
      <c r="AU231" s="258" t="s">
        <v>84</v>
      </c>
      <c r="AV231" s="15" t="s">
        <v>157</v>
      </c>
      <c r="AW231" s="15" t="s">
        <v>196</v>
      </c>
      <c r="AX231" s="15" t="s">
        <v>22</v>
      </c>
      <c r="AY231" s="258" t="s">
        <v>138</v>
      </c>
    </row>
    <row r="232" s="2" customFormat="1" ht="33" customHeight="1">
      <c r="A232" s="38"/>
      <c r="B232" s="39"/>
      <c r="C232" s="196" t="s">
        <v>244</v>
      </c>
      <c r="D232" s="196" t="s">
        <v>139</v>
      </c>
      <c r="E232" s="197" t="s">
        <v>519</v>
      </c>
      <c r="F232" s="198" t="s">
        <v>520</v>
      </c>
      <c r="G232" s="199" t="s">
        <v>191</v>
      </c>
      <c r="H232" s="200">
        <v>48.119</v>
      </c>
      <c r="I232" s="201"/>
      <c r="J232" s="202">
        <f>ROUND(I232*H232,2)</f>
        <v>0</v>
      </c>
      <c r="K232" s="198" t="s">
        <v>143</v>
      </c>
      <c r="L232" s="44"/>
      <c r="M232" s="203" t="s">
        <v>20</v>
      </c>
      <c r="N232" s="204" t="s">
        <v>46</v>
      </c>
      <c r="O232" s="84"/>
      <c r="P232" s="205">
        <f>O232*H232</f>
        <v>0</v>
      </c>
      <c r="Q232" s="205">
        <v>2.5018699999999998</v>
      </c>
      <c r="R232" s="205">
        <f>Q232*H232</f>
        <v>120.38748252999999</v>
      </c>
      <c r="S232" s="205">
        <v>0</v>
      </c>
      <c r="T232" s="20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7" t="s">
        <v>157</v>
      </c>
      <c r="AT232" s="207" t="s">
        <v>139</v>
      </c>
      <c r="AU232" s="207" t="s">
        <v>84</v>
      </c>
      <c r="AY232" s="17" t="s">
        <v>138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7" t="s">
        <v>22</v>
      </c>
      <c r="BK232" s="208">
        <f>ROUND(I232*H232,2)</f>
        <v>0</v>
      </c>
      <c r="BL232" s="17" t="s">
        <v>157</v>
      </c>
      <c r="BM232" s="207" t="s">
        <v>521</v>
      </c>
    </row>
    <row r="233" s="2" customFormat="1">
      <c r="A233" s="38"/>
      <c r="B233" s="39"/>
      <c r="C233" s="40"/>
      <c r="D233" s="209" t="s">
        <v>146</v>
      </c>
      <c r="E233" s="40"/>
      <c r="F233" s="210" t="s">
        <v>522</v>
      </c>
      <c r="G233" s="40"/>
      <c r="H233" s="40"/>
      <c r="I233" s="211"/>
      <c r="J233" s="40"/>
      <c r="K233" s="40"/>
      <c r="L233" s="44"/>
      <c r="M233" s="212"/>
      <c r="N233" s="21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146</v>
      </c>
      <c r="AU233" s="17" t="s">
        <v>84</v>
      </c>
    </row>
    <row r="234" s="13" customFormat="1">
      <c r="A234" s="13"/>
      <c r="B234" s="226"/>
      <c r="C234" s="227"/>
      <c r="D234" s="228" t="s">
        <v>194</v>
      </c>
      <c r="E234" s="229" t="s">
        <v>20</v>
      </c>
      <c r="F234" s="230" t="s">
        <v>429</v>
      </c>
      <c r="G234" s="227"/>
      <c r="H234" s="229" t="s">
        <v>20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194</v>
      </c>
      <c r="AU234" s="236" t="s">
        <v>84</v>
      </c>
      <c r="AV234" s="13" t="s">
        <v>22</v>
      </c>
      <c r="AW234" s="13" t="s">
        <v>196</v>
      </c>
      <c r="AX234" s="13" t="s">
        <v>75</v>
      </c>
      <c r="AY234" s="236" t="s">
        <v>138</v>
      </c>
    </row>
    <row r="235" s="14" customFormat="1">
      <c r="A235" s="14"/>
      <c r="B235" s="237"/>
      <c r="C235" s="238"/>
      <c r="D235" s="228" t="s">
        <v>194</v>
      </c>
      <c r="E235" s="239" t="s">
        <v>20</v>
      </c>
      <c r="F235" s="240" t="s">
        <v>523</v>
      </c>
      <c r="G235" s="238"/>
      <c r="H235" s="241">
        <v>2.024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7" t="s">
        <v>194</v>
      </c>
      <c r="AU235" s="247" t="s">
        <v>84</v>
      </c>
      <c r="AV235" s="14" t="s">
        <v>84</v>
      </c>
      <c r="AW235" s="14" t="s">
        <v>196</v>
      </c>
      <c r="AX235" s="14" t="s">
        <v>75</v>
      </c>
      <c r="AY235" s="247" t="s">
        <v>138</v>
      </c>
    </row>
    <row r="236" s="14" customFormat="1">
      <c r="A236" s="14"/>
      <c r="B236" s="237"/>
      <c r="C236" s="238"/>
      <c r="D236" s="228" t="s">
        <v>194</v>
      </c>
      <c r="E236" s="239" t="s">
        <v>20</v>
      </c>
      <c r="F236" s="240" t="s">
        <v>524</v>
      </c>
      <c r="G236" s="238"/>
      <c r="H236" s="241">
        <v>1.6200000000000001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194</v>
      </c>
      <c r="AU236" s="247" t="s">
        <v>84</v>
      </c>
      <c r="AV236" s="14" t="s">
        <v>84</v>
      </c>
      <c r="AW236" s="14" t="s">
        <v>196</v>
      </c>
      <c r="AX236" s="14" t="s">
        <v>75</v>
      </c>
      <c r="AY236" s="247" t="s">
        <v>138</v>
      </c>
    </row>
    <row r="237" s="14" customFormat="1">
      <c r="A237" s="14"/>
      <c r="B237" s="237"/>
      <c r="C237" s="238"/>
      <c r="D237" s="228" t="s">
        <v>194</v>
      </c>
      <c r="E237" s="239" t="s">
        <v>20</v>
      </c>
      <c r="F237" s="240" t="s">
        <v>525</v>
      </c>
      <c r="G237" s="238"/>
      <c r="H237" s="241">
        <v>1.9967999999999999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194</v>
      </c>
      <c r="AU237" s="247" t="s">
        <v>84</v>
      </c>
      <c r="AV237" s="14" t="s">
        <v>84</v>
      </c>
      <c r="AW237" s="14" t="s">
        <v>196</v>
      </c>
      <c r="AX237" s="14" t="s">
        <v>75</v>
      </c>
      <c r="AY237" s="247" t="s">
        <v>138</v>
      </c>
    </row>
    <row r="238" s="13" customFormat="1">
      <c r="A238" s="13"/>
      <c r="B238" s="226"/>
      <c r="C238" s="227"/>
      <c r="D238" s="228" t="s">
        <v>194</v>
      </c>
      <c r="E238" s="229" t="s">
        <v>20</v>
      </c>
      <c r="F238" s="230" t="s">
        <v>433</v>
      </c>
      <c r="G238" s="227"/>
      <c r="H238" s="229" t="s">
        <v>20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194</v>
      </c>
      <c r="AU238" s="236" t="s">
        <v>84</v>
      </c>
      <c r="AV238" s="13" t="s">
        <v>22</v>
      </c>
      <c r="AW238" s="13" t="s">
        <v>196</v>
      </c>
      <c r="AX238" s="13" t="s">
        <v>75</v>
      </c>
      <c r="AY238" s="236" t="s">
        <v>138</v>
      </c>
    </row>
    <row r="239" s="14" customFormat="1">
      <c r="A239" s="14"/>
      <c r="B239" s="237"/>
      <c r="C239" s="238"/>
      <c r="D239" s="228" t="s">
        <v>194</v>
      </c>
      <c r="E239" s="239" t="s">
        <v>20</v>
      </c>
      <c r="F239" s="240" t="s">
        <v>526</v>
      </c>
      <c r="G239" s="238"/>
      <c r="H239" s="241">
        <v>1.6399999999999999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194</v>
      </c>
      <c r="AU239" s="247" t="s">
        <v>84</v>
      </c>
      <c r="AV239" s="14" t="s">
        <v>84</v>
      </c>
      <c r="AW239" s="14" t="s">
        <v>196</v>
      </c>
      <c r="AX239" s="14" t="s">
        <v>75</v>
      </c>
      <c r="AY239" s="247" t="s">
        <v>138</v>
      </c>
    </row>
    <row r="240" s="14" customFormat="1">
      <c r="A240" s="14"/>
      <c r="B240" s="237"/>
      <c r="C240" s="238"/>
      <c r="D240" s="228" t="s">
        <v>194</v>
      </c>
      <c r="E240" s="239" t="s">
        <v>20</v>
      </c>
      <c r="F240" s="240" t="s">
        <v>527</v>
      </c>
      <c r="G240" s="238"/>
      <c r="H240" s="241">
        <v>1.476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194</v>
      </c>
      <c r="AU240" s="247" t="s">
        <v>84</v>
      </c>
      <c r="AV240" s="14" t="s">
        <v>84</v>
      </c>
      <c r="AW240" s="14" t="s">
        <v>196</v>
      </c>
      <c r="AX240" s="14" t="s">
        <v>75</v>
      </c>
      <c r="AY240" s="247" t="s">
        <v>138</v>
      </c>
    </row>
    <row r="241" s="13" customFormat="1">
      <c r="A241" s="13"/>
      <c r="B241" s="226"/>
      <c r="C241" s="227"/>
      <c r="D241" s="228" t="s">
        <v>194</v>
      </c>
      <c r="E241" s="229" t="s">
        <v>20</v>
      </c>
      <c r="F241" s="230" t="s">
        <v>436</v>
      </c>
      <c r="G241" s="227"/>
      <c r="H241" s="229" t="s">
        <v>20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194</v>
      </c>
      <c r="AU241" s="236" t="s">
        <v>84</v>
      </c>
      <c r="AV241" s="13" t="s">
        <v>22</v>
      </c>
      <c r="AW241" s="13" t="s">
        <v>196</v>
      </c>
      <c r="AX241" s="13" t="s">
        <v>75</v>
      </c>
      <c r="AY241" s="236" t="s">
        <v>138</v>
      </c>
    </row>
    <row r="242" s="14" customFormat="1">
      <c r="A242" s="14"/>
      <c r="B242" s="237"/>
      <c r="C242" s="238"/>
      <c r="D242" s="228" t="s">
        <v>194</v>
      </c>
      <c r="E242" s="239" t="s">
        <v>20</v>
      </c>
      <c r="F242" s="240" t="s">
        <v>528</v>
      </c>
      <c r="G242" s="238"/>
      <c r="H242" s="241">
        <v>5.6699999999999999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194</v>
      </c>
      <c r="AU242" s="247" t="s">
        <v>84</v>
      </c>
      <c r="AV242" s="14" t="s">
        <v>84</v>
      </c>
      <c r="AW242" s="14" t="s">
        <v>196</v>
      </c>
      <c r="AX242" s="14" t="s">
        <v>75</v>
      </c>
      <c r="AY242" s="247" t="s">
        <v>138</v>
      </c>
    </row>
    <row r="243" s="13" customFormat="1">
      <c r="A243" s="13"/>
      <c r="B243" s="226"/>
      <c r="C243" s="227"/>
      <c r="D243" s="228" t="s">
        <v>194</v>
      </c>
      <c r="E243" s="229" t="s">
        <v>20</v>
      </c>
      <c r="F243" s="230" t="s">
        <v>438</v>
      </c>
      <c r="G243" s="227"/>
      <c r="H243" s="229" t="s">
        <v>20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194</v>
      </c>
      <c r="AU243" s="236" t="s">
        <v>84</v>
      </c>
      <c r="AV243" s="13" t="s">
        <v>22</v>
      </c>
      <c r="AW243" s="13" t="s">
        <v>196</v>
      </c>
      <c r="AX243" s="13" t="s">
        <v>75</v>
      </c>
      <c r="AY243" s="236" t="s">
        <v>138</v>
      </c>
    </row>
    <row r="244" s="14" customFormat="1">
      <c r="A244" s="14"/>
      <c r="B244" s="237"/>
      <c r="C244" s="238"/>
      <c r="D244" s="228" t="s">
        <v>194</v>
      </c>
      <c r="E244" s="239" t="s">
        <v>20</v>
      </c>
      <c r="F244" s="240" t="s">
        <v>529</v>
      </c>
      <c r="G244" s="238"/>
      <c r="H244" s="241">
        <v>9.8120000000000012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194</v>
      </c>
      <c r="AU244" s="247" t="s">
        <v>84</v>
      </c>
      <c r="AV244" s="14" t="s">
        <v>84</v>
      </c>
      <c r="AW244" s="14" t="s">
        <v>196</v>
      </c>
      <c r="AX244" s="14" t="s">
        <v>75</v>
      </c>
      <c r="AY244" s="247" t="s">
        <v>138</v>
      </c>
    </row>
    <row r="245" s="14" customFormat="1">
      <c r="A245" s="14"/>
      <c r="B245" s="237"/>
      <c r="C245" s="238"/>
      <c r="D245" s="228" t="s">
        <v>194</v>
      </c>
      <c r="E245" s="239" t="s">
        <v>20</v>
      </c>
      <c r="F245" s="240" t="s">
        <v>530</v>
      </c>
      <c r="G245" s="238"/>
      <c r="H245" s="241">
        <v>3.3200000000000003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194</v>
      </c>
      <c r="AU245" s="247" t="s">
        <v>84</v>
      </c>
      <c r="AV245" s="14" t="s">
        <v>84</v>
      </c>
      <c r="AW245" s="14" t="s">
        <v>196</v>
      </c>
      <c r="AX245" s="14" t="s">
        <v>75</v>
      </c>
      <c r="AY245" s="247" t="s">
        <v>138</v>
      </c>
    </row>
    <row r="246" s="14" customFormat="1">
      <c r="A246" s="14"/>
      <c r="B246" s="237"/>
      <c r="C246" s="238"/>
      <c r="D246" s="228" t="s">
        <v>194</v>
      </c>
      <c r="E246" s="239" t="s">
        <v>20</v>
      </c>
      <c r="F246" s="240" t="s">
        <v>531</v>
      </c>
      <c r="G246" s="238"/>
      <c r="H246" s="241">
        <v>2.8800000000000003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194</v>
      </c>
      <c r="AU246" s="247" t="s">
        <v>84</v>
      </c>
      <c r="AV246" s="14" t="s">
        <v>84</v>
      </c>
      <c r="AW246" s="14" t="s">
        <v>196</v>
      </c>
      <c r="AX246" s="14" t="s">
        <v>75</v>
      </c>
      <c r="AY246" s="247" t="s">
        <v>138</v>
      </c>
    </row>
    <row r="247" s="13" customFormat="1">
      <c r="A247" s="13"/>
      <c r="B247" s="226"/>
      <c r="C247" s="227"/>
      <c r="D247" s="228" t="s">
        <v>194</v>
      </c>
      <c r="E247" s="229" t="s">
        <v>20</v>
      </c>
      <c r="F247" s="230" t="s">
        <v>442</v>
      </c>
      <c r="G247" s="227"/>
      <c r="H247" s="229" t="s">
        <v>20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194</v>
      </c>
      <c r="AU247" s="236" t="s">
        <v>84</v>
      </c>
      <c r="AV247" s="13" t="s">
        <v>22</v>
      </c>
      <c r="AW247" s="13" t="s">
        <v>196</v>
      </c>
      <c r="AX247" s="13" t="s">
        <v>75</v>
      </c>
      <c r="AY247" s="236" t="s">
        <v>138</v>
      </c>
    </row>
    <row r="248" s="14" customFormat="1">
      <c r="A248" s="14"/>
      <c r="B248" s="237"/>
      <c r="C248" s="238"/>
      <c r="D248" s="228" t="s">
        <v>194</v>
      </c>
      <c r="E248" s="239" t="s">
        <v>20</v>
      </c>
      <c r="F248" s="240" t="s">
        <v>532</v>
      </c>
      <c r="G248" s="238"/>
      <c r="H248" s="241">
        <v>3.6000000000000001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194</v>
      </c>
      <c r="AU248" s="247" t="s">
        <v>84</v>
      </c>
      <c r="AV248" s="14" t="s">
        <v>84</v>
      </c>
      <c r="AW248" s="14" t="s">
        <v>196</v>
      </c>
      <c r="AX248" s="14" t="s">
        <v>75</v>
      </c>
      <c r="AY248" s="247" t="s">
        <v>138</v>
      </c>
    </row>
    <row r="249" s="14" customFormat="1">
      <c r="A249" s="14"/>
      <c r="B249" s="237"/>
      <c r="C249" s="238"/>
      <c r="D249" s="228" t="s">
        <v>194</v>
      </c>
      <c r="E249" s="239" t="s">
        <v>20</v>
      </c>
      <c r="F249" s="240" t="s">
        <v>533</v>
      </c>
      <c r="G249" s="238"/>
      <c r="H249" s="241">
        <v>4.8000000000000007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194</v>
      </c>
      <c r="AU249" s="247" t="s">
        <v>84</v>
      </c>
      <c r="AV249" s="14" t="s">
        <v>84</v>
      </c>
      <c r="AW249" s="14" t="s">
        <v>196</v>
      </c>
      <c r="AX249" s="14" t="s">
        <v>75</v>
      </c>
      <c r="AY249" s="247" t="s">
        <v>138</v>
      </c>
    </row>
    <row r="250" s="13" customFormat="1">
      <c r="A250" s="13"/>
      <c r="B250" s="226"/>
      <c r="C250" s="227"/>
      <c r="D250" s="228" t="s">
        <v>194</v>
      </c>
      <c r="E250" s="229" t="s">
        <v>20</v>
      </c>
      <c r="F250" s="230" t="s">
        <v>445</v>
      </c>
      <c r="G250" s="227"/>
      <c r="H250" s="229" t="s">
        <v>20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194</v>
      </c>
      <c r="AU250" s="236" t="s">
        <v>84</v>
      </c>
      <c r="AV250" s="13" t="s">
        <v>22</v>
      </c>
      <c r="AW250" s="13" t="s">
        <v>196</v>
      </c>
      <c r="AX250" s="13" t="s">
        <v>75</v>
      </c>
      <c r="AY250" s="236" t="s">
        <v>138</v>
      </c>
    </row>
    <row r="251" s="14" customFormat="1">
      <c r="A251" s="14"/>
      <c r="B251" s="237"/>
      <c r="C251" s="238"/>
      <c r="D251" s="228" t="s">
        <v>194</v>
      </c>
      <c r="E251" s="239" t="s">
        <v>20</v>
      </c>
      <c r="F251" s="240" t="s">
        <v>534</v>
      </c>
      <c r="G251" s="238"/>
      <c r="H251" s="241">
        <v>2.8800000000000003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194</v>
      </c>
      <c r="AU251" s="247" t="s">
        <v>84</v>
      </c>
      <c r="AV251" s="14" t="s">
        <v>84</v>
      </c>
      <c r="AW251" s="14" t="s">
        <v>196</v>
      </c>
      <c r="AX251" s="14" t="s">
        <v>75</v>
      </c>
      <c r="AY251" s="247" t="s">
        <v>138</v>
      </c>
    </row>
    <row r="252" s="14" customFormat="1">
      <c r="A252" s="14"/>
      <c r="B252" s="237"/>
      <c r="C252" s="238"/>
      <c r="D252" s="228" t="s">
        <v>194</v>
      </c>
      <c r="E252" s="239" t="s">
        <v>20</v>
      </c>
      <c r="F252" s="240" t="s">
        <v>535</v>
      </c>
      <c r="G252" s="238"/>
      <c r="H252" s="241">
        <v>3.6000000000000005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7" t="s">
        <v>194</v>
      </c>
      <c r="AU252" s="247" t="s">
        <v>84</v>
      </c>
      <c r="AV252" s="14" t="s">
        <v>84</v>
      </c>
      <c r="AW252" s="14" t="s">
        <v>196</v>
      </c>
      <c r="AX252" s="14" t="s">
        <v>75</v>
      </c>
      <c r="AY252" s="247" t="s">
        <v>138</v>
      </c>
    </row>
    <row r="253" s="13" customFormat="1">
      <c r="A253" s="13"/>
      <c r="B253" s="226"/>
      <c r="C253" s="227"/>
      <c r="D253" s="228" t="s">
        <v>194</v>
      </c>
      <c r="E253" s="229" t="s">
        <v>20</v>
      </c>
      <c r="F253" s="230" t="s">
        <v>448</v>
      </c>
      <c r="G253" s="227"/>
      <c r="H253" s="229" t="s">
        <v>20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194</v>
      </c>
      <c r="AU253" s="236" t="s">
        <v>84</v>
      </c>
      <c r="AV253" s="13" t="s">
        <v>22</v>
      </c>
      <c r="AW253" s="13" t="s">
        <v>196</v>
      </c>
      <c r="AX253" s="13" t="s">
        <v>75</v>
      </c>
      <c r="AY253" s="236" t="s">
        <v>138</v>
      </c>
    </row>
    <row r="254" s="14" customFormat="1">
      <c r="A254" s="14"/>
      <c r="B254" s="237"/>
      <c r="C254" s="238"/>
      <c r="D254" s="228" t="s">
        <v>194</v>
      </c>
      <c r="E254" s="239" t="s">
        <v>20</v>
      </c>
      <c r="F254" s="240" t="s">
        <v>536</v>
      </c>
      <c r="G254" s="238"/>
      <c r="H254" s="241">
        <v>2.8000000000000003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194</v>
      </c>
      <c r="AU254" s="247" t="s">
        <v>84</v>
      </c>
      <c r="AV254" s="14" t="s">
        <v>84</v>
      </c>
      <c r="AW254" s="14" t="s">
        <v>196</v>
      </c>
      <c r="AX254" s="14" t="s">
        <v>75</v>
      </c>
      <c r="AY254" s="247" t="s">
        <v>138</v>
      </c>
    </row>
    <row r="255" s="15" customFormat="1">
      <c r="A255" s="15"/>
      <c r="B255" s="248"/>
      <c r="C255" s="249"/>
      <c r="D255" s="228" t="s">
        <v>194</v>
      </c>
      <c r="E255" s="250" t="s">
        <v>20</v>
      </c>
      <c r="F255" s="251" t="s">
        <v>205</v>
      </c>
      <c r="G255" s="249"/>
      <c r="H255" s="252">
        <v>48.118800000000007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8" t="s">
        <v>194</v>
      </c>
      <c r="AU255" s="258" t="s">
        <v>84</v>
      </c>
      <c r="AV255" s="15" t="s">
        <v>157</v>
      </c>
      <c r="AW255" s="15" t="s">
        <v>196</v>
      </c>
      <c r="AX255" s="15" t="s">
        <v>22</v>
      </c>
      <c r="AY255" s="258" t="s">
        <v>138</v>
      </c>
    </row>
    <row r="256" s="2" customFormat="1" ht="16.5" customHeight="1">
      <c r="A256" s="38"/>
      <c r="B256" s="39"/>
      <c r="C256" s="196" t="s">
        <v>251</v>
      </c>
      <c r="D256" s="196" t="s">
        <v>139</v>
      </c>
      <c r="E256" s="197" t="s">
        <v>537</v>
      </c>
      <c r="F256" s="198" t="s">
        <v>538</v>
      </c>
      <c r="G256" s="199" t="s">
        <v>186</v>
      </c>
      <c r="H256" s="200">
        <v>122.063</v>
      </c>
      <c r="I256" s="201"/>
      <c r="J256" s="202">
        <f>ROUND(I256*H256,2)</f>
        <v>0</v>
      </c>
      <c r="K256" s="198" t="s">
        <v>143</v>
      </c>
      <c r="L256" s="44"/>
      <c r="M256" s="203" t="s">
        <v>20</v>
      </c>
      <c r="N256" s="204" t="s">
        <v>46</v>
      </c>
      <c r="O256" s="84"/>
      <c r="P256" s="205">
        <f>O256*H256</f>
        <v>0</v>
      </c>
      <c r="Q256" s="205">
        <v>0.0026900000000000001</v>
      </c>
      <c r="R256" s="205">
        <f>Q256*H256</f>
        <v>0.32834947000000003</v>
      </c>
      <c r="S256" s="205">
        <v>0</v>
      </c>
      <c r="T256" s="20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7" t="s">
        <v>157</v>
      </c>
      <c r="AT256" s="207" t="s">
        <v>139</v>
      </c>
      <c r="AU256" s="207" t="s">
        <v>84</v>
      </c>
      <c r="AY256" s="17" t="s">
        <v>138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22</v>
      </c>
      <c r="BK256" s="208">
        <f>ROUND(I256*H256,2)</f>
        <v>0</v>
      </c>
      <c r="BL256" s="17" t="s">
        <v>157</v>
      </c>
      <c r="BM256" s="207" t="s">
        <v>539</v>
      </c>
    </row>
    <row r="257" s="2" customFormat="1">
      <c r="A257" s="38"/>
      <c r="B257" s="39"/>
      <c r="C257" s="40"/>
      <c r="D257" s="209" t="s">
        <v>146</v>
      </c>
      <c r="E257" s="40"/>
      <c r="F257" s="210" t="s">
        <v>540</v>
      </c>
      <c r="G257" s="40"/>
      <c r="H257" s="40"/>
      <c r="I257" s="211"/>
      <c r="J257" s="40"/>
      <c r="K257" s="40"/>
      <c r="L257" s="44"/>
      <c r="M257" s="212"/>
      <c r="N257" s="21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146</v>
      </c>
      <c r="AU257" s="17" t="s">
        <v>84</v>
      </c>
    </row>
    <row r="258" s="13" customFormat="1">
      <c r="A258" s="13"/>
      <c r="B258" s="226"/>
      <c r="C258" s="227"/>
      <c r="D258" s="228" t="s">
        <v>194</v>
      </c>
      <c r="E258" s="229" t="s">
        <v>20</v>
      </c>
      <c r="F258" s="230" t="s">
        <v>429</v>
      </c>
      <c r="G258" s="227"/>
      <c r="H258" s="229" t="s">
        <v>20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194</v>
      </c>
      <c r="AU258" s="236" t="s">
        <v>84</v>
      </c>
      <c r="AV258" s="13" t="s">
        <v>22</v>
      </c>
      <c r="AW258" s="13" t="s">
        <v>196</v>
      </c>
      <c r="AX258" s="13" t="s">
        <v>75</v>
      </c>
      <c r="AY258" s="236" t="s">
        <v>138</v>
      </c>
    </row>
    <row r="259" s="14" customFormat="1">
      <c r="A259" s="14"/>
      <c r="B259" s="237"/>
      <c r="C259" s="238"/>
      <c r="D259" s="228" t="s">
        <v>194</v>
      </c>
      <c r="E259" s="239" t="s">
        <v>20</v>
      </c>
      <c r="F259" s="240" t="s">
        <v>541</v>
      </c>
      <c r="G259" s="238"/>
      <c r="H259" s="241">
        <v>4.1399999999999997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194</v>
      </c>
      <c r="AU259" s="247" t="s">
        <v>84</v>
      </c>
      <c r="AV259" s="14" t="s">
        <v>84</v>
      </c>
      <c r="AW259" s="14" t="s">
        <v>196</v>
      </c>
      <c r="AX259" s="14" t="s">
        <v>75</v>
      </c>
      <c r="AY259" s="247" t="s">
        <v>138</v>
      </c>
    </row>
    <row r="260" s="14" customFormat="1">
      <c r="A260" s="14"/>
      <c r="B260" s="237"/>
      <c r="C260" s="238"/>
      <c r="D260" s="228" t="s">
        <v>194</v>
      </c>
      <c r="E260" s="239" t="s">
        <v>20</v>
      </c>
      <c r="F260" s="240" t="s">
        <v>542</v>
      </c>
      <c r="G260" s="238"/>
      <c r="H260" s="241">
        <v>3.645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194</v>
      </c>
      <c r="AU260" s="247" t="s">
        <v>84</v>
      </c>
      <c r="AV260" s="14" t="s">
        <v>84</v>
      </c>
      <c r="AW260" s="14" t="s">
        <v>196</v>
      </c>
      <c r="AX260" s="14" t="s">
        <v>75</v>
      </c>
      <c r="AY260" s="247" t="s">
        <v>138</v>
      </c>
    </row>
    <row r="261" s="14" customFormat="1">
      <c r="A261" s="14"/>
      <c r="B261" s="237"/>
      <c r="C261" s="238"/>
      <c r="D261" s="228" t="s">
        <v>194</v>
      </c>
      <c r="E261" s="239" t="s">
        <v>20</v>
      </c>
      <c r="F261" s="240" t="s">
        <v>543</v>
      </c>
      <c r="G261" s="238"/>
      <c r="H261" s="241">
        <v>7.4880000000000004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194</v>
      </c>
      <c r="AU261" s="247" t="s">
        <v>84</v>
      </c>
      <c r="AV261" s="14" t="s">
        <v>84</v>
      </c>
      <c r="AW261" s="14" t="s">
        <v>196</v>
      </c>
      <c r="AX261" s="14" t="s">
        <v>75</v>
      </c>
      <c r="AY261" s="247" t="s">
        <v>138</v>
      </c>
    </row>
    <row r="262" s="13" customFormat="1">
      <c r="A262" s="13"/>
      <c r="B262" s="226"/>
      <c r="C262" s="227"/>
      <c r="D262" s="228" t="s">
        <v>194</v>
      </c>
      <c r="E262" s="229" t="s">
        <v>20</v>
      </c>
      <c r="F262" s="230" t="s">
        <v>433</v>
      </c>
      <c r="G262" s="227"/>
      <c r="H262" s="229" t="s">
        <v>20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194</v>
      </c>
      <c r="AU262" s="236" t="s">
        <v>84</v>
      </c>
      <c r="AV262" s="13" t="s">
        <v>22</v>
      </c>
      <c r="AW262" s="13" t="s">
        <v>196</v>
      </c>
      <c r="AX262" s="13" t="s">
        <v>75</v>
      </c>
      <c r="AY262" s="236" t="s">
        <v>138</v>
      </c>
    </row>
    <row r="263" s="14" customFormat="1">
      <c r="A263" s="14"/>
      <c r="B263" s="237"/>
      <c r="C263" s="238"/>
      <c r="D263" s="228" t="s">
        <v>194</v>
      </c>
      <c r="E263" s="239" t="s">
        <v>20</v>
      </c>
      <c r="F263" s="240" t="s">
        <v>544</v>
      </c>
      <c r="G263" s="238"/>
      <c r="H263" s="241">
        <v>7.3799999999999999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194</v>
      </c>
      <c r="AU263" s="247" t="s">
        <v>84</v>
      </c>
      <c r="AV263" s="14" t="s">
        <v>84</v>
      </c>
      <c r="AW263" s="14" t="s">
        <v>196</v>
      </c>
      <c r="AX263" s="14" t="s">
        <v>75</v>
      </c>
      <c r="AY263" s="247" t="s">
        <v>138</v>
      </c>
    </row>
    <row r="264" s="14" customFormat="1">
      <c r="A264" s="14"/>
      <c r="B264" s="237"/>
      <c r="C264" s="238"/>
      <c r="D264" s="228" t="s">
        <v>194</v>
      </c>
      <c r="E264" s="239" t="s">
        <v>20</v>
      </c>
      <c r="F264" s="240" t="s">
        <v>545</v>
      </c>
      <c r="G264" s="238"/>
      <c r="H264" s="241">
        <v>3.6899999999999999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194</v>
      </c>
      <c r="AU264" s="247" t="s">
        <v>84</v>
      </c>
      <c r="AV264" s="14" t="s">
        <v>84</v>
      </c>
      <c r="AW264" s="14" t="s">
        <v>196</v>
      </c>
      <c r="AX264" s="14" t="s">
        <v>75</v>
      </c>
      <c r="AY264" s="247" t="s">
        <v>138</v>
      </c>
    </row>
    <row r="265" s="13" customFormat="1">
      <c r="A265" s="13"/>
      <c r="B265" s="226"/>
      <c r="C265" s="227"/>
      <c r="D265" s="228" t="s">
        <v>194</v>
      </c>
      <c r="E265" s="229" t="s">
        <v>20</v>
      </c>
      <c r="F265" s="230" t="s">
        <v>436</v>
      </c>
      <c r="G265" s="227"/>
      <c r="H265" s="229" t="s">
        <v>20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194</v>
      </c>
      <c r="AU265" s="236" t="s">
        <v>84</v>
      </c>
      <c r="AV265" s="13" t="s">
        <v>22</v>
      </c>
      <c r="AW265" s="13" t="s">
        <v>196</v>
      </c>
      <c r="AX265" s="13" t="s">
        <v>75</v>
      </c>
      <c r="AY265" s="236" t="s">
        <v>138</v>
      </c>
    </row>
    <row r="266" s="14" customFormat="1">
      <c r="A266" s="14"/>
      <c r="B266" s="237"/>
      <c r="C266" s="238"/>
      <c r="D266" s="228" t="s">
        <v>194</v>
      </c>
      <c r="E266" s="239" t="s">
        <v>20</v>
      </c>
      <c r="F266" s="240" t="s">
        <v>546</v>
      </c>
      <c r="G266" s="238"/>
      <c r="H266" s="241">
        <v>14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194</v>
      </c>
      <c r="AU266" s="247" t="s">
        <v>84</v>
      </c>
      <c r="AV266" s="14" t="s">
        <v>84</v>
      </c>
      <c r="AW266" s="14" t="s">
        <v>196</v>
      </c>
      <c r="AX266" s="14" t="s">
        <v>75</v>
      </c>
      <c r="AY266" s="247" t="s">
        <v>138</v>
      </c>
    </row>
    <row r="267" s="13" customFormat="1">
      <c r="A267" s="13"/>
      <c r="B267" s="226"/>
      <c r="C267" s="227"/>
      <c r="D267" s="228" t="s">
        <v>194</v>
      </c>
      <c r="E267" s="229" t="s">
        <v>20</v>
      </c>
      <c r="F267" s="230" t="s">
        <v>438</v>
      </c>
      <c r="G267" s="227"/>
      <c r="H267" s="229" t="s">
        <v>20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194</v>
      </c>
      <c r="AU267" s="236" t="s">
        <v>84</v>
      </c>
      <c r="AV267" s="13" t="s">
        <v>22</v>
      </c>
      <c r="AW267" s="13" t="s">
        <v>196</v>
      </c>
      <c r="AX267" s="13" t="s">
        <v>75</v>
      </c>
      <c r="AY267" s="236" t="s">
        <v>138</v>
      </c>
    </row>
    <row r="268" s="14" customFormat="1">
      <c r="A268" s="14"/>
      <c r="B268" s="237"/>
      <c r="C268" s="238"/>
      <c r="D268" s="228" t="s">
        <v>194</v>
      </c>
      <c r="E268" s="239" t="s">
        <v>20</v>
      </c>
      <c r="F268" s="240" t="s">
        <v>547</v>
      </c>
      <c r="G268" s="238"/>
      <c r="H268" s="241">
        <v>20.07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194</v>
      </c>
      <c r="AU268" s="247" t="s">
        <v>84</v>
      </c>
      <c r="AV268" s="14" t="s">
        <v>84</v>
      </c>
      <c r="AW268" s="14" t="s">
        <v>196</v>
      </c>
      <c r="AX268" s="14" t="s">
        <v>75</v>
      </c>
      <c r="AY268" s="247" t="s">
        <v>138</v>
      </c>
    </row>
    <row r="269" s="14" customFormat="1">
      <c r="A269" s="14"/>
      <c r="B269" s="237"/>
      <c r="C269" s="238"/>
      <c r="D269" s="228" t="s">
        <v>194</v>
      </c>
      <c r="E269" s="239" t="s">
        <v>20</v>
      </c>
      <c r="F269" s="240" t="s">
        <v>548</v>
      </c>
      <c r="G269" s="238"/>
      <c r="H269" s="241">
        <v>7.4700000000000006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194</v>
      </c>
      <c r="AU269" s="247" t="s">
        <v>84</v>
      </c>
      <c r="AV269" s="14" t="s">
        <v>84</v>
      </c>
      <c r="AW269" s="14" t="s">
        <v>196</v>
      </c>
      <c r="AX269" s="14" t="s">
        <v>75</v>
      </c>
      <c r="AY269" s="247" t="s">
        <v>138</v>
      </c>
    </row>
    <row r="270" s="14" customFormat="1">
      <c r="A270" s="14"/>
      <c r="B270" s="237"/>
      <c r="C270" s="238"/>
      <c r="D270" s="228" t="s">
        <v>194</v>
      </c>
      <c r="E270" s="239" t="s">
        <v>20</v>
      </c>
      <c r="F270" s="240" t="s">
        <v>549</v>
      </c>
      <c r="G270" s="238"/>
      <c r="H270" s="241">
        <v>6.4800000000000004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194</v>
      </c>
      <c r="AU270" s="247" t="s">
        <v>84</v>
      </c>
      <c r="AV270" s="14" t="s">
        <v>84</v>
      </c>
      <c r="AW270" s="14" t="s">
        <v>196</v>
      </c>
      <c r="AX270" s="14" t="s">
        <v>75</v>
      </c>
      <c r="AY270" s="247" t="s">
        <v>138</v>
      </c>
    </row>
    <row r="271" s="13" customFormat="1">
      <c r="A271" s="13"/>
      <c r="B271" s="226"/>
      <c r="C271" s="227"/>
      <c r="D271" s="228" t="s">
        <v>194</v>
      </c>
      <c r="E271" s="229" t="s">
        <v>20</v>
      </c>
      <c r="F271" s="230" t="s">
        <v>442</v>
      </c>
      <c r="G271" s="227"/>
      <c r="H271" s="229" t="s">
        <v>20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194</v>
      </c>
      <c r="AU271" s="236" t="s">
        <v>84</v>
      </c>
      <c r="AV271" s="13" t="s">
        <v>22</v>
      </c>
      <c r="AW271" s="13" t="s">
        <v>196</v>
      </c>
      <c r="AX271" s="13" t="s">
        <v>75</v>
      </c>
      <c r="AY271" s="236" t="s">
        <v>138</v>
      </c>
    </row>
    <row r="272" s="14" customFormat="1">
      <c r="A272" s="14"/>
      <c r="B272" s="237"/>
      <c r="C272" s="238"/>
      <c r="D272" s="228" t="s">
        <v>194</v>
      </c>
      <c r="E272" s="239" t="s">
        <v>20</v>
      </c>
      <c r="F272" s="240" t="s">
        <v>550</v>
      </c>
      <c r="G272" s="238"/>
      <c r="H272" s="241">
        <v>8.0999999999999996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194</v>
      </c>
      <c r="AU272" s="247" t="s">
        <v>84</v>
      </c>
      <c r="AV272" s="14" t="s">
        <v>84</v>
      </c>
      <c r="AW272" s="14" t="s">
        <v>196</v>
      </c>
      <c r="AX272" s="14" t="s">
        <v>75</v>
      </c>
      <c r="AY272" s="247" t="s">
        <v>138</v>
      </c>
    </row>
    <row r="273" s="14" customFormat="1">
      <c r="A273" s="14"/>
      <c r="B273" s="237"/>
      <c r="C273" s="238"/>
      <c r="D273" s="228" t="s">
        <v>194</v>
      </c>
      <c r="E273" s="239" t="s">
        <v>20</v>
      </c>
      <c r="F273" s="240" t="s">
        <v>551</v>
      </c>
      <c r="G273" s="238"/>
      <c r="H273" s="241">
        <v>10.800000000000001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194</v>
      </c>
      <c r="AU273" s="247" t="s">
        <v>84</v>
      </c>
      <c r="AV273" s="14" t="s">
        <v>84</v>
      </c>
      <c r="AW273" s="14" t="s">
        <v>196</v>
      </c>
      <c r="AX273" s="14" t="s">
        <v>75</v>
      </c>
      <c r="AY273" s="247" t="s">
        <v>138</v>
      </c>
    </row>
    <row r="274" s="13" customFormat="1">
      <c r="A274" s="13"/>
      <c r="B274" s="226"/>
      <c r="C274" s="227"/>
      <c r="D274" s="228" t="s">
        <v>194</v>
      </c>
      <c r="E274" s="229" t="s">
        <v>20</v>
      </c>
      <c r="F274" s="230" t="s">
        <v>445</v>
      </c>
      <c r="G274" s="227"/>
      <c r="H274" s="229" t="s">
        <v>20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194</v>
      </c>
      <c r="AU274" s="236" t="s">
        <v>84</v>
      </c>
      <c r="AV274" s="13" t="s">
        <v>22</v>
      </c>
      <c r="AW274" s="13" t="s">
        <v>196</v>
      </c>
      <c r="AX274" s="13" t="s">
        <v>75</v>
      </c>
      <c r="AY274" s="236" t="s">
        <v>138</v>
      </c>
    </row>
    <row r="275" s="14" customFormat="1">
      <c r="A275" s="14"/>
      <c r="B275" s="237"/>
      <c r="C275" s="238"/>
      <c r="D275" s="228" t="s">
        <v>194</v>
      </c>
      <c r="E275" s="239" t="s">
        <v>20</v>
      </c>
      <c r="F275" s="240" t="s">
        <v>552</v>
      </c>
      <c r="G275" s="238"/>
      <c r="H275" s="241">
        <v>7.2000000000000002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194</v>
      </c>
      <c r="AU275" s="247" t="s">
        <v>84</v>
      </c>
      <c r="AV275" s="14" t="s">
        <v>84</v>
      </c>
      <c r="AW275" s="14" t="s">
        <v>196</v>
      </c>
      <c r="AX275" s="14" t="s">
        <v>75</v>
      </c>
      <c r="AY275" s="247" t="s">
        <v>138</v>
      </c>
    </row>
    <row r="276" s="14" customFormat="1">
      <c r="A276" s="14"/>
      <c r="B276" s="237"/>
      <c r="C276" s="238"/>
      <c r="D276" s="228" t="s">
        <v>194</v>
      </c>
      <c r="E276" s="239" t="s">
        <v>20</v>
      </c>
      <c r="F276" s="240" t="s">
        <v>553</v>
      </c>
      <c r="G276" s="238"/>
      <c r="H276" s="241">
        <v>9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194</v>
      </c>
      <c r="AU276" s="247" t="s">
        <v>84</v>
      </c>
      <c r="AV276" s="14" t="s">
        <v>84</v>
      </c>
      <c r="AW276" s="14" t="s">
        <v>196</v>
      </c>
      <c r="AX276" s="14" t="s">
        <v>75</v>
      </c>
      <c r="AY276" s="247" t="s">
        <v>138</v>
      </c>
    </row>
    <row r="277" s="13" customFormat="1">
      <c r="A277" s="13"/>
      <c r="B277" s="226"/>
      <c r="C277" s="227"/>
      <c r="D277" s="228" t="s">
        <v>194</v>
      </c>
      <c r="E277" s="229" t="s">
        <v>20</v>
      </c>
      <c r="F277" s="230" t="s">
        <v>448</v>
      </c>
      <c r="G277" s="227"/>
      <c r="H277" s="229" t="s">
        <v>20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194</v>
      </c>
      <c r="AU277" s="236" t="s">
        <v>84</v>
      </c>
      <c r="AV277" s="13" t="s">
        <v>22</v>
      </c>
      <c r="AW277" s="13" t="s">
        <v>196</v>
      </c>
      <c r="AX277" s="13" t="s">
        <v>75</v>
      </c>
      <c r="AY277" s="236" t="s">
        <v>138</v>
      </c>
    </row>
    <row r="278" s="14" customFormat="1">
      <c r="A278" s="14"/>
      <c r="B278" s="237"/>
      <c r="C278" s="238"/>
      <c r="D278" s="228" t="s">
        <v>194</v>
      </c>
      <c r="E278" s="239" t="s">
        <v>20</v>
      </c>
      <c r="F278" s="240" t="s">
        <v>554</v>
      </c>
      <c r="G278" s="238"/>
      <c r="H278" s="241">
        <v>12.6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194</v>
      </c>
      <c r="AU278" s="247" t="s">
        <v>84</v>
      </c>
      <c r="AV278" s="14" t="s">
        <v>84</v>
      </c>
      <c r="AW278" s="14" t="s">
        <v>196</v>
      </c>
      <c r="AX278" s="14" t="s">
        <v>75</v>
      </c>
      <c r="AY278" s="247" t="s">
        <v>138</v>
      </c>
    </row>
    <row r="279" s="15" customFormat="1">
      <c r="A279" s="15"/>
      <c r="B279" s="248"/>
      <c r="C279" s="249"/>
      <c r="D279" s="228" t="s">
        <v>194</v>
      </c>
      <c r="E279" s="250" t="s">
        <v>20</v>
      </c>
      <c r="F279" s="251" t="s">
        <v>205</v>
      </c>
      <c r="G279" s="249"/>
      <c r="H279" s="252">
        <v>122.063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8" t="s">
        <v>194</v>
      </c>
      <c r="AU279" s="258" t="s">
        <v>84</v>
      </c>
      <c r="AV279" s="15" t="s">
        <v>157</v>
      </c>
      <c r="AW279" s="15" t="s">
        <v>196</v>
      </c>
      <c r="AX279" s="15" t="s">
        <v>22</v>
      </c>
      <c r="AY279" s="258" t="s">
        <v>138</v>
      </c>
    </row>
    <row r="280" s="2" customFormat="1" ht="16.5" customHeight="1">
      <c r="A280" s="38"/>
      <c r="B280" s="39"/>
      <c r="C280" s="196" t="s">
        <v>259</v>
      </c>
      <c r="D280" s="196" t="s">
        <v>139</v>
      </c>
      <c r="E280" s="197" t="s">
        <v>555</v>
      </c>
      <c r="F280" s="198" t="s">
        <v>556</v>
      </c>
      <c r="G280" s="199" t="s">
        <v>186</v>
      </c>
      <c r="H280" s="200">
        <v>122.063</v>
      </c>
      <c r="I280" s="201"/>
      <c r="J280" s="202">
        <f>ROUND(I280*H280,2)</f>
        <v>0</v>
      </c>
      <c r="K280" s="198" t="s">
        <v>143</v>
      </c>
      <c r="L280" s="44"/>
      <c r="M280" s="203" t="s">
        <v>20</v>
      </c>
      <c r="N280" s="204" t="s">
        <v>46</v>
      </c>
      <c r="O280" s="84"/>
      <c r="P280" s="205">
        <f>O280*H280</f>
        <v>0</v>
      </c>
      <c r="Q280" s="205">
        <v>0</v>
      </c>
      <c r="R280" s="205">
        <f>Q280*H280</f>
        <v>0</v>
      </c>
      <c r="S280" s="205">
        <v>0</v>
      </c>
      <c r="T280" s="20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07" t="s">
        <v>157</v>
      </c>
      <c r="AT280" s="207" t="s">
        <v>139</v>
      </c>
      <c r="AU280" s="207" t="s">
        <v>84</v>
      </c>
      <c r="AY280" s="17" t="s">
        <v>138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7" t="s">
        <v>22</v>
      </c>
      <c r="BK280" s="208">
        <f>ROUND(I280*H280,2)</f>
        <v>0</v>
      </c>
      <c r="BL280" s="17" t="s">
        <v>157</v>
      </c>
      <c r="BM280" s="207" t="s">
        <v>557</v>
      </c>
    </row>
    <row r="281" s="2" customFormat="1">
      <c r="A281" s="38"/>
      <c r="B281" s="39"/>
      <c r="C281" s="40"/>
      <c r="D281" s="209" t="s">
        <v>146</v>
      </c>
      <c r="E281" s="40"/>
      <c r="F281" s="210" t="s">
        <v>558</v>
      </c>
      <c r="G281" s="40"/>
      <c r="H281" s="40"/>
      <c r="I281" s="211"/>
      <c r="J281" s="40"/>
      <c r="K281" s="40"/>
      <c r="L281" s="44"/>
      <c r="M281" s="212"/>
      <c r="N281" s="21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146</v>
      </c>
      <c r="AU281" s="17" t="s">
        <v>84</v>
      </c>
    </row>
    <row r="282" s="2" customFormat="1" ht="55.5" customHeight="1">
      <c r="A282" s="38"/>
      <c r="B282" s="39"/>
      <c r="C282" s="196" t="s">
        <v>264</v>
      </c>
      <c r="D282" s="196" t="s">
        <v>139</v>
      </c>
      <c r="E282" s="197" t="s">
        <v>559</v>
      </c>
      <c r="F282" s="198" t="s">
        <v>560</v>
      </c>
      <c r="G282" s="199" t="s">
        <v>177</v>
      </c>
      <c r="H282" s="200">
        <v>190</v>
      </c>
      <c r="I282" s="201"/>
      <c r="J282" s="202">
        <f>ROUND(I282*H282,2)</f>
        <v>0</v>
      </c>
      <c r="K282" s="198" t="s">
        <v>143</v>
      </c>
      <c r="L282" s="44"/>
      <c r="M282" s="203" t="s">
        <v>20</v>
      </c>
      <c r="N282" s="204" t="s">
        <v>46</v>
      </c>
      <c r="O282" s="84"/>
      <c r="P282" s="205">
        <f>O282*H282</f>
        <v>0</v>
      </c>
      <c r="Q282" s="205">
        <v>0.0094000000000000004</v>
      </c>
      <c r="R282" s="205">
        <f>Q282*H282</f>
        <v>1.786</v>
      </c>
      <c r="S282" s="205">
        <v>0</v>
      </c>
      <c r="T282" s="20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07" t="s">
        <v>157</v>
      </c>
      <c r="AT282" s="207" t="s">
        <v>139</v>
      </c>
      <c r="AU282" s="207" t="s">
        <v>84</v>
      </c>
      <c r="AY282" s="17" t="s">
        <v>138</v>
      </c>
      <c r="BE282" s="208">
        <f>IF(N282="základní",J282,0)</f>
        <v>0</v>
      </c>
      <c r="BF282" s="208">
        <f>IF(N282="snížená",J282,0)</f>
        <v>0</v>
      </c>
      <c r="BG282" s="208">
        <f>IF(N282="zákl. přenesená",J282,0)</f>
        <v>0</v>
      </c>
      <c r="BH282" s="208">
        <f>IF(N282="sníž. přenesená",J282,0)</f>
        <v>0</v>
      </c>
      <c r="BI282" s="208">
        <f>IF(N282="nulová",J282,0)</f>
        <v>0</v>
      </c>
      <c r="BJ282" s="17" t="s">
        <v>22</v>
      </c>
      <c r="BK282" s="208">
        <f>ROUND(I282*H282,2)</f>
        <v>0</v>
      </c>
      <c r="BL282" s="17" t="s">
        <v>157</v>
      </c>
      <c r="BM282" s="207" t="s">
        <v>561</v>
      </c>
    </row>
    <row r="283" s="2" customFormat="1">
      <c r="A283" s="38"/>
      <c r="B283" s="39"/>
      <c r="C283" s="40"/>
      <c r="D283" s="209" t="s">
        <v>146</v>
      </c>
      <c r="E283" s="40"/>
      <c r="F283" s="210" t="s">
        <v>562</v>
      </c>
      <c r="G283" s="40"/>
      <c r="H283" s="40"/>
      <c r="I283" s="211"/>
      <c r="J283" s="40"/>
      <c r="K283" s="40"/>
      <c r="L283" s="44"/>
      <c r="M283" s="212"/>
      <c r="N283" s="21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146</v>
      </c>
      <c r="AU283" s="17" t="s">
        <v>84</v>
      </c>
    </row>
    <row r="284" s="2" customFormat="1" ht="24.15" customHeight="1">
      <c r="A284" s="38"/>
      <c r="B284" s="39"/>
      <c r="C284" s="196" t="s">
        <v>274</v>
      </c>
      <c r="D284" s="196" t="s">
        <v>139</v>
      </c>
      <c r="E284" s="197" t="s">
        <v>563</v>
      </c>
      <c r="F284" s="198" t="s">
        <v>564</v>
      </c>
      <c r="G284" s="199" t="s">
        <v>191</v>
      </c>
      <c r="H284" s="200">
        <v>1.8</v>
      </c>
      <c r="I284" s="201"/>
      <c r="J284" s="202">
        <f>ROUND(I284*H284,2)</f>
        <v>0</v>
      </c>
      <c r="K284" s="198" t="s">
        <v>143</v>
      </c>
      <c r="L284" s="44"/>
      <c r="M284" s="203" t="s">
        <v>20</v>
      </c>
      <c r="N284" s="204" t="s">
        <v>46</v>
      </c>
      <c r="O284" s="84"/>
      <c r="P284" s="205">
        <f>O284*H284</f>
        <v>0</v>
      </c>
      <c r="Q284" s="205">
        <v>2.5018699999999998</v>
      </c>
      <c r="R284" s="205">
        <f>Q284*H284</f>
        <v>4.5033659999999998</v>
      </c>
      <c r="S284" s="205">
        <v>0</v>
      </c>
      <c r="T284" s="20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07" t="s">
        <v>157</v>
      </c>
      <c r="AT284" s="207" t="s">
        <v>139</v>
      </c>
      <c r="AU284" s="207" t="s">
        <v>84</v>
      </c>
      <c r="AY284" s="17" t="s">
        <v>138</v>
      </c>
      <c r="BE284" s="208">
        <f>IF(N284="základní",J284,0)</f>
        <v>0</v>
      </c>
      <c r="BF284" s="208">
        <f>IF(N284="snížená",J284,0)</f>
        <v>0</v>
      </c>
      <c r="BG284" s="208">
        <f>IF(N284="zákl. přenesená",J284,0)</f>
        <v>0</v>
      </c>
      <c r="BH284" s="208">
        <f>IF(N284="sníž. přenesená",J284,0)</f>
        <v>0</v>
      </c>
      <c r="BI284" s="208">
        <f>IF(N284="nulová",J284,0)</f>
        <v>0</v>
      </c>
      <c r="BJ284" s="17" t="s">
        <v>22</v>
      </c>
      <c r="BK284" s="208">
        <f>ROUND(I284*H284,2)</f>
        <v>0</v>
      </c>
      <c r="BL284" s="17" t="s">
        <v>157</v>
      </c>
      <c r="BM284" s="207" t="s">
        <v>565</v>
      </c>
    </row>
    <row r="285" s="2" customFormat="1">
      <c r="A285" s="38"/>
      <c r="B285" s="39"/>
      <c r="C285" s="40"/>
      <c r="D285" s="209" t="s">
        <v>146</v>
      </c>
      <c r="E285" s="40"/>
      <c r="F285" s="210" t="s">
        <v>566</v>
      </c>
      <c r="G285" s="40"/>
      <c r="H285" s="40"/>
      <c r="I285" s="211"/>
      <c r="J285" s="40"/>
      <c r="K285" s="40"/>
      <c r="L285" s="44"/>
      <c r="M285" s="212"/>
      <c r="N285" s="213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146</v>
      </c>
      <c r="AU285" s="17" t="s">
        <v>84</v>
      </c>
    </row>
    <row r="286" s="13" customFormat="1">
      <c r="A286" s="13"/>
      <c r="B286" s="226"/>
      <c r="C286" s="227"/>
      <c r="D286" s="228" t="s">
        <v>194</v>
      </c>
      <c r="E286" s="229" t="s">
        <v>20</v>
      </c>
      <c r="F286" s="230" t="s">
        <v>454</v>
      </c>
      <c r="G286" s="227"/>
      <c r="H286" s="229" t="s">
        <v>20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194</v>
      </c>
      <c r="AU286" s="236" t="s">
        <v>84</v>
      </c>
      <c r="AV286" s="13" t="s">
        <v>22</v>
      </c>
      <c r="AW286" s="13" t="s">
        <v>196</v>
      </c>
      <c r="AX286" s="13" t="s">
        <v>75</v>
      </c>
      <c r="AY286" s="236" t="s">
        <v>138</v>
      </c>
    </row>
    <row r="287" s="14" customFormat="1">
      <c r="A287" s="14"/>
      <c r="B287" s="237"/>
      <c r="C287" s="238"/>
      <c r="D287" s="228" t="s">
        <v>194</v>
      </c>
      <c r="E287" s="239" t="s">
        <v>20</v>
      </c>
      <c r="F287" s="240" t="s">
        <v>455</v>
      </c>
      <c r="G287" s="238"/>
      <c r="H287" s="241">
        <v>1.125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194</v>
      </c>
      <c r="AU287" s="247" t="s">
        <v>84</v>
      </c>
      <c r="AV287" s="14" t="s">
        <v>84</v>
      </c>
      <c r="AW287" s="14" t="s">
        <v>196</v>
      </c>
      <c r="AX287" s="14" t="s">
        <v>75</v>
      </c>
      <c r="AY287" s="247" t="s">
        <v>138</v>
      </c>
    </row>
    <row r="288" s="13" customFormat="1">
      <c r="A288" s="13"/>
      <c r="B288" s="226"/>
      <c r="C288" s="227"/>
      <c r="D288" s="228" t="s">
        <v>194</v>
      </c>
      <c r="E288" s="229" t="s">
        <v>20</v>
      </c>
      <c r="F288" s="230" t="s">
        <v>456</v>
      </c>
      <c r="G288" s="227"/>
      <c r="H288" s="229" t="s">
        <v>20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194</v>
      </c>
      <c r="AU288" s="236" t="s">
        <v>84</v>
      </c>
      <c r="AV288" s="13" t="s">
        <v>22</v>
      </c>
      <c r="AW288" s="13" t="s">
        <v>196</v>
      </c>
      <c r="AX288" s="13" t="s">
        <v>75</v>
      </c>
      <c r="AY288" s="236" t="s">
        <v>138</v>
      </c>
    </row>
    <row r="289" s="14" customFormat="1">
      <c r="A289" s="14"/>
      <c r="B289" s="237"/>
      <c r="C289" s="238"/>
      <c r="D289" s="228" t="s">
        <v>194</v>
      </c>
      <c r="E289" s="239" t="s">
        <v>20</v>
      </c>
      <c r="F289" s="240" t="s">
        <v>457</v>
      </c>
      <c r="G289" s="238"/>
      <c r="H289" s="241">
        <v>0.67500000000000004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194</v>
      </c>
      <c r="AU289" s="247" t="s">
        <v>84</v>
      </c>
      <c r="AV289" s="14" t="s">
        <v>84</v>
      </c>
      <c r="AW289" s="14" t="s">
        <v>196</v>
      </c>
      <c r="AX289" s="14" t="s">
        <v>75</v>
      </c>
      <c r="AY289" s="247" t="s">
        <v>138</v>
      </c>
    </row>
    <row r="290" s="15" customFormat="1">
      <c r="A290" s="15"/>
      <c r="B290" s="248"/>
      <c r="C290" s="249"/>
      <c r="D290" s="228" t="s">
        <v>194</v>
      </c>
      <c r="E290" s="250" t="s">
        <v>20</v>
      </c>
      <c r="F290" s="251" t="s">
        <v>205</v>
      </c>
      <c r="G290" s="249"/>
      <c r="H290" s="252">
        <v>1.8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8" t="s">
        <v>194</v>
      </c>
      <c r="AU290" s="258" t="s">
        <v>84</v>
      </c>
      <c r="AV290" s="15" t="s">
        <v>157</v>
      </c>
      <c r="AW290" s="15" t="s">
        <v>196</v>
      </c>
      <c r="AX290" s="15" t="s">
        <v>22</v>
      </c>
      <c r="AY290" s="258" t="s">
        <v>138</v>
      </c>
    </row>
    <row r="291" s="2" customFormat="1" ht="44.25" customHeight="1">
      <c r="A291" s="38"/>
      <c r="B291" s="39"/>
      <c r="C291" s="196" t="s">
        <v>283</v>
      </c>
      <c r="D291" s="196" t="s">
        <v>139</v>
      </c>
      <c r="E291" s="197" t="s">
        <v>567</v>
      </c>
      <c r="F291" s="198" t="s">
        <v>568</v>
      </c>
      <c r="G291" s="199" t="s">
        <v>186</v>
      </c>
      <c r="H291" s="200">
        <v>217.428</v>
      </c>
      <c r="I291" s="201"/>
      <c r="J291" s="202">
        <f>ROUND(I291*H291,2)</f>
        <v>0</v>
      </c>
      <c r="K291" s="198" t="s">
        <v>143</v>
      </c>
      <c r="L291" s="44"/>
      <c r="M291" s="203" t="s">
        <v>20</v>
      </c>
      <c r="N291" s="204" t="s">
        <v>46</v>
      </c>
      <c r="O291" s="84"/>
      <c r="P291" s="205">
        <f>O291*H291</f>
        <v>0</v>
      </c>
      <c r="Q291" s="205">
        <v>0.73404000000000003</v>
      </c>
      <c r="R291" s="205">
        <f>Q291*H291</f>
        <v>159.60084911999999</v>
      </c>
      <c r="S291" s="205">
        <v>0</v>
      </c>
      <c r="T291" s="20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07" t="s">
        <v>157</v>
      </c>
      <c r="AT291" s="207" t="s">
        <v>139</v>
      </c>
      <c r="AU291" s="207" t="s">
        <v>84</v>
      </c>
      <c r="AY291" s="17" t="s">
        <v>138</v>
      </c>
      <c r="BE291" s="208">
        <f>IF(N291="základní",J291,0)</f>
        <v>0</v>
      </c>
      <c r="BF291" s="208">
        <f>IF(N291="snížená",J291,0)</f>
        <v>0</v>
      </c>
      <c r="BG291" s="208">
        <f>IF(N291="zákl. přenesená",J291,0)</f>
        <v>0</v>
      </c>
      <c r="BH291" s="208">
        <f>IF(N291="sníž. přenesená",J291,0)</f>
        <v>0</v>
      </c>
      <c r="BI291" s="208">
        <f>IF(N291="nulová",J291,0)</f>
        <v>0</v>
      </c>
      <c r="BJ291" s="17" t="s">
        <v>22</v>
      </c>
      <c r="BK291" s="208">
        <f>ROUND(I291*H291,2)</f>
        <v>0</v>
      </c>
      <c r="BL291" s="17" t="s">
        <v>157</v>
      </c>
      <c r="BM291" s="207" t="s">
        <v>569</v>
      </c>
    </row>
    <row r="292" s="2" customFormat="1">
      <c r="A292" s="38"/>
      <c r="B292" s="39"/>
      <c r="C292" s="40"/>
      <c r="D292" s="209" t="s">
        <v>146</v>
      </c>
      <c r="E292" s="40"/>
      <c r="F292" s="210" t="s">
        <v>570</v>
      </c>
      <c r="G292" s="40"/>
      <c r="H292" s="40"/>
      <c r="I292" s="211"/>
      <c r="J292" s="40"/>
      <c r="K292" s="40"/>
      <c r="L292" s="44"/>
      <c r="M292" s="212"/>
      <c r="N292" s="213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146</v>
      </c>
      <c r="AU292" s="17" t="s">
        <v>84</v>
      </c>
    </row>
    <row r="293" s="13" customFormat="1">
      <c r="A293" s="13"/>
      <c r="B293" s="226"/>
      <c r="C293" s="227"/>
      <c r="D293" s="228" t="s">
        <v>194</v>
      </c>
      <c r="E293" s="229" t="s">
        <v>20</v>
      </c>
      <c r="F293" s="230" t="s">
        <v>429</v>
      </c>
      <c r="G293" s="227"/>
      <c r="H293" s="229" t="s">
        <v>20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194</v>
      </c>
      <c r="AU293" s="236" t="s">
        <v>84</v>
      </c>
      <c r="AV293" s="13" t="s">
        <v>22</v>
      </c>
      <c r="AW293" s="13" t="s">
        <v>196</v>
      </c>
      <c r="AX293" s="13" t="s">
        <v>75</v>
      </c>
      <c r="AY293" s="236" t="s">
        <v>138</v>
      </c>
    </row>
    <row r="294" s="14" customFormat="1">
      <c r="A294" s="14"/>
      <c r="B294" s="237"/>
      <c r="C294" s="238"/>
      <c r="D294" s="228" t="s">
        <v>194</v>
      </c>
      <c r="E294" s="239" t="s">
        <v>20</v>
      </c>
      <c r="F294" s="240" t="s">
        <v>571</v>
      </c>
      <c r="G294" s="238"/>
      <c r="H294" s="241">
        <v>10.35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194</v>
      </c>
      <c r="AU294" s="247" t="s">
        <v>84</v>
      </c>
      <c r="AV294" s="14" t="s">
        <v>84</v>
      </c>
      <c r="AW294" s="14" t="s">
        <v>196</v>
      </c>
      <c r="AX294" s="14" t="s">
        <v>75</v>
      </c>
      <c r="AY294" s="247" t="s">
        <v>138</v>
      </c>
    </row>
    <row r="295" s="14" customFormat="1">
      <c r="A295" s="14"/>
      <c r="B295" s="237"/>
      <c r="C295" s="238"/>
      <c r="D295" s="228" t="s">
        <v>194</v>
      </c>
      <c r="E295" s="239" t="s">
        <v>20</v>
      </c>
      <c r="F295" s="240" t="s">
        <v>572</v>
      </c>
      <c r="G295" s="238"/>
      <c r="H295" s="241">
        <v>7.0874999999999995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194</v>
      </c>
      <c r="AU295" s="247" t="s">
        <v>84</v>
      </c>
      <c r="AV295" s="14" t="s">
        <v>84</v>
      </c>
      <c r="AW295" s="14" t="s">
        <v>196</v>
      </c>
      <c r="AX295" s="14" t="s">
        <v>75</v>
      </c>
      <c r="AY295" s="247" t="s">
        <v>138</v>
      </c>
    </row>
    <row r="296" s="14" customFormat="1">
      <c r="A296" s="14"/>
      <c r="B296" s="237"/>
      <c r="C296" s="238"/>
      <c r="D296" s="228" t="s">
        <v>194</v>
      </c>
      <c r="E296" s="239" t="s">
        <v>20</v>
      </c>
      <c r="F296" s="240" t="s">
        <v>573</v>
      </c>
      <c r="G296" s="238"/>
      <c r="H296" s="241">
        <v>6.2400000000000002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194</v>
      </c>
      <c r="AU296" s="247" t="s">
        <v>84</v>
      </c>
      <c r="AV296" s="14" t="s">
        <v>84</v>
      </c>
      <c r="AW296" s="14" t="s">
        <v>196</v>
      </c>
      <c r="AX296" s="14" t="s">
        <v>75</v>
      </c>
      <c r="AY296" s="247" t="s">
        <v>138</v>
      </c>
    </row>
    <row r="297" s="13" customFormat="1">
      <c r="A297" s="13"/>
      <c r="B297" s="226"/>
      <c r="C297" s="227"/>
      <c r="D297" s="228" t="s">
        <v>194</v>
      </c>
      <c r="E297" s="229" t="s">
        <v>20</v>
      </c>
      <c r="F297" s="230" t="s">
        <v>433</v>
      </c>
      <c r="G297" s="227"/>
      <c r="H297" s="229" t="s">
        <v>20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194</v>
      </c>
      <c r="AU297" s="236" t="s">
        <v>84</v>
      </c>
      <c r="AV297" s="13" t="s">
        <v>22</v>
      </c>
      <c r="AW297" s="13" t="s">
        <v>196</v>
      </c>
      <c r="AX297" s="13" t="s">
        <v>75</v>
      </c>
      <c r="AY297" s="236" t="s">
        <v>138</v>
      </c>
    </row>
    <row r="298" s="14" customFormat="1">
      <c r="A298" s="14"/>
      <c r="B298" s="237"/>
      <c r="C298" s="238"/>
      <c r="D298" s="228" t="s">
        <v>194</v>
      </c>
      <c r="E298" s="239" t="s">
        <v>20</v>
      </c>
      <c r="F298" s="240" t="s">
        <v>574</v>
      </c>
      <c r="G298" s="238"/>
      <c r="H298" s="241">
        <v>8.1999999999999993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194</v>
      </c>
      <c r="AU298" s="247" t="s">
        <v>84</v>
      </c>
      <c r="AV298" s="14" t="s">
        <v>84</v>
      </c>
      <c r="AW298" s="14" t="s">
        <v>196</v>
      </c>
      <c r="AX298" s="14" t="s">
        <v>75</v>
      </c>
      <c r="AY298" s="247" t="s">
        <v>138</v>
      </c>
    </row>
    <row r="299" s="14" customFormat="1">
      <c r="A299" s="14"/>
      <c r="B299" s="237"/>
      <c r="C299" s="238"/>
      <c r="D299" s="228" t="s">
        <v>194</v>
      </c>
      <c r="E299" s="239" t="s">
        <v>20</v>
      </c>
      <c r="F299" s="240" t="s">
        <v>575</v>
      </c>
      <c r="G299" s="238"/>
      <c r="H299" s="241">
        <v>5.125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194</v>
      </c>
      <c r="AU299" s="247" t="s">
        <v>84</v>
      </c>
      <c r="AV299" s="14" t="s">
        <v>84</v>
      </c>
      <c r="AW299" s="14" t="s">
        <v>196</v>
      </c>
      <c r="AX299" s="14" t="s">
        <v>75</v>
      </c>
      <c r="AY299" s="247" t="s">
        <v>138</v>
      </c>
    </row>
    <row r="300" s="13" customFormat="1">
      <c r="A300" s="13"/>
      <c r="B300" s="226"/>
      <c r="C300" s="227"/>
      <c r="D300" s="228" t="s">
        <v>194</v>
      </c>
      <c r="E300" s="229" t="s">
        <v>20</v>
      </c>
      <c r="F300" s="230" t="s">
        <v>436</v>
      </c>
      <c r="G300" s="227"/>
      <c r="H300" s="229" t="s">
        <v>20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194</v>
      </c>
      <c r="AU300" s="236" t="s">
        <v>84</v>
      </c>
      <c r="AV300" s="13" t="s">
        <v>22</v>
      </c>
      <c r="AW300" s="13" t="s">
        <v>196</v>
      </c>
      <c r="AX300" s="13" t="s">
        <v>75</v>
      </c>
      <c r="AY300" s="236" t="s">
        <v>138</v>
      </c>
    </row>
    <row r="301" s="14" customFormat="1">
      <c r="A301" s="14"/>
      <c r="B301" s="237"/>
      <c r="C301" s="238"/>
      <c r="D301" s="228" t="s">
        <v>194</v>
      </c>
      <c r="E301" s="239" t="s">
        <v>20</v>
      </c>
      <c r="F301" s="240" t="s">
        <v>576</v>
      </c>
      <c r="G301" s="238"/>
      <c r="H301" s="241">
        <v>21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194</v>
      </c>
      <c r="AU301" s="247" t="s">
        <v>84</v>
      </c>
      <c r="AV301" s="14" t="s">
        <v>84</v>
      </c>
      <c r="AW301" s="14" t="s">
        <v>196</v>
      </c>
      <c r="AX301" s="14" t="s">
        <v>75</v>
      </c>
      <c r="AY301" s="247" t="s">
        <v>138</v>
      </c>
    </row>
    <row r="302" s="13" customFormat="1">
      <c r="A302" s="13"/>
      <c r="B302" s="226"/>
      <c r="C302" s="227"/>
      <c r="D302" s="228" t="s">
        <v>194</v>
      </c>
      <c r="E302" s="229" t="s">
        <v>20</v>
      </c>
      <c r="F302" s="230" t="s">
        <v>438</v>
      </c>
      <c r="G302" s="227"/>
      <c r="H302" s="229" t="s">
        <v>20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194</v>
      </c>
      <c r="AU302" s="236" t="s">
        <v>84</v>
      </c>
      <c r="AV302" s="13" t="s">
        <v>22</v>
      </c>
      <c r="AW302" s="13" t="s">
        <v>196</v>
      </c>
      <c r="AX302" s="13" t="s">
        <v>75</v>
      </c>
      <c r="AY302" s="236" t="s">
        <v>138</v>
      </c>
    </row>
    <row r="303" s="14" customFormat="1">
      <c r="A303" s="14"/>
      <c r="B303" s="237"/>
      <c r="C303" s="238"/>
      <c r="D303" s="228" t="s">
        <v>194</v>
      </c>
      <c r="E303" s="239" t="s">
        <v>20</v>
      </c>
      <c r="F303" s="240" t="s">
        <v>577</v>
      </c>
      <c r="G303" s="238"/>
      <c r="H303" s="241">
        <v>50.175000000000004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7" t="s">
        <v>194</v>
      </c>
      <c r="AU303" s="247" t="s">
        <v>84</v>
      </c>
      <c r="AV303" s="14" t="s">
        <v>84</v>
      </c>
      <c r="AW303" s="14" t="s">
        <v>196</v>
      </c>
      <c r="AX303" s="14" t="s">
        <v>75</v>
      </c>
      <c r="AY303" s="247" t="s">
        <v>138</v>
      </c>
    </row>
    <row r="304" s="14" customFormat="1">
      <c r="A304" s="14"/>
      <c r="B304" s="237"/>
      <c r="C304" s="238"/>
      <c r="D304" s="228" t="s">
        <v>194</v>
      </c>
      <c r="E304" s="239" t="s">
        <v>20</v>
      </c>
      <c r="F304" s="240" t="s">
        <v>578</v>
      </c>
      <c r="G304" s="238"/>
      <c r="H304" s="241">
        <v>16.600000000000001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194</v>
      </c>
      <c r="AU304" s="247" t="s">
        <v>84</v>
      </c>
      <c r="AV304" s="14" t="s">
        <v>84</v>
      </c>
      <c r="AW304" s="14" t="s">
        <v>196</v>
      </c>
      <c r="AX304" s="14" t="s">
        <v>75</v>
      </c>
      <c r="AY304" s="247" t="s">
        <v>138</v>
      </c>
    </row>
    <row r="305" s="14" customFormat="1">
      <c r="A305" s="14"/>
      <c r="B305" s="237"/>
      <c r="C305" s="238"/>
      <c r="D305" s="228" t="s">
        <v>194</v>
      </c>
      <c r="E305" s="239" t="s">
        <v>20</v>
      </c>
      <c r="F305" s="240" t="s">
        <v>579</v>
      </c>
      <c r="G305" s="238"/>
      <c r="H305" s="241">
        <v>14.4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194</v>
      </c>
      <c r="AU305" s="247" t="s">
        <v>84</v>
      </c>
      <c r="AV305" s="14" t="s">
        <v>84</v>
      </c>
      <c r="AW305" s="14" t="s">
        <v>196</v>
      </c>
      <c r="AX305" s="14" t="s">
        <v>75</v>
      </c>
      <c r="AY305" s="247" t="s">
        <v>138</v>
      </c>
    </row>
    <row r="306" s="13" customFormat="1">
      <c r="A306" s="13"/>
      <c r="B306" s="226"/>
      <c r="C306" s="227"/>
      <c r="D306" s="228" t="s">
        <v>194</v>
      </c>
      <c r="E306" s="229" t="s">
        <v>20</v>
      </c>
      <c r="F306" s="230" t="s">
        <v>442</v>
      </c>
      <c r="G306" s="227"/>
      <c r="H306" s="229" t="s">
        <v>20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194</v>
      </c>
      <c r="AU306" s="236" t="s">
        <v>84</v>
      </c>
      <c r="AV306" s="13" t="s">
        <v>22</v>
      </c>
      <c r="AW306" s="13" t="s">
        <v>196</v>
      </c>
      <c r="AX306" s="13" t="s">
        <v>75</v>
      </c>
      <c r="AY306" s="236" t="s">
        <v>138</v>
      </c>
    </row>
    <row r="307" s="14" customFormat="1">
      <c r="A307" s="14"/>
      <c r="B307" s="237"/>
      <c r="C307" s="238"/>
      <c r="D307" s="228" t="s">
        <v>194</v>
      </c>
      <c r="E307" s="239" t="s">
        <v>20</v>
      </c>
      <c r="F307" s="240" t="s">
        <v>580</v>
      </c>
      <c r="G307" s="238"/>
      <c r="H307" s="241">
        <v>15.75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7" t="s">
        <v>194</v>
      </c>
      <c r="AU307" s="247" t="s">
        <v>84</v>
      </c>
      <c r="AV307" s="14" t="s">
        <v>84</v>
      </c>
      <c r="AW307" s="14" t="s">
        <v>196</v>
      </c>
      <c r="AX307" s="14" t="s">
        <v>75</v>
      </c>
      <c r="AY307" s="247" t="s">
        <v>138</v>
      </c>
    </row>
    <row r="308" s="14" customFormat="1">
      <c r="A308" s="14"/>
      <c r="B308" s="237"/>
      <c r="C308" s="238"/>
      <c r="D308" s="228" t="s">
        <v>194</v>
      </c>
      <c r="E308" s="239" t="s">
        <v>20</v>
      </c>
      <c r="F308" s="240" t="s">
        <v>581</v>
      </c>
      <c r="G308" s="238"/>
      <c r="H308" s="241">
        <v>24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194</v>
      </c>
      <c r="AU308" s="247" t="s">
        <v>84</v>
      </c>
      <c r="AV308" s="14" t="s">
        <v>84</v>
      </c>
      <c r="AW308" s="14" t="s">
        <v>196</v>
      </c>
      <c r="AX308" s="14" t="s">
        <v>75</v>
      </c>
      <c r="AY308" s="247" t="s">
        <v>138</v>
      </c>
    </row>
    <row r="309" s="13" customFormat="1">
      <c r="A309" s="13"/>
      <c r="B309" s="226"/>
      <c r="C309" s="227"/>
      <c r="D309" s="228" t="s">
        <v>194</v>
      </c>
      <c r="E309" s="229" t="s">
        <v>20</v>
      </c>
      <c r="F309" s="230" t="s">
        <v>445</v>
      </c>
      <c r="G309" s="227"/>
      <c r="H309" s="229" t="s">
        <v>20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194</v>
      </c>
      <c r="AU309" s="236" t="s">
        <v>84</v>
      </c>
      <c r="AV309" s="13" t="s">
        <v>22</v>
      </c>
      <c r="AW309" s="13" t="s">
        <v>196</v>
      </c>
      <c r="AX309" s="13" t="s">
        <v>75</v>
      </c>
      <c r="AY309" s="236" t="s">
        <v>138</v>
      </c>
    </row>
    <row r="310" s="14" customFormat="1">
      <c r="A310" s="14"/>
      <c r="B310" s="237"/>
      <c r="C310" s="238"/>
      <c r="D310" s="228" t="s">
        <v>194</v>
      </c>
      <c r="E310" s="239" t="s">
        <v>20</v>
      </c>
      <c r="F310" s="240" t="s">
        <v>582</v>
      </c>
      <c r="G310" s="238"/>
      <c r="H310" s="241">
        <v>12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7" t="s">
        <v>194</v>
      </c>
      <c r="AU310" s="247" t="s">
        <v>84</v>
      </c>
      <c r="AV310" s="14" t="s">
        <v>84</v>
      </c>
      <c r="AW310" s="14" t="s">
        <v>196</v>
      </c>
      <c r="AX310" s="14" t="s">
        <v>75</v>
      </c>
      <c r="AY310" s="247" t="s">
        <v>138</v>
      </c>
    </row>
    <row r="311" s="14" customFormat="1">
      <c r="A311" s="14"/>
      <c r="B311" s="237"/>
      <c r="C311" s="238"/>
      <c r="D311" s="228" t="s">
        <v>194</v>
      </c>
      <c r="E311" s="239" t="s">
        <v>20</v>
      </c>
      <c r="F311" s="240" t="s">
        <v>583</v>
      </c>
      <c r="G311" s="238"/>
      <c r="H311" s="241">
        <v>12.5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194</v>
      </c>
      <c r="AU311" s="247" t="s">
        <v>84</v>
      </c>
      <c r="AV311" s="14" t="s">
        <v>84</v>
      </c>
      <c r="AW311" s="14" t="s">
        <v>196</v>
      </c>
      <c r="AX311" s="14" t="s">
        <v>75</v>
      </c>
      <c r="AY311" s="247" t="s">
        <v>138</v>
      </c>
    </row>
    <row r="312" s="13" customFormat="1">
      <c r="A312" s="13"/>
      <c r="B312" s="226"/>
      <c r="C312" s="227"/>
      <c r="D312" s="228" t="s">
        <v>194</v>
      </c>
      <c r="E312" s="229" t="s">
        <v>20</v>
      </c>
      <c r="F312" s="230" t="s">
        <v>448</v>
      </c>
      <c r="G312" s="227"/>
      <c r="H312" s="229" t="s">
        <v>20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194</v>
      </c>
      <c r="AU312" s="236" t="s">
        <v>84</v>
      </c>
      <c r="AV312" s="13" t="s">
        <v>22</v>
      </c>
      <c r="AW312" s="13" t="s">
        <v>196</v>
      </c>
      <c r="AX312" s="13" t="s">
        <v>75</v>
      </c>
      <c r="AY312" s="236" t="s">
        <v>138</v>
      </c>
    </row>
    <row r="313" s="14" customFormat="1">
      <c r="A313" s="14"/>
      <c r="B313" s="237"/>
      <c r="C313" s="238"/>
      <c r="D313" s="228" t="s">
        <v>194</v>
      </c>
      <c r="E313" s="239" t="s">
        <v>20</v>
      </c>
      <c r="F313" s="240" t="s">
        <v>584</v>
      </c>
      <c r="G313" s="238"/>
      <c r="H313" s="241">
        <v>14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194</v>
      </c>
      <c r="AU313" s="247" t="s">
        <v>84</v>
      </c>
      <c r="AV313" s="14" t="s">
        <v>84</v>
      </c>
      <c r="AW313" s="14" t="s">
        <v>196</v>
      </c>
      <c r="AX313" s="14" t="s">
        <v>75</v>
      </c>
      <c r="AY313" s="247" t="s">
        <v>138</v>
      </c>
    </row>
    <row r="314" s="15" customFormat="1">
      <c r="A314" s="15"/>
      <c r="B314" s="248"/>
      <c r="C314" s="249"/>
      <c r="D314" s="228" t="s">
        <v>194</v>
      </c>
      <c r="E314" s="250" t="s">
        <v>20</v>
      </c>
      <c r="F314" s="251" t="s">
        <v>205</v>
      </c>
      <c r="G314" s="249"/>
      <c r="H314" s="252">
        <v>217.42750000000001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8" t="s">
        <v>194</v>
      </c>
      <c r="AU314" s="258" t="s">
        <v>84</v>
      </c>
      <c r="AV314" s="15" t="s">
        <v>157</v>
      </c>
      <c r="AW314" s="15" t="s">
        <v>196</v>
      </c>
      <c r="AX314" s="15" t="s">
        <v>22</v>
      </c>
      <c r="AY314" s="258" t="s">
        <v>138</v>
      </c>
    </row>
    <row r="315" s="2" customFormat="1" ht="55.5" customHeight="1">
      <c r="A315" s="38"/>
      <c r="B315" s="39"/>
      <c r="C315" s="196" t="s">
        <v>289</v>
      </c>
      <c r="D315" s="196" t="s">
        <v>139</v>
      </c>
      <c r="E315" s="197" t="s">
        <v>585</v>
      </c>
      <c r="F315" s="198" t="s">
        <v>586</v>
      </c>
      <c r="G315" s="199" t="s">
        <v>247</v>
      </c>
      <c r="H315" s="200">
        <v>4.6479999999999997</v>
      </c>
      <c r="I315" s="201"/>
      <c r="J315" s="202">
        <f>ROUND(I315*H315,2)</f>
        <v>0</v>
      </c>
      <c r="K315" s="198" t="s">
        <v>143</v>
      </c>
      <c r="L315" s="44"/>
      <c r="M315" s="203" t="s">
        <v>20</v>
      </c>
      <c r="N315" s="204" t="s">
        <v>46</v>
      </c>
      <c r="O315" s="84"/>
      <c r="P315" s="205">
        <f>O315*H315</f>
        <v>0</v>
      </c>
      <c r="Q315" s="205">
        <v>1.0593999999999999</v>
      </c>
      <c r="R315" s="205">
        <f>Q315*H315</f>
        <v>4.9240911999999994</v>
      </c>
      <c r="S315" s="205">
        <v>0</v>
      </c>
      <c r="T315" s="20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07" t="s">
        <v>157</v>
      </c>
      <c r="AT315" s="207" t="s">
        <v>139</v>
      </c>
      <c r="AU315" s="207" t="s">
        <v>84</v>
      </c>
      <c r="AY315" s="17" t="s">
        <v>138</v>
      </c>
      <c r="BE315" s="208">
        <f>IF(N315="základní",J315,0)</f>
        <v>0</v>
      </c>
      <c r="BF315" s="208">
        <f>IF(N315="snížená",J315,0)</f>
        <v>0</v>
      </c>
      <c r="BG315" s="208">
        <f>IF(N315="zákl. přenesená",J315,0)</f>
        <v>0</v>
      </c>
      <c r="BH315" s="208">
        <f>IF(N315="sníž. přenesená",J315,0)</f>
        <v>0</v>
      </c>
      <c r="BI315" s="208">
        <f>IF(N315="nulová",J315,0)</f>
        <v>0</v>
      </c>
      <c r="BJ315" s="17" t="s">
        <v>22</v>
      </c>
      <c r="BK315" s="208">
        <f>ROUND(I315*H315,2)</f>
        <v>0</v>
      </c>
      <c r="BL315" s="17" t="s">
        <v>157</v>
      </c>
      <c r="BM315" s="207" t="s">
        <v>587</v>
      </c>
    </row>
    <row r="316" s="2" customFormat="1">
      <c r="A316" s="38"/>
      <c r="B316" s="39"/>
      <c r="C316" s="40"/>
      <c r="D316" s="209" t="s">
        <v>146</v>
      </c>
      <c r="E316" s="40"/>
      <c r="F316" s="210" t="s">
        <v>588</v>
      </c>
      <c r="G316" s="40"/>
      <c r="H316" s="40"/>
      <c r="I316" s="211"/>
      <c r="J316" s="40"/>
      <c r="K316" s="40"/>
      <c r="L316" s="44"/>
      <c r="M316" s="212"/>
      <c r="N316" s="213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146</v>
      </c>
      <c r="AU316" s="17" t="s">
        <v>84</v>
      </c>
    </row>
    <row r="317" s="13" customFormat="1">
      <c r="A317" s="13"/>
      <c r="B317" s="226"/>
      <c r="C317" s="227"/>
      <c r="D317" s="228" t="s">
        <v>194</v>
      </c>
      <c r="E317" s="229" t="s">
        <v>20</v>
      </c>
      <c r="F317" s="230" t="s">
        <v>589</v>
      </c>
      <c r="G317" s="227"/>
      <c r="H317" s="229" t="s">
        <v>20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194</v>
      </c>
      <c r="AU317" s="236" t="s">
        <v>84</v>
      </c>
      <c r="AV317" s="13" t="s">
        <v>22</v>
      </c>
      <c r="AW317" s="13" t="s">
        <v>196</v>
      </c>
      <c r="AX317" s="13" t="s">
        <v>75</v>
      </c>
      <c r="AY317" s="236" t="s">
        <v>138</v>
      </c>
    </row>
    <row r="318" s="14" customFormat="1">
      <c r="A318" s="14"/>
      <c r="B318" s="237"/>
      <c r="C318" s="238"/>
      <c r="D318" s="228" t="s">
        <v>194</v>
      </c>
      <c r="E318" s="239" t="s">
        <v>20</v>
      </c>
      <c r="F318" s="240" t="s">
        <v>590</v>
      </c>
      <c r="G318" s="238"/>
      <c r="H318" s="241">
        <v>4.6478410000000014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194</v>
      </c>
      <c r="AU318" s="247" t="s">
        <v>84</v>
      </c>
      <c r="AV318" s="14" t="s">
        <v>84</v>
      </c>
      <c r="AW318" s="14" t="s">
        <v>196</v>
      </c>
      <c r="AX318" s="14" t="s">
        <v>22</v>
      </c>
      <c r="AY318" s="247" t="s">
        <v>138</v>
      </c>
    </row>
    <row r="319" s="11" customFormat="1" ht="22.8" customHeight="1">
      <c r="A319" s="11"/>
      <c r="B319" s="182"/>
      <c r="C319" s="183"/>
      <c r="D319" s="184" t="s">
        <v>74</v>
      </c>
      <c r="E319" s="224" t="s">
        <v>152</v>
      </c>
      <c r="F319" s="224" t="s">
        <v>591</v>
      </c>
      <c r="G319" s="183"/>
      <c r="H319" s="183"/>
      <c r="I319" s="186"/>
      <c r="J319" s="225">
        <f>BK319</f>
        <v>0</v>
      </c>
      <c r="K319" s="183"/>
      <c r="L319" s="188"/>
      <c r="M319" s="189"/>
      <c r="N319" s="190"/>
      <c r="O319" s="190"/>
      <c r="P319" s="191">
        <f>SUM(P320:P365)</f>
        <v>0</v>
      </c>
      <c r="Q319" s="190"/>
      <c r="R319" s="191">
        <f>SUM(R320:R365)</f>
        <v>37.221182800000001</v>
      </c>
      <c r="S319" s="190"/>
      <c r="T319" s="192">
        <f>SUM(T320:T365)</f>
        <v>0</v>
      </c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R319" s="193" t="s">
        <v>22</v>
      </c>
      <c r="AT319" s="194" t="s">
        <v>74</v>
      </c>
      <c r="AU319" s="194" t="s">
        <v>22</v>
      </c>
      <c r="AY319" s="193" t="s">
        <v>138</v>
      </c>
      <c r="BK319" s="195">
        <f>SUM(BK320:BK365)</f>
        <v>0</v>
      </c>
    </row>
    <row r="320" s="2" customFormat="1" ht="33" customHeight="1">
      <c r="A320" s="38"/>
      <c r="B320" s="39"/>
      <c r="C320" s="196" t="s">
        <v>294</v>
      </c>
      <c r="D320" s="196" t="s">
        <v>139</v>
      </c>
      <c r="E320" s="197" t="s">
        <v>592</v>
      </c>
      <c r="F320" s="198" t="s">
        <v>593</v>
      </c>
      <c r="G320" s="199" t="s">
        <v>177</v>
      </c>
      <c r="H320" s="200">
        <v>71</v>
      </c>
      <c r="I320" s="201"/>
      <c r="J320" s="202">
        <f>ROUND(I320*H320,2)</f>
        <v>0</v>
      </c>
      <c r="K320" s="198" t="s">
        <v>143</v>
      </c>
      <c r="L320" s="44"/>
      <c r="M320" s="203" t="s">
        <v>20</v>
      </c>
      <c r="N320" s="204" t="s">
        <v>46</v>
      </c>
      <c r="O320" s="84"/>
      <c r="P320" s="205">
        <f>O320*H320</f>
        <v>0</v>
      </c>
      <c r="Q320" s="205">
        <v>0.36435000000000001</v>
      </c>
      <c r="R320" s="205">
        <f>Q320*H320</f>
        <v>25.868850000000002</v>
      </c>
      <c r="S320" s="205">
        <v>0</v>
      </c>
      <c r="T320" s="20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7" t="s">
        <v>157</v>
      </c>
      <c r="AT320" s="207" t="s">
        <v>139</v>
      </c>
      <c r="AU320" s="207" t="s">
        <v>84</v>
      </c>
      <c r="AY320" s="17" t="s">
        <v>138</v>
      </c>
      <c r="BE320" s="208">
        <f>IF(N320="základní",J320,0)</f>
        <v>0</v>
      </c>
      <c r="BF320" s="208">
        <f>IF(N320="snížená",J320,0)</f>
        <v>0</v>
      </c>
      <c r="BG320" s="208">
        <f>IF(N320="zákl. přenesená",J320,0)</f>
        <v>0</v>
      </c>
      <c r="BH320" s="208">
        <f>IF(N320="sníž. přenesená",J320,0)</f>
        <v>0</v>
      </c>
      <c r="BI320" s="208">
        <f>IF(N320="nulová",J320,0)</f>
        <v>0</v>
      </c>
      <c r="BJ320" s="17" t="s">
        <v>22</v>
      </c>
      <c r="BK320" s="208">
        <f>ROUND(I320*H320,2)</f>
        <v>0</v>
      </c>
      <c r="BL320" s="17" t="s">
        <v>157</v>
      </c>
      <c r="BM320" s="207" t="s">
        <v>594</v>
      </c>
    </row>
    <row r="321" s="2" customFormat="1">
      <c r="A321" s="38"/>
      <c r="B321" s="39"/>
      <c r="C321" s="40"/>
      <c r="D321" s="209" t="s">
        <v>146</v>
      </c>
      <c r="E321" s="40"/>
      <c r="F321" s="210" t="s">
        <v>595</v>
      </c>
      <c r="G321" s="40"/>
      <c r="H321" s="40"/>
      <c r="I321" s="211"/>
      <c r="J321" s="40"/>
      <c r="K321" s="40"/>
      <c r="L321" s="44"/>
      <c r="M321" s="212"/>
      <c r="N321" s="213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146</v>
      </c>
      <c r="AU321" s="17" t="s">
        <v>84</v>
      </c>
    </row>
    <row r="322" s="14" customFormat="1">
      <c r="A322" s="14"/>
      <c r="B322" s="237"/>
      <c r="C322" s="238"/>
      <c r="D322" s="228" t="s">
        <v>194</v>
      </c>
      <c r="E322" s="239" t="s">
        <v>20</v>
      </c>
      <c r="F322" s="240" t="s">
        <v>596</v>
      </c>
      <c r="G322" s="238"/>
      <c r="H322" s="241">
        <v>71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7" t="s">
        <v>194</v>
      </c>
      <c r="AU322" s="247" t="s">
        <v>84</v>
      </c>
      <c r="AV322" s="14" t="s">
        <v>84</v>
      </c>
      <c r="AW322" s="14" t="s">
        <v>196</v>
      </c>
      <c r="AX322" s="14" t="s">
        <v>22</v>
      </c>
      <c r="AY322" s="247" t="s">
        <v>138</v>
      </c>
    </row>
    <row r="323" s="2" customFormat="1" ht="16.5" customHeight="1">
      <c r="A323" s="38"/>
      <c r="B323" s="39"/>
      <c r="C323" s="259" t="s">
        <v>299</v>
      </c>
      <c r="D323" s="259" t="s">
        <v>284</v>
      </c>
      <c r="E323" s="260" t="s">
        <v>597</v>
      </c>
      <c r="F323" s="261" t="s">
        <v>598</v>
      </c>
      <c r="G323" s="262" t="s">
        <v>371</v>
      </c>
      <c r="H323" s="263">
        <v>60.18</v>
      </c>
      <c r="I323" s="264"/>
      <c r="J323" s="265">
        <f>ROUND(I323*H323,2)</f>
        <v>0</v>
      </c>
      <c r="K323" s="261" t="s">
        <v>20</v>
      </c>
      <c r="L323" s="266"/>
      <c r="M323" s="267" t="s">
        <v>20</v>
      </c>
      <c r="N323" s="268" t="s">
        <v>46</v>
      </c>
      <c r="O323" s="84"/>
      <c r="P323" s="205">
        <f>O323*H323</f>
        <v>0</v>
      </c>
      <c r="Q323" s="205">
        <v>0.070000000000000007</v>
      </c>
      <c r="R323" s="205">
        <f>Q323*H323</f>
        <v>4.2126000000000001</v>
      </c>
      <c r="S323" s="205">
        <v>0</v>
      </c>
      <c r="T323" s="20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07" t="s">
        <v>221</v>
      </c>
      <c r="AT323" s="207" t="s">
        <v>284</v>
      </c>
      <c r="AU323" s="207" t="s">
        <v>84</v>
      </c>
      <c r="AY323" s="17" t="s">
        <v>138</v>
      </c>
      <c r="BE323" s="208">
        <f>IF(N323="základní",J323,0)</f>
        <v>0</v>
      </c>
      <c r="BF323" s="208">
        <f>IF(N323="snížená",J323,0)</f>
        <v>0</v>
      </c>
      <c r="BG323" s="208">
        <f>IF(N323="zákl. přenesená",J323,0)</f>
        <v>0</v>
      </c>
      <c r="BH323" s="208">
        <f>IF(N323="sníž. přenesená",J323,0)</f>
        <v>0</v>
      </c>
      <c r="BI323" s="208">
        <f>IF(N323="nulová",J323,0)</f>
        <v>0</v>
      </c>
      <c r="BJ323" s="17" t="s">
        <v>22</v>
      </c>
      <c r="BK323" s="208">
        <f>ROUND(I323*H323,2)</f>
        <v>0</v>
      </c>
      <c r="BL323" s="17" t="s">
        <v>157</v>
      </c>
      <c r="BM323" s="207" t="s">
        <v>599</v>
      </c>
    </row>
    <row r="324" s="14" customFormat="1">
      <c r="A324" s="14"/>
      <c r="B324" s="237"/>
      <c r="C324" s="238"/>
      <c r="D324" s="228" t="s">
        <v>194</v>
      </c>
      <c r="E324" s="239" t="s">
        <v>20</v>
      </c>
      <c r="F324" s="240" t="s">
        <v>600</v>
      </c>
      <c r="G324" s="238"/>
      <c r="H324" s="241">
        <v>59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7" t="s">
        <v>194</v>
      </c>
      <c r="AU324" s="247" t="s">
        <v>84</v>
      </c>
      <c r="AV324" s="14" t="s">
        <v>84</v>
      </c>
      <c r="AW324" s="14" t="s">
        <v>196</v>
      </c>
      <c r="AX324" s="14" t="s">
        <v>75</v>
      </c>
      <c r="AY324" s="247" t="s">
        <v>138</v>
      </c>
    </row>
    <row r="325" s="14" customFormat="1">
      <c r="A325" s="14"/>
      <c r="B325" s="237"/>
      <c r="C325" s="238"/>
      <c r="D325" s="228" t="s">
        <v>194</v>
      </c>
      <c r="E325" s="239" t="s">
        <v>20</v>
      </c>
      <c r="F325" s="240" t="s">
        <v>601</v>
      </c>
      <c r="G325" s="238"/>
      <c r="H325" s="241">
        <v>60.18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7" t="s">
        <v>194</v>
      </c>
      <c r="AU325" s="247" t="s">
        <v>84</v>
      </c>
      <c r="AV325" s="14" t="s">
        <v>84</v>
      </c>
      <c r="AW325" s="14" t="s">
        <v>196</v>
      </c>
      <c r="AX325" s="14" t="s">
        <v>22</v>
      </c>
      <c r="AY325" s="247" t="s">
        <v>138</v>
      </c>
    </row>
    <row r="326" s="2" customFormat="1" ht="16.5" customHeight="1">
      <c r="A326" s="38"/>
      <c r="B326" s="39"/>
      <c r="C326" s="259" t="s">
        <v>7</v>
      </c>
      <c r="D326" s="259" t="s">
        <v>284</v>
      </c>
      <c r="E326" s="260" t="s">
        <v>602</v>
      </c>
      <c r="F326" s="261" t="s">
        <v>603</v>
      </c>
      <c r="G326" s="262" t="s">
        <v>371</v>
      </c>
      <c r="H326" s="263">
        <v>12.24</v>
      </c>
      <c r="I326" s="264"/>
      <c r="J326" s="265">
        <f>ROUND(I326*H326,2)</f>
        <v>0</v>
      </c>
      <c r="K326" s="261" t="s">
        <v>20</v>
      </c>
      <c r="L326" s="266"/>
      <c r="M326" s="267" t="s">
        <v>20</v>
      </c>
      <c r="N326" s="268" t="s">
        <v>46</v>
      </c>
      <c r="O326" s="84"/>
      <c r="P326" s="205">
        <f>O326*H326</f>
        <v>0</v>
      </c>
      <c r="Q326" s="205">
        <v>0.085999999999999993</v>
      </c>
      <c r="R326" s="205">
        <f>Q326*H326</f>
        <v>1.05264</v>
      </c>
      <c r="S326" s="205">
        <v>0</v>
      </c>
      <c r="T326" s="20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07" t="s">
        <v>221</v>
      </c>
      <c r="AT326" s="207" t="s">
        <v>284</v>
      </c>
      <c r="AU326" s="207" t="s">
        <v>84</v>
      </c>
      <c r="AY326" s="17" t="s">
        <v>138</v>
      </c>
      <c r="BE326" s="208">
        <f>IF(N326="základní",J326,0)</f>
        <v>0</v>
      </c>
      <c r="BF326" s="208">
        <f>IF(N326="snížená",J326,0)</f>
        <v>0</v>
      </c>
      <c r="BG326" s="208">
        <f>IF(N326="zákl. přenesená",J326,0)</f>
        <v>0</v>
      </c>
      <c r="BH326" s="208">
        <f>IF(N326="sníž. přenesená",J326,0)</f>
        <v>0</v>
      </c>
      <c r="BI326" s="208">
        <f>IF(N326="nulová",J326,0)</f>
        <v>0</v>
      </c>
      <c r="BJ326" s="17" t="s">
        <v>22</v>
      </c>
      <c r="BK326" s="208">
        <f>ROUND(I326*H326,2)</f>
        <v>0</v>
      </c>
      <c r="BL326" s="17" t="s">
        <v>157</v>
      </c>
      <c r="BM326" s="207" t="s">
        <v>604</v>
      </c>
    </row>
    <row r="327" s="14" customFormat="1">
      <c r="A327" s="14"/>
      <c r="B327" s="237"/>
      <c r="C327" s="238"/>
      <c r="D327" s="228" t="s">
        <v>194</v>
      </c>
      <c r="E327" s="239" t="s">
        <v>20</v>
      </c>
      <c r="F327" s="240" t="s">
        <v>605</v>
      </c>
      <c r="G327" s="238"/>
      <c r="H327" s="241">
        <v>12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7" t="s">
        <v>194</v>
      </c>
      <c r="AU327" s="247" t="s">
        <v>84</v>
      </c>
      <c r="AV327" s="14" t="s">
        <v>84</v>
      </c>
      <c r="AW327" s="14" t="s">
        <v>196</v>
      </c>
      <c r="AX327" s="14" t="s">
        <v>75</v>
      </c>
      <c r="AY327" s="247" t="s">
        <v>138</v>
      </c>
    </row>
    <row r="328" s="14" customFormat="1">
      <c r="A328" s="14"/>
      <c r="B328" s="237"/>
      <c r="C328" s="238"/>
      <c r="D328" s="228" t="s">
        <v>194</v>
      </c>
      <c r="E328" s="239" t="s">
        <v>20</v>
      </c>
      <c r="F328" s="240" t="s">
        <v>606</v>
      </c>
      <c r="G328" s="238"/>
      <c r="H328" s="241">
        <v>12.24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194</v>
      </c>
      <c r="AU328" s="247" t="s">
        <v>84</v>
      </c>
      <c r="AV328" s="14" t="s">
        <v>84</v>
      </c>
      <c r="AW328" s="14" t="s">
        <v>196</v>
      </c>
      <c r="AX328" s="14" t="s">
        <v>22</v>
      </c>
      <c r="AY328" s="247" t="s">
        <v>138</v>
      </c>
    </row>
    <row r="329" s="2" customFormat="1" ht="44.25" customHeight="1">
      <c r="A329" s="38"/>
      <c r="B329" s="39"/>
      <c r="C329" s="196" t="s">
        <v>308</v>
      </c>
      <c r="D329" s="196" t="s">
        <v>139</v>
      </c>
      <c r="E329" s="197" t="s">
        <v>607</v>
      </c>
      <c r="F329" s="198" t="s">
        <v>608</v>
      </c>
      <c r="G329" s="199" t="s">
        <v>177</v>
      </c>
      <c r="H329" s="200">
        <v>18</v>
      </c>
      <c r="I329" s="201"/>
      <c r="J329" s="202">
        <f>ROUND(I329*H329,2)</f>
        <v>0</v>
      </c>
      <c r="K329" s="198" t="s">
        <v>143</v>
      </c>
      <c r="L329" s="44"/>
      <c r="M329" s="203" t="s">
        <v>20</v>
      </c>
      <c r="N329" s="204" t="s">
        <v>46</v>
      </c>
      <c r="O329" s="84"/>
      <c r="P329" s="205">
        <f>O329*H329</f>
        <v>0</v>
      </c>
      <c r="Q329" s="205">
        <v>0.17488999999999999</v>
      </c>
      <c r="R329" s="205">
        <f>Q329*H329</f>
        <v>3.1480199999999998</v>
      </c>
      <c r="S329" s="205">
        <v>0</v>
      </c>
      <c r="T329" s="20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07" t="s">
        <v>157</v>
      </c>
      <c r="AT329" s="207" t="s">
        <v>139</v>
      </c>
      <c r="AU329" s="207" t="s">
        <v>84</v>
      </c>
      <c r="AY329" s="17" t="s">
        <v>138</v>
      </c>
      <c r="BE329" s="208">
        <f>IF(N329="základní",J329,0)</f>
        <v>0</v>
      </c>
      <c r="BF329" s="208">
        <f>IF(N329="snížená",J329,0)</f>
        <v>0</v>
      </c>
      <c r="BG329" s="208">
        <f>IF(N329="zákl. přenesená",J329,0)</f>
        <v>0</v>
      </c>
      <c r="BH329" s="208">
        <f>IF(N329="sníž. přenesená",J329,0)</f>
        <v>0</v>
      </c>
      <c r="BI329" s="208">
        <f>IF(N329="nulová",J329,0)</f>
        <v>0</v>
      </c>
      <c r="BJ329" s="17" t="s">
        <v>22</v>
      </c>
      <c r="BK329" s="208">
        <f>ROUND(I329*H329,2)</f>
        <v>0</v>
      </c>
      <c r="BL329" s="17" t="s">
        <v>157</v>
      </c>
      <c r="BM329" s="207" t="s">
        <v>609</v>
      </c>
    </row>
    <row r="330" s="2" customFormat="1">
      <c r="A330" s="38"/>
      <c r="B330" s="39"/>
      <c r="C330" s="40"/>
      <c r="D330" s="209" t="s">
        <v>146</v>
      </c>
      <c r="E330" s="40"/>
      <c r="F330" s="210" t="s">
        <v>610</v>
      </c>
      <c r="G330" s="40"/>
      <c r="H330" s="40"/>
      <c r="I330" s="211"/>
      <c r="J330" s="40"/>
      <c r="K330" s="40"/>
      <c r="L330" s="44"/>
      <c r="M330" s="212"/>
      <c r="N330" s="213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146</v>
      </c>
      <c r="AU330" s="17" t="s">
        <v>84</v>
      </c>
    </row>
    <row r="331" s="13" customFormat="1">
      <c r="A331" s="13"/>
      <c r="B331" s="226"/>
      <c r="C331" s="227"/>
      <c r="D331" s="228" t="s">
        <v>194</v>
      </c>
      <c r="E331" s="229" t="s">
        <v>20</v>
      </c>
      <c r="F331" s="230" t="s">
        <v>460</v>
      </c>
      <c r="G331" s="227"/>
      <c r="H331" s="229" t="s">
        <v>20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194</v>
      </c>
      <c r="AU331" s="236" t="s">
        <v>84</v>
      </c>
      <c r="AV331" s="13" t="s">
        <v>22</v>
      </c>
      <c r="AW331" s="13" t="s">
        <v>196</v>
      </c>
      <c r="AX331" s="13" t="s">
        <v>75</v>
      </c>
      <c r="AY331" s="236" t="s">
        <v>138</v>
      </c>
    </row>
    <row r="332" s="14" customFormat="1">
      <c r="A332" s="14"/>
      <c r="B332" s="237"/>
      <c r="C332" s="238"/>
      <c r="D332" s="228" t="s">
        <v>194</v>
      </c>
      <c r="E332" s="239" t="s">
        <v>20</v>
      </c>
      <c r="F332" s="240" t="s">
        <v>611</v>
      </c>
      <c r="G332" s="238"/>
      <c r="H332" s="241">
        <v>18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194</v>
      </c>
      <c r="AU332" s="247" t="s">
        <v>84</v>
      </c>
      <c r="AV332" s="14" t="s">
        <v>84</v>
      </c>
      <c r="AW332" s="14" t="s">
        <v>196</v>
      </c>
      <c r="AX332" s="14" t="s">
        <v>22</v>
      </c>
      <c r="AY332" s="247" t="s">
        <v>138</v>
      </c>
    </row>
    <row r="333" s="2" customFormat="1" ht="24.15" customHeight="1">
      <c r="A333" s="38"/>
      <c r="B333" s="39"/>
      <c r="C333" s="259" t="s">
        <v>313</v>
      </c>
      <c r="D333" s="259" t="s">
        <v>284</v>
      </c>
      <c r="E333" s="260" t="s">
        <v>612</v>
      </c>
      <c r="F333" s="261" t="s">
        <v>613</v>
      </c>
      <c r="G333" s="262" t="s">
        <v>177</v>
      </c>
      <c r="H333" s="263">
        <v>12.24</v>
      </c>
      <c r="I333" s="264"/>
      <c r="J333" s="265">
        <f>ROUND(I333*H333,2)</f>
        <v>0</v>
      </c>
      <c r="K333" s="261" t="s">
        <v>143</v>
      </c>
      <c r="L333" s="266"/>
      <c r="M333" s="267" t="s">
        <v>20</v>
      </c>
      <c r="N333" s="268" t="s">
        <v>46</v>
      </c>
      <c r="O333" s="84"/>
      <c r="P333" s="205">
        <f>O333*H333</f>
        <v>0</v>
      </c>
      <c r="Q333" s="205">
        <v>0.0035000000000000001</v>
      </c>
      <c r="R333" s="205">
        <f>Q333*H333</f>
        <v>0.042840000000000003</v>
      </c>
      <c r="S333" s="205">
        <v>0</v>
      </c>
      <c r="T333" s="20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07" t="s">
        <v>221</v>
      </c>
      <c r="AT333" s="207" t="s">
        <v>284</v>
      </c>
      <c r="AU333" s="207" t="s">
        <v>84</v>
      </c>
      <c r="AY333" s="17" t="s">
        <v>138</v>
      </c>
      <c r="BE333" s="208">
        <f>IF(N333="základní",J333,0)</f>
        <v>0</v>
      </c>
      <c r="BF333" s="208">
        <f>IF(N333="snížená",J333,0)</f>
        <v>0</v>
      </c>
      <c r="BG333" s="208">
        <f>IF(N333="zákl. přenesená",J333,0)</f>
        <v>0</v>
      </c>
      <c r="BH333" s="208">
        <f>IF(N333="sníž. přenesená",J333,0)</f>
        <v>0</v>
      </c>
      <c r="BI333" s="208">
        <f>IF(N333="nulová",J333,0)</f>
        <v>0</v>
      </c>
      <c r="BJ333" s="17" t="s">
        <v>22</v>
      </c>
      <c r="BK333" s="208">
        <f>ROUND(I333*H333,2)</f>
        <v>0</v>
      </c>
      <c r="BL333" s="17" t="s">
        <v>157</v>
      </c>
      <c r="BM333" s="207" t="s">
        <v>614</v>
      </c>
    </row>
    <row r="334" s="14" customFormat="1">
      <c r="A334" s="14"/>
      <c r="B334" s="237"/>
      <c r="C334" s="238"/>
      <c r="D334" s="228" t="s">
        <v>194</v>
      </c>
      <c r="E334" s="239" t="s">
        <v>20</v>
      </c>
      <c r="F334" s="240" t="s">
        <v>606</v>
      </c>
      <c r="G334" s="238"/>
      <c r="H334" s="241">
        <v>12.24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194</v>
      </c>
      <c r="AU334" s="247" t="s">
        <v>84</v>
      </c>
      <c r="AV334" s="14" t="s">
        <v>84</v>
      </c>
      <c r="AW334" s="14" t="s">
        <v>196</v>
      </c>
      <c r="AX334" s="14" t="s">
        <v>22</v>
      </c>
      <c r="AY334" s="247" t="s">
        <v>138</v>
      </c>
    </row>
    <row r="335" s="2" customFormat="1" ht="24.15" customHeight="1">
      <c r="A335" s="38"/>
      <c r="B335" s="39"/>
      <c r="C335" s="259" t="s">
        <v>318</v>
      </c>
      <c r="D335" s="259" t="s">
        <v>284</v>
      </c>
      <c r="E335" s="260" t="s">
        <v>615</v>
      </c>
      <c r="F335" s="261" t="s">
        <v>616</v>
      </c>
      <c r="G335" s="262" t="s">
        <v>177</v>
      </c>
      <c r="H335" s="263">
        <v>6.1200000000000001</v>
      </c>
      <c r="I335" s="264"/>
      <c r="J335" s="265">
        <f>ROUND(I335*H335,2)</f>
        <v>0</v>
      </c>
      <c r="K335" s="261" t="s">
        <v>143</v>
      </c>
      <c r="L335" s="266"/>
      <c r="M335" s="267" t="s">
        <v>20</v>
      </c>
      <c r="N335" s="268" t="s">
        <v>46</v>
      </c>
      <c r="O335" s="84"/>
      <c r="P335" s="205">
        <f>O335*H335</f>
        <v>0</v>
      </c>
      <c r="Q335" s="205">
        <v>0.0027000000000000001</v>
      </c>
      <c r="R335" s="205">
        <f>Q335*H335</f>
        <v>0.016524</v>
      </c>
      <c r="S335" s="205">
        <v>0</v>
      </c>
      <c r="T335" s="20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07" t="s">
        <v>221</v>
      </c>
      <c r="AT335" s="207" t="s">
        <v>284</v>
      </c>
      <c r="AU335" s="207" t="s">
        <v>84</v>
      </c>
      <c r="AY335" s="17" t="s">
        <v>138</v>
      </c>
      <c r="BE335" s="208">
        <f>IF(N335="základní",J335,0)</f>
        <v>0</v>
      </c>
      <c r="BF335" s="208">
        <f>IF(N335="snížená",J335,0)</f>
        <v>0</v>
      </c>
      <c r="BG335" s="208">
        <f>IF(N335="zákl. přenesená",J335,0)</f>
        <v>0</v>
      </c>
      <c r="BH335" s="208">
        <f>IF(N335="sníž. přenesená",J335,0)</f>
        <v>0</v>
      </c>
      <c r="BI335" s="208">
        <f>IF(N335="nulová",J335,0)</f>
        <v>0</v>
      </c>
      <c r="BJ335" s="17" t="s">
        <v>22</v>
      </c>
      <c r="BK335" s="208">
        <f>ROUND(I335*H335,2)</f>
        <v>0</v>
      </c>
      <c r="BL335" s="17" t="s">
        <v>157</v>
      </c>
      <c r="BM335" s="207" t="s">
        <v>617</v>
      </c>
    </row>
    <row r="336" s="14" customFormat="1">
      <c r="A336" s="14"/>
      <c r="B336" s="237"/>
      <c r="C336" s="238"/>
      <c r="D336" s="228" t="s">
        <v>194</v>
      </c>
      <c r="E336" s="239" t="s">
        <v>20</v>
      </c>
      <c r="F336" s="240" t="s">
        <v>618</v>
      </c>
      <c r="G336" s="238"/>
      <c r="H336" s="241">
        <v>6.1200000000000001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194</v>
      </c>
      <c r="AU336" s="247" t="s">
        <v>84</v>
      </c>
      <c r="AV336" s="14" t="s">
        <v>84</v>
      </c>
      <c r="AW336" s="14" t="s">
        <v>196</v>
      </c>
      <c r="AX336" s="14" t="s">
        <v>22</v>
      </c>
      <c r="AY336" s="247" t="s">
        <v>138</v>
      </c>
    </row>
    <row r="337" s="2" customFormat="1" ht="44.25" customHeight="1">
      <c r="A337" s="38"/>
      <c r="B337" s="39"/>
      <c r="C337" s="196" t="s">
        <v>323</v>
      </c>
      <c r="D337" s="196" t="s">
        <v>139</v>
      </c>
      <c r="E337" s="197" t="s">
        <v>619</v>
      </c>
      <c r="F337" s="198" t="s">
        <v>620</v>
      </c>
      <c r="G337" s="199" t="s">
        <v>177</v>
      </c>
      <c r="H337" s="200">
        <v>4</v>
      </c>
      <c r="I337" s="201"/>
      <c r="J337" s="202">
        <f>ROUND(I337*H337,2)</f>
        <v>0</v>
      </c>
      <c r="K337" s="198" t="s">
        <v>20</v>
      </c>
      <c r="L337" s="44"/>
      <c r="M337" s="203" t="s">
        <v>20</v>
      </c>
      <c r="N337" s="204" t="s">
        <v>46</v>
      </c>
      <c r="O337" s="84"/>
      <c r="P337" s="205">
        <f>O337*H337</f>
        <v>0</v>
      </c>
      <c r="Q337" s="205">
        <v>0.17488999999999999</v>
      </c>
      <c r="R337" s="205">
        <f>Q337*H337</f>
        <v>0.69955999999999996</v>
      </c>
      <c r="S337" s="205">
        <v>0</v>
      </c>
      <c r="T337" s="20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07" t="s">
        <v>157</v>
      </c>
      <c r="AT337" s="207" t="s">
        <v>139</v>
      </c>
      <c r="AU337" s="207" t="s">
        <v>84</v>
      </c>
      <c r="AY337" s="17" t="s">
        <v>138</v>
      </c>
      <c r="BE337" s="208">
        <f>IF(N337="základní",J337,0)</f>
        <v>0</v>
      </c>
      <c r="BF337" s="208">
        <f>IF(N337="snížená",J337,0)</f>
        <v>0</v>
      </c>
      <c r="BG337" s="208">
        <f>IF(N337="zákl. přenesená",J337,0)</f>
        <v>0</v>
      </c>
      <c r="BH337" s="208">
        <f>IF(N337="sníž. přenesená",J337,0)</f>
        <v>0</v>
      </c>
      <c r="BI337" s="208">
        <f>IF(N337="nulová",J337,0)</f>
        <v>0</v>
      </c>
      <c r="BJ337" s="17" t="s">
        <v>22</v>
      </c>
      <c r="BK337" s="208">
        <f>ROUND(I337*H337,2)</f>
        <v>0</v>
      </c>
      <c r="BL337" s="17" t="s">
        <v>157</v>
      </c>
      <c r="BM337" s="207" t="s">
        <v>621</v>
      </c>
    </row>
    <row r="338" s="13" customFormat="1">
      <c r="A338" s="13"/>
      <c r="B338" s="226"/>
      <c r="C338" s="227"/>
      <c r="D338" s="228" t="s">
        <v>194</v>
      </c>
      <c r="E338" s="229" t="s">
        <v>20</v>
      </c>
      <c r="F338" s="230" t="s">
        <v>458</v>
      </c>
      <c r="G338" s="227"/>
      <c r="H338" s="229" t="s">
        <v>20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194</v>
      </c>
      <c r="AU338" s="236" t="s">
        <v>84</v>
      </c>
      <c r="AV338" s="13" t="s">
        <v>22</v>
      </c>
      <c r="AW338" s="13" t="s">
        <v>196</v>
      </c>
      <c r="AX338" s="13" t="s">
        <v>75</v>
      </c>
      <c r="AY338" s="236" t="s">
        <v>138</v>
      </c>
    </row>
    <row r="339" s="14" customFormat="1">
      <c r="A339" s="14"/>
      <c r="B339" s="237"/>
      <c r="C339" s="238"/>
      <c r="D339" s="228" t="s">
        <v>194</v>
      </c>
      <c r="E339" s="239" t="s">
        <v>20</v>
      </c>
      <c r="F339" s="240" t="s">
        <v>157</v>
      </c>
      <c r="G339" s="238"/>
      <c r="H339" s="241">
        <v>4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7" t="s">
        <v>194</v>
      </c>
      <c r="AU339" s="247" t="s">
        <v>84</v>
      </c>
      <c r="AV339" s="14" t="s">
        <v>84</v>
      </c>
      <c r="AW339" s="14" t="s">
        <v>196</v>
      </c>
      <c r="AX339" s="14" t="s">
        <v>22</v>
      </c>
      <c r="AY339" s="247" t="s">
        <v>138</v>
      </c>
    </row>
    <row r="340" s="2" customFormat="1" ht="16.5" customHeight="1">
      <c r="A340" s="38"/>
      <c r="B340" s="39"/>
      <c r="C340" s="259" t="s">
        <v>325</v>
      </c>
      <c r="D340" s="259" t="s">
        <v>284</v>
      </c>
      <c r="E340" s="260" t="s">
        <v>622</v>
      </c>
      <c r="F340" s="261" t="s">
        <v>623</v>
      </c>
      <c r="G340" s="262" t="s">
        <v>177</v>
      </c>
      <c r="H340" s="263">
        <v>4</v>
      </c>
      <c r="I340" s="264"/>
      <c r="J340" s="265">
        <f>ROUND(I340*H340,2)</f>
        <v>0</v>
      </c>
      <c r="K340" s="261" t="s">
        <v>20</v>
      </c>
      <c r="L340" s="266"/>
      <c r="M340" s="267" t="s">
        <v>20</v>
      </c>
      <c r="N340" s="268" t="s">
        <v>46</v>
      </c>
      <c r="O340" s="84"/>
      <c r="P340" s="205">
        <f>O340*H340</f>
        <v>0</v>
      </c>
      <c r="Q340" s="205">
        <v>0</v>
      </c>
      <c r="R340" s="205">
        <f>Q340*H340</f>
        <v>0</v>
      </c>
      <c r="S340" s="205">
        <v>0</v>
      </c>
      <c r="T340" s="20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07" t="s">
        <v>221</v>
      </c>
      <c r="AT340" s="207" t="s">
        <v>284</v>
      </c>
      <c r="AU340" s="207" t="s">
        <v>84</v>
      </c>
      <c r="AY340" s="17" t="s">
        <v>138</v>
      </c>
      <c r="BE340" s="208">
        <f>IF(N340="základní",J340,0)</f>
        <v>0</v>
      </c>
      <c r="BF340" s="208">
        <f>IF(N340="snížená",J340,0)</f>
        <v>0</v>
      </c>
      <c r="BG340" s="208">
        <f>IF(N340="zákl. přenesená",J340,0)</f>
        <v>0</v>
      </c>
      <c r="BH340" s="208">
        <f>IF(N340="sníž. přenesená",J340,0)</f>
        <v>0</v>
      </c>
      <c r="BI340" s="208">
        <f>IF(N340="nulová",J340,0)</f>
        <v>0</v>
      </c>
      <c r="BJ340" s="17" t="s">
        <v>22</v>
      </c>
      <c r="BK340" s="208">
        <f>ROUND(I340*H340,2)</f>
        <v>0</v>
      </c>
      <c r="BL340" s="17" t="s">
        <v>157</v>
      </c>
      <c r="BM340" s="207" t="s">
        <v>624</v>
      </c>
    </row>
    <row r="341" s="2" customFormat="1" ht="24.15" customHeight="1">
      <c r="A341" s="38"/>
      <c r="B341" s="39"/>
      <c r="C341" s="196" t="s">
        <v>332</v>
      </c>
      <c r="D341" s="196" t="s">
        <v>139</v>
      </c>
      <c r="E341" s="197" t="s">
        <v>625</v>
      </c>
      <c r="F341" s="198" t="s">
        <v>626</v>
      </c>
      <c r="G341" s="199" t="s">
        <v>177</v>
      </c>
      <c r="H341" s="200">
        <v>2</v>
      </c>
      <c r="I341" s="201"/>
      <c r="J341" s="202">
        <f>ROUND(I341*H341,2)</f>
        <v>0</v>
      </c>
      <c r="K341" s="198" t="s">
        <v>143</v>
      </c>
      <c r="L341" s="44"/>
      <c r="M341" s="203" t="s">
        <v>20</v>
      </c>
      <c r="N341" s="204" t="s">
        <v>46</v>
      </c>
      <c r="O341" s="84"/>
      <c r="P341" s="205">
        <f>O341*H341</f>
        <v>0</v>
      </c>
      <c r="Q341" s="205">
        <v>0</v>
      </c>
      <c r="R341" s="205">
        <f>Q341*H341</f>
        <v>0</v>
      </c>
      <c r="S341" s="205">
        <v>0</v>
      </c>
      <c r="T341" s="20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07" t="s">
        <v>157</v>
      </c>
      <c r="AT341" s="207" t="s">
        <v>139</v>
      </c>
      <c r="AU341" s="207" t="s">
        <v>84</v>
      </c>
      <c r="AY341" s="17" t="s">
        <v>138</v>
      </c>
      <c r="BE341" s="208">
        <f>IF(N341="základní",J341,0)</f>
        <v>0</v>
      </c>
      <c r="BF341" s="208">
        <f>IF(N341="snížená",J341,0)</f>
        <v>0</v>
      </c>
      <c r="BG341" s="208">
        <f>IF(N341="zákl. přenesená",J341,0)</f>
        <v>0</v>
      </c>
      <c r="BH341" s="208">
        <f>IF(N341="sníž. přenesená",J341,0)</f>
        <v>0</v>
      </c>
      <c r="BI341" s="208">
        <f>IF(N341="nulová",J341,0)</f>
        <v>0</v>
      </c>
      <c r="BJ341" s="17" t="s">
        <v>22</v>
      </c>
      <c r="BK341" s="208">
        <f>ROUND(I341*H341,2)</f>
        <v>0</v>
      </c>
      <c r="BL341" s="17" t="s">
        <v>157</v>
      </c>
      <c r="BM341" s="207" t="s">
        <v>627</v>
      </c>
    </row>
    <row r="342" s="2" customFormat="1">
      <c r="A342" s="38"/>
      <c r="B342" s="39"/>
      <c r="C342" s="40"/>
      <c r="D342" s="209" t="s">
        <v>146</v>
      </c>
      <c r="E342" s="40"/>
      <c r="F342" s="210" t="s">
        <v>628</v>
      </c>
      <c r="G342" s="40"/>
      <c r="H342" s="40"/>
      <c r="I342" s="211"/>
      <c r="J342" s="40"/>
      <c r="K342" s="40"/>
      <c r="L342" s="44"/>
      <c r="M342" s="212"/>
      <c r="N342" s="213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146</v>
      </c>
      <c r="AU342" s="17" t="s">
        <v>84</v>
      </c>
    </row>
    <row r="343" s="2" customFormat="1" ht="24.15" customHeight="1">
      <c r="A343" s="38"/>
      <c r="B343" s="39"/>
      <c r="C343" s="259" t="s">
        <v>339</v>
      </c>
      <c r="D343" s="259" t="s">
        <v>284</v>
      </c>
      <c r="E343" s="260" t="s">
        <v>629</v>
      </c>
      <c r="F343" s="261" t="s">
        <v>630</v>
      </c>
      <c r="G343" s="262" t="s">
        <v>371</v>
      </c>
      <c r="H343" s="263">
        <v>2</v>
      </c>
      <c r="I343" s="264"/>
      <c r="J343" s="265">
        <f>ROUND(I343*H343,2)</f>
        <v>0</v>
      </c>
      <c r="K343" s="261" t="s">
        <v>20</v>
      </c>
      <c r="L343" s="266"/>
      <c r="M343" s="267" t="s">
        <v>20</v>
      </c>
      <c r="N343" s="268" t="s">
        <v>46</v>
      </c>
      <c r="O343" s="84"/>
      <c r="P343" s="205">
        <f>O343*H343</f>
        <v>0</v>
      </c>
      <c r="Q343" s="205">
        <v>0</v>
      </c>
      <c r="R343" s="205">
        <f>Q343*H343</f>
        <v>0</v>
      </c>
      <c r="S343" s="205">
        <v>0</v>
      </c>
      <c r="T343" s="20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07" t="s">
        <v>221</v>
      </c>
      <c r="AT343" s="207" t="s">
        <v>284</v>
      </c>
      <c r="AU343" s="207" t="s">
        <v>84</v>
      </c>
      <c r="AY343" s="17" t="s">
        <v>138</v>
      </c>
      <c r="BE343" s="208">
        <f>IF(N343="základní",J343,0)</f>
        <v>0</v>
      </c>
      <c r="BF343" s="208">
        <f>IF(N343="snížená",J343,0)</f>
        <v>0</v>
      </c>
      <c r="BG343" s="208">
        <f>IF(N343="zákl. přenesená",J343,0)</f>
        <v>0</v>
      </c>
      <c r="BH343" s="208">
        <f>IF(N343="sníž. přenesená",J343,0)</f>
        <v>0</v>
      </c>
      <c r="BI343" s="208">
        <f>IF(N343="nulová",J343,0)</f>
        <v>0</v>
      </c>
      <c r="BJ343" s="17" t="s">
        <v>22</v>
      </c>
      <c r="BK343" s="208">
        <f>ROUND(I343*H343,2)</f>
        <v>0</v>
      </c>
      <c r="BL343" s="17" t="s">
        <v>157</v>
      </c>
      <c r="BM343" s="207" t="s">
        <v>631</v>
      </c>
    </row>
    <row r="344" s="2" customFormat="1" ht="24.15" customHeight="1">
      <c r="A344" s="38"/>
      <c r="B344" s="39"/>
      <c r="C344" s="196" t="s">
        <v>345</v>
      </c>
      <c r="D344" s="196" t="s">
        <v>139</v>
      </c>
      <c r="E344" s="197" t="s">
        <v>632</v>
      </c>
      <c r="F344" s="198" t="s">
        <v>633</v>
      </c>
      <c r="G344" s="199" t="s">
        <v>177</v>
      </c>
      <c r="H344" s="200">
        <v>1</v>
      </c>
      <c r="I344" s="201"/>
      <c r="J344" s="202">
        <f>ROUND(I344*H344,2)</f>
        <v>0</v>
      </c>
      <c r="K344" s="198" t="s">
        <v>143</v>
      </c>
      <c r="L344" s="44"/>
      <c r="M344" s="203" t="s">
        <v>20</v>
      </c>
      <c r="N344" s="204" t="s">
        <v>46</v>
      </c>
      <c r="O344" s="84"/>
      <c r="P344" s="205">
        <f>O344*H344</f>
        <v>0</v>
      </c>
      <c r="Q344" s="205">
        <v>0</v>
      </c>
      <c r="R344" s="205">
        <f>Q344*H344</f>
        <v>0</v>
      </c>
      <c r="S344" s="205">
        <v>0</v>
      </c>
      <c r="T344" s="20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07" t="s">
        <v>157</v>
      </c>
      <c r="AT344" s="207" t="s">
        <v>139</v>
      </c>
      <c r="AU344" s="207" t="s">
        <v>84</v>
      </c>
      <c r="AY344" s="17" t="s">
        <v>138</v>
      </c>
      <c r="BE344" s="208">
        <f>IF(N344="základní",J344,0)</f>
        <v>0</v>
      </c>
      <c r="BF344" s="208">
        <f>IF(N344="snížená",J344,0)</f>
        <v>0</v>
      </c>
      <c r="BG344" s="208">
        <f>IF(N344="zákl. přenesená",J344,0)</f>
        <v>0</v>
      </c>
      <c r="BH344" s="208">
        <f>IF(N344="sníž. přenesená",J344,0)</f>
        <v>0</v>
      </c>
      <c r="BI344" s="208">
        <f>IF(N344="nulová",J344,0)</f>
        <v>0</v>
      </c>
      <c r="BJ344" s="17" t="s">
        <v>22</v>
      </c>
      <c r="BK344" s="208">
        <f>ROUND(I344*H344,2)</f>
        <v>0</v>
      </c>
      <c r="BL344" s="17" t="s">
        <v>157</v>
      </c>
      <c r="BM344" s="207" t="s">
        <v>634</v>
      </c>
    </row>
    <row r="345" s="2" customFormat="1">
      <c r="A345" s="38"/>
      <c r="B345" s="39"/>
      <c r="C345" s="40"/>
      <c r="D345" s="209" t="s">
        <v>146</v>
      </c>
      <c r="E345" s="40"/>
      <c r="F345" s="210" t="s">
        <v>635</v>
      </c>
      <c r="G345" s="40"/>
      <c r="H345" s="40"/>
      <c r="I345" s="211"/>
      <c r="J345" s="40"/>
      <c r="K345" s="40"/>
      <c r="L345" s="44"/>
      <c r="M345" s="212"/>
      <c r="N345" s="213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146</v>
      </c>
      <c r="AU345" s="17" t="s">
        <v>84</v>
      </c>
    </row>
    <row r="346" s="2" customFormat="1" ht="24.15" customHeight="1">
      <c r="A346" s="38"/>
      <c r="B346" s="39"/>
      <c r="C346" s="259" t="s">
        <v>353</v>
      </c>
      <c r="D346" s="259" t="s">
        <v>284</v>
      </c>
      <c r="E346" s="260" t="s">
        <v>636</v>
      </c>
      <c r="F346" s="261" t="s">
        <v>637</v>
      </c>
      <c r="G346" s="262" t="s">
        <v>638</v>
      </c>
      <c r="H346" s="263">
        <v>1</v>
      </c>
      <c r="I346" s="264"/>
      <c r="J346" s="265">
        <f>ROUND(I346*H346,2)</f>
        <v>0</v>
      </c>
      <c r="K346" s="261" t="s">
        <v>20</v>
      </c>
      <c r="L346" s="266"/>
      <c r="M346" s="267" t="s">
        <v>20</v>
      </c>
      <c r="N346" s="268" t="s">
        <v>46</v>
      </c>
      <c r="O346" s="84"/>
      <c r="P346" s="205">
        <f>O346*H346</f>
        <v>0</v>
      </c>
      <c r="Q346" s="205">
        <v>0</v>
      </c>
      <c r="R346" s="205">
        <f>Q346*H346</f>
        <v>0</v>
      </c>
      <c r="S346" s="205">
        <v>0</v>
      </c>
      <c r="T346" s="20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07" t="s">
        <v>221</v>
      </c>
      <c r="AT346" s="207" t="s">
        <v>284</v>
      </c>
      <c r="AU346" s="207" t="s">
        <v>84</v>
      </c>
      <c r="AY346" s="17" t="s">
        <v>138</v>
      </c>
      <c r="BE346" s="208">
        <f>IF(N346="základní",J346,0)</f>
        <v>0</v>
      </c>
      <c r="BF346" s="208">
        <f>IF(N346="snížená",J346,0)</f>
        <v>0</v>
      </c>
      <c r="BG346" s="208">
        <f>IF(N346="zákl. přenesená",J346,0)</f>
        <v>0</v>
      </c>
      <c r="BH346" s="208">
        <f>IF(N346="sníž. přenesená",J346,0)</f>
        <v>0</v>
      </c>
      <c r="BI346" s="208">
        <f>IF(N346="nulová",J346,0)</f>
        <v>0</v>
      </c>
      <c r="BJ346" s="17" t="s">
        <v>22</v>
      </c>
      <c r="BK346" s="208">
        <f>ROUND(I346*H346,2)</f>
        <v>0</v>
      </c>
      <c r="BL346" s="17" t="s">
        <v>157</v>
      </c>
      <c r="BM346" s="207" t="s">
        <v>639</v>
      </c>
    </row>
    <row r="347" s="2" customFormat="1" ht="24.15" customHeight="1">
      <c r="A347" s="38"/>
      <c r="B347" s="39"/>
      <c r="C347" s="196" t="s">
        <v>358</v>
      </c>
      <c r="D347" s="196" t="s">
        <v>139</v>
      </c>
      <c r="E347" s="197" t="s">
        <v>640</v>
      </c>
      <c r="F347" s="198" t="s">
        <v>641</v>
      </c>
      <c r="G347" s="199" t="s">
        <v>348</v>
      </c>
      <c r="H347" s="200">
        <v>0.72799999999999998</v>
      </c>
      <c r="I347" s="201"/>
      <c r="J347" s="202">
        <f>ROUND(I347*H347,2)</f>
        <v>0</v>
      </c>
      <c r="K347" s="198" t="s">
        <v>143</v>
      </c>
      <c r="L347" s="44"/>
      <c r="M347" s="203" t="s">
        <v>20</v>
      </c>
      <c r="N347" s="204" t="s">
        <v>46</v>
      </c>
      <c r="O347" s="84"/>
      <c r="P347" s="205">
        <f>O347*H347</f>
        <v>0</v>
      </c>
      <c r="Q347" s="205">
        <v>0</v>
      </c>
      <c r="R347" s="205">
        <f>Q347*H347</f>
        <v>0</v>
      </c>
      <c r="S347" s="205">
        <v>0</v>
      </c>
      <c r="T347" s="20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07" t="s">
        <v>157</v>
      </c>
      <c r="AT347" s="207" t="s">
        <v>139</v>
      </c>
      <c r="AU347" s="207" t="s">
        <v>84</v>
      </c>
      <c r="AY347" s="17" t="s">
        <v>138</v>
      </c>
      <c r="BE347" s="208">
        <f>IF(N347="základní",J347,0)</f>
        <v>0</v>
      </c>
      <c r="BF347" s="208">
        <f>IF(N347="snížená",J347,0)</f>
        <v>0</v>
      </c>
      <c r="BG347" s="208">
        <f>IF(N347="zákl. přenesená",J347,0)</f>
        <v>0</v>
      </c>
      <c r="BH347" s="208">
        <f>IF(N347="sníž. přenesená",J347,0)</f>
        <v>0</v>
      </c>
      <c r="BI347" s="208">
        <f>IF(N347="nulová",J347,0)</f>
        <v>0</v>
      </c>
      <c r="BJ347" s="17" t="s">
        <v>22</v>
      </c>
      <c r="BK347" s="208">
        <f>ROUND(I347*H347,2)</f>
        <v>0</v>
      </c>
      <c r="BL347" s="17" t="s">
        <v>157</v>
      </c>
      <c r="BM347" s="207" t="s">
        <v>642</v>
      </c>
    </row>
    <row r="348" s="2" customFormat="1">
      <c r="A348" s="38"/>
      <c r="B348" s="39"/>
      <c r="C348" s="40"/>
      <c r="D348" s="209" t="s">
        <v>146</v>
      </c>
      <c r="E348" s="40"/>
      <c r="F348" s="210" t="s">
        <v>643</v>
      </c>
      <c r="G348" s="40"/>
      <c r="H348" s="40"/>
      <c r="I348" s="211"/>
      <c r="J348" s="40"/>
      <c r="K348" s="40"/>
      <c r="L348" s="44"/>
      <c r="M348" s="212"/>
      <c r="N348" s="213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146</v>
      </c>
      <c r="AU348" s="17" t="s">
        <v>84</v>
      </c>
    </row>
    <row r="349" s="2" customFormat="1" ht="21.75" customHeight="1">
      <c r="A349" s="38"/>
      <c r="B349" s="39"/>
      <c r="C349" s="259" t="s">
        <v>363</v>
      </c>
      <c r="D349" s="259" t="s">
        <v>284</v>
      </c>
      <c r="E349" s="260" t="s">
        <v>644</v>
      </c>
      <c r="F349" s="261" t="s">
        <v>645</v>
      </c>
      <c r="G349" s="262" t="s">
        <v>371</v>
      </c>
      <c r="H349" s="263">
        <v>1</v>
      </c>
      <c r="I349" s="264"/>
      <c r="J349" s="265">
        <f>ROUND(I349*H349,2)</f>
        <v>0</v>
      </c>
      <c r="K349" s="261" t="s">
        <v>20</v>
      </c>
      <c r="L349" s="266"/>
      <c r="M349" s="267" t="s">
        <v>20</v>
      </c>
      <c r="N349" s="268" t="s">
        <v>46</v>
      </c>
      <c r="O349" s="84"/>
      <c r="P349" s="205">
        <f>O349*H349</f>
        <v>0</v>
      </c>
      <c r="Q349" s="205">
        <v>0</v>
      </c>
      <c r="R349" s="205">
        <f>Q349*H349</f>
        <v>0</v>
      </c>
      <c r="S349" s="205">
        <v>0</v>
      </c>
      <c r="T349" s="20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07" t="s">
        <v>221</v>
      </c>
      <c r="AT349" s="207" t="s">
        <v>284</v>
      </c>
      <c r="AU349" s="207" t="s">
        <v>84</v>
      </c>
      <c r="AY349" s="17" t="s">
        <v>138</v>
      </c>
      <c r="BE349" s="208">
        <f>IF(N349="základní",J349,0)</f>
        <v>0</v>
      </c>
      <c r="BF349" s="208">
        <f>IF(N349="snížená",J349,0)</f>
        <v>0</v>
      </c>
      <c r="BG349" s="208">
        <f>IF(N349="zákl. přenesená",J349,0)</f>
        <v>0</v>
      </c>
      <c r="BH349" s="208">
        <f>IF(N349="sníž. přenesená",J349,0)</f>
        <v>0</v>
      </c>
      <c r="BI349" s="208">
        <f>IF(N349="nulová",J349,0)</f>
        <v>0</v>
      </c>
      <c r="BJ349" s="17" t="s">
        <v>22</v>
      </c>
      <c r="BK349" s="208">
        <f>ROUND(I349*H349,2)</f>
        <v>0</v>
      </c>
      <c r="BL349" s="17" t="s">
        <v>157</v>
      </c>
      <c r="BM349" s="207" t="s">
        <v>646</v>
      </c>
    </row>
    <row r="350" s="2" customFormat="1" ht="24.15" customHeight="1">
      <c r="A350" s="38"/>
      <c r="B350" s="39"/>
      <c r="C350" s="196" t="s">
        <v>368</v>
      </c>
      <c r="D350" s="196" t="s">
        <v>139</v>
      </c>
      <c r="E350" s="197" t="s">
        <v>647</v>
      </c>
      <c r="F350" s="198" t="s">
        <v>648</v>
      </c>
      <c r="G350" s="199" t="s">
        <v>348</v>
      </c>
      <c r="H350" s="200">
        <v>28.879999999999999</v>
      </c>
      <c r="I350" s="201"/>
      <c r="J350" s="202">
        <f>ROUND(I350*H350,2)</f>
        <v>0</v>
      </c>
      <c r="K350" s="198" t="s">
        <v>143</v>
      </c>
      <c r="L350" s="44"/>
      <c r="M350" s="203" t="s">
        <v>20</v>
      </c>
      <c r="N350" s="204" t="s">
        <v>46</v>
      </c>
      <c r="O350" s="84"/>
      <c r="P350" s="205">
        <f>O350*H350</f>
        <v>0</v>
      </c>
      <c r="Q350" s="205">
        <v>0</v>
      </c>
      <c r="R350" s="205">
        <f>Q350*H350</f>
        <v>0</v>
      </c>
      <c r="S350" s="205">
        <v>0</v>
      </c>
      <c r="T350" s="20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07" t="s">
        <v>157</v>
      </c>
      <c r="AT350" s="207" t="s">
        <v>139</v>
      </c>
      <c r="AU350" s="207" t="s">
        <v>84</v>
      </c>
      <c r="AY350" s="17" t="s">
        <v>138</v>
      </c>
      <c r="BE350" s="208">
        <f>IF(N350="základní",J350,0)</f>
        <v>0</v>
      </c>
      <c r="BF350" s="208">
        <f>IF(N350="snížená",J350,0)</f>
        <v>0</v>
      </c>
      <c r="BG350" s="208">
        <f>IF(N350="zákl. přenesená",J350,0)</f>
        <v>0</v>
      </c>
      <c r="BH350" s="208">
        <f>IF(N350="sníž. přenesená",J350,0)</f>
        <v>0</v>
      </c>
      <c r="BI350" s="208">
        <f>IF(N350="nulová",J350,0)</f>
        <v>0</v>
      </c>
      <c r="BJ350" s="17" t="s">
        <v>22</v>
      </c>
      <c r="BK350" s="208">
        <f>ROUND(I350*H350,2)</f>
        <v>0</v>
      </c>
      <c r="BL350" s="17" t="s">
        <v>157</v>
      </c>
      <c r="BM350" s="207" t="s">
        <v>649</v>
      </c>
    </row>
    <row r="351" s="2" customFormat="1">
      <c r="A351" s="38"/>
      <c r="B351" s="39"/>
      <c r="C351" s="40"/>
      <c r="D351" s="209" t="s">
        <v>146</v>
      </c>
      <c r="E351" s="40"/>
      <c r="F351" s="210" t="s">
        <v>650</v>
      </c>
      <c r="G351" s="40"/>
      <c r="H351" s="40"/>
      <c r="I351" s="211"/>
      <c r="J351" s="40"/>
      <c r="K351" s="40"/>
      <c r="L351" s="44"/>
      <c r="M351" s="212"/>
      <c r="N351" s="213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146</v>
      </c>
      <c r="AU351" s="17" t="s">
        <v>84</v>
      </c>
    </row>
    <row r="352" s="13" customFormat="1">
      <c r="A352" s="13"/>
      <c r="B352" s="226"/>
      <c r="C352" s="227"/>
      <c r="D352" s="228" t="s">
        <v>194</v>
      </c>
      <c r="E352" s="229" t="s">
        <v>20</v>
      </c>
      <c r="F352" s="230" t="s">
        <v>651</v>
      </c>
      <c r="G352" s="227"/>
      <c r="H352" s="229" t="s">
        <v>20</v>
      </c>
      <c r="I352" s="231"/>
      <c r="J352" s="227"/>
      <c r="K352" s="227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194</v>
      </c>
      <c r="AU352" s="236" t="s">
        <v>84</v>
      </c>
      <c r="AV352" s="13" t="s">
        <v>22</v>
      </c>
      <c r="AW352" s="13" t="s">
        <v>196</v>
      </c>
      <c r="AX352" s="13" t="s">
        <v>75</v>
      </c>
      <c r="AY352" s="236" t="s">
        <v>138</v>
      </c>
    </row>
    <row r="353" s="14" customFormat="1">
      <c r="A353" s="14"/>
      <c r="B353" s="237"/>
      <c r="C353" s="238"/>
      <c r="D353" s="228" t="s">
        <v>194</v>
      </c>
      <c r="E353" s="239" t="s">
        <v>20</v>
      </c>
      <c r="F353" s="240" t="s">
        <v>652</v>
      </c>
      <c r="G353" s="238"/>
      <c r="H353" s="241">
        <v>28.880000000000003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194</v>
      </c>
      <c r="AU353" s="247" t="s">
        <v>84</v>
      </c>
      <c r="AV353" s="14" t="s">
        <v>84</v>
      </c>
      <c r="AW353" s="14" t="s">
        <v>196</v>
      </c>
      <c r="AX353" s="14" t="s">
        <v>22</v>
      </c>
      <c r="AY353" s="247" t="s">
        <v>138</v>
      </c>
    </row>
    <row r="354" s="2" customFormat="1" ht="24.15" customHeight="1">
      <c r="A354" s="38"/>
      <c r="B354" s="39"/>
      <c r="C354" s="259" t="s">
        <v>373</v>
      </c>
      <c r="D354" s="259" t="s">
        <v>284</v>
      </c>
      <c r="E354" s="260" t="s">
        <v>653</v>
      </c>
      <c r="F354" s="261" t="s">
        <v>654</v>
      </c>
      <c r="G354" s="262" t="s">
        <v>348</v>
      </c>
      <c r="H354" s="263">
        <v>30.324000000000002</v>
      </c>
      <c r="I354" s="264"/>
      <c r="J354" s="265">
        <f>ROUND(I354*H354,2)</f>
        <v>0</v>
      </c>
      <c r="K354" s="261" t="s">
        <v>143</v>
      </c>
      <c r="L354" s="266"/>
      <c r="M354" s="267" t="s">
        <v>20</v>
      </c>
      <c r="N354" s="268" t="s">
        <v>46</v>
      </c>
      <c r="O354" s="84"/>
      <c r="P354" s="205">
        <f>O354*H354</f>
        <v>0</v>
      </c>
      <c r="Q354" s="205">
        <v>0.0011999999999999999</v>
      </c>
      <c r="R354" s="205">
        <f>Q354*H354</f>
        <v>0.036388799999999999</v>
      </c>
      <c r="S354" s="205">
        <v>0</v>
      </c>
      <c r="T354" s="20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07" t="s">
        <v>221</v>
      </c>
      <c r="AT354" s="207" t="s">
        <v>284</v>
      </c>
      <c r="AU354" s="207" t="s">
        <v>84</v>
      </c>
      <c r="AY354" s="17" t="s">
        <v>138</v>
      </c>
      <c r="BE354" s="208">
        <f>IF(N354="základní",J354,0)</f>
        <v>0</v>
      </c>
      <c r="BF354" s="208">
        <f>IF(N354="snížená",J354,0)</f>
        <v>0</v>
      </c>
      <c r="BG354" s="208">
        <f>IF(N354="zákl. přenesená",J354,0)</f>
        <v>0</v>
      </c>
      <c r="BH354" s="208">
        <f>IF(N354="sníž. přenesená",J354,0)</f>
        <v>0</v>
      </c>
      <c r="BI354" s="208">
        <f>IF(N354="nulová",J354,0)</f>
        <v>0</v>
      </c>
      <c r="BJ354" s="17" t="s">
        <v>22</v>
      </c>
      <c r="BK354" s="208">
        <f>ROUND(I354*H354,2)</f>
        <v>0</v>
      </c>
      <c r="BL354" s="17" t="s">
        <v>157</v>
      </c>
      <c r="BM354" s="207" t="s">
        <v>655</v>
      </c>
    </row>
    <row r="355" s="14" customFormat="1">
      <c r="A355" s="14"/>
      <c r="B355" s="237"/>
      <c r="C355" s="238"/>
      <c r="D355" s="228" t="s">
        <v>194</v>
      </c>
      <c r="E355" s="239" t="s">
        <v>20</v>
      </c>
      <c r="F355" s="240" t="s">
        <v>656</v>
      </c>
      <c r="G355" s="238"/>
      <c r="H355" s="241">
        <v>30.324000000000002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7" t="s">
        <v>194</v>
      </c>
      <c r="AU355" s="247" t="s">
        <v>84</v>
      </c>
      <c r="AV355" s="14" t="s">
        <v>84</v>
      </c>
      <c r="AW355" s="14" t="s">
        <v>196</v>
      </c>
      <c r="AX355" s="14" t="s">
        <v>22</v>
      </c>
      <c r="AY355" s="247" t="s">
        <v>138</v>
      </c>
    </row>
    <row r="356" s="2" customFormat="1" ht="24.15" customHeight="1">
      <c r="A356" s="38"/>
      <c r="B356" s="39"/>
      <c r="C356" s="196" t="s">
        <v>378</v>
      </c>
      <c r="D356" s="196" t="s">
        <v>139</v>
      </c>
      <c r="E356" s="197" t="s">
        <v>657</v>
      </c>
      <c r="F356" s="198" t="s">
        <v>658</v>
      </c>
      <c r="G356" s="199" t="s">
        <v>177</v>
      </c>
      <c r="H356" s="200">
        <v>10</v>
      </c>
      <c r="I356" s="201"/>
      <c r="J356" s="202">
        <f>ROUND(I356*H356,2)</f>
        <v>0</v>
      </c>
      <c r="K356" s="198" t="s">
        <v>143</v>
      </c>
      <c r="L356" s="44"/>
      <c r="M356" s="203" t="s">
        <v>20</v>
      </c>
      <c r="N356" s="204" t="s">
        <v>46</v>
      </c>
      <c r="O356" s="84"/>
      <c r="P356" s="205">
        <f>O356*H356</f>
        <v>0</v>
      </c>
      <c r="Q356" s="205">
        <v>0.0011999999999999999</v>
      </c>
      <c r="R356" s="205">
        <f>Q356*H356</f>
        <v>0.011999999999999999</v>
      </c>
      <c r="S356" s="205">
        <v>0</v>
      </c>
      <c r="T356" s="20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07" t="s">
        <v>157</v>
      </c>
      <c r="AT356" s="207" t="s">
        <v>139</v>
      </c>
      <c r="AU356" s="207" t="s">
        <v>84</v>
      </c>
      <c r="AY356" s="17" t="s">
        <v>138</v>
      </c>
      <c r="BE356" s="208">
        <f>IF(N356="základní",J356,0)</f>
        <v>0</v>
      </c>
      <c r="BF356" s="208">
        <f>IF(N356="snížená",J356,0)</f>
        <v>0</v>
      </c>
      <c r="BG356" s="208">
        <f>IF(N356="zákl. přenesená",J356,0)</f>
        <v>0</v>
      </c>
      <c r="BH356" s="208">
        <f>IF(N356="sníž. přenesená",J356,0)</f>
        <v>0</v>
      </c>
      <c r="BI356" s="208">
        <f>IF(N356="nulová",J356,0)</f>
        <v>0</v>
      </c>
      <c r="BJ356" s="17" t="s">
        <v>22</v>
      </c>
      <c r="BK356" s="208">
        <f>ROUND(I356*H356,2)</f>
        <v>0</v>
      </c>
      <c r="BL356" s="17" t="s">
        <v>157</v>
      </c>
      <c r="BM356" s="207" t="s">
        <v>659</v>
      </c>
    </row>
    <row r="357" s="2" customFormat="1">
      <c r="A357" s="38"/>
      <c r="B357" s="39"/>
      <c r="C357" s="40"/>
      <c r="D357" s="209" t="s">
        <v>146</v>
      </c>
      <c r="E357" s="40"/>
      <c r="F357" s="210" t="s">
        <v>660</v>
      </c>
      <c r="G357" s="40"/>
      <c r="H357" s="40"/>
      <c r="I357" s="211"/>
      <c r="J357" s="40"/>
      <c r="K357" s="40"/>
      <c r="L357" s="44"/>
      <c r="M357" s="212"/>
      <c r="N357" s="213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146</v>
      </c>
      <c r="AU357" s="17" t="s">
        <v>84</v>
      </c>
    </row>
    <row r="358" s="2" customFormat="1" ht="16.5" customHeight="1">
      <c r="A358" s="38"/>
      <c r="B358" s="39"/>
      <c r="C358" s="259" t="s">
        <v>384</v>
      </c>
      <c r="D358" s="259" t="s">
        <v>284</v>
      </c>
      <c r="E358" s="260" t="s">
        <v>661</v>
      </c>
      <c r="F358" s="261" t="s">
        <v>662</v>
      </c>
      <c r="G358" s="262" t="s">
        <v>177</v>
      </c>
      <c r="H358" s="263">
        <v>10.199999999999999</v>
      </c>
      <c r="I358" s="264"/>
      <c r="J358" s="265">
        <f>ROUND(I358*H358,2)</f>
        <v>0</v>
      </c>
      <c r="K358" s="261" t="s">
        <v>20</v>
      </c>
      <c r="L358" s="266"/>
      <c r="M358" s="267" t="s">
        <v>20</v>
      </c>
      <c r="N358" s="268" t="s">
        <v>46</v>
      </c>
      <c r="O358" s="84"/>
      <c r="P358" s="205">
        <f>O358*H358</f>
        <v>0</v>
      </c>
      <c r="Q358" s="205">
        <v>0.070000000000000007</v>
      </c>
      <c r="R358" s="205">
        <f>Q358*H358</f>
        <v>0.71399999999999997</v>
      </c>
      <c r="S358" s="205">
        <v>0</v>
      </c>
      <c r="T358" s="20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07" t="s">
        <v>221</v>
      </c>
      <c r="AT358" s="207" t="s">
        <v>284</v>
      </c>
      <c r="AU358" s="207" t="s">
        <v>84</v>
      </c>
      <c r="AY358" s="17" t="s">
        <v>138</v>
      </c>
      <c r="BE358" s="208">
        <f>IF(N358="základní",J358,0)</f>
        <v>0</v>
      </c>
      <c r="BF358" s="208">
        <f>IF(N358="snížená",J358,0)</f>
        <v>0</v>
      </c>
      <c r="BG358" s="208">
        <f>IF(N358="zákl. přenesená",J358,0)</f>
        <v>0</v>
      </c>
      <c r="BH358" s="208">
        <f>IF(N358="sníž. přenesená",J358,0)</f>
        <v>0</v>
      </c>
      <c r="BI358" s="208">
        <f>IF(N358="nulová",J358,0)</f>
        <v>0</v>
      </c>
      <c r="BJ358" s="17" t="s">
        <v>22</v>
      </c>
      <c r="BK358" s="208">
        <f>ROUND(I358*H358,2)</f>
        <v>0</v>
      </c>
      <c r="BL358" s="17" t="s">
        <v>157</v>
      </c>
      <c r="BM358" s="207" t="s">
        <v>663</v>
      </c>
    </row>
    <row r="359" s="14" customFormat="1">
      <c r="A359" s="14"/>
      <c r="B359" s="237"/>
      <c r="C359" s="238"/>
      <c r="D359" s="228" t="s">
        <v>194</v>
      </c>
      <c r="E359" s="239" t="s">
        <v>20</v>
      </c>
      <c r="F359" s="240" t="s">
        <v>664</v>
      </c>
      <c r="G359" s="238"/>
      <c r="H359" s="241">
        <v>10.199999999999999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7" t="s">
        <v>194</v>
      </c>
      <c r="AU359" s="247" t="s">
        <v>84</v>
      </c>
      <c r="AV359" s="14" t="s">
        <v>84</v>
      </c>
      <c r="AW359" s="14" t="s">
        <v>196</v>
      </c>
      <c r="AX359" s="14" t="s">
        <v>22</v>
      </c>
      <c r="AY359" s="247" t="s">
        <v>138</v>
      </c>
    </row>
    <row r="360" s="2" customFormat="1" ht="33" customHeight="1">
      <c r="A360" s="38"/>
      <c r="B360" s="39"/>
      <c r="C360" s="259" t="s">
        <v>390</v>
      </c>
      <c r="D360" s="259" t="s">
        <v>284</v>
      </c>
      <c r="E360" s="260" t="s">
        <v>665</v>
      </c>
      <c r="F360" s="261" t="s">
        <v>666</v>
      </c>
      <c r="G360" s="262" t="s">
        <v>177</v>
      </c>
      <c r="H360" s="263">
        <v>8</v>
      </c>
      <c r="I360" s="264"/>
      <c r="J360" s="265">
        <f>ROUND(I360*H360,2)</f>
        <v>0</v>
      </c>
      <c r="K360" s="261" t="s">
        <v>143</v>
      </c>
      <c r="L360" s="266"/>
      <c r="M360" s="267" t="s">
        <v>20</v>
      </c>
      <c r="N360" s="268" t="s">
        <v>46</v>
      </c>
      <c r="O360" s="84"/>
      <c r="P360" s="205">
        <f>O360*H360</f>
        <v>0</v>
      </c>
      <c r="Q360" s="205">
        <v>0.0028</v>
      </c>
      <c r="R360" s="205">
        <f>Q360*H360</f>
        <v>0.0224</v>
      </c>
      <c r="S360" s="205">
        <v>0</v>
      </c>
      <c r="T360" s="20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07" t="s">
        <v>221</v>
      </c>
      <c r="AT360" s="207" t="s">
        <v>284</v>
      </c>
      <c r="AU360" s="207" t="s">
        <v>84</v>
      </c>
      <c r="AY360" s="17" t="s">
        <v>138</v>
      </c>
      <c r="BE360" s="208">
        <f>IF(N360="základní",J360,0)</f>
        <v>0</v>
      </c>
      <c r="BF360" s="208">
        <f>IF(N360="snížená",J360,0)</f>
        <v>0</v>
      </c>
      <c r="BG360" s="208">
        <f>IF(N360="zákl. přenesená",J360,0)</f>
        <v>0</v>
      </c>
      <c r="BH360" s="208">
        <f>IF(N360="sníž. přenesená",J360,0)</f>
        <v>0</v>
      </c>
      <c r="BI360" s="208">
        <f>IF(N360="nulová",J360,0)</f>
        <v>0</v>
      </c>
      <c r="BJ360" s="17" t="s">
        <v>22</v>
      </c>
      <c r="BK360" s="208">
        <f>ROUND(I360*H360,2)</f>
        <v>0</v>
      </c>
      <c r="BL360" s="17" t="s">
        <v>157</v>
      </c>
      <c r="BM360" s="207" t="s">
        <v>667</v>
      </c>
    </row>
    <row r="361" s="2" customFormat="1" ht="24.15" customHeight="1">
      <c r="A361" s="38"/>
      <c r="B361" s="39"/>
      <c r="C361" s="259" t="s">
        <v>398</v>
      </c>
      <c r="D361" s="259" t="s">
        <v>284</v>
      </c>
      <c r="E361" s="260" t="s">
        <v>668</v>
      </c>
      <c r="F361" s="261" t="s">
        <v>669</v>
      </c>
      <c r="G361" s="262" t="s">
        <v>177</v>
      </c>
      <c r="H361" s="263">
        <v>6</v>
      </c>
      <c r="I361" s="264"/>
      <c r="J361" s="265">
        <f>ROUND(I361*H361,2)</f>
        <v>0</v>
      </c>
      <c r="K361" s="261" t="s">
        <v>143</v>
      </c>
      <c r="L361" s="266"/>
      <c r="M361" s="267" t="s">
        <v>20</v>
      </c>
      <c r="N361" s="268" t="s">
        <v>46</v>
      </c>
      <c r="O361" s="84"/>
      <c r="P361" s="205">
        <f>O361*H361</f>
        <v>0</v>
      </c>
      <c r="Q361" s="205">
        <v>0.00089999999999999998</v>
      </c>
      <c r="R361" s="205">
        <f>Q361*H361</f>
        <v>0.0054000000000000003</v>
      </c>
      <c r="S361" s="205">
        <v>0</v>
      </c>
      <c r="T361" s="20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07" t="s">
        <v>221</v>
      </c>
      <c r="AT361" s="207" t="s">
        <v>284</v>
      </c>
      <c r="AU361" s="207" t="s">
        <v>84</v>
      </c>
      <c r="AY361" s="17" t="s">
        <v>138</v>
      </c>
      <c r="BE361" s="208">
        <f>IF(N361="základní",J361,0)</f>
        <v>0</v>
      </c>
      <c r="BF361" s="208">
        <f>IF(N361="snížená",J361,0)</f>
        <v>0</v>
      </c>
      <c r="BG361" s="208">
        <f>IF(N361="zákl. přenesená",J361,0)</f>
        <v>0</v>
      </c>
      <c r="BH361" s="208">
        <f>IF(N361="sníž. přenesená",J361,0)</f>
        <v>0</v>
      </c>
      <c r="BI361" s="208">
        <f>IF(N361="nulová",J361,0)</f>
        <v>0</v>
      </c>
      <c r="BJ361" s="17" t="s">
        <v>22</v>
      </c>
      <c r="BK361" s="208">
        <f>ROUND(I361*H361,2)</f>
        <v>0</v>
      </c>
      <c r="BL361" s="17" t="s">
        <v>157</v>
      </c>
      <c r="BM361" s="207" t="s">
        <v>670</v>
      </c>
    </row>
    <row r="362" s="2" customFormat="1" ht="55.5" customHeight="1">
      <c r="A362" s="38"/>
      <c r="B362" s="39"/>
      <c r="C362" s="196" t="s">
        <v>403</v>
      </c>
      <c r="D362" s="196" t="s">
        <v>139</v>
      </c>
      <c r="E362" s="197" t="s">
        <v>671</v>
      </c>
      <c r="F362" s="198" t="s">
        <v>672</v>
      </c>
      <c r="G362" s="199" t="s">
        <v>177</v>
      </c>
      <c r="H362" s="200">
        <v>198</v>
      </c>
      <c r="I362" s="201"/>
      <c r="J362" s="202">
        <f>ROUND(I362*H362,2)</f>
        <v>0</v>
      </c>
      <c r="K362" s="198" t="s">
        <v>20</v>
      </c>
      <c r="L362" s="44"/>
      <c r="M362" s="203" t="s">
        <v>20</v>
      </c>
      <c r="N362" s="204" t="s">
        <v>46</v>
      </c>
      <c r="O362" s="84"/>
      <c r="P362" s="205">
        <f>O362*H362</f>
        <v>0</v>
      </c>
      <c r="Q362" s="205">
        <v>0.0070200000000000002</v>
      </c>
      <c r="R362" s="205">
        <f>Q362*H362</f>
        <v>1.3899600000000001</v>
      </c>
      <c r="S362" s="205">
        <v>0</v>
      </c>
      <c r="T362" s="20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07" t="s">
        <v>157</v>
      </c>
      <c r="AT362" s="207" t="s">
        <v>139</v>
      </c>
      <c r="AU362" s="207" t="s">
        <v>84</v>
      </c>
      <c r="AY362" s="17" t="s">
        <v>138</v>
      </c>
      <c r="BE362" s="208">
        <f>IF(N362="základní",J362,0)</f>
        <v>0</v>
      </c>
      <c r="BF362" s="208">
        <f>IF(N362="snížená",J362,0)</f>
        <v>0</v>
      </c>
      <c r="BG362" s="208">
        <f>IF(N362="zákl. přenesená",J362,0)</f>
        <v>0</v>
      </c>
      <c r="BH362" s="208">
        <f>IF(N362="sníž. přenesená",J362,0)</f>
        <v>0</v>
      </c>
      <c r="BI362" s="208">
        <f>IF(N362="nulová",J362,0)</f>
        <v>0</v>
      </c>
      <c r="BJ362" s="17" t="s">
        <v>22</v>
      </c>
      <c r="BK362" s="208">
        <f>ROUND(I362*H362,2)</f>
        <v>0</v>
      </c>
      <c r="BL362" s="17" t="s">
        <v>157</v>
      </c>
      <c r="BM362" s="207" t="s">
        <v>673</v>
      </c>
    </row>
    <row r="363" s="14" customFormat="1">
      <c r="A363" s="14"/>
      <c r="B363" s="237"/>
      <c r="C363" s="238"/>
      <c r="D363" s="228" t="s">
        <v>194</v>
      </c>
      <c r="E363" s="239" t="s">
        <v>20</v>
      </c>
      <c r="F363" s="240" t="s">
        <v>674</v>
      </c>
      <c r="G363" s="238"/>
      <c r="H363" s="241">
        <v>198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7" t="s">
        <v>194</v>
      </c>
      <c r="AU363" s="247" t="s">
        <v>84</v>
      </c>
      <c r="AV363" s="14" t="s">
        <v>84</v>
      </c>
      <c r="AW363" s="14" t="s">
        <v>196</v>
      </c>
      <c r="AX363" s="14" t="s">
        <v>22</v>
      </c>
      <c r="AY363" s="247" t="s">
        <v>138</v>
      </c>
    </row>
    <row r="364" s="2" customFormat="1" ht="16.5" customHeight="1">
      <c r="A364" s="38"/>
      <c r="B364" s="39"/>
      <c r="C364" s="259" t="s">
        <v>408</v>
      </c>
      <c r="D364" s="259" t="s">
        <v>284</v>
      </c>
      <c r="E364" s="260" t="s">
        <v>675</v>
      </c>
      <c r="F364" s="261" t="s">
        <v>676</v>
      </c>
      <c r="G364" s="262" t="s">
        <v>371</v>
      </c>
      <c r="H364" s="263">
        <v>201.96000000000001</v>
      </c>
      <c r="I364" s="264"/>
      <c r="J364" s="265">
        <f>ROUND(I364*H364,2)</f>
        <v>0</v>
      </c>
      <c r="K364" s="261" t="s">
        <v>20</v>
      </c>
      <c r="L364" s="266"/>
      <c r="M364" s="267" t="s">
        <v>20</v>
      </c>
      <c r="N364" s="268" t="s">
        <v>46</v>
      </c>
      <c r="O364" s="84"/>
      <c r="P364" s="205">
        <f>O364*H364</f>
        <v>0</v>
      </c>
      <c r="Q364" s="205">
        <v>0</v>
      </c>
      <c r="R364" s="205">
        <f>Q364*H364</f>
        <v>0</v>
      </c>
      <c r="S364" s="205">
        <v>0</v>
      </c>
      <c r="T364" s="20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07" t="s">
        <v>221</v>
      </c>
      <c r="AT364" s="207" t="s">
        <v>284</v>
      </c>
      <c r="AU364" s="207" t="s">
        <v>84</v>
      </c>
      <c r="AY364" s="17" t="s">
        <v>138</v>
      </c>
      <c r="BE364" s="208">
        <f>IF(N364="základní",J364,0)</f>
        <v>0</v>
      </c>
      <c r="BF364" s="208">
        <f>IF(N364="snížená",J364,0)</f>
        <v>0</v>
      </c>
      <c r="BG364" s="208">
        <f>IF(N364="zákl. přenesená",J364,0)</f>
        <v>0</v>
      </c>
      <c r="BH364" s="208">
        <f>IF(N364="sníž. přenesená",J364,0)</f>
        <v>0</v>
      </c>
      <c r="BI364" s="208">
        <f>IF(N364="nulová",J364,0)</f>
        <v>0</v>
      </c>
      <c r="BJ364" s="17" t="s">
        <v>22</v>
      </c>
      <c r="BK364" s="208">
        <f>ROUND(I364*H364,2)</f>
        <v>0</v>
      </c>
      <c r="BL364" s="17" t="s">
        <v>157</v>
      </c>
      <c r="BM364" s="207" t="s">
        <v>677</v>
      </c>
    </row>
    <row r="365" s="14" customFormat="1">
      <c r="A365" s="14"/>
      <c r="B365" s="237"/>
      <c r="C365" s="238"/>
      <c r="D365" s="228" t="s">
        <v>194</v>
      </c>
      <c r="E365" s="239" t="s">
        <v>20</v>
      </c>
      <c r="F365" s="240" t="s">
        <v>678</v>
      </c>
      <c r="G365" s="238"/>
      <c r="H365" s="241">
        <v>201.96000000000001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7" t="s">
        <v>194</v>
      </c>
      <c r="AU365" s="247" t="s">
        <v>84</v>
      </c>
      <c r="AV365" s="14" t="s">
        <v>84</v>
      </c>
      <c r="AW365" s="14" t="s">
        <v>196</v>
      </c>
      <c r="AX365" s="14" t="s">
        <v>22</v>
      </c>
      <c r="AY365" s="247" t="s">
        <v>138</v>
      </c>
    </row>
    <row r="366" s="11" customFormat="1" ht="22.8" customHeight="1">
      <c r="A366" s="11"/>
      <c r="B366" s="182"/>
      <c r="C366" s="183"/>
      <c r="D366" s="184" t="s">
        <v>74</v>
      </c>
      <c r="E366" s="224" t="s">
        <v>157</v>
      </c>
      <c r="F366" s="224" t="s">
        <v>679</v>
      </c>
      <c r="G366" s="183"/>
      <c r="H366" s="183"/>
      <c r="I366" s="186"/>
      <c r="J366" s="225">
        <f>BK366</f>
        <v>0</v>
      </c>
      <c r="K366" s="183"/>
      <c r="L366" s="188"/>
      <c r="M366" s="189"/>
      <c r="N366" s="190"/>
      <c r="O366" s="190"/>
      <c r="P366" s="191">
        <f>SUM(P367:P380)</f>
        <v>0</v>
      </c>
      <c r="Q366" s="190"/>
      <c r="R366" s="191">
        <f>SUM(R367:R380)</f>
        <v>15.834013460000003</v>
      </c>
      <c r="S366" s="190"/>
      <c r="T366" s="192">
        <f>SUM(T367:T380)</f>
        <v>0</v>
      </c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R366" s="193" t="s">
        <v>22</v>
      </c>
      <c r="AT366" s="194" t="s">
        <v>74</v>
      </c>
      <c r="AU366" s="194" t="s">
        <v>22</v>
      </c>
      <c r="AY366" s="193" t="s">
        <v>138</v>
      </c>
      <c r="BK366" s="195">
        <f>SUM(BK367:BK380)</f>
        <v>0</v>
      </c>
    </row>
    <row r="367" s="2" customFormat="1" ht="24.15" customHeight="1">
      <c r="A367" s="38"/>
      <c r="B367" s="39"/>
      <c r="C367" s="196" t="s">
        <v>415</v>
      </c>
      <c r="D367" s="196" t="s">
        <v>139</v>
      </c>
      <c r="E367" s="197" t="s">
        <v>680</v>
      </c>
      <c r="F367" s="198" t="s">
        <v>681</v>
      </c>
      <c r="G367" s="199" t="s">
        <v>191</v>
      </c>
      <c r="H367" s="200">
        <v>5.9000000000000004</v>
      </c>
      <c r="I367" s="201"/>
      <c r="J367" s="202">
        <f>ROUND(I367*H367,2)</f>
        <v>0</v>
      </c>
      <c r="K367" s="198" t="s">
        <v>143</v>
      </c>
      <c r="L367" s="44"/>
      <c r="M367" s="203" t="s">
        <v>20</v>
      </c>
      <c r="N367" s="204" t="s">
        <v>46</v>
      </c>
      <c r="O367" s="84"/>
      <c r="P367" s="205">
        <f>O367*H367</f>
        <v>0</v>
      </c>
      <c r="Q367" s="205">
        <v>2.5019800000000001</v>
      </c>
      <c r="R367" s="205">
        <f>Q367*H367</f>
        <v>14.761682000000002</v>
      </c>
      <c r="S367" s="205">
        <v>0</v>
      </c>
      <c r="T367" s="20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07" t="s">
        <v>157</v>
      </c>
      <c r="AT367" s="207" t="s">
        <v>139</v>
      </c>
      <c r="AU367" s="207" t="s">
        <v>84</v>
      </c>
      <c r="AY367" s="17" t="s">
        <v>138</v>
      </c>
      <c r="BE367" s="208">
        <f>IF(N367="základní",J367,0)</f>
        <v>0</v>
      </c>
      <c r="BF367" s="208">
        <f>IF(N367="snížená",J367,0)</f>
        <v>0</v>
      </c>
      <c r="BG367" s="208">
        <f>IF(N367="zákl. přenesená",J367,0)</f>
        <v>0</v>
      </c>
      <c r="BH367" s="208">
        <f>IF(N367="sníž. přenesená",J367,0)</f>
        <v>0</v>
      </c>
      <c r="BI367" s="208">
        <f>IF(N367="nulová",J367,0)</f>
        <v>0</v>
      </c>
      <c r="BJ367" s="17" t="s">
        <v>22</v>
      </c>
      <c r="BK367" s="208">
        <f>ROUND(I367*H367,2)</f>
        <v>0</v>
      </c>
      <c r="BL367" s="17" t="s">
        <v>157</v>
      </c>
      <c r="BM367" s="207" t="s">
        <v>682</v>
      </c>
    </row>
    <row r="368" s="2" customFormat="1">
      <c r="A368" s="38"/>
      <c r="B368" s="39"/>
      <c r="C368" s="40"/>
      <c r="D368" s="209" t="s">
        <v>146</v>
      </c>
      <c r="E368" s="40"/>
      <c r="F368" s="210" t="s">
        <v>683</v>
      </c>
      <c r="G368" s="40"/>
      <c r="H368" s="40"/>
      <c r="I368" s="211"/>
      <c r="J368" s="40"/>
      <c r="K368" s="40"/>
      <c r="L368" s="44"/>
      <c r="M368" s="212"/>
      <c r="N368" s="213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146</v>
      </c>
      <c r="AU368" s="17" t="s">
        <v>84</v>
      </c>
    </row>
    <row r="369" s="13" customFormat="1">
      <c r="A369" s="13"/>
      <c r="B369" s="226"/>
      <c r="C369" s="227"/>
      <c r="D369" s="228" t="s">
        <v>194</v>
      </c>
      <c r="E369" s="229" t="s">
        <v>20</v>
      </c>
      <c r="F369" s="230" t="s">
        <v>589</v>
      </c>
      <c r="G369" s="227"/>
      <c r="H369" s="229" t="s">
        <v>20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194</v>
      </c>
      <c r="AU369" s="236" t="s">
        <v>84</v>
      </c>
      <c r="AV369" s="13" t="s">
        <v>22</v>
      </c>
      <c r="AW369" s="13" t="s">
        <v>196</v>
      </c>
      <c r="AX369" s="13" t="s">
        <v>75</v>
      </c>
      <c r="AY369" s="236" t="s">
        <v>138</v>
      </c>
    </row>
    <row r="370" s="14" customFormat="1">
      <c r="A370" s="14"/>
      <c r="B370" s="237"/>
      <c r="C370" s="238"/>
      <c r="D370" s="228" t="s">
        <v>194</v>
      </c>
      <c r="E370" s="239" t="s">
        <v>20</v>
      </c>
      <c r="F370" s="240" t="s">
        <v>684</v>
      </c>
      <c r="G370" s="238"/>
      <c r="H370" s="241">
        <v>5.9000000000000004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7" t="s">
        <v>194</v>
      </c>
      <c r="AU370" s="247" t="s">
        <v>84</v>
      </c>
      <c r="AV370" s="14" t="s">
        <v>84</v>
      </c>
      <c r="AW370" s="14" t="s">
        <v>196</v>
      </c>
      <c r="AX370" s="14" t="s">
        <v>22</v>
      </c>
      <c r="AY370" s="247" t="s">
        <v>138</v>
      </c>
    </row>
    <row r="371" s="2" customFormat="1" ht="24.15" customHeight="1">
      <c r="A371" s="38"/>
      <c r="B371" s="39"/>
      <c r="C371" s="196" t="s">
        <v>685</v>
      </c>
      <c r="D371" s="196" t="s">
        <v>139</v>
      </c>
      <c r="E371" s="197" t="s">
        <v>686</v>
      </c>
      <c r="F371" s="198" t="s">
        <v>687</v>
      </c>
      <c r="G371" s="199" t="s">
        <v>186</v>
      </c>
      <c r="H371" s="200">
        <v>39.320999999999998</v>
      </c>
      <c r="I371" s="201"/>
      <c r="J371" s="202">
        <f>ROUND(I371*H371,2)</f>
        <v>0</v>
      </c>
      <c r="K371" s="198" t="s">
        <v>143</v>
      </c>
      <c r="L371" s="44"/>
      <c r="M371" s="203" t="s">
        <v>20</v>
      </c>
      <c r="N371" s="204" t="s">
        <v>46</v>
      </c>
      <c r="O371" s="84"/>
      <c r="P371" s="205">
        <f>O371*H371</f>
        <v>0</v>
      </c>
      <c r="Q371" s="205">
        <v>0.0084200000000000004</v>
      </c>
      <c r="R371" s="205">
        <f>Q371*H371</f>
        <v>0.33108282</v>
      </c>
      <c r="S371" s="205">
        <v>0</v>
      </c>
      <c r="T371" s="20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07" t="s">
        <v>157</v>
      </c>
      <c r="AT371" s="207" t="s">
        <v>139</v>
      </c>
      <c r="AU371" s="207" t="s">
        <v>84</v>
      </c>
      <c r="AY371" s="17" t="s">
        <v>138</v>
      </c>
      <c r="BE371" s="208">
        <f>IF(N371="základní",J371,0)</f>
        <v>0</v>
      </c>
      <c r="BF371" s="208">
        <f>IF(N371="snížená",J371,0)</f>
        <v>0</v>
      </c>
      <c r="BG371" s="208">
        <f>IF(N371="zákl. přenesená",J371,0)</f>
        <v>0</v>
      </c>
      <c r="BH371" s="208">
        <f>IF(N371="sníž. přenesená",J371,0)</f>
        <v>0</v>
      </c>
      <c r="BI371" s="208">
        <f>IF(N371="nulová",J371,0)</f>
        <v>0</v>
      </c>
      <c r="BJ371" s="17" t="s">
        <v>22</v>
      </c>
      <c r="BK371" s="208">
        <f>ROUND(I371*H371,2)</f>
        <v>0</v>
      </c>
      <c r="BL371" s="17" t="s">
        <v>157</v>
      </c>
      <c r="BM371" s="207" t="s">
        <v>688</v>
      </c>
    </row>
    <row r="372" s="2" customFormat="1">
      <c r="A372" s="38"/>
      <c r="B372" s="39"/>
      <c r="C372" s="40"/>
      <c r="D372" s="209" t="s">
        <v>146</v>
      </c>
      <c r="E372" s="40"/>
      <c r="F372" s="210" t="s">
        <v>689</v>
      </c>
      <c r="G372" s="40"/>
      <c r="H372" s="40"/>
      <c r="I372" s="211"/>
      <c r="J372" s="40"/>
      <c r="K372" s="40"/>
      <c r="L372" s="44"/>
      <c r="M372" s="212"/>
      <c r="N372" s="213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146</v>
      </c>
      <c r="AU372" s="17" t="s">
        <v>84</v>
      </c>
    </row>
    <row r="373" s="13" customFormat="1">
      <c r="A373" s="13"/>
      <c r="B373" s="226"/>
      <c r="C373" s="227"/>
      <c r="D373" s="228" t="s">
        <v>194</v>
      </c>
      <c r="E373" s="229" t="s">
        <v>20</v>
      </c>
      <c r="F373" s="230" t="s">
        <v>589</v>
      </c>
      <c r="G373" s="227"/>
      <c r="H373" s="229" t="s">
        <v>20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194</v>
      </c>
      <c r="AU373" s="236" t="s">
        <v>84</v>
      </c>
      <c r="AV373" s="13" t="s">
        <v>22</v>
      </c>
      <c r="AW373" s="13" t="s">
        <v>196</v>
      </c>
      <c r="AX373" s="13" t="s">
        <v>75</v>
      </c>
      <c r="AY373" s="236" t="s">
        <v>138</v>
      </c>
    </row>
    <row r="374" s="14" customFormat="1">
      <c r="A374" s="14"/>
      <c r="B374" s="237"/>
      <c r="C374" s="238"/>
      <c r="D374" s="228" t="s">
        <v>194</v>
      </c>
      <c r="E374" s="239" t="s">
        <v>20</v>
      </c>
      <c r="F374" s="240" t="s">
        <v>690</v>
      </c>
      <c r="G374" s="238"/>
      <c r="H374" s="241">
        <v>39.320999999999998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7" t="s">
        <v>194</v>
      </c>
      <c r="AU374" s="247" t="s">
        <v>84</v>
      </c>
      <c r="AV374" s="14" t="s">
        <v>84</v>
      </c>
      <c r="AW374" s="14" t="s">
        <v>196</v>
      </c>
      <c r="AX374" s="14" t="s">
        <v>22</v>
      </c>
      <c r="AY374" s="247" t="s">
        <v>138</v>
      </c>
    </row>
    <row r="375" s="2" customFormat="1" ht="24.15" customHeight="1">
      <c r="A375" s="38"/>
      <c r="B375" s="39"/>
      <c r="C375" s="196" t="s">
        <v>691</v>
      </c>
      <c r="D375" s="196" t="s">
        <v>139</v>
      </c>
      <c r="E375" s="197" t="s">
        <v>692</v>
      </c>
      <c r="F375" s="198" t="s">
        <v>693</v>
      </c>
      <c r="G375" s="199" t="s">
        <v>186</v>
      </c>
      <c r="H375" s="200">
        <v>39.320999999999998</v>
      </c>
      <c r="I375" s="201"/>
      <c r="J375" s="202">
        <f>ROUND(I375*H375,2)</f>
        <v>0</v>
      </c>
      <c r="K375" s="198" t="s">
        <v>143</v>
      </c>
      <c r="L375" s="44"/>
      <c r="M375" s="203" t="s">
        <v>20</v>
      </c>
      <c r="N375" s="204" t="s">
        <v>46</v>
      </c>
      <c r="O375" s="84"/>
      <c r="P375" s="205">
        <f>O375*H375</f>
        <v>0</v>
      </c>
      <c r="Q375" s="205">
        <v>0</v>
      </c>
      <c r="R375" s="205">
        <f>Q375*H375</f>
        <v>0</v>
      </c>
      <c r="S375" s="205">
        <v>0</v>
      </c>
      <c r="T375" s="20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07" t="s">
        <v>157</v>
      </c>
      <c r="AT375" s="207" t="s">
        <v>139</v>
      </c>
      <c r="AU375" s="207" t="s">
        <v>84</v>
      </c>
      <c r="AY375" s="17" t="s">
        <v>138</v>
      </c>
      <c r="BE375" s="208">
        <f>IF(N375="základní",J375,0)</f>
        <v>0</v>
      </c>
      <c r="BF375" s="208">
        <f>IF(N375="snížená",J375,0)</f>
        <v>0</v>
      </c>
      <c r="BG375" s="208">
        <f>IF(N375="zákl. přenesená",J375,0)</f>
        <v>0</v>
      </c>
      <c r="BH375" s="208">
        <f>IF(N375="sníž. přenesená",J375,0)</f>
        <v>0</v>
      </c>
      <c r="BI375" s="208">
        <f>IF(N375="nulová",J375,0)</f>
        <v>0</v>
      </c>
      <c r="BJ375" s="17" t="s">
        <v>22</v>
      </c>
      <c r="BK375" s="208">
        <f>ROUND(I375*H375,2)</f>
        <v>0</v>
      </c>
      <c r="BL375" s="17" t="s">
        <v>157</v>
      </c>
      <c r="BM375" s="207" t="s">
        <v>694</v>
      </c>
    </row>
    <row r="376" s="2" customFormat="1">
      <c r="A376" s="38"/>
      <c r="B376" s="39"/>
      <c r="C376" s="40"/>
      <c r="D376" s="209" t="s">
        <v>146</v>
      </c>
      <c r="E376" s="40"/>
      <c r="F376" s="210" t="s">
        <v>695</v>
      </c>
      <c r="G376" s="40"/>
      <c r="H376" s="40"/>
      <c r="I376" s="211"/>
      <c r="J376" s="40"/>
      <c r="K376" s="40"/>
      <c r="L376" s="44"/>
      <c r="M376" s="212"/>
      <c r="N376" s="213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146</v>
      </c>
      <c r="AU376" s="17" t="s">
        <v>84</v>
      </c>
    </row>
    <row r="377" s="2" customFormat="1" ht="24.15" customHeight="1">
      <c r="A377" s="38"/>
      <c r="B377" s="39"/>
      <c r="C377" s="196" t="s">
        <v>696</v>
      </c>
      <c r="D377" s="196" t="s">
        <v>139</v>
      </c>
      <c r="E377" s="197" t="s">
        <v>697</v>
      </c>
      <c r="F377" s="198" t="s">
        <v>698</v>
      </c>
      <c r="G377" s="199" t="s">
        <v>247</v>
      </c>
      <c r="H377" s="200">
        <v>0.70399999999999996</v>
      </c>
      <c r="I377" s="201"/>
      <c r="J377" s="202">
        <f>ROUND(I377*H377,2)</f>
        <v>0</v>
      </c>
      <c r="K377" s="198" t="s">
        <v>143</v>
      </c>
      <c r="L377" s="44"/>
      <c r="M377" s="203" t="s">
        <v>20</v>
      </c>
      <c r="N377" s="204" t="s">
        <v>46</v>
      </c>
      <c r="O377" s="84"/>
      <c r="P377" s="205">
        <f>O377*H377</f>
        <v>0</v>
      </c>
      <c r="Q377" s="205">
        <v>1.05291</v>
      </c>
      <c r="R377" s="205">
        <f>Q377*H377</f>
        <v>0.74124864000000001</v>
      </c>
      <c r="S377" s="205">
        <v>0</v>
      </c>
      <c r="T377" s="20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07" t="s">
        <v>157</v>
      </c>
      <c r="AT377" s="207" t="s">
        <v>139</v>
      </c>
      <c r="AU377" s="207" t="s">
        <v>84</v>
      </c>
      <c r="AY377" s="17" t="s">
        <v>138</v>
      </c>
      <c r="BE377" s="208">
        <f>IF(N377="základní",J377,0)</f>
        <v>0</v>
      </c>
      <c r="BF377" s="208">
        <f>IF(N377="snížená",J377,0)</f>
        <v>0</v>
      </c>
      <c r="BG377" s="208">
        <f>IF(N377="zákl. přenesená",J377,0)</f>
        <v>0</v>
      </c>
      <c r="BH377" s="208">
        <f>IF(N377="sníž. přenesená",J377,0)</f>
        <v>0</v>
      </c>
      <c r="BI377" s="208">
        <f>IF(N377="nulová",J377,0)</f>
        <v>0</v>
      </c>
      <c r="BJ377" s="17" t="s">
        <v>22</v>
      </c>
      <c r="BK377" s="208">
        <f>ROUND(I377*H377,2)</f>
        <v>0</v>
      </c>
      <c r="BL377" s="17" t="s">
        <v>157</v>
      </c>
      <c r="BM377" s="207" t="s">
        <v>699</v>
      </c>
    </row>
    <row r="378" s="2" customFormat="1">
      <c r="A378" s="38"/>
      <c r="B378" s="39"/>
      <c r="C378" s="40"/>
      <c r="D378" s="209" t="s">
        <v>146</v>
      </c>
      <c r="E378" s="40"/>
      <c r="F378" s="210" t="s">
        <v>700</v>
      </c>
      <c r="G378" s="40"/>
      <c r="H378" s="40"/>
      <c r="I378" s="211"/>
      <c r="J378" s="40"/>
      <c r="K378" s="40"/>
      <c r="L378" s="44"/>
      <c r="M378" s="212"/>
      <c r="N378" s="213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146</v>
      </c>
      <c r="AU378" s="17" t="s">
        <v>84</v>
      </c>
    </row>
    <row r="379" s="13" customFormat="1">
      <c r="A379" s="13"/>
      <c r="B379" s="226"/>
      <c r="C379" s="227"/>
      <c r="D379" s="228" t="s">
        <v>194</v>
      </c>
      <c r="E379" s="229" t="s">
        <v>20</v>
      </c>
      <c r="F379" s="230" t="s">
        <v>589</v>
      </c>
      <c r="G379" s="227"/>
      <c r="H379" s="229" t="s">
        <v>20</v>
      </c>
      <c r="I379" s="231"/>
      <c r="J379" s="227"/>
      <c r="K379" s="227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194</v>
      </c>
      <c r="AU379" s="236" t="s">
        <v>84</v>
      </c>
      <c r="AV379" s="13" t="s">
        <v>22</v>
      </c>
      <c r="AW379" s="13" t="s">
        <v>196</v>
      </c>
      <c r="AX379" s="13" t="s">
        <v>75</v>
      </c>
      <c r="AY379" s="236" t="s">
        <v>138</v>
      </c>
    </row>
    <row r="380" s="14" customFormat="1">
      <c r="A380" s="14"/>
      <c r="B380" s="237"/>
      <c r="C380" s="238"/>
      <c r="D380" s="228" t="s">
        <v>194</v>
      </c>
      <c r="E380" s="239" t="s">
        <v>20</v>
      </c>
      <c r="F380" s="240" t="s">
        <v>701</v>
      </c>
      <c r="G380" s="238"/>
      <c r="H380" s="241">
        <v>0.70416500000000004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7" t="s">
        <v>194</v>
      </c>
      <c r="AU380" s="247" t="s">
        <v>84</v>
      </c>
      <c r="AV380" s="14" t="s">
        <v>84</v>
      </c>
      <c r="AW380" s="14" t="s">
        <v>196</v>
      </c>
      <c r="AX380" s="14" t="s">
        <v>22</v>
      </c>
      <c r="AY380" s="247" t="s">
        <v>138</v>
      </c>
    </row>
    <row r="381" s="11" customFormat="1" ht="22.8" customHeight="1">
      <c r="A381" s="11"/>
      <c r="B381" s="182"/>
      <c r="C381" s="183"/>
      <c r="D381" s="184" t="s">
        <v>74</v>
      </c>
      <c r="E381" s="224" t="s">
        <v>413</v>
      </c>
      <c r="F381" s="224" t="s">
        <v>414</v>
      </c>
      <c r="G381" s="183"/>
      <c r="H381" s="183"/>
      <c r="I381" s="186"/>
      <c r="J381" s="225">
        <f>BK381</f>
        <v>0</v>
      </c>
      <c r="K381" s="183"/>
      <c r="L381" s="188"/>
      <c r="M381" s="189"/>
      <c r="N381" s="190"/>
      <c r="O381" s="190"/>
      <c r="P381" s="191">
        <f>SUM(P382:P383)</f>
        <v>0</v>
      </c>
      <c r="Q381" s="190"/>
      <c r="R381" s="191">
        <f>SUM(R382:R383)</f>
        <v>0</v>
      </c>
      <c r="S381" s="190"/>
      <c r="T381" s="192">
        <f>SUM(T382:T383)</f>
        <v>0</v>
      </c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R381" s="193" t="s">
        <v>22</v>
      </c>
      <c r="AT381" s="194" t="s">
        <v>74</v>
      </c>
      <c r="AU381" s="194" t="s">
        <v>22</v>
      </c>
      <c r="AY381" s="193" t="s">
        <v>138</v>
      </c>
      <c r="BK381" s="195">
        <f>SUM(BK382:BK383)</f>
        <v>0</v>
      </c>
    </row>
    <row r="382" s="2" customFormat="1" ht="49.05" customHeight="1">
      <c r="A382" s="38"/>
      <c r="B382" s="39"/>
      <c r="C382" s="196" t="s">
        <v>702</v>
      </c>
      <c r="D382" s="196" t="s">
        <v>139</v>
      </c>
      <c r="E382" s="197" t="s">
        <v>703</v>
      </c>
      <c r="F382" s="198" t="s">
        <v>704</v>
      </c>
      <c r="G382" s="199" t="s">
        <v>247</v>
      </c>
      <c r="H382" s="200">
        <v>358.24400000000003</v>
      </c>
      <c r="I382" s="201"/>
      <c r="J382" s="202">
        <f>ROUND(I382*H382,2)</f>
        <v>0</v>
      </c>
      <c r="K382" s="198" t="s">
        <v>143</v>
      </c>
      <c r="L382" s="44"/>
      <c r="M382" s="203" t="s">
        <v>20</v>
      </c>
      <c r="N382" s="204" t="s">
        <v>46</v>
      </c>
      <c r="O382" s="84"/>
      <c r="P382" s="205">
        <f>O382*H382</f>
        <v>0</v>
      </c>
      <c r="Q382" s="205">
        <v>0</v>
      </c>
      <c r="R382" s="205">
        <f>Q382*H382</f>
        <v>0</v>
      </c>
      <c r="S382" s="205">
        <v>0</v>
      </c>
      <c r="T382" s="20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07" t="s">
        <v>157</v>
      </c>
      <c r="AT382" s="207" t="s">
        <v>139</v>
      </c>
      <c r="AU382" s="207" t="s">
        <v>84</v>
      </c>
      <c r="AY382" s="17" t="s">
        <v>138</v>
      </c>
      <c r="BE382" s="208">
        <f>IF(N382="základní",J382,0)</f>
        <v>0</v>
      </c>
      <c r="BF382" s="208">
        <f>IF(N382="snížená",J382,0)</f>
        <v>0</v>
      </c>
      <c r="BG382" s="208">
        <f>IF(N382="zákl. přenesená",J382,0)</f>
        <v>0</v>
      </c>
      <c r="BH382" s="208">
        <f>IF(N382="sníž. přenesená",J382,0)</f>
        <v>0</v>
      </c>
      <c r="BI382" s="208">
        <f>IF(N382="nulová",J382,0)</f>
        <v>0</v>
      </c>
      <c r="BJ382" s="17" t="s">
        <v>22</v>
      </c>
      <c r="BK382" s="208">
        <f>ROUND(I382*H382,2)</f>
        <v>0</v>
      </c>
      <c r="BL382" s="17" t="s">
        <v>157</v>
      </c>
      <c r="BM382" s="207" t="s">
        <v>705</v>
      </c>
    </row>
    <row r="383" s="2" customFormat="1">
      <c r="A383" s="38"/>
      <c r="B383" s="39"/>
      <c r="C383" s="40"/>
      <c r="D383" s="209" t="s">
        <v>146</v>
      </c>
      <c r="E383" s="40"/>
      <c r="F383" s="210" t="s">
        <v>706</v>
      </c>
      <c r="G383" s="40"/>
      <c r="H383" s="40"/>
      <c r="I383" s="211"/>
      <c r="J383" s="40"/>
      <c r="K383" s="40"/>
      <c r="L383" s="44"/>
      <c r="M383" s="212"/>
      <c r="N383" s="213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146</v>
      </c>
      <c r="AU383" s="17" t="s">
        <v>84</v>
      </c>
    </row>
    <row r="384" s="11" customFormat="1" ht="25.92" customHeight="1">
      <c r="A384" s="11"/>
      <c r="B384" s="182"/>
      <c r="C384" s="183"/>
      <c r="D384" s="184" t="s">
        <v>74</v>
      </c>
      <c r="E384" s="185" t="s">
        <v>707</v>
      </c>
      <c r="F384" s="185" t="s">
        <v>708</v>
      </c>
      <c r="G384" s="183"/>
      <c r="H384" s="183"/>
      <c r="I384" s="186"/>
      <c r="J384" s="187">
        <f>BK384</f>
        <v>0</v>
      </c>
      <c r="K384" s="183"/>
      <c r="L384" s="188"/>
      <c r="M384" s="189"/>
      <c r="N384" s="190"/>
      <c r="O384" s="190"/>
      <c r="P384" s="191">
        <f>P385</f>
        <v>0</v>
      </c>
      <c r="Q384" s="190"/>
      <c r="R384" s="191">
        <f>R385</f>
        <v>0.083720000000000003</v>
      </c>
      <c r="S384" s="190"/>
      <c r="T384" s="192">
        <f>T385</f>
        <v>0</v>
      </c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R384" s="193" t="s">
        <v>84</v>
      </c>
      <c r="AT384" s="194" t="s">
        <v>74</v>
      </c>
      <c r="AU384" s="194" t="s">
        <v>75</v>
      </c>
      <c r="AY384" s="193" t="s">
        <v>138</v>
      </c>
      <c r="BK384" s="195">
        <f>BK385</f>
        <v>0</v>
      </c>
    </row>
    <row r="385" s="11" customFormat="1" ht="22.8" customHeight="1">
      <c r="A385" s="11"/>
      <c r="B385" s="182"/>
      <c r="C385" s="183"/>
      <c r="D385" s="184" t="s">
        <v>74</v>
      </c>
      <c r="E385" s="224" t="s">
        <v>709</v>
      </c>
      <c r="F385" s="224" t="s">
        <v>710</v>
      </c>
      <c r="G385" s="183"/>
      <c r="H385" s="183"/>
      <c r="I385" s="186"/>
      <c r="J385" s="225">
        <f>BK385</f>
        <v>0</v>
      </c>
      <c r="K385" s="183"/>
      <c r="L385" s="188"/>
      <c r="M385" s="189"/>
      <c r="N385" s="190"/>
      <c r="O385" s="190"/>
      <c r="P385" s="191">
        <f>SUM(P386:P390)</f>
        <v>0</v>
      </c>
      <c r="Q385" s="190"/>
      <c r="R385" s="191">
        <f>SUM(R386:R390)</f>
        <v>0.083720000000000003</v>
      </c>
      <c r="S385" s="190"/>
      <c r="T385" s="192">
        <f>SUM(T386:T390)</f>
        <v>0</v>
      </c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R385" s="193" t="s">
        <v>84</v>
      </c>
      <c r="AT385" s="194" t="s">
        <v>74</v>
      </c>
      <c r="AU385" s="194" t="s">
        <v>22</v>
      </c>
      <c r="AY385" s="193" t="s">
        <v>138</v>
      </c>
      <c r="BK385" s="195">
        <f>SUM(BK386:BK390)</f>
        <v>0</v>
      </c>
    </row>
    <row r="386" s="2" customFormat="1" ht="44.25" customHeight="1">
      <c r="A386" s="38"/>
      <c r="B386" s="39"/>
      <c r="C386" s="196" t="s">
        <v>711</v>
      </c>
      <c r="D386" s="196" t="s">
        <v>139</v>
      </c>
      <c r="E386" s="197" t="s">
        <v>712</v>
      </c>
      <c r="F386" s="198" t="s">
        <v>713</v>
      </c>
      <c r="G386" s="199" t="s">
        <v>186</v>
      </c>
      <c r="H386" s="200">
        <v>209.30000000000001</v>
      </c>
      <c r="I386" s="201"/>
      <c r="J386" s="202">
        <f>ROUND(I386*H386,2)</f>
        <v>0</v>
      </c>
      <c r="K386" s="198" t="s">
        <v>143</v>
      </c>
      <c r="L386" s="44"/>
      <c r="M386" s="203" t="s">
        <v>20</v>
      </c>
      <c r="N386" s="204" t="s">
        <v>46</v>
      </c>
      <c r="O386" s="84"/>
      <c r="P386" s="205">
        <f>O386*H386</f>
        <v>0</v>
      </c>
      <c r="Q386" s="205">
        <v>0.00040000000000000002</v>
      </c>
      <c r="R386" s="205">
        <f>Q386*H386</f>
        <v>0.083720000000000003</v>
      </c>
      <c r="S386" s="205">
        <v>0</v>
      </c>
      <c r="T386" s="20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07" t="s">
        <v>274</v>
      </c>
      <c r="AT386" s="207" t="s">
        <v>139</v>
      </c>
      <c r="AU386" s="207" t="s">
        <v>84</v>
      </c>
      <c r="AY386" s="17" t="s">
        <v>138</v>
      </c>
      <c r="BE386" s="208">
        <f>IF(N386="základní",J386,0)</f>
        <v>0</v>
      </c>
      <c r="BF386" s="208">
        <f>IF(N386="snížená",J386,0)</f>
        <v>0</v>
      </c>
      <c r="BG386" s="208">
        <f>IF(N386="zákl. přenesená",J386,0)</f>
        <v>0</v>
      </c>
      <c r="BH386" s="208">
        <f>IF(N386="sníž. přenesená",J386,0)</f>
        <v>0</v>
      </c>
      <c r="BI386" s="208">
        <f>IF(N386="nulová",J386,0)</f>
        <v>0</v>
      </c>
      <c r="BJ386" s="17" t="s">
        <v>22</v>
      </c>
      <c r="BK386" s="208">
        <f>ROUND(I386*H386,2)</f>
        <v>0</v>
      </c>
      <c r="BL386" s="17" t="s">
        <v>274</v>
      </c>
      <c r="BM386" s="207" t="s">
        <v>714</v>
      </c>
    </row>
    <row r="387" s="2" customFormat="1">
      <c r="A387" s="38"/>
      <c r="B387" s="39"/>
      <c r="C387" s="40"/>
      <c r="D387" s="209" t="s">
        <v>146</v>
      </c>
      <c r="E387" s="40"/>
      <c r="F387" s="210" t="s">
        <v>715</v>
      </c>
      <c r="G387" s="40"/>
      <c r="H387" s="40"/>
      <c r="I387" s="211"/>
      <c r="J387" s="40"/>
      <c r="K387" s="40"/>
      <c r="L387" s="44"/>
      <c r="M387" s="212"/>
      <c r="N387" s="213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146</v>
      </c>
      <c r="AU387" s="17" t="s">
        <v>84</v>
      </c>
    </row>
    <row r="388" s="14" customFormat="1">
      <c r="A388" s="14"/>
      <c r="B388" s="237"/>
      <c r="C388" s="238"/>
      <c r="D388" s="228" t="s">
        <v>194</v>
      </c>
      <c r="E388" s="239" t="s">
        <v>20</v>
      </c>
      <c r="F388" s="240" t="s">
        <v>716</v>
      </c>
      <c r="G388" s="238"/>
      <c r="H388" s="241">
        <v>209.29999999999998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7" t="s">
        <v>194</v>
      </c>
      <c r="AU388" s="247" t="s">
        <v>84</v>
      </c>
      <c r="AV388" s="14" t="s">
        <v>84</v>
      </c>
      <c r="AW388" s="14" t="s">
        <v>196</v>
      </c>
      <c r="AX388" s="14" t="s">
        <v>22</v>
      </c>
      <c r="AY388" s="247" t="s">
        <v>138</v>
      </c>
    </row>
    <row r="389" s="2" customFormat="1" ht="44.25" customHeight="1">
      <c r="A389" s="38"/>
      <c r="B389" s="39"/>
      <c r="C389" s="196" t="s">
        <v>717</v>
      </c>
      <c r="D389" s="196" t="s">
        <v>139</v>
      </c>
      <c r="E389" s="197" t="s">
        <v>718</v>
      </c>
      <c r="F389" s="198" t="s">
        <v>719</v>
      </c>
      <c r="G389" s="199" t="s">
        <v>720</v>
      </c>
      <c r="H389" s="269"/>
      <c r="I389" s="201"/>
      <c r="J389" s="202">
        <f>ROUND(I389*H389,2)</f>
        <v>0</v>
      </c>
      <c r="K389" s="198" t="s">
        <v>143</v>
      </c>
      <c r="L389" s="44"/>
      <c r="M389" s="203" t="s">
        <v>20</v>
      </c>
      <c r="N389" s="204" t="s">
        <v>46</v>
      </c>
      <c r="O389" s="84"/>
      <c r="P389" s="205">
        <f>O389*H389</f>
        <v>0</v>
      </c>
      <c r="Q389" s="205">
        <v>0</v>
      </c>
      <c r="R389" s="205">
        <f>Q389*H389</f>
        <v>0</v>
      </c>
      <c r="S389" s="205">
        <v>0</v>
      </c>
      <c r="T389" s="20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07" t="s">
        <v>274</v>
      </c>
      <c r="AT389" s="207" t="s">
        <v>139</v>
      </c>
      <c r="AU389" s="207" t="s">
        <v>84</v>
      </c>
      <c r="AY389" s="17" t="s">
        <v>138</v>
      </c>
      <c r="BE389" s="208">
        <f>IF(N389="základní",J389,0)</f>
        <v>0</v>
      </c>
      <c r="BF389" s="208">
        <f>IF(N389="snížená",J389,0)</f>
        <v>0</v>
      </c>
      <c r="BG389" s="208">
        <f>IF(N389="zákl. přenesená",J389,0)</f>
        <v>0</v>
      </c>
      <c r="BH389" s="208">
        <f>IF(N389="sníž. přenesená",J389,0)</f>
        <v>0</v>
      </c>
      <c r="BI389" s="208">
        <f>IF(N389="nulová",J389,0)</f>
        <v>0</v>
      </c>
      <c r="BJ389" s="17" t="s">
        <v>22</v>
      </c>
      <c r="BK389" s="208">
        <f>ROUND(I389*H389,2)</f>
        <v>0</v>
      </c>
      <c r="BL389" s="17" t="s">
        <v>274</v>
      </c>
      <c r="BM389" s="207" t="s">
        <v>721</v>
      </c>
    </row>
    <row r="390" s="2" customFormat="1">
      <c r="A390" s="38"/>
      <c r="B390" s="39"/>
      <c r="C390" s="40"/>
      <c r="D390" s="209" t="s">
        <v>146</v>
      </c>
      <c r="E390" s="40"/>
      <c r="F390" s="210" t="s">
        <v>722</v>
      </c>
      <c r="G390" s="40"/>
      <c r="H390" s="40"/>
      <c r="I390" s="211"/>
      <c r="J390" s="40"/>
      <c r="K390" s="40"/>
      <c r="L390" s="44"/>
      <c r="M390" s="214"/>
      <c r="N390" s="215"/>
      <c r="O390" s="216"/>
      <c r="P390" s="216"/>
      <c r="Q390" s="216"/>
      <c r="R390" s="216"/>
      <c r="S390" s="216"/>
      <c r="T390" s="217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146</v>
      </c>
      <c r="AU390" s="17" t="s">
        <v>84</v>
      </c>
    </row>
    <row r="391" s="2" customFormat="1" ht="6.96" customHeight="1">
      <c r="A391" s="38"/>
      <c r="B391" s="59"/>
      <c r="C391" s="60"/>
      <c r="D391" s="60"/>
      <c r="E391" s="60"/>
      <c r="F391" s="60"/>
      <c r="G391" s="60"/>
      <c r="H391" s="60"/>
      <c r="I391" s="60"/>
      <c r="J391" s="60"/>
      <c r="K391" s="60"/>
      <c r="L391" s="44"/>
      <c r="M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</row>
  </sheetData>
  <sheetProtection sheet="1" autoFilter="0" formatColumns="0" formatRows="0" objects="1" scenarios="1" spinCount="100000" saltValue="uigNqjLf+a6CF8wQ6mq5eBhyLiLrvioPE3EErDghHbVXIYiWfxojRiUHLRqfbnvdcQYPieW9jWPA0Q9AD1Xc1Q==" hashValue="M6/1vdc1H/s9M9grfvBd8ccrxTnoDDvFqO88ILz2HLv6+LD9h+s3yXBN96NMa1aTAo6dNLU0yKEpUjrtZ+wn4Q==" algorithmName="SHA-512" password="CC35"/>
  <autoFilter ref="C86:K39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2/132251254"/>
    <hyperlink ref="F115" r:id="rId2" display="https://podminky.urs.cz/item/CS_URS_2023_02/133251101"/>
    <hyperlink ref="F126" r:id="rId3" display="https://podminky.urs.cz/item/CS_URS_2023_02/162251102"/>
    <hyperlink ref="F133" r:id="rId4" display="https://podminky.urs.cz/item/CS_URS_2023_02/162751117"/>
    <hyperlink ref="F140" r:id="rId5" display="https://podminky.urs.cz/item/CS_URS_2023_02/162751119"/>
    <hyperlink ref="F142" r:id="rId6" display="https://podminky.urs.cz/item/CS_URS_2023_02/171201231"/>
    <hyperlink ref="F145" r:id="rId7" display="https://podminky.urs.cz/item/CS_URS_2023_02/174151101"/>
    <hyperlink ref="F183" r:id="rId8" display="https://podminky.urs.cz/item/CS_URS_2023_02/181951112"/>
    <hyperlink ref="F208" r:id="rId9" display="https://podminky.urs.cz/item/CS_URS_2023_02/273313611"/>
    <hyperlink ref="F233" r:id="rId10" display="https://podminky.urs.cz/item/CS_URS_2023_02/274321411"/>
    <hyperlink ref="F257" r:id="rId11" display="https://podminky.urs.cz/item/CS_URS_2023_02/274351121"/>
    <hyperlink ref="F281" r:id="rId12" display="https://podminky.urs.cz/item/CS_URS_2023_02/274351122"/>
    <hyperlink ref="F283" r:id="rId13" display="https://podminky.urs.cz/item/CS_URS_2023_02/274353122"/>
    <hyperlink ref="F285" r:id="rId14" display="https://podminky.urs.cz/item/CS_URS_2023_02/275313711"/>
    <hyperlink ref="F292" r:id="rId15" display="https://podminky.urs.cz/item/CS_URS_2023_02/279113144"/>
    <hyperlink ref="F316" r:id="rId16" display="https://podminky.urs.cz/item/CS_URS_2023_02/279361821"/>
    <hyperlink ref="F321" r:id="rId17" display="https://podminky.urs.cz/item/CS_URS_2023_02/338121123"/>
    <hyperlink ref="F330" r:id="rId18" display="https://podminky.urs.cz/item/CS_URS_2023_02/338171123"/>
    <hyperlink ref="F342" r:id="rId19" display="https://podminky.urs.cz/item/CS_URS_2023_02/348101210"/>
    <hyperlink ref="F345" r:id="rId20" display="https://podminky.urs.cz/item/CS_URS_2023_02/348101260"/>
    <hyperlink ref="F348" r:id="rId21" display="https://podminky.urs.cz/item/CS_URS_2023_02/348171135"/>
    <hyperlink ref="F351" r:id="rId22" display="https://podminky.urs.cz/item/CS_URS_2023_02/348401120"/>
    <hyperlink ref="F357" r:id="rId23" display="https://podminky.urs.cz/item/CS_URS_2023_02/348121221"/>
    <hyperlink ref="F368" r:id="rId24" display="https://podminky.urs.cz/item/CS_URS_2023_02/417321414"/>
    <hyperlink ref="F372" r:id="rId25" display="https://podminky.urs.cz/item/CS_URS_2023_02/417351115"/>
    <hyperlink ref="F376" r:id="rId26" display="https://podminky.urs.cz/item/CS_URS_2023_02/417351116"/>
    <hyperlink ref="F378" r:id="rId27" display="https://podminky.urs.cz/item/CS_URS_2023_02/417361821"/>
    <hyperlink ref="F383" r:id="rId28" display="https://podminky.urs.cz/item/CS_URS_2023_02/998152111"/>
    <hyperlink ref="F387" r:id="rId29" display="https://podminky.urs.cz/item/CS_URS_2023_02/711161212"/>
    <hyperlink ref="F390" r:id="rId30" display="https://podminky.urs.cz/item/CS_URS_2023_02/99871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113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Kaznějov - sběrný dvůr odpadů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114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723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20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23</v>
      </c>
      <c r="E12" s="38"/>
      <c r="F12" s="136" t="s">
        <v>116</v>
      </c>
      <c r="G12" s="38"/>
      <c r="H12" s="38"/>
      <c r="I12" s="132" t="s">
        <v>25</v>
      </c>
      <c r="J12" s="137" t="str">
        <f>'Rekapitulace stavby'!AN8</f>
        <v>24. 11. 2023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29</v>
      </c>
      <c r="E14" s="38"/>
      <c r="F14" s="38"/>
      <c r="G14" s="38"/>
      <c r="H14" s="38"/>
      <c r="I14" s="132" t="s">
        <v>30</v>
      </c>
      <c r="J14" s="136" t="s">
        <v>20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20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30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32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30</v>
      </c>
      <c r="J20" s="136" t="s">
        <v>20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20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30</v>
      </c>
      <c r="J23" s="136" t="s">
        <v>20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32</v>
      </c>
      <c r="J24" s="136" t="s">
        <v>20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ROUND((SUM(BE90:BE216)),  2)</f>
        <v>0</v>
      </c>
      <c r="G33" s="38"/>
      <c r="H33" s="38"/>
      <c r="I33" s="148">
        <v>0.20999999999999999</v>
      </c>
      <c r="J33" s="147">
        <f>ROUND(((SUM(BE90:BE216))*I33),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ROUND((SUM(BF90:BF216)),  2)</f>
        <v>0</v>
      </c>
      <c r="G34" s="38"/>
      <c r="H34" s="38"/>
      <c r="I34" s="148">
        <v>0.14999999999999999</v>
      </c>
      <c r="J34" s="147">
        <f>ROUND(((SUM(BF90:BF216))*I34),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ROUND((SUM(BG90:BG216)),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ROUND((SUM(BH90:BH216)),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ROUND((SUM(BI90:BI216)),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Kaznějov - sběrný dvůr odpadů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03 - Ocelový přístřešek 4pole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</v>
      </c>
      <c r="G52" s="40"/>
      <c r="H52" s="40"/>
      <c r="I52" s="32" t="s">
        <v>25</v>
      </c>
      <c r="J52" s="72" t="str">
        <f>IF(J12="","",J12)</f>
        <v>24. 11. 2023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>Město Kaznějov</v>
      </c>
      <c r="G54" s="40"/>
      <c r="H54" s="40"/>
      <c r="I54" s="32" t="s">
        <v>35</v>
      </c>
      <c r="J54" s="36" t="str">
        <f>E21</f>
        <v>Ing. Jiří Presl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33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>Roman Mitas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118</v>
      </c>
      <c r="D57" s="162"/>
      <c r="E57" s="162"/>
      <c r="F57" s="162"/>
      <c r="G57" s="162"/>
      <c r="H57" s="162"/>
      <c r="I57" s="162"/>
      <c r="J57" s="163" t="s">
        <v>119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120</v>
      </c>
    </row>
    <row r="60" hidden="1" s="9" customFormat="1" ht="24.96" customHeight="1">
      <c r="A60" s="9"/>
      <c r="B60" s="165"/>
      <c r="C60" s="166"/>
      <c r="D60" s="167" t="s">
        <v>163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8"/>
      <c r="C61" s="219"/>
      <c r="D61" s="220" t="s">
        <v>164</v>
      </c>
      <c r="E61" s="221"/>
      <c r="F61" s="221"/>
      <c r="G61" s="221"/>
      <c r="H61" s="221"/>
      <c r="I61" s="221"/>
      <c r="J61" s="222">
        <f>J92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8"/>
      <c r="C62" s="219"/>
      <c r="D62" s="220" t="s">
        <v>165</v>
      </c>
      <c r="E62" s="221"/>
      <c r="F62" s="221"/>
      <c r="G62" s="221"/>
      <c r="H62" s="221"/>
      <c r="I62" s="221"/>
      <c r="J62" s="222">
        <f>J130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8"/>
      <c r="C63" s="219"/>
      <c r="D63" s="220" t="s">
        <v>166</v>
      </c>
      <c r="E63" s="221"/>
      <c r="F63" s="221"/>
      <c r="G63" s="221"/>
      <c r="H63" s="221"/>
      <c r="I63" s="221"/>
      <c r="J63" s="222">
        <f>J145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8"/>
      <c r="C64" s="219"/>
      <c r="D64" s="220" t="s">
        <v>168</v>
      </c>
      <c r="E64" s="221"/>
      <c r="F64" s="221"/>
      <c r="G64" s="221"/>
      <c r="H64" s="221"/>
      <c r="I64" s="221"/>
      <c r="J64" s="222">
        <f>J160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8"/>
      <c r="C65" s="219"/>
      <c r="D65" s="220" t="s">
        <v>171</v>
      </c>
      <c r="E65" s="221"/>
      <c r="F65" s="221"/>
      <c r="G65" s="221"/>
      <c r="H65" s="221"/>
      <c r="I65" s="221"/>
      <c r="J65" s="222">
        <f>J183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9" customFormat="1" ht="24.96" customHeight="1">
      <c r="A66" s="9"/>
      <c r="B66" s="165"/>
      <c r="C66" s="166"/>
      <c r="D66" s="167" t="s">
        <v>423</v>
      </c>
      <c r="E66" s="168"/>
      <c r="F66" s="168"/>
      <c r="G66" s="168"/>
      <c r="H66" s="168"/>
      <c r="I66" s="168"/>
      <c r="J66" s="169">
        <f>J186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2" customFormat="1" ht="19.92" customHeight="1">
      <c r="A67" s="12"/>
      <c r="B67" s="218"/>
      <c r="C67" s="219"/>
      <c r="D67" s="220" t="s">
        <v>724</v>
      </c>
      <c r="E67" s="221"/>
      <c r="F67" s="221"/>
      <c r="G67" s="221"/>
      <c r="H67" s="221"/>
      <c r="I67" s="221"/>
      <c r="J67" s="222">
        <f>J187</f>
        <v>0</v>
      </c>
      <c r="K67" s="219"/>
      <c r="L67" s="22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hidden="1" s="12" customFormat="1" ht="19.92" customHeight="1">
      <c r="A68" s="12"/>
      <c r="B68" s="218"/>
      <c r="C68" s="219"/>
      <c r="D68" s="220" t="s">
        <v>725</v>
      </c>
      <c r="E68" s="221"/>
      <c r="F68" s="221"/>
      <c r="G68" s="221"/>
      <c r="H68" s="221"/>
      <c r="I68" s="221"/>
      <c r="J68" s="222">
        <f>J192</f>
        <v>0</v>
      </c>
      <c r="K68" s="219"/>
      <c r="L68" s="22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hidden="1" s="12" customFormat="1" ht="19.92" customHeight="1">
      <c r="A69" s="12"/>
      <c r="B69" s="218"/>
      <c r="C69" s="219"/>
      <c r="D69" s="220" t="s">
        <v>726</v>
      </c>
      <c r="E69" s="221"/>
      <c r="F69" s="221"/>
      <c r="G69" s="221"/>
      <c r="H69" s="221"/>
      <c r="I69" s="221"/>
      <c r="J69" s="222">
        <f>J207</f>
        <v>0</v>
      </c>
      <c r="K69" s="219"/>
      <c r="L69" s="22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hidden="1" s="12" customFormat="1" ht="19.92" customHeight="1">
      <c r="A70" s="12"/>
      <c r="B70" s="218"/>
      <c r="C70" s="219"/>
      <c r="D70" s="220" t="s">
        <v>727</v>
      </c>
      <c r="E70" s="221"/>
      <c r="F70" s="221"/>
      <c r="G70" s="221"/>
      <c r="H70" s="221"/>
      <c r="I70" s="221"/>
      <c r="J70" s="222">
        <f>J213</f>
        <v>0</v>
      </c>
      <c r="K70" s="219"/>
      <c r="L70" s="223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122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Kaznějov - sběrný dvůr odpadů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114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03 - Ocelový přístřešek 4pole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23</v>
      </c>
      <c r="D84" s="40"/>
      <c r="E84" s="40"/>
      <c r="F84" s="27" t="str">
        <f>F12</f>
        <v xml:space="preserve"> </v>
      </c>
      <c r="G84" s="40"/>
      <c r="H84" s="40"/>
      <c r="I84" s="32" t="s">
        <v>25</v>
      </c>
      <c r="J84" s="72" t="str">
        <f>IF(J12="","",J12)</f>
        <v>24. 11. 2023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E15</f>
        <v>Město Kaznějov</v>
      </c>
      <c r="G86" s="40"/>
      <c r="H86" s="40"/>
      <c r="I86" s="32" t="s">
        <v>35</v>
      </c>
      <c r="J86" s="36" t="str">
        <f>E21</f>
        <v>Ing. Jiří Presl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33</v>
      </c>
      <c r="D87" s="40"/>
      <c r="E87" s="40"/>
      <c r="F87" s="27" t="str">
        <f>IF(E18="","",E18)</f>
        <v>Vyplň údaj</v>
      </c>
      <c r="G87" s="40"/>
      <c r="H87" s="40"/>
      <c r="I87" s="32" t="s">
        <v>37</v>
      </c>
      <c r="J87" s="36" t="str">
        <f>E24</f>
        <v>Roman Mitas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0" customFormat="1" ht="29.28" customHeight="1">
      <c r="A89" s="171"/>
      <c r="B89" s="172"/>
      <c r="C89" s="173" t="s">
        <v>123</v>
      </c>
      <c r="D89" s="174" t="s">
        <v>60</v>
      </c>
      <c r="E89" s="174" t="s">
        <v>56</v>
      </c>
      <c r="F89" s="174" t="s">
        <v>57</v>
      </c>
      <c r="G89" s="174" t="s">
        <v>124</v>
      </c>
      <c r="H89" s="174" t="s">
        <v>125</v>
      </c>
      <c r="I89" s="174" t="s">
        <v>126</v>
      </c>
      <c r="J89" s="174" t="s">
        <v>119</v>
      </c>
      <c r="K89" s="175" t="s">
        <v>127</v>
      </c>
      <c r="L89" s="176"/>
      <c r="M89" s="92" t="s">
        <v>20</v>
      </c>
      <c r="N89" s="93" t="s">
        <v>45</v>
      </c>
      <c r="O89" s="93" t="s">
        <v>128</v>
      </c>
      <c r="P89" s="93" t="s">
        <v>129</v>
      </c>
      <c r="Q89" s="93" t="s">
        <v>130</v>
      </c>
      <c r="R89" s="93" t="s">
        <v>131</v>
      </c>
      <c r="S89" s="93" t="s">
        <v>132</v>
      </c>
      <c r="T89" s="94" t="s">
        <v>133</v>
      </c>
      <c r="U89" s="171"/>
      <c r="V89" s="171"/>
      <c r="W89" s="171"/>
      <c r="X89" s="171"/>
      <c r="Y89" s="171"/>
      <c r="Z89" s="171"/>
      <c r="AA89" s="171"/>
      <c r="AB89" s="171"/>
      <c r="AC89" s="171"/>
      <c r="AD89" s="171"/>
      <c r="AE89" s="171"/>
    </row>
    <row r="90" s="2" customFormat="1" ht="22.8" customHeight="1">
      <c r="A90" s="38"/>
      <c r="B90" s="39"/>
      <c r="C90" s="99" t="s">
        <v>134</v>
      </c>
      <c r="D90" s="40"/>
      <c r="E90" s="40"/>
      <c r="F90" s="40"/>
      <c r="G90" s="40"/>
      <c r="H90" s="40"/>
      <c r="I90" s="40"/>
      <c r="J90" s="177">
        <f>BK90</f>
        <v>0</v>
      </c>
      <c r="K90" s="40"/>
      <c r="L90" s="44"/>
      <c r="M90" s="95"/>
      <c r="N90" s="178"/>
      <c r="O90" s="96"/>
      <c r="P90" s="179">
        <f>P91+P186</f>
        <v>0</v>
      </c>
      <c r="Q90" s="96"/>
      <c r="R90" s="179">
        <f>R91+R186</f>
        <v>11.572878469999999</v>
      </c>
      <c r="S90" s="96"/>
      <c r="T90" s="180">
        <f>T91+T186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74</v>
      </c>
      <c r="AU90" s="17" t="s">
        <v>120</v>
      </c>
      <c r="BK90" s="181">
        <f>BK91+BK186</f>
        <v>0</v>
      </c>
    </row>
    <row r="91" s="11" customFormat="1" ht="25.92" customHeight="1">
      <c r="A91" s="11"/>
      <c r="B91" s="182"/>
      <c r="C91" s="183"/>
      <c r="D91" s="184" t="s">
        <v>74</v>
      </c>
      <c r="E91" s="185" t="s">
        <v>172</v>
      </c>
      <c r="F91" s="185" t="s">
        <v>173</v>
      </c>
      <c r="G91" s="183"/>
      <c r="H91" s="183"/>
      <c r="I91" s="186"/>
      <c r="J91" s="187">
        <f>BK91</f>
        <v>0</v>
      </c>
      <c r="K91" s="183"/>
      <c r="L91" s="188"/>
      <c r="M91" s="189"/>
      <c r="N91" s="190"/>
      <c r="O91" s="190"/>
      <c r="P91" s="191">
        <f>P92+P130+P145+P160+P183</f>
        <v>0</v>
      </c>
      <c r="Q91" s="190"/>
      <c r="R91" s="191">
        <f>R92+R130+R145+R160+R183</f>
        <v>11.35140777</v>
      </c>
      <c r="S91" s="190"/>
      <c r="T91" s="192">
        <f>T92+T130+T145+T160+T183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22</v>
      </c>
      <c r="AT91" s="194" t="s">
        <v>74</v>
      </c>
      <c r="AU91" s="194" t="s">
        <v>75</v>
      </c>
      <c r="AY91" s="193" t="s">
        <v>138</v>
      </c>
      <c r="BK91" s="195">
        <f>BK92+BK130+BK145+BK160+BK183</f>
        <v>0</v>
      </c>
    </row>
    <row r="92" s="11" customFormat="1" ht="22.8" customHeight="1">
      <c r="A92" s="11"/>
      <c r="B92" s="182"/>
      <c r="C92" s="183"/>
      <c r="D92" s="184" t="s">
        <v>74</v>
      </c>
      <c r="E92" s="224" t="s">
        <v>22</v>
      </c>
      <c r="F92" s="224" t="s">
        <v>174</v>
      </c>
      <c r="G92" s="183"/>
      <c r="H92" s="183"/>
      <c r="I92" s="186"/>
      <c r="J92" s="225">
        <f>BK92</f>
        <v>0</v>
      </c>
      <c r="K92" s="183"/>
      <c r="L92" s="188"/>
      <c r="M92" s="189"/>
      <c r="N92" s="190"/>
      <c r="O92" s="190"/>
      <c r="P92" s="191">
        <f>SUM(P93:P129)</f>
        <v>0</v>
      </c>
      <c r="Q92" s="190"/>
      <c r="R92" s="191">
        <f>SUM(R93:R129)</f>
        <v>0</v>
      </c>
      <c r="S92" s="190"/>
      <c r="T92" s="192">
        <f>SUM(T93:T129)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3" t="s">
        <v>22</v>
      </c>
      <c r="AT92" s="194" t="s">
        <v>74</v>
      </c>
      <c r="AU92" s="194" t="s">
        <v>22</v>
      </c>
      <c r="AY92" s="193" t="s">
        <v>138</v>
      </c>
      <c r="BK92" s="195">
        <f>SUM(BK93:BK129)</f>
        <v>0</v>
      </c>
    </row>
    <row r="93" s="2" customFormat="1" ht="44.25" customHeight="1">
      <c r="A93" s="38"/>
      <c r="B93" s="39"/>
      <c r="C93" s="196" t="s">
        <v>22</v>
      </c>
      <c r="D93" s="196" t="s">
        <v>139</v>
      </c>
      <c r="E93" s="197" t="s">
        <v>198</v>
      </c>
      <c r="F93" s="198" t="s">
        <v>199</v>
      </c>
      <c r="G93" s="199" t="s">
        <v>191</v>
      </c>
      <c r="H93" s="200">
        <v>65.391000000000005</v>
      </c>
      <c r="I93" s="201"/>
      <c r="J93" s="202">
        <f>ROUND(I93*H93,2)</f>
        <v>0</v>
      </c>
      <c r="K93" s="198" t="s">
        <v>143</v>
      </c>
      <c r="L93" s="44"/>
      <c r="M93" s="203" t="s">
        <v>20</v>
      </c>
      <c r="N93" s="204" t="s">
        <v>46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157</v>
      </c>
      <c r="AT93" s="207" t="s">
        <v>139</v>
      </c>
      <c r="AU93" s="207" t="s">
        <v>84</v>
      </c>
      <c r="AY93" s="17" t="s">
        <v>138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22</v>
      </c>
      <c r="BK93" s="208">
        <f>ROUND(I93*H93,2)</f>
        <v>0</v>
      </c>
      <c r="BL93" s="17" t="s">
        <v>157</v>
      </c>
      <c r="BM93" s="207" t="s">
        <v>728</v>
      </c>
    </row>
    <row r="94" s="2" customFormat="1">
      <c r="A94" s="38"/>
      <c r="B94" s="39"/>
      <c r="C94" s="40"/>
      <c r="D94" s="209" t="s">
        <v>146</v>
      </c>
      <c r="E94" s="40"/>
      <c r="F94" s="210" t="s">
        <v>201</v>
      </c>
      <c r="G94" s="40"/>
      <c r="H94" s="40"/>
      <c r="I94" s="211"/>
      <c r="J94" s="40"/>
      <c r="K94" s="40"/>
      <c r="L94" s="44"/>
      <c r="M94" s="212"/>
      <c r="N94" s="21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146</v>
      </c>
      <c r="AU94" s="17" t="s">
        <v>84</v>
      </c>
    </row>
    <row r="95" s="13" customFormat="1">
      <c r="A95" s="13"/>
      <c r="B95" s="226"/>
      <c r="C95" s="227"/>
      <c r="D95" s="228" t="s">
        <v>194</v>
      </c>
      <c r="E95" s="229" t="s">
        <v>20</v>
      </c>
      <c r="F95" s="230" t="s">
        <v>729</v>
      </c>
      <c r="G95" s="227"/>
      <c r="H95" s="229" t="s">
        <v>20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194</v>
      </c>
      <c r="AU95" s="236" t="s">
        <v>84</v>
      </c>
      <c r="AV95" s="13" t="s">
        <v>22</v>
      </c>
      <c r="AW95" s="13" t="s">
        <v>196</v>
      </c>
      <c r="AX95" s="13" t="s">
        <v>75</v>
      </c>
      <c r="AY95" s="236" t="s">
        <v>138</v>
      </c>
    </row>
    <row r="96" s="14" customFormat="1">
      <c r="A96" s="14"/>
      <c r="B96" s="237"/>
      <c r="C96" s="238"/>
      <c r="D96" s="228" t="s">
        <v>194</v>
      </c>
      <c r="E96" s="239" t="s">
        <v>20</v>
      </c>
      <c r="F96" s="240" t="s">
        <v>730</v>
      </c>
      <c r="G96" s="238"/>
      <c r="H96" s="241">
        <v>65.390625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194</v>
      </c>
      <c r="AU96" s="247" t="s">
        <v>84</v>
      </c>
      <c r="AV96" s="14" t="s">
        <v>84</v>
      </c>
      <c r="AW96" s="14" t="s">
        <v>196</v>
      </c>
      <c r="AX96" s="14" t="s">
        <v>22</v>
      </c>
      <c r="AY96" s="247" t="s">
        <v>138</v>
      </c>
    </row>
    <row r="97" s="2" customFormat="1" ht="24.15" customHeight="1">
      <c r="A97" s="38"/>
      <c r="B97" s="39"/>
      <c r="C97" s="196" t="s">
        <v>84</v>
      </c>
      <c r="D97" s="196" t="s">
        <v>139</v>
      </c>
      <c r="E97" s="197" t="s">
        <v>450</v>
      </c>
      <c r="F97" s="198" t="s">
        <v>451</v>
      </c>
      <c r="G97" s="199" t="s">
        <v>191</v>
      </c>
      <c r="H97" s="200">
        <v>17.111000000000001</v>
      </c>
      <c r="I97" s="201"/>
      <c r="J97" s="202">
        <f>ROUND(I97*H97,2)</f>
        <v>0</v>
      </c>
      <c r="K97" s="198" t="s">
        <v>143</v>
      </c>
      <c r="L97" s="44"/>
      <c r="M97" s="203" t="s">
        <v>20</v>
      </c>
      <c r="N97" s="204" t="s">
        <v>46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157</v>
      </c>
      <c r="AT97" s="207" t="s">
        <v>139</v>
      </c>
      <c r="AU97" s="207" t="s">
        <v>84</v>
      </c>
      <c r="AY97" s="17" t="s">
        <v>138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22</v>
      </c>
      <c r="BK97" s="208">
        <f>ROUND(I97*H97,2)</f>
        <v>0</v>
      </c>
      <c r="BL97" s="17" t="s">
        <v>157</v>
      </c>
      <c r="BM97" s="207" t="s">
        <v>731</v>
      </c>
    </row>
    <row r="98" s="2" customFormat="1">
      <c r="A98" s="38"/>
      <c r="B98" s="39"/>
      <c r="C98" s="40"/>
      <c r="D98" s="209" t="s">
        <v>146</v>
      </c>
      <c r="E98" s="40"/>
      <c r="F98" s="210" t="s">
        <v>453</v>
      </c>
      <c r="G98" s="40"/>
      <c r="H98" s="40"/>
      <c r="I98" s="211"/>
      <c r="J98" s="40"/>
      <c r="K98" s="40"/>
      <c r="L98" s="44"/>
      <c r="M98" s="212"/>
      <c r="N98" s="21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146</v>
      </c>
      <c r="AU98" s="17" t="s">
        <v>84</v>
      </c>
    </row>
    <row r="99" s="13" customFormat="1">
      <c r="A99" s="13"/>
      <c r="B99" s="226"/>
      <c r="C99" s="227"/>
      <c r="D99" s="228" t="s">
        <v>194</v>
      </c>
      <c r="E99" s="229" t="s">
        <v>20</v>
      </c>
      <c r="F99" s="230" t="s">
        <v>732</v>
      </c>
      <c r="G99" s="227"/>
      <c r="H99" s="229" t="s">
        <v>20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194</v>
      </c>
      <c r="AU99" s="236" t="s">
        <v>84</v>
      </c>
      <c r="AV99" s="13" t="s">
        <v>22</v>
      </c>
      <c r="AW99" s="13" t="s">
        <v>196</v>
      </c>
      <c r="AX99" s="13" t="s">
        <v>75</v>
      </c>
      <c r="AY99" s="236" t="s">
        <v>138</v>
      </c>
    </row>
    <row r="100" s="14" customFormat="1">
      <c r="A100" s="14"/>
      <c r="B100" s="237"/>
      <c r="C100" s="238"/>
      <c r="D100" s="228" t="s">
        <v>194</v>
      </c>
      <c r="E100" s="239" t="s">
        <v>20</v>
      </c>
      <c r="F100" s="240" t="s">
        <v>733</v>
      </c>
      <c r="G100" s="238"/>
      <c r="H100" s="241">
        <v>17.111249999999998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194</v>
      </c>
      <c r="AU100" s="247" t="s">
        <v>84</v>
      </c>
      <c r="AV100" s="14" t="s">
        <v>84</v>
      </c>
      <c r="AW100" s="14" t="s">
        <v>196</v>
      </c>
      <c r="AX100" s="14" t="s">
        <v>22</v>
      </c>
      <c r="AY100" s="247" t="s">
        <v>138</v>
      </c>
    </row>
    <row r="101" s="2" customFormat="1" ht="62.7" customHeight="1">
      <c r="A101" s="38"/>
      <c r="B101" s="39"/>
      <c r="C101" s="196" t="s">
        <v>152</v>
      </c>
      <c r="D101" s="196" t="s">
        <v>139</v>
      </c>
      <c r="E101" s="197" t="s">
        <v>222</v>
      </c>
      <c r="F101" s="198" t="s">
        <v>223</v>
      </c>
      <c r="G101" s="199" t="s">
        <v>191</v>
      </c>
      <c r="H101" s="200">
        <v>97.081999999999994</v>
      </c>
      <c r="I101" s="201"/>
      <c r="J101" s="202">
        <f>ROUND(I101*H101,2)</f>
        <v>0</v>
      </c>
      <c r="K101" s="198" t="s">
        <v>143</v>
      </c>
      <c r="L101" s="44"/>
      <c r="M101" s="203" t="s">
        <v>20</v>
      </c>
      <c r="N101" s="204" t="s">
        <v>46</v>
      </c>
      <c r="O101" s="84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157</v>
      </c>
      <c r="AT101" s="207" t="s">
        <v>139</v>
      </c>
      <c r="AU101" s="207" t="s">
        <v>84</v>
      </c>
      <c r="AY101" s="17" t="s">
        <v>138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7" t="s">
        <v>22</v>
      </c>
      <c r="BK101" s="208">
        <f>ROUND(I101*H101,2)</f>
        <v>0</v>
      </c>
      <c r="BL101" s="17" t="s">
        <v>157</v>
      </c>
      <c r="BM101" s="207" t="s">
        <v>734</v>
      </c>
    </row>
    <row r="102" s="2" customFormat="1">
      <c r="A102" s="38"/>
      <c r="B102" s="39"/>
      <c r="C102" s="40"/>
      <c r="D102" s="209" t="s">
        <v>146</v>
      </c>
      <c r="E102" s="40"/>
      <c r="F102" s="210" t="s">
        <v>225</v>
      </c>
      <c r="G102" s="40"/>
      <c r="H102" s="40"/>
      <c r="I102" s="211"/>
      <c r="J102" s="40"/>
      <c r="K102" s="40"/>
      <c r="L102" s="44"/>
      <c r="M102" s="212"/>
      <c r="N102" s="21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146</v>
      </c>
      <c r="AU102" s="17" t="s">
        <v>84</v>
      </c>
    </row>
    <row r="103" s="13" customFormat="1">
      <c r="A103" s="13"/>
      <c r="B103" s="226"/>
      <c r="C103" s="227"/>
      <c r="D103" s="228" t="s">
        <v>194</v>
      </c>
      <c r="E103" s="229" t="s">
        <v>20</v>
      </c>
      <c r="F103" s="230" t="s">
        <v>226</v>
      </c>
      <c r="G103" s="227"/>
      <c r="H103" s="229" t="s">
        <v>20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194</v>
      </c>
      <c r="AU103" s="236" t="s">
        <v>84</v>
      </c>
      <c r="AV103" s="13" t="s">
        <v>22</v>
      </c>
      <c r="AW103" s="13" t="s">
        <v>196</v>
      </c>
      <c r="AX103" s="13" t="s">
        <v>75</v>
      </c>
      <c r="AY103" s="236" t="s">
        <v>138</v>
      </c>
    </row>
    <row r="104" s="14" customFormat="1">
      <c r="A104" s="14"/>
      <c r="B104" s="237"/>
      <c r="C104" s="238"/>
      <c r="D104" s="228" t="s">
        <v>194</v>
      </c>
      <c r="E104" s="239" t="s">
        <v>20</v>
      </c>
      <c r="F104" s="240" t="s">
        <v>735</v>
      </c>
      <c r="G104" s="238"/>
      <c r="H104" s="241">
        <v>82.50200000000001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194</v>
      </c>
      <c r="AU104" s="247" t="s">
        <v>84</v>
      </c>
      <c r="AV104" s="14" t="s">
        <v>84</v>
      </c>
      <c r="AW104" s="14" t="s">
        <v>196</v>
      </c>
      <c r="AX104" s="14" t="s">
        <v>75</v>
      </c>
      <c r="AY104" s="247" t="s">
        <v>138</v>
      </c>
    </row>
    <row r="105" s="13" customFormat="1">
      <c r="A105" s="13"/>
      <c r="B105" s="226"/>
      <c r="C105" s="227"/>
      <c r="D105" s="228" t="s">
        <v>194</v>
      </c>
      <c r="E105" s="229" t="s">
        <v>20</v>
      </c>
      <c r="F105" s="230" t="s">
        <v>228</v>
      </c>
      <c r="G105" s="227"/>
      <c r="H105" s="229" t="s">
        <v>20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194</v>
      </c>
      <c r="AU105" s="236" t="s">
        <v>84</v>
      </c>
      <c r="AV105" s="13" t="s">
        <v>22</v>
      </c>
      <c r="AW105" s="13" t="s">
        <v>196</v>
      </c>
      <c r="AX105" s="13" t="s">
        <v>75</v>
      </c>
      <c r="AY105" s="236" t="s">
        <v>138</v>
      </c>
    </row>
    <row r="106" s="14" customFormat="1">
      <c r="A106" s="14"/>
      <c r="B106" s="237"/>
      <c r="C106" s="238"/>
      <c r="D106" s="228" t="s">
        <v>194</v>
      </c>
      <c r="E106" s="239" t="s">
        <v>20</v>
      </c>
      <c r="F106" s="240" t="s">
        <v>736</v>
      </c>
      <c r="G106" s="238"/>
      <c r="H106" s="241">
        <v>14.58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194</v>
      </c>
      <c r="AU106" s="247" t="s">
        <v>84</v>
      </c>
      <c r="AV106" s="14" t="s">
        <v>84</v>
      </c>
      <c r="AW106" s="14" t="s">
        <v>196</v>
      </c>
      <c r="AX106" s="14" t="s">
        <v>75</v>
      </c>
      <c r="AY106" s="247" t="s">
        <v>138</v>
      </c>
    </row>
    <row r="107" s="15" customFormat="1">
      <c r="A107" s="15"/>
      <c r="B107" s="248"/>
      <c r="C107" s="249"/>
      <c r="D107" s="228" t="s">
        <v>194</v>
      </c>
      <c r="E107" s="250" t="s">
        <v>20</v>
      </c>
      <c r="F107" s="251" t="s">
        <v>205</v>
      </c>
      <c r="G107" s="249"/>
      <c r="H107" s="252">
        <v>97.082000000000008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194</v>
      </c>
      <c r="AU107" s="258" t="s">
        <v>84</v>
      </c>
      <c r="AV107" s="15" t="s">
        <v>157</v>
      </c>
      <c r="AW107" s="15" t="s">
        <v>196</v>
      </c>
      <c r="AX107" s="15" t="s">
        <v>22</v>
      </c>
      <c r="AY107" s="258" t="s">
        <v>138</v>
      </c>
    </row>
    <row r="108" s="2" customFormat="1" ht="62.7" customHeight="1">
      <c r="A108" s="38"/>
      <c r="B108" s="39"/>
      <c r="C108" s="196" t="s">
        <v>157</v>
      </c>
      <c r="D108" s="196" t="s">
        <v>139</v>
      </c>
      <c r="E108" s="197" t="s">
        <v>233</v>
      </c>
      <c r="F108" s="198" t="s">
        <v>234</v>
      </c>
      <c r="G108" s="199" t="s">
        <v>191</v>
      </c>
      <c r="H108" s="200">
        <v>67.921999999999997</v>
      </c>
      <c r="I108" s="201"/>
      <c r="J108" s="202">
        <f>ROUND(I108*H108,2)</f>
        <v>0</v>
      </c>
      <c r="K108" s="198" t="s">
        <v>143</v>
      </c>
      <c r="L108" s="44"/>
      <c r="M108" s="203" t="s">
        <v>20</v>
      </c>
      <c r="N108" s="204" t="s">
        <v>46</v>
      </c>
      <c r="O108" s="84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157</v>
      </c>
      <c r="AT108" s="207" t="s">
        <v>139</v>
      </c>
      <c r="AU108" s="207" t="s">
        <v>84</v>
      </c>
      <c r="AY108" s="17" t="s">
        <v>138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22</v>
      </c>
      <c r="BK108" s="208">
        <f>ROUND(I108*H108,2)</f>
        <v>0</v>
      </c>
      <c r="BL108" s="17" t="s">
        <v>157</v>
      </c>
      <c r="BM108" s="207" t="s">
        <v>737</v>
      </c>
    </row>
    <row r="109" s="2" customFormat="1">
      <c r="A109" s="38"/>
      <c r="B109" s="39"/>
      <c r="C109" s="40"/>
      <c r="D109" s="209" t="s">
        <v>146</v>
      </c>
      <c r="E109" s="40"/>
      <c r="F109" s="210" t="s">
        <v>236</v>
      </c>
      <c r="G109" s="40"/>
      <c r="H109" s="40"/>
      <c r="I109" s="211"/>
      <c r="J109" s="40"/>
      <c r="K109" s="40"/>
      <c r="L109" s="44"/>
      <c r="M109" s="212"/>
      <c r="N109" s="21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146</v>
      </c>
      <c r="AU109" s="17" t="s">
        <v>84</v>
      </c>
    </row>
    <row r="110" s="13" customFormat="1">
      <c r="A110" s="13"/>
      <c r="B110" s="226"/>
      <c r="C110" s="227"/>
      <c r="D110" s="228" t="s">
        <v>194</v>
      </c>
      <c r="E110" s="229" t="s">
        <v>20</v>
      </c>
      <c r="F110" s="230" t="s">
        <v>226</v>
      </c>
      <c r="G110" s="227"/>
      <c r="H110" s="229" t="s">
        <v>20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194</v>
      </c>
      <c r="AU110" s="236" t="s">
        <v>84</v>
      </c>
      <c r="AV110" s="13" t="s">
        <v>22</v>
      </c>
      <c r="AW110" s="13" t="s">
        <v>196</v>
      </c>
      <c r="AX110" s="13" t="s">
        <v>75</v>
      </c>
      <c r="AY110" s="236" t="s">
        <v>138</v>
      </c>
    </row>
    <row r="111" s="14" customFormat="1">
      <c r="A111" s="14"/>
      <c r="B111" s="237"/>
      <c r="C111" s="238"/>
      <c r="D111" s="228" t="s">
        <v>194</v>
      </c>
      <c r="E111" s="239" t="s">
        <v>20</v>
      </c>
      <c r="F111" s="240" t="s">
        <v>735</v>
      </c>
      <c r="G111" s="238"/>
      <c r="H111" s="241">
        <v>82.50200000000001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194</v>
      </c>
      <c r="AU111" s="247" t="s">
        <v>84</v>
      </c>
      <c r="AV111" s="14" t="s">
        <v>84</v>
      </c>
      <c r="AW111" s="14" t="s">
        <v>196</v>
      </c>
      <c r="AX111" s="14" t="s">
        <v>75</v>
      </c>
      <c r="AY111" s="247" t="s">
        <v>138</v>
      </c>
    </row>
    <row r="112" s="13" customFormat="1">
      <c r="A112" s="13"/>
      <c r="B112" s="226"/>
      <c r="C112" s="227"/>
      <c r="D112" s="228" t="s">
        <v>194</v>
      </c>
      <c r="E112" s="229" t="s">
        <v>20</v>
      </c>
      <c r="F112" s="230" t="s">
        <v>228</v>
      </c>
      <c r="G112" s="227"/>
      <c r="H112" s="229" t="s">
        <v>20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194</v>
      </c>
      <c r="AU112" s="236" t="s">
        <v>84</v>
      </c>
      <c r="AV112" s="13" t="s">
        <v>22</v>
      </c>
      <c r="AW112" s="13" t="s">
        <v>196</v>
      </c>
      <c r="AX112" s="13" t="s">
        <v>75</v>
      </c>
      <c r="AY112" s="236" t="s">
        <v>138</v>
      </c>
    </row>
    <row r="113" s="14" customFormat="1">
      <c r="A113" s="14"/>
      <c r="B113" s="237"/>
      <c r="C113" s="238"/>
      <c r="D113" s="228" t="s">
        <v>194</v>
      </c>
      <c r="E113" s="239" t="s">
        <v>20</v>
      </c>
      <c r="F113" s="240" t="s">
        <v>738</v>
      </c>
      <c r="G113" s="238"/>
      <c r="H113" s="241">
        <v>-14.58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194</v>
      </c>
      <c r="AU113" s="247" t="s">
        <v>84</v>
      </c>
      <c r="AV113" s="14" t="s">
        <v>84</v>
      </c>
      <c r="AW113" s="14" t="s">
        <v>196</v>
      </c>
      <c r="AX113" s="14" t="s">
        <v>75</v>
      </c>
      <c r="AY113" s="247" t="s">
        <v>138</v>
      </c>
    </row>
    <row r="114" s="15" customFormat="1">
      <c r="A114" s="15"/>
      <c r="B114" s="248"/>
      <c r="C114" s="249"/>
      <c r="D114" s="228" t="s">
        <v>194</v>
      </c>
      <c r="E114" s="250" t="s">
        <v>20</v>
      </c>
      <c r="F114" s="251" t="s">
        <v>205</v>
      </c>
      <c r="G114" s="249"/>
      <c r="H114" s="252">
        <v>67.922000000000011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194</v>
      </c>
      <c r="AU114" s="258" t="s">
        <v>84</v>
      </c>
      <c r="AV114" s="15" t="s">
        <v>157</v>
      </c>
      <c r="AW114" s="15" t="s">
        <v>196</v>
      </c>
      <c r="AX114" s="15" t="s">
        <v>22</v>
      </c>
      <c r="AY114" s="258" t="s">
        <v>138</v>
      </c>
    </row>
    <row r="115" s="2" customFormat="1" ht="66.75" customHeight="1">
      <c r="A115" s="38"/>
      <c r="B115" s="39"/>
      <c r="C115" s="196" t="s">
        <v>137</v>
      </c>
      <c r="D115" s="196" t="s">
        <v>139</v>
      </c>
      <c r="E115" s="197" t="s">
        <v>239</v>
      </c>
      <c r="F115" s="198" t="s">
        <v>240</v>
      </c>
      <c r="G115" s="199" t="s">
        <v>191</v>
      </c>
      <c r="H115" s="200">
        <v>67.921999999999997</v>
      </c>
      <c r="I115" s="201"/>
      <c r="J115" s="202">
        <f>ROUND(I115*H115,2)</f>
        <v>0</v>
      </c>
      <c r="K115" s="198" t="s">
        <v>143</v>
      </c>
      <c r="L115" s="44"/>
      <c r="M115" s="203" t="s">
        <v>20</v>
      </c>
      <c r="N115" s="204" t="s">
        <v>46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157</v>
      </c>
      <c r="AT115" s="207" t="s">
        <v>139</v>
      </c>
      <c r="AU115" s="207" t="s">
        <v>84</v>
      </c>
      <c r="AY115" s="17" t="s">
        <v>138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22</v>
      </c>
      <c r="BK115" s="208">
        <f>ROUND(I115*H115,2)</f>
        <v>0</v>
      </c>
      <c r="BL115" s="17" t="s">
        <v>157</v>
      </c>
      <c r="BM115" s="207" t="s">
        <v>739</v>
      </c>
    </row>
    <row r="116" s="2" customFormat="1">
      <c r="A116" s="38"/>
      <c r="B116" s="39"/>
      <c r="C116" s="40"/>
      <c r="D116" s="209" t="s">
        <v>146</v>
      </c>
      <c r="E116" s="40"/>
      <c r="F116" s="210" t="s">
        <v>242</v>
      </c>
      <c r="G116" s="40"/>
      <c r="H116" s="40"/>
      <c r="I116" s="211"/>
      <c r="J116" s="40"/>
      <c r="K116" s="40"/>
      <c r="L116" s="44"/>
      <c r="M116" s="212"/>
      <c r="N116" s="21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146</v>
      </c>
      <c r="AU116" s="17" t="s">
        <v>84</v>
      </c>
    </row>
    <row r="117" s="2" customFormat="1" ht="44.25" customHeight="1">
      <c r="A117" s="38"/>
      <c r="B117" s="39"/>
      <c r="C117" s="196" t="s">
        <v>206</v>
      </c>
      <c r="D117" s="196" t="s">
        <v>139</v>
      </c>
      <c r="E117" s="197" t="s">
        <v>245</v>
      </c>
      <c r="F117" s="198" t="s">
        <v>246</v>
      </c>
      <c r="G117" s="199" t="s">
        <v>247</v>
      </c>
      <c r="H117" s="200">
        <v>122.26000000000001</v>
      </c>
      <c r="I117" s="201"/>
      <c r="J117" s="202">
        <f>ROUND(I117*H117,2)</f>
        <v>0</v>
      </c>
      <c r="K117" s="198" t="s">
        <v>143</v>
      </c>
      <c r="L117" s="44"/>
      <c r="M117" s="203" t="s">
        <v>20</v>
      </c>
      <c r="N117" s="204" t="s">
        <v>46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157</v>
      </c>
      <c r="AT117" s="207" t="s">
        <v>139</v>
      </c>
      <c r="AU117" s="207" t="s">
        <v>84</v>
      </c>
      <c r="AY117" s="17" t="s">
        <v>138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22</v>
      </c>
      <c r="BK117" s="208">
        <f>ROUND(I117*H117,2)</f>
        <v>0</v>
      </c>
      <c r="BL117" s="17" t="s">
        <v>157</v>
      </c>
      <c r="BM117" s="207" t="s">
        <v>740</v>
      </c>
    </row>
    <row r="118" s="2" customFormat="1">
      <c r="A118" s="38"/>
      <c r="B118" s="39"/>
      <c r="C118" s="40"/>
      <c r="D118" s="209" t="s">
        <v>146</v>
      </c>
      <c r="E118" s="40"/>
      <c r="F118" s="210" t="s">
        <v>249</v>
      </c>
      <c r="G118" s="40"/>
      <c r="H118" s="40"/>
      <c r="I118" s="211"/>
      <c r="J118" s="40"/>
      <c r="K118" s="40"/>
      <c r="L118" s="44"/>
      <c r="M118" s="212"/>
      <c r="N118" s="21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146</v>
      </c>
      <c r="AU118" s="17" t="s">
        <v>84</v>
      </c>
    </row>
    <row r="119" s="14" customFormat="1">
      <c r="A119" s="14"/>
      <c r="B119" s="237"/>
      <c r="C119" s="238"/>
      <c r="D119" s="228" t="s">
        <v>194</v>
      </c>
      <c r="E119" s="239" t="s">
        <v>20</v>
      </c>
      <c r="F119" s="240" t="s">
        <v>741</v>
      </c>
      <c r="G119" s="238"/>
      <c r="H119" s="241">
        <v>122.25959999999999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194</v>
      </c>
      <c r="AU119" s="247" t="s">
        <v>84</v>
      </c>
      <c r="AV119" s="14" t="s">
        <v>84</v>
      </c>
      <c r="AW119" s="14" t="s">
        <v>196</v>
      </c>
      <c r="AX119" s="14" t="s">
        <v>22</v>
      </c>
      <c r="AY119" s="247" t="s">
        <v>138</v>
      </c>
    </row>
    <row r="120" s="2" customFormat="1" ht="44.25" customHeight="1">
      <c r="A120" s="38"/>
      <c r="B120" s="39"/>
      <c r="C120" s="196" t="s">
        <v>213</v>
      </c>
      <c r="D120" s="196" t="s">
        <v>139</v>
      </c>
      <c r="E120" s="197" t="s">
        <v>252</v>
      </c>
      <c r="F120" s="198" t="s">
        <v>253</v>
      </c>
      <c r="G120" s="199" t="s">
        <v>191</v>
      </c>
      <c r="H120" s="200">
        <v>14.58</v>
      </c>
      <c r="I120" s="201"/>
      <c r="J120" s="202">
        <f>ROUND(I120*H120,2)</f>
        <v>0</v>
      </c>
      <c r="K120" s="198" t="s">
        <v>143</v>
      </c>
      <c r="L120" s="44"/>
      <c r="M120" s="203" t="s">
        <v>20</v>
      </c>
      <c r="N120" s="204" t="s">
        <v>46</v>
      </c>
      <c r="O120" s="84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7" t="s">
        <v>157</v>
      </c>
      <c r="AT120" s="207" t="s">
        <v>139</v>
      </c>
      <c r="AU120" s="207" t="s">
        <v>84</v>
      </c>
      <c r="AY120" s="17" t="s">
        <v>138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7" t="s">
        <v>22</v>
      </c>
      <c r="BK120" s="208">
        <f>ROUND(I120*H120,2)</f>
        <v>0</v>
      </c>
      <c r="BL120" s="17" t="s">
        <v>157</v>
      </c>
      <c r="BM120" s="207" t="s">
        <v>742</v>
      </c>
    </row>
    <row r="121" s="2" customFormat="1">
      <c r="A121" s="38"/>
      <c r="B121" s="39"/>
      <c r="C121" s="40"/>
      <c r="D121" s="209" t="s">
        <v>146</v>
      </c>
      <c r="E121" s="40"/>
      <c r="F121" s="210" t="s">
        <v>255</v>
      </c>
      <c r="G121" s="40"/>
      <c r="H121" s="40"/>
      <c r="I121" s="211"/>
      <c r="J121" s="40"/>
      <c r="K121" s="40"/>
      <c r="L121" s="44"/>
      <c r="M121" s="212"/>
      <c r="N121" s="21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146</v>
      </c>
      <c r="AU121" s="17" t="s">
        <v>84</v>
      </c>
    </row>
    <row r="122" s="13" customFormat="1">
      <c r="A122" s="13"/>
      <c r="B122" s="226"/>
      <c r="C122" s="227"/>
      <c r="D122" s="228" t="s">
        <v>194</v>
      </c>
      <c r="E122" s="229" t="s">
        <v>20</v>
      </c>
      <c r="F122" s="230" t="s">
        <v>732</v>
      </c>
      <c r="G122" s="227"/>
      <c r="H122" s="229" t="s">
        <v>20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194</v>
      </c>
      <c r="AU122" s="236" t="s">
        <v>84</v>
      </c>
      <c r="AV122" s="13" t="s">
        <v>22</v>
      </c>
      <c r="AW122" s="13" t="s">
        <v>196</v>
      </c>
      <c r="AX122" s="13" t="s">
        <v>75</v>
      </c>
      <c r="AY122" s="236" t="s">
        <v>138</v>
      </c>
    </row>
    <row r="123" s="14" customFormat="1">
      <c r="A123" s="14"/>
      <c r="B123" s="237"/>
      <c r="C123" s="238"/>
      <c r="D123" s="228" t="s">
        <v>194</v>
      </c>
      <c r="E123" s="239" t="s">
        <v>20</v>
      </c>
      <c r="F123" s="240" t="s">
        <v>733</v>
      </c>
      <c r="G123" s="238"/>
      <c r="H123" s="241">
        <v>17.111249999999998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194</v>
      </c>
      <c r="AU123" s="247" t="s">
        <v>84</v>
      </c>
      <c r="AV123" s="14" t="s">
        <v>84</v>
      </c>
      <c r="AW123" s="14" t="s">
        <v>196</v>
      </c>
      <c r="AX123" s="14" t="s">
        <v>75</v>
      </c>
      <c r="AY123" s="247" t="s">
        <v>138</v>
      </c>
    </row>
    <row r="124" s="14" customFormat="1">
      <c r="A124" s="14"/>
      <c r="B124" s="237"/>
      <c r="C124" s="238"/>
      <c r="D124" s="228" t="s">
        <v>194</v>
      </c>
      <c r="E124" s="239" t="s">
        <v>20</v>
      </c>
      <c r="F124" s="240" t="s">
        <v>743</v>
      </c>
      <c r="G124" s="238"/>
      <c r="H124" s="241">
        <v>-2.5312500000000004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194</v>
      </c>
      <c r="AU124" s="247" t="s">
        <v>84</v>
      </c>
      <c r="AV124" s="14" t="s">
        <v>84</v>
      </c>
      <c r="AW124" s="14" t="s">
        <v>196</v>
      </c>
      <c r="AX124" s="14" t="s">
        <v>75</v>
      </c>
      <c r="AY124" s="247" t="s">
        <v>138</v>
      </c>
    </row>
    <row r="125" s="15" customFormat="1">
      <c r="A125" s="15"/>
      <c r="B125" s="248"/>
      <c r="C125" s="249"/>
      <c r="D125" s="228" t="s">
        <v>194</v>
      </c>
      <c r="E125" s="250" t="s">
        <v>20</v>
      </c>
      <c r="F125" s="251" t="s">
        <v>205</v>
      </c>
      <c r="G125" s="249"/>
      <c r="H125" s="252">
        <v>14.579999999999998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194</v>
      </c>
      <c r="AU125" s="258" t="s">
        <v>84</v>
      </c>
      <c r="AV125" s="15" t="s">
        <v>157</v>
      </c>
      <c r="AW125" s="15" t="s">
        <v>196</v>
      </c>
      <c r="AX125" s="15" t="s">
        <v>22</v>
      </c>
      <c r="AY125" s="258" t="s">
        <v>138</v>
      </c>
    </row>
    <row r="126" s="2" customFormat="1" ht="33" customHeight="1">
      <c r="A126" s="38"/>
      <c r="B126" s="39"/>
      <c r="C126" s="196" t="s">
        <v>221</v>
      </c>
      <c r="D126" s="196" t="s">
        <v>139</v>
      </c>
      <c r="E126" s="197" t="s">
        <v>265</v>
      </c>
      <c r="F126" s="198" t="s">
        <v>266</v>
      </c>
      <c r="G126" s="199" t="s">
        <v>186</v>
      </c>
      <c r="H126" s="200">
        <v>145.31299999999999</v>
      </c>
      <c r="I126" s="201"/>
      <c r="J126" s="202">
        <f>ROUND(I126*H126,2)</f>
        <v>0</v>
      </c>
      <c r="K126" s="198" t="s">
        <v>143</v>
      </c>
      <c r="L126" s="44"/>
      <c r="M126" s="203" t="s">
        <v>20</v>
      </c>
      <c r="N126" s="204" t="s">
        <v>46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157</v>
      </c>
      <c r="AT126" s="207" t="s">
        <v>139</v>
      </c>
      <c r="AU126" s="207" t="s">
        <v>84</v>
      </c>
      <c r="AY126" s="17" t="s">
        <v>138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22</v>
      </c>
      <c r="BK126" s="208">
        <f>ROUND(I126*H126,2)</f>
        <v>0</v>
      </c>
      <c r="BL126" s="17" t="s">
        <v>157</v>
      </c>
      <c r="BM126" s="207" t="s">
        <v>744</v>
      </c>
    </row>
    <row r="127" s="2" customFormat="1">
      <c r="A127" s="38"/>
      <c r="B127" s="39"/>
      <c r="C127" s="40"/>
      <c r="D127" s="209" t="s">
        <v>146</v>
      </c>
      <c r="E127" s="40"/>
      <c r="F127" s="210" t="s">
        <v>268</v>
      </c>
      <c r="G127" s="40"/>
      <c r="H127" s="40"/>
      <c r="I127" s="211"/>
      <c r="J127" s="40"/>
      <c r="K127" s="40"/>
      <c r="L127" s="44"/>
      <c r="M127" s="212"/>
      <c r="N127" s="21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146</v>
      </c>
      <c r="AU127" s="17" t="s">
        <v>84</v>
      </c>
    </row>
    <row r="128" s="13" customFormat="1">
      <c r="A128" s="13"/>
      <c r="B128" s="226"/>
      <c r="C128" s="227"/>
      <c r="D128" s="228" t="s">
        <v>194</v>
      </c>
      <c r="E128" s="229" t="s">
        <v>20</v>
      </c>
      <c r="F128" s="230" t="s">
        <v>729</v>
      </c>
      <c r="G128" s="227"/>
      <c r="H128" s="229" t="s">
        <v>20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194</v>
      </c>
      <c r="AU128" s="236" t="s">
        <v>84</v>
      </c>
      <c r="AV128" s="13" t="s">
        <v>22</v>
      </c>
      <c r="AW128" s="13" t="s">
        <v>196</v>
      </c>
      <c r="AX128" s="13" t="s">
        <v>75</v>
      </c>
      <c r="AY128" s="236" t="s">
        <v>138</v>
      </c>
    </row>
    <row r="129" s="14" customFormat="1">
      <c r="A129" s="14"/>
      <c r="B129" s="237"/>
      <c r="C129" s="238"/>
      <c r="D129" s="228" t="s">
        <v>194</v>
      </c>
      <c r="E129" s="239" t="s">
        <v>20</v>
      </c>
      <c r="F129" s="240" t="s">
        <v>745</v>
      </c>
      <c r="G129" s="238"/>
      <c r="H129" s="241">
        <v>145.3125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194</v>
      </c>
      <c r="AU129" s="247" t="s">
        <v>84</v>
      </c>
      <c r="AV129" s="14" t="s">
        <v>84</v>
      </c>
      <c r="AW129" s="14" t="s">
        <v>196</v>
      </c>
      <c r="AX129" s="14" t="s">
        <v>22</v>
      </c>
      <c r="AY129" s="247" t="s">
        <v>138</v>
      </c>
    </row>
    <row r="130" s="11" customFormat="1" ht="22.8" customHeight="1">
      <c r="A130" s="11"/>
      <c r="B130" s="182"/>
      <c r="C130" s="183"/>
      <c r="D130" s="184" t="s">
        <v>74</v>
      </c>
      <c r="E130" s="224" t="s">
        <v>84</v>
      </c>
      <c r="F130" s="224" t="s">
        <v>269</v>
      </c>
      <c r="G130" s="183"/>
      <c r="H130" s="183"/>
      <c r="I130" s="186"/>
      <c r="J130" s="225">
        <f>BK130</f>
        <v>0</v>
      </c>
      <c r="K130" s="183"/>
      <c r="L130" s="188"/>
      <c r="M130" s="189"/>
      <c r="N130" s="190"/>
      <c r="O130" s="190"/>
      <c r="P130" s="191">
        <f>SUM(P131:P144)</f>
        <v>0</v>
      </c>
      <c r="Q130" s="190"/>
      <c r="R130" s="191">
        <f>SUM(R131:R144)</f>
        <v>10.714689909999999</v>
      </c>
      <c r="S130" s="190"/>
      <c r="T130" s="192">
        <f>SUM(T131:T144)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93" t="s">
        <v>22</v>
      </c>
      <c r="AT130" s="194" t="s">
        <v>74</v>
      </c>
      <c r="AU130" s="194" t="s">
        <v>22</v>
      </c>
      <c r="AY130" s="193" t="s">
        <v>138</v>
      </c>
      <c r="BK130" s="195">
        <f>SUM(BK131:BK144)</f>
        <v>0</v>
      </c>
    </row>
    <row r="131" s="2" customFormat="1" ht="33" customHeight="1">
      <c r="A131" s="38"/>
      <c r="B131" s="39"/>
      <c r="C131" s="196" t="s">
        <v>232</v>
      </c>
      <c r="D131" s="196" t="s">
        <v>139</v>
      </c>
      <c r="E131" s="197" t="s">
        <v>746</v>
      </c>
      <c r="F131" s="198" t="s">
        <v>747</v>
      </c>
      <c r="G131" s="199" t="s">
        <v>191</v>
      </c>
      <c r="H131" s="200">
        <v>4.2190000000000003</v>
      </c>
      <c r="I131" s="201"/>
      <c r="J131" s="202">
        <f>ROUND(I131*H131,2)</f>
        <v>0</v>
      </c>
      <c r="K131" s="198" t="s">
        <v>143</v>
      </c>
      <c r="L131" s="44"/>
      <c r="M131" s="203" t="s">
        <v>20</v>
      </c>
      <c r="N131" s="204" t="s">
        <v>46</v>
      </c>
      <c r="O131" s="84"/>
      <c r="P131" s="205">
        <f>O131*H131</f>
        <v>0</v>
      </c>
      <c r="Q131" s="205">
        <v>2.5018699999999998</v>
      </c>
      <c r="R131" s="205">
        <f>Q131*H131</f>
        <v>10.555389529999999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157</v>
      </c>
      <c r="AT131" s="207" t="s">
        <v>139</v>
      </c>
      <c r="AU131" s="207" t="s">
        <v>84</v>
      </c>
      <c r="AY131" s="17" t="s">
        <v>138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22</v>
      </c>
      <c r="BK131" s="208">
        <f>ROUND(I131*H131,2)</f>
        <v>0</v>
      </c>
      <c r="BL131" s="17" t="s">
        <v>157</v>
      </c>
      <c r="BM131" s="207" t="s">
        <v>748</v>
      </c>
    </row>
    <row r="132" s="2" customFormat="1">
      <c r="A132" s="38"/>
      <c r="B132" s="39"/>
      <c r="C132" s="40"/>
      <c r="D132" s="209" t="s">
        <v>146</v>
      </c>
      <c r="E132" s="40"/>
      <c r="F132" s="210" t="s">
        <v>749</v>
      </c>
      <c r="G132" s="40"/>
      <c r="H132" s="40"/>
      <c r="I132" s="211"/>
      <c r="J132" s="40"/>
      <c r="K132" s="40"/>
      <c r="L132" s="44"/>
      <c r="M132" s="212"/>
      <c r="N132" s="21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146</v>
      </c>
      <c r="AU132" s="17" t="s">
        <v>84</v>
      </c>
    </row>
    <row r="133" s="13" customFormat="1">
      <c r="A133" s="13"/>
      <c r="B133" s="226"/>
      <c r="C133" s="227"/>
      <c r="D133" s="228" t="s">
        <v>194</v>
      </c>
      <c r="E133" s="229" t="s">
        <v>20</v>
      </c>
      <c r="F133" s="230" t="s">
        <v>732</v>
      </c>
      <c r="G133" s="227"/>
      <c r="H133" s="229" t="s">
        <v>20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194</v>
      </c>
      <c r="AU133" s="236" t="s">
        <v>84</v>
      </c>
      <c r="AV133" s="13" t="s">
        <v>22</v>
      </c>
      <c r="AW133" s="13" t="s">
        <v>196</v>
      </c>
      <c r="AX133" s="13" t="s">
        <v>75</v>
      </c>
      <c r="AY133" s="236" t="s">
        <v>138</v>
      </c>
    </row>
    <row r="134" s="14" customFormat="1">
      <c r="A134" s="14"/>
      <c r="B134" s="237"/>
      <c r="C134" s="238"/>
      <c r="D134" s="228" t="s">
        <v>194</v>
      </c>
      <c r="E134" s="239" t="s">
        <v>20</v>
      </c>
      <c r="F134" s="240" t="s">
        <v>750</v>
      </c>
      <c r="G134" s="238"/>
      <c r="H134" s="241">
        <v>4.21875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194</v>
      </c>
      <c r="AU134" s="247" t="s">
        <v>84</v>
      </c>
      <c r="AV134" s="14" t="s">
        <v>84</v>
      </c>
      <c r="AW134" s="14" t="s">
        <v>196</v>
      </c>
      <c r="AX134" s="14" t="s">
        <v>22</v>
      </c>
      <c r="AY134" s="247" t="s">
        <v>138</v>
      </c>
    </row>
    <row r="135" s="2" customFormat="1" ht="16.5" customHeight="1">
      <c r="A135" s="38"/>
      <c r="B135" s="39"/>
      <c r="C135" s="196" t="s">
        <v>27</v>
      </c>
      <c r="D135" s="196" t="s">
        <v>139</v>
      </c>
      <c r="E135" s="197" t="s">
        <v>751</v>
      </c>
      <c r="F135" s="198" t="s">
        <v>752</v>
      </c>
      <c r="G135" s="199" t="s">
        <v>186</v>
      </c>
      <c r="H135" s="200">
        <v>22.5</v>
      </c>
      <c r="I135" s="201"/>
      <c r="J135" s="202">
        <f>ROUND(I135*H135,2)</f>
        <v>0</v>
      </c>
      <c r="K135" s="198" t="s">
        <v>143</v>
      </c>
      <c r="L135" s="44"/>
      <c r="M135" s="203" t="s">
        <v>20</v>
      </c>
      <c r="N135" s="204" t="s">
        <v>46</v>
      </c>
      <c r="O135" s="84"/>
      <c r="P135" s="205">
        <f>O135*H135</f>
        <v>0</v>
      </c>
      <c r="Q135" s="205">
        <v>0.00264</v>
      </c>
      <c r="R135" s="205">
        <f>Q135*H135</f>
        <v>0.059400000000000001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157</v>
      </c>
      <c r="AT135" s="207" t="s">
        <v>139</v>
      </c>
      <c r="AU135" s="207" t="s">
        <v>84</v>
      </c>
      <c r="AY135" s="17" t="s">
        <v>138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22</v>
      </c>
      <c r="BK135" s="208">
        <f>ROUND(I135*H135,2)</f>
        <v>0</v>
      </c>
      <c r="BL135" s="17" t="s">
        <v>157</v>
      </c>
      <c r="BM135" s="207" t="s">
        <v>753</v>
      </c>
    </row>
    <row r="136" s="2" customFormat="1">
      <c r="A136" s="38"/>
      <c r="B136" s="39"/>
      <c r="C136" s="40"/>
      <c r="D136" s="209" t="s">
        <v>146</v>
      </c>
      <c r="E136" s="40"/>
      <c r="F136" s="210" t="s">
        <v>754</v>
      </c>
      <c r="G136" s="40"/>
      <c r="H136" s="40"/>
      <c r="I136" s="211"/>
      <c r="J136" s="40"/>
      <c r="K136" s="40"/>
      <c r="L136" s="44"/>
      <c r="M136" s="212"/>
      <c r="N136" s="21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146</v>
      </c>
      <c r="AU136" s="17" t="s">
        <v>84</v>
      </c>
    </row>
    <row r="137" s="13" customFormat="1">
      <c r="A137" s="13"/>
      <c r="B137" s="226"/>
      <c r="C137" s="227"/>
      <c r="D137" s="228" t="s">
        <v>194</v>
      </c>
      <c r="E137" s="229" t="s">
        <v>20</v>
      </c>
      <c r="F137" s="230" t="s">
        <v>732</v>
      </c>
      <c r="G137" s="227"/>
      <c r="H137" s="229" t="s">
        <v>20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194</v>
      </c>
      <c r="AU137" s="236" t="s">
        <v>84</v>
      </c>
      <c r="AV137" s="13" t="s">
        <v>22</v>
      </c>
      <c r="AW137" s="13" t="s">
        <v>196</v>
      </c>
      <c r="AX137" s="13" t="s">
        <v>75</v>
      </c>
      <c r="AY137" s="236" t="s">
        <v>138</v>
      </c>
    </row>
    <row r="138" s="14" customFormat="1">
      <c r="A138" s="14"/>
      <c r="B138" s="237"/>
      <c r="C138" s="238"/>
      <c r="D138" s="228" t="s">
        <v>194</v>
      </c>
      <c r="E138" s="239" t="s">
        <v>20</v>
      </c>
      <c r="F138" s="240" t="s">
        <v>755</v>
      </c>
      <c r="G138" s="238"/>
      <c r="H138" s="241">
        <v>22.5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194</v>
      </c>
      <c r="AU138" s="247" t="s">
        <v>84</v>
      </c>
      <c r="AV138" s="14" t="s">
        <v>84</v>
      </c>
      <c r="AW138" s="14" t="s">
        <v>196</v>
      </c>
      <c r="AX138" s="14" t="s">
        <v>22</v>
      </c>
      <c r="AY138" s="247" t="s">
        <v>138</v>
      </c>
    </row>
    <row r="139" s="2" customFormat="1" ht="16.5" customHeight="1">
      <c r="A139" s="38"/>
      <c r="B139" s="39"/>
      <c r="C139" s="196" t="s">
        <v>244</v>
      </c>
      <c r="D139" s="196" t="s">
        <v>139</v>
      </c>
      <c r="E139" s="197" t="s">
        <v>756</v>
      </c>
      <c r="F139" s="198" t="s">
        <v>757</v>
      </c>
      <c r="G139" s="199" t="s">
        <v>186</v>
      </c>
      <c r="H139" s="200">
        <v>22.5</v>
      </c>
      <c r="I139" s="201"/>
      <c r="J139" s="202">
        <f>ROUND(I139*H139,2)</f>
        <v>0</v>
      </c>
      <c r="K139" s="198" t="s">
        <v>143</v>
      </c>
      <c r="L139" s="44"/>
      <c r="M139" s="203" t="s">
        <v>20</v>
      </c>
      <c r="N139" s="204" t="s">
        <v>46</v>
      </c>
      <c r="O139" s="84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7" t="s">
        <v>157</v>
      </c>
      <c r="AT139" s="207" t="s">
        <v>139</v>
      </c>
      <c r="AU139" s="207" t="s">
        <v>84</v>
      </c>
      <c r="AY139" s="17" t="s">
        <v>138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7" t="s">
        <v>22</v>
      </c>
      <c r="BK139" s="208">
        <f>ROUND(I139*H139,2)</f>
        <v>0</v>
      </c>
      <c r="BL139" s="17" t="s">
        <v>157</v>
      </c>
      <c r="BM139" s="207" t="s">
        <v>758</v>
      </c>
    </row>
    <row r="140" s="2" customFormat="1">
      <c r="A140" s="38"/>
      <c r="B140" s="39"/>
      <c r="C140" s="40"/>
      <c r="D140" s="209" t="s">
        <v>146</v>
      </c>
      <c r="E140" s="40"/>
      <c r="F140" s="210" t="s">
        <v>759</v>
      </c>
      <c r="G140" s="40"/>
      <c r="H140" s="40"/>
      <c r="I140" s="211"/>
      <c r="J140" s="40"/>
      <c r="K140" s="40"/>
      <c r="L140" s="44"/>
      <c r="M140" s="212"/>
      <c r="N140" s="21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146</v>
      </c>
      <c r="AU140" s="17" t="s">
        <v>84</v>
      </c>
    </row>
    <row r="141" s="2" customFormat="1" ht="24.15" customHeight="1">
      <c r="A141" s="38"/>
      <c r="B141" s="39"/>
      <c r="C141" s="196" t="s">
        <v>251</v>
      </c>
      <c r="D141" s="196" t="s">
        <v>139</v>
      </c>
      <c r="E141" s="197" t="s">
        <v>760</v>
      </c>
      <c r="F141" s="198" t="s">
        <v>761</v>
      </c>
      <c r="G141" s="199" t="s">
        <v>247</v>
      </c>
      <c r="H141" s="200">
        <v>0.094</v>
      </c>
      <c r="I141" s="201"/>
      <c r="J141" s="202">
        <f>ROUND(I141*H141,2)</f>
        <v>0</v>
      </c>
      <c r="K141" s="198" t="s">
        <v>143</v>
      </c>
      <c r="L141" s="44"/>
      <c r="M141" s="203" t="s">
        <v>20</v>
      </c>
      <c r="N141" s="204" t="s">
        <v>46</v>
      </c>
      <c r="O141" s="84"/>
      <c r="P141" s="205">
        <f>O141*H141</f>
        <v>0</v>
      </c>
      <c r="Q141" s="205">
        <v>1.06277</v>
      </c>
      <c r="R141" s="205">
        <f>Q141*H141</f>
        <v>0.099900379999999997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157</v>
      </c>
      <c r="AT141" s="207" t="s">
        <v>139</v>
      </c>
      <c r="AU141" s="207" t="s">
        <v>84</v>
      </c>
      <c r="AY141" s="17" t="s">
        <v>138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22</v>
      </c>
      <c r="BK141" s="208">
        <f>ROUND(I141*H141,2)</f>
        <v>0</v>
      </c>
      <c r="BL141" s="17" t="s">
        <v>157</v>
      </c>
      <c r="BM141" s="207" t="s">
        <v>762</v>
      </c>
    </row>
    <row r="142" s="2" customFormat="1">
      <c r="A142" s="38"/>
      <c r="B142" s="39"/>
      <c r="C142" s="40"/>
      <c r="D142" s="209" t="s">
        <v>146</v>
      </c>
      <c r="E142" s="40"/>
      <c r="F142" s="210" t="s">
        <v>763</v>
      </c>
      <c r="G142" s="40"/>
      <c r="H142" s="40"/>
      <c r="I142" s="211"/>
      <c r="J142" s="40"/>
      <c r="K142" s="40"/>
      <c r="L142" s="44"/>
      <c r="M142" s="212"/>
      <c r="N142" s="21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146</v>
      </c>
      <c r="AU142" s="17" t="s">
        <v>84</v>
      </c>
    </row>
    <row r="143" s="13" customFormat="1">
      <c r="A143" s="13"/>
      <c r="B143" s="226"/>
      <c r="C143" s="227"/>
      <c r="D143" s="228" t="s">
        <v>194</v>
      </c>
      <c r="E143" s="229" t="s">
        <v>20</v>
      </c>
      <c r="F143" s="230" t="s">
        <v>732</v>
      </c>
      <c r="G143" s="227"/>
      <c r="H143" s="229" t="s">
        <v>20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194</v>
      </c>
      <c r="AU143" s="236" t="s">
        <v>84</v>
      </c>
      <c r="AV143" s="13" t="s">
        <v>22</v>
      </c>
      <c r="AW143" s="13" t="s">
        <v>196</v>
      </c>
      <c r="AX143" s="13" t="s">
        <v>75</v>
      </c>
      <c r="AY143" s="236" t="s">
        <v>138</v>
      </c>
    </row>
    <row r="144" s="14" customFormat="1">
      <c r="A144" s="14"/>
      <c r="B144" s="237"/>
      <c r="C144" s="238"/>
      <c r="D144" s="228" t="s">
        <v>194</v>
      </c>
      <c r="E144" s="239" t="s">
        <v>20</v>
      </c>
      <c r="F144" s="240" t="s">
        <v>764</v>
      </c>
      <c r="G144" s="238"/>
      <c r="H144" s="241">
        <v>0.093740625000000008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194</v>
      </c>
      <c r="AU144" s="247" t="s">
        <v>84</v>
      </c>
      <c r="AV144" s="14" t="s">
        <v>84</v>
      </c>
      <c r="AW144" s="14" t="s">
        <v>196</v>
      </c>
      <c r="AX144" s="14" t="s">
        <v>22</v>
      </c>
      <c r="AY144" s="247" t="s">
        <v>138</v>
      </c>
    </row>
    <row r="145" s="11" customFormat="1" ht="22.8" customHeight="1">
      <c r="A145" s="11"/>
      <c r="B145" s="182"/>
      <c r="C145" s="183"/>
      <c r="D145" s="184" t="s">
        <v>74</v>
      </c>
      <c r="E145" s="224" t="s">
        <v>137</v>
      </c>
      <c r="F145" s="224" t="s">
        <v>307</v>
      </c>
      <c r="G145" s="183"/>
      <c r="H145" s="183"/>
      <c r="I145" s="186"/>
      <c r="J145" s="225">
        <f>BK145</f>
        <v>0</v>
      </c>
      <c r="K145" s="183"/>
      <c r="L145" s="188"/>
      <c r="M145" s="189"/>
      <c r="N145" s="190"/>
      <c r="O145" s="190"/>
      <c r="P145" s="191">
        <f>SUM(P146:P159)</f>
        <v>0</v>
      </c>
      <c r="Q145" s="190"/>
      <c r="R145" s="191">
        <f>SUM(R146:R159)</f>
        <v>0.12775650000000002</v>
      </c>
      <c r="S145" s="190"/>
      <c r="T145" s="192">
        <f>SUM(T146:T159)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193" t="s">
        <v>22</v>
      </c>
      <c r="AT145" s="194" t="s">
        <v>74</v>
      </c>
      <c r="AU145" s="194" t="s">
        <v>22</v>
      </c>
      <c r="AY145" s="193" t="s">
        <v>138</v>
      </c>
      <c r="BK145" s="195">
        <f>SUM(BK146:BK159)</f>
        <v>0</v>
      </c>
    </row>
    <row r="146" s="2" customFormat="1" ht="33" customHeight="1">
      <c r="A146" s="38"/>
      <c r="B146" s="39"/>
      <c r="C146" s="196" t="s">
        <v>259</v>
      </c>
      <c r="D146" s="196" t="s">
        <v>139</v>
      </c>
      <c r="E146" s="197" t="s">
        <v>314</v>
      </c>
      <c r="F146" s="198" t="s">
        <v>315</v>
      </c>
      <c r="G146" s="199" t="s">
        <v>186</v>
      </c>
      <c r="H146" s="200">
        <v>290.625</v>
      </c>
      <c r="I146" s="201"/>
      <c r="J146" s="202">
        <f>ROUND(I146*H146,2)</f>
        <v>0</v>
      </c>
      <c r="K146" s="198" t="s">
        <v>143</v>
      </c>
      <c r="L146" s="44"/>
      <c r="M146" s="203" t="s">
        <v>20</v>
      </c>
      <c r="N146" s="204" t="s">
        <v>46</v>
      </c>
      <c r="O146" s="84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7" t="s">
        <v>157</v>
      </c>
      <c r="AT146" s="207" t="s">
        <v>139</v>
      </c>
      <c r="AU146" s="207" t="s">
        <v>84</v>
      </c>
      <c r="AY146" s="17" t="s">
        <v>138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7" t="s">
        <v>22</v>
      </c>
      <c r="BK146" s="208">
        <f>ROUND(I146*H146,2)</f>
        <v>0</v>
      </c>
      <c r="BL146" s="17" t="s">
        <v>157</v>
      </c>
      <c r="BM146" s="207" t="s">
        <v>765</v>
      </c>
    </row>
    <row r="147" s="2" customFormat="1">
      <c r="A147" s="38"/>
      <c r="B147" s="39"/>
      <c r="C147" s="40"/>
      <c r="D147" s="209" t="s">
        <v>146</v>
      </c>
      <c r="E147" s="40"/>
      <c r="F147" s="210" t="s">
        <v>317</v>
      </c>
      <c r="G147" s="40"/>
      <c r="H147" s="40"/>
      <c r="I147" s="211"/>
      <c r="J147" s="40"/>
      <c r="K147" s="40"/>
      <c r="L147" s="44"/>
      <c r="M147" s="212"/>
      <c r="N147" s="21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146</v>
      </c>
      <c r="AU147" s="17" t="s">
        <v>84</v>
      </c>
    </row>
    <row r="148" s="13" customFormat="1">
      <c r="A148" s="13"/>
      <c r="B148" s="226"/>
      <c r="C148" s="227"/>
      <c r="D148" s="228" t="s">
        <v>194</v>
      </c>
      <c r="E148" s="229" t="s">
        <v>20</v>
      </c>
      <c r="F148" s="230" t="s">
        <v>766</v>
      </c>
      <c r="G148" s="227"/>
      <c r="H148" s="229" t="s">
        <v>20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194</v>
      </c>
      <c r="AU148" s="236" t="s">
        <v>84</v>
      </c>
      <c r="AV148" s="13" t="s">
        <v>22</v>
      </c>
      <c r="AW148" s="13" t="s">
        <v>196</v>
      </c>
      <c r="AX148" s="13" t="s">
        <v>75</v>
      </c>
      <c r="AY148" s="236" t="s">
        <v>138</v>
      </c>
    </row>
    <row r="149" s="14" customFormat="1">
      <c r="A149" s="14"/>
      <c r="B149" s="237"/>
      <c r="C149" s="238"/>
      <c r="D149" s="228" t="s">
        <v>194</v>
      </c>
      <c r="E149" s="239" t="s">
        <v>20</v>
      </c>
      <c r="F149" s="240" t="s">
        <v>767</v>
      </c>
      <c r="G149" s="238"/>
      <c r="H149" s="241">
        <v>290.625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194</v>
      </c>
      <c r="AU149" s="247" t="s">
        <v>84</v>
      </c>
      <c r="AV149" s="14" t="s">
        <v>84</v>
      </c>
      <c r="AW149" s="14" t="s">
        <v>196</v>
      </c>
      <c r="AX149" s="14" t="s">
        <v>22</v>
      </c>
      <c r="AY149" s="247" t="s">
        <v>138</v>
      </c>
    </row>
    <row r="150" s="2" customFormat="1" ht="24.15" customHeight="1">
      <c r="A150" s="38"/>
      <c r="B150" s="39"/>
      <c r="C150" s="196" t="s">
        <v>264</v>
      </c>
      <c r="D150" s="196" t="s">
        <v>139</v>
      </c>
      <c r="E150" s="197" t="s">
        <v>768</v>
      </c>
      <c r="F150" s="198" t="s">
        <v>769</v>
      </c>
      <c r="G150" s="199" t="s">
        <v>186</v>
      </c>
      <c r="H150" s="200">
        <v>145.31299999999999</v>
      </c>
      <c r="I150" s="201"/>
      <c r="J150" s="202">
        <f>ROUND(I150*H150,2)</f>
        <v>0</v>
      </c>
      <c r="K150" s="198" t="s">
        <v>143</v>
      </c>
      <c r="L150" s="44"/>
      <c r="M150" s="203" t="s">
        <v>20</v>
      </c>
      <c r="N150" s="204" t="s">
        <v>46</v>
      </c>
      <c r="O150" s="84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157</v>
      </c>
      <c r="AT150" s="207" t="s">
        <v>139</v>
      </c>
      <c r="AU150" s="207" t="s">
        <v>84</v>
      </c>
      <c r="AY150" s="17" t="s">
        <v>138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22</v>
      </c>
      <c r="BK150" s="208">
        <f>ROUND(I150*H150,2)</f>
        <v>0</v>
      </c>
      <c r="BL150" s="17" t="s">
        <v>157</v>
      </c>
      <c r="BM150" s="207" t="s">
        <v>770</v>
      </c>
    </row>
    <row r="151" s="2" customFormat="1">
      <c r="A151" s="38"/>
      <c r="B151" s="39"/>
      <c r="C151" s="40"/>
      <c r="D151" s="209" t="s">
        <v>146</v>
      </c>
      <c r="E151" s="40"/>
      <c r="F151" s="210" t="s">
        <v>771</v>
      </c>
      <c r="G151" s="40"/>
      <c r="H151" s="40"/>
      <c r="I151" s="211"/>
      <c r="J151" s="40"/>
      <c r="K151" s="40"/>
      <c r="L151" s="44"/>
      <c r="M151" s="212"/>
      <c r="N151" s="21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146</v>
      </c>
      <c r="AU151" s="17" t="s">
        <v>84</v>
      </c>
    </row>
    <row r="152" s="13" customFormat="1">
      <c r="A152" s="13"/>
      <c r="B152" s="226"/>
      <c r="C152" s="227"/>
      <c r="D152" s="228" t="s">
        <v>194</v>
      </c>
      <c r="E152" s="229" t="s">
        <v>20</v>
      </c>
      <c r="F152" s="230" t="s">
        <v>766</v>
      </c>
      <c r="G152" s="227"/>
      <c r="H152" s="229" t="s">
        <v>20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194</v>
      </c>
      <c r="AU152" s="236" t="s">
        <v>84</v>
      </c>
      <c r="AV152" s="13" t="s">
        <v>22</v>
      </c>
      <c r="AW152" s="13" t="s">
        <v>196</v>
      </c>
      <c r="AX152" s="13" t="s">
        <v>75</v>
      </c>
      <c r="AY152" s="236" t="s">
        <v>138</v>
      </c>
    </row>
    <row r="153" s="14" customFormat="1">
      <c r="A153" s="14"/>
      <c r="B153" s="237"/>
      <c r="C153" s="238"/>
      <c r="D153" s="228" t="s">
        <v>194</v>
      </c>
      <c r="E153" s="239" t="s">
        <v>20</v>
      </c>
      <c r="F153" s="240" t="s">
        <v>745</v>
      </c>
      <c r="G153" s="238"/>
      <c r="H153" s="241">
        <v>145.3125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194</v>
      </c>
      <c r="AU153" s="247" t="s">
        <v>84</v>
      </c>
      <c r="AV153" s="14" t="s">
        <v>84</v>
      </c>
      <c r="AW153" s="14" t="s">
        <v>196</v>
      </c>
      <c r="AX153" s="14" t="s">
        <v>22</v>
      </c>
      <c r="AY153" s="247" t="s">
        <v>138</v>
      </c>
    </row>
    <row r="154" s="2" customFormat="1" ht="16.5" customHeight="1">
      <c r="A154" s="38"/>
      <c r="B154" s="39"/>
      <c r="C154" s="196" t="s">
        <v>8</v>
      </c>
      <c r="D154" s="196" t="s">
        <v>139</v>
      </c>
      <c r="E154" s="197" t="s">
        <v>772</v>
      </c>
      <c r="F154" s="198" t="s">
        <v>773</v>
      </c>
      <c r="G154" s="199" t="s">
        <v>186</v>
      </c>
      <c r="H154" s="200">
        <v>7.9500000000000002</v>
      </c>
      <c r="I154" s="201"/>
      <c r="J154" s="202">
        <f>ROUND(I154*H154,2)</f>
        <v>0</v>
      </c>
      <c r="K154" s="198" t="s">
        <v>143</v>
      </c>
      <c r="L154" s="44"/>
      <c r="M154" s="203" t="s">
        <v>20</v>
      </c>
      <c r="N154" s="204" t="s">
        <v>46</v>
      </c>
      <c r="O154" s="84"/>
      <c r="P154" s="205">
        <f>O154*H154</f>
        <v>0</v>
      </c>
      <c r="Q154" s="205">
        <v>0.016070000000000001</v>
      </c>
      <c r="R154" s="205">
        <f>Q154*H154</f>
        <v>0.12775650000000002</v>
      </c>
      <c r="S154" s="205">
        <v>0</v>
      </c>
      <c r="T154" s="20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7" t="s">
        <v>157</v>
      </c>
      <c r="AT154" s="207" t="s">
        <v>139</v>
      </c>
      <c r="AU154" s="207" t="s">
        <v>84</v>
      </c>
      <c r="AY154" s="17" t="s">
        <v>138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7" t="s">
        <v>22</v>
      </c>
      <c r="BK154" s="208">
        <f>ROUND(I154*H154,2)</f>
        <v>0</v>
      </c>
      <c r="BL154" s="17" t="s">
        <v>157</v>
      </c>
      <c r="BM154" s="207" t="s">
        <v>774</v>
      </c>
    </row>
    <row r="155" s="2" customFormat="1">
      <c r="A155" s="38"/>
      <c r="B155" s="39"/>
      <c r="C155" s="40"/>
      <c r="D155" s="209" t="s">
        <v>146</v>
      </c>
      <c r="E155" s="40"/>
      <c r="F155" s="210" t="s">
        <v>775</v>
      </c>
      <c r="G155" s="40"/>
      <c r="H155" s="40"/>
      <c r="I155" s="211"/>
      <c r="J155" s="40"/>
      <c r="K155" s="40"/>
      <c r="L155" s="44"/>
      <c r="M155" s="212"/>
      <c r="N155" s="21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146</v>
      </c>
      <c r="AU155" s="17" t="s">
        <v>84</v>
      </c>
    </row>
    <row r="156" s="13" customFormat="1">
      <c r="A156" s="13"/>
      <c r="B156" s="226"/>
      <c r="C156" s="227"/>
      <c r="D156" s="228" t="s">
        <v>194</v>
      </c>
      <c r="E156" s="229" t="s">
        <v>20</v>
      </c>
      <c r="F156" s="230" t="s">
        <v>766</v>
      </c>
      <c r="G156" s="227"/>
      <c r="H156" s="229" t="s">
        <v>20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194</v>
      </c>
      <c r="AU156" s="236" t="s">
        <v>84</v>
      </c>
      <c r="AV156" s="13" t="s">
        <v>22</v>
      </c>
      <c r="AW156" s="13" t="s">
        <v>196</v>
      </c>
      <c r="AX156" s="13" t="s">
        <v>75</v>
      </c>
      <c r="AY156" s="236" t="s">
        <v>138</v>
      </c>
    </row>
    <row r="157" s="14" customFormat="1">
      <c r="A157" s="14"/>
      <c r="B157" s="237"/>
      <c r="C157" s="238"/>
      <c r="D157" s="228" t="s">
        <v>194</v>
      </c>
      <c r="E157" s="239" t="s">
        <v>20</v>
      </c>
      <c r="F157" s="240" t="s">
        <v>776</v>
      </c>
      <c r="G157" s="238"/>
      <c r="H157" s="241">
        <v>7.9499999999999993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194</v>
      </c>
      <c r="AU157" s="247" t="s">
        <v>84</v>
      </c>
      <c r="AV157" s="14" t="s">
        <v>84</v>
      </c>
      <c r="AW157" s="14" t="s">
        <v>196</v>
      </c>
      <c r="AX157" s="14" t="s">
        <v>22</v>
      </c>
      <c r="AY157" s="247" t="s">
        <v>138</v>
      </c>
    </row>
    <row r="158" s="2" customFormat="1" ht="16.5" customHeight="1">
      <c r="A158" s="38"/>
      <c r="B158" s="39"/>
      <c r="C158" s="196" t="s">
        <v>274</v>
      </c>
      <c r="D158" s="196" t="s">
        <v>139</v>
      </c>
      <c r="E158" s="197" t="s">
        <v>777</v>
      </c>
      <c r="F158" s="198" t="s">
        <v>778</v>
      </c>
      <c r="G158" s="199" t="s">
        <v>186</v>
      </c>
      <c r="H158" s="200">
        <v>7.9500000000000002</v>
      </c>
      <c r="I158" s="201"/>
      <c r="J158" s="202">
        <f>ROUND(I158*H158,2)</f>
        <v>0</v>
      </c>
      <c r="K158" s="198" t="s">
        <v>143</v>
      </c>
      <c r="L158" s="44"/>
      <c r="M158" s="203" t="s">
        <v>20</v>
      </c>
      <c r="N158" s="204" t="s">
        <v>46</v>
      </c>
      <c r="O158" s="84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7" t="s">
        <v>157</v>
      </c>
      <c r="AT158" s="207" t="s">
        <v>139</v>
      </c>
      <c r="AU158" s="207" t="s">
        <v>84</v>
      </c>
      <c r="AY158" s="17" t="s">
        <v>138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7" t="s">
        <v>22</v>
      </c>
      <c r="BK158" s="208">
        <f>ROUND(I158*H158,2)</f>
        <v>0</v>
      </c>
      <c r="BL158" s="17" t="s">
        <v>157</v>
      </c>
      <c r="BM158" s="207" t="s">
        <v>779</v>
      </c>
    </row>
    <row r="159" s="2" customFormat="1">
      <c r="A159" s="38"/>
      <c r="B159" s="39"/>
      <c r="C159" s="40"/>
      <c r="D159" s="209" t="s">
        <v>146</v>
      </c>
      <c r="E159" s="40"/>
      <c r="F159" s="210" t="s">
        <v>780</v>
      </c>
      <c r="G159" s="40"/>
      <c r="H159" s="40"/>
      <c r="I159" s="211"/>
      <c r="J159" s="40"/>
      <c r="K159" s="40"/>
      <c r="L159" s="44"/>
      <c r="M159" s="212"/>
      <c r="N159" s="21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146</v>
      </c>
      <c r="AU159" s="17" t="s">
        <v>84</v>
      </c>
    </row>
    <row r="160" s="11" customFormat="1" ht="22.8" customHeight="1">
      <c r="A160" s="11"/>
      <c r="B160" s="182"/>
      <c r="C160" s="183"/>
      <c r="D160" s="184" t="s">
        <v>74</v>
      </c>
      <c r="E160" s="224" t="s">
        <v>232</v>
      </c>
      <c r="F160" s="224" t="s">
        <v>377</v>
      </c>
      <c r="G160" s="183"/>
      <c r="H160" s="183"/>
      <c r="I160" s="186"/>
      <c r="J160" s="225">
        <f>BK160</f>
        <v>0</v>
      </c>
      <c r="K160" s="183"/>
      <c r="L160" s="188"/>
      <c r="M160" s="189"/>
      <c r="N160" s="190"/>
      <c r="O160" s="190"/>
      <c r="P160" s="191">
        <f>SUM(P161:P182)</f>
        <v>0</v>
      </c>
      <c r="Q160" s="190"/>
      <c r="R160" s="191">
        <f>SUM(R161:R182)</f>
        <v>0.50896136000000003</v>
      </c>
      <c r="S160" s="190"/>
      <c r="T160" s="192">
        <f>SUM(T161:T182)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193" t="s">
        <v>22</v>
      </c>
      <c r="AT160" s="194" t="s">
        <v>74</v>
      </c>
      <c r="AU160" s="194" t="s">
        <v>22</v>
      </c>
      <c r="AY160" s="193" t="s">
        <v>138</v>
      </c>
      <c r="BK160" s="195">
        <f>SUM(BK161:BK182)</f>
        <v>0</v>
      </c>
    </row>
    <row r="161" s="2" customFormat="1" ht="37.8" customHeight="1">
      <c r="A161" s="38"/>
      <c r="B161" s="39"/>
      <c r="C161" s="196" t="s">
        <v>283</v>
      </c>
      <c r="D161" s="196" t="s">
        <v>139</v>
      </c>
      <c r="E161" s="197" t="s">
        <v>781</v>
      </c>
      <c r="F161" s="198" t="s">
        <v>782</v>
      </c>
      <c r="G161" s="199" t="s">
        <v>348</v>
      </c>
      <c r="H161" s="200">
        <v>95</v>
      </c>
      <c r="I161" s="201"/>
      <c r="J161" s="202">
        <f>ROUND(I161*H161,2)</f>
        <v>0</v>
      </c>
      <c r="K161" s="198" t="s">
        <v>143</v>
      </c>
      <c r="L161" s="44"/>
      <c r="M161" s="203" t="s">
        <v>20</v>
      </c>
      <c r="N161" s="204" t="s">
        <v>46</v>
      </c>
      <c r="O161" s="84"/>
      <c r="P161" s="205">
        <f>O161*H161</f>
        <v>0</v>
      </c>
      <c r="Q161" s="205">
        <v>1.0000000000000001E-05</v>
      </c>
      <c r="R161" s="205">
        <f>Q161*H161</f>
        <v>0.00095000000000000011</v>
      </c>
      <c r="S161" s="205">
        <v>0</v>
      </c>
      <c r="T161" s="20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7" t="s">
        <v>157</v>
      </c>
      <c r="AT161" s="207" t="s">
        <v>139</v>
      </c>
      <c r="AU161" s="207" t="s">
        <v>84</v>
      </c>
      <c r="AY161" s="17" t="s">
        <v>138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7" t="s">
        <v>22</v>
      </c>
      <c r="BK161" s="208">
        <f>ROUND(I161*H161,2)</f>
        <v>0</v>
      </c>
      <c r="BL161" s="17" t="s">
        <v>157</v>
      </c>
      <c r="BM161" s="207" t="s">
        <v>783</v>
      </c>
    </row>
    <row r="162" s="2" customFormat="1">
      <c r="A162" s="38"/>
      <c r="B162" s="39"/>
      <c r="C162" s="40"/>
      <c r="D162" s="209" t="s">
        <v>146</v>
      </c>
      <c r="E162" s="40"/>
      <c r="F162" s="210" t="s">
        <v>784</v>
      </c>
      <c r="G162" s="40"/>
      <c r="H162" s="40"/>
      <c r="I162" s="211"/>
      <c r="J162" s="40"/>
      <c r="K162" s="40"/>
      <c r="L162" s="44"/>
      <c r="M162" s="212"/>
      <c r="N162" s="21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146</v>
      </c>
      <c r="AU162" s="17" t="s">
        <v>84</v>
      </c>
    </row>
    <row r="163" s="13" customFormat="1">
      <c r="A163" s="13"/>
      <c r="B163" s="226"/>
      <c r="C163" s="227"/>
      <c r="D163" s="228" t="s">
        <v>194</v>
      </c>
      <c r="E163" s="229" t="s">
        <v>20</v>
      </c>
      <c r="F163" s="230" t="s">
        <v>766</v>
      </c>
      <c r="G163" s="227"/>
      <c r="H163" s="229" t="s">
        <v>20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194</v>
      </c>
      <c r="AU163" s="236" t="s">
        <v>84</v>
      </c>
      <c r="AV163" s="13" t="s">
        <v>22</v>
      </c>
      <c r="AW163" s="13" t="s">
        <v>196</v>
      </c>
      <c r="AX163" s="13" t="s">
        <v>75</v>
      </c>
      <c r="AY163" s="236" t="s">
        <v>138</v>
      </c>
    </row>
    <row r="164" s="14" customFormat="1">
      <c r="A164" s="14"/>
      <c r="B164" s="237"/>
      <c r="C164" s="238"/>
      <c r="D164" s="228" t="s">
        <v>194</v>
      </c>
      <c r="E164" s="239" t="s">
        <v>20</v>
      </c>
      <c r="F164" s="240" t="s">
        <v>785</v>
      </c>
      <c r="G164" s="238"/>
      <c r="H164" s="241">
        <v>95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194</v>
      </c>
      <c r="AU164" s="247" t="s">
        <v>84</v>
      </c>
      <c r="AV164" s="14" t="s">
        <v>84</v>
      </c>
      <c r="AW164" s="14" t="s">
        <v>196</v>
      </c>
      <c r="AX164" s="14" t="s">
        <v>22</v>
      </c>
      <c r="AY164" s="247" t="s">
        <v>138</v>
      </c>
    </row>
    <row r="165" s="2" customFormat="1" ht="55.5" customHeight="1">
      <c r="A165" s="38"/>
      <c r="B165" s="39"/>
      <c r="C165" s="196" t="s">
        <v>289</v>
      </c>
      <c r="D165" s="196" t="s">
        <v>139</v>
      </c>
      <c r="E165" s="197" t="s">
        <v>786</v>
      </c>
      <c r="F165" s="198" t="s">
        <v>787</v>
      </c>
      <c r="G165" s="199" t="s">
        <v>348</v>
      </c>
      <c r="H165" s="200">
        <v>95</v>
      </c>
      <c r="I165" s="201"/>
      <c r="J165" s="202">
        <f>ROUND(I165*H165,2)</f>
        <v>0</v>
      </c>
      <c r="K165" s="198" t="s">
        <v>143</v>
      </c>
      <c r="L165" s="44"/>
      <c r="M165" s="203" t="s">
        <v>20</v>
      </c>
      <c r="N165" s="204" t="s">
        <v>46</v>
      </c>
      <c r="O165" s="84"/>
      <c r="P165" s="205">
        <f>O165*H165</f>
        <v>0</v>
      </c>
      <c r="Q165" s="205">
        <v>0.00011</v>
      </c>
      <c r="R165" s="205">
        <f>Q165*H165</f>
        <v>0.010450000000000001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157</v>
      </c>
      <c r="AT165" s="207" t="s">
        <v>139</v>
      </c>
      <c r="AU165" s="207" t="s">
        <v>84</v>
      </c>
      <c r="AY165" s="17" t="s">
        <v>138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22</v>
      </c>
      <c r="BK165" s="208">
        <f>ROUND(I165*H165,2)</f>
        <v>0</v>
      </c>
      <c r="BL165" s="17" t="s">
        <v>157</v>
      </c>
      <c r="BM165" s="207" t="s">
        <v>788</v>
      </c>
    </row>
    <row r="166" s="2" customFormat="1">
      <c r="A166" s="38"/>
      <c r="B166" s="39"/>
      <c r="C166" s="40"/>
      <c r="D166" s="209" t="s">
        <v>146</v>
      </c>
      <c r="E166" s="40"/>
      <c r="F166" s="210" t="s">
        <v>789</v>
      </c>
      <c r="G166" s="40"/>
      <c r="H166" s="40"/>
      <c r="I166" s="211"/>
      <c r="J166" s="40"/>
      <c r="K166" s="40"/>
      <c r="L166" s="44"/>
      <c r="M166" s="212"/>
      <c r="N166" s="21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146</v>
      </c>
      <c r="AU166" s="17" t="s">
        <v>84</v>
      </c>
    </row>
    <row r="167" s="2" customFormat="1" ht="24.15" customHeight="1">
      <c r="A167" s="38"/>
      <c r="B167" s="39"/>
      <c r="C167" s="196" t="s">
        <v>294</v>
      </c>
      <c r="D167" s="196" t="s">
        <v>139</v>
      </c>
      <c r="E167" s="197" t="s">
        <v>790</v>
      </c>
      <c r="F167" s="198" t="s">
        <v>791</v>
      </c>
      <c r="G167" s="199" t="s">
        <v>247</v>
      </c>
      <c r="H167" s="200">
        <v>0.48399999999999999</v>
      </c>
      <c r="I167" s="201"/>
      <c r="J167" s="202">
        <f>ROUND(I167*H167,2)</f>
        <v>0</v>
      </c>
      <c r="K167" s="198" t="s">
        <v>143</v>
      </c>
      <c r="L167" s="44"/>
      <c r="M167" s="203" t="s">
        <v>20</v>
      </c>
      <c r="N167" s="204" t="s">
        <v>46</v>
      </c>
      <c r="O167" s="84"/>
      <c r="P167" s="205">
        <f>O167*H167</f>
        <v>0</v>
      </c>
      <c r="Q167" s="205">
        <v>1.0160100000000001</v>
      </c>
      <c r="R167" s="205">
        <f>Q167*H167</f>
        <v>0.49174884000000002</v>
      </c>
      <c r="S167" s="205">
        <v>0</v>
      </c>
      <c r="T167" s="20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7" t="s">
        <v>157</v>
      </c>
      <c r="AT167" s="207" t="s">
        <v>139</v>
      </c>
      <c r="AU167" s="207" t="s">
        <v>84</v>
      </c>
      <c r="AY167" s="17" t="s">
        <v>138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7" t="s">
        <v>22</v>
      </c>
      <c r="BK167" s="208">
        <f>ROUND(I167*H167,2)</f>
        <v>0</v>
      </c>
      <c r="BL167" s="17" t="s">
        <v>157</v>
      </c>
      <c r="BM167" s="207" t="s">
        <v>792</v>
      </c>
    </row>
    <row r="168" s="2" customFormat="1">
      <c r="A168" s="38"/>
      <c r="B168" s="39"/>
      <c r="C168" s="40"/>
      <c r="D168" s="209" t="s">
        <v>146</v>
      </c>
      <c r="E168" s="40"/>
      <c r="F168" s="210" t="s">
        <v>793</v>
      </c>
      <c r="G168" s="40"/>
      <c r="H168" s="40"/>
      <c r="I168" s="211"/>
      <c r="J168" s="40"/>
      <c r="K168" s="40"/>
      <c r="L168" s="44"/>
      <c r="M168" s="212"/>
      <c r="N168" s="21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146</v>
      </c>
      <c r="AU168" s="17" t="s">
        <v>84</v>
      </c>
    </row>
    <row r="169" s="13" customFormat="1">
      <c r="A169" s="13"/>
      <c r="B169" s="226"/>
      <c r="C169" s="227"/>
      <c r="D169" s="228" t="s">
        <v>194</v>
      </c>
      <c r="E169" s="229" t="s">
        <v>20</v>
      </c>
      <c r="F169" s="230" t="s">
        <v>766</v>
      </c>
      <c r="G169" s="227"/>
      <c r="H169" s="229" t="s">
        <v>20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194</v>
      </c>
      <c r="AU169" s="236" t="s">
        <v>84</v>
      </c>
      <c r="AV169" s="13" t="s">
        <v>22</v>
      </c>
      <c r="AW169" s="13" t="s">
        <v>196</v>
      </c>
      <c r="AX169" s="13" t="s">
        <v>75</v>
      </c>
      <c r="AY169" s="236" t="s">
        <v>138</v>
      </c>
    </row>
    <row r="170" s="14" customFormat="1">
      <c r="A170" s="14"/>
      <c r="B170" s="237"/>
      <c r="C170" s="238"/>
      <c r="D170" s="228" t="s">
        <v>194</v>
      </c>
      <c r="E170" s="239" t="s">
        <v>20</v>
      </c>
      <c r="F170" s="240" t="s">
        <v>794</v>
      </c>
      <c r="G170" s="238"/>
      <c r="H170" s="241">
        <v>0.4843265625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194</v>
      </c>
      <c r="AU170" s="247" t="s">
        <v>84</v>
      </c>
      <c r="AV170" s="14" t="s">
        <v>84</v>
      </c>
      <c r="AW170" s="14" t="s">
        <v>196</v>
      </c>
      <c r="AX170" s="14" t="s">
        <v>22</v>
      </c>
      <c r="AY170" s="247" t="s">
        <v>138</v>
      </c>
    </row>
    <row r="171" s="2" customFormat="1" ht="24.15" customHeight="1">
      <c r="A171" s="38"/>
      <c r="B171" s="39"/>
      <c r="C171" s="196" t="s">
        <v>299</v>
      </c>
      <c r="D171" s="196" t="s">
        <v>139</v>
      </c>
      <c r="E171" s="197" t="s">
        <v>795</v>
      </c>
      <c r="F171" s="198" t="s">
        <v>796</v>
      </c>
      <c r="G171" s="199" t="s">
        <v>186</v>
      </c>
      <c r="H171" s="200">
        <v>145.31299999999999</v>
      </c>
      <c r="I171" s="201"/>
      <c r="J171" s="202">
        <f>ROUND(I171*H171,2)</f>
        <v>0</v>
      </c>
      <c r="K171" s="198" t="s">
        <v>143</v>
      </c>
      <c r="L171" s="44"/>
      <c r="M171" s="203" t="s">
        <v>20</v>
      </c>
      <c r="N171" s="204" t="s">
        <v>46</v>
      </c>
      <c r="O171" s="84"/>
      <c r="P171" s="205">
        <f>O171*H171</f>
        <v>0</v>
      </c>
      <c r="Q171" s="205">
        <v>4.0000000000000003E-05</v>
      </c>
      <c r="R171" s="205">
        <f>Q171*H171</f>
        <v>0.0058125199999999998</v>
      </c>
      <c r="S171" s="205">
        <v>0</v>
      </c>
      <c r="T171" s="20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7" t="s">
        <v>157</v>
      </c>
      <c r="AT171" s="207" t="s">
        <v>139</v>
      </c>
      <c r="AU171" s="207" t="s">
        <v>84</v>
      </c>
      <c r="AY171" s="17" t="s">
        <v>138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7" t="s">
        <v>22</v>
      </c>
      <c r="BK171" s="208">
        <f>ROUND(I171*H171,2)</f>
        <v>0</v>
      </c>
      <c r="BL171" s="17" t="s">
        <v>157</v>
      </c>
      <c r="BM171" s="207" t="s">
        <v>797</v>
      </c>
    </row>
    <row r="172" s="2" customFormat="1">
      <c r="A172" s="38"/>
      <c r="B172" s="39"/>
      <c r="C172" s="40"/>
      <c r="D172" s="209" t="s">
        <v>146</v>
      </c>
      <c r="E172" s="40"/>
      <c r="F172" s="210" t="s">
        <v>798</v>
      </c>
      <c r="G172" s="40"/>
      <c r="H172" s="40"/>
      <c r="I172" s="211"/>
      <c r="J172" s="40"/>
      <c r="K172" s="40"/>
      <c r="L172" s="44"/>
      <c r="M172" s="212"/>
      <c r="N172" s="21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146</v>
      </c>
      <c r="AU172" s="17" t="s">
        <v>84</v>
      </c>
    </row>
    <row r="173" s="13" customFormat="1">
      <c r="A173" s="13"/>
      <c r="B173" s="226"/>
      <c r="C173" s="227"/>
      <c r="D173" s="228" t="s">
        <v>194</v>
      </c>
      <c r="E173" s="229" t="s">
        <v>20</v>
      </c>
      <c r="F173" s="230" t="s">
        <v>766</v>
      </c>
      <c r="G173" s="227"/>
      <c r="H173" s="229" t="s">
        <v>20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194</v>
      </c>
      <c r="AU173" s="236" t="s">
        <v>84</v>
      </c>
      <c r="AV173" s="13" t="s">
        <v>22</v>
      </c>
      <c r="AW173" s="13" t="s">
        <v>196</v>
      </c>
      <c r="AX173" s="13" t="s">
        <v>75</v>
      </c>
      <c r="AY173" s="236" t="s">
        <v>138</v>
      </c>
    </row>
    <row r="174" s="14" customFormat="1">
      <c r="A174" s="14"/>
      <c r="B174" s="237"/>
      <c r="C174" s="238"/>
      <c r="D174" s="228" t="s">
        <v>194</v>
      </c>
      <c r="E174" s="239" t="s">
        <v>20</v>
      </c>
      <c r="F174" s="240" t="s">
        <v>745</v>
      </c>
      <c r="G174" s="238"/>
      <c r="H174" s="241">
        <v>145.3125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194</v>
      </c>
      <c r="AU174" s="247" t="s">
        <v>84</v>
      </c>
      <c r="AV174" s="14" t="s">
        <v>84</v>
      </c>
      <c r="AW174" s="14" t="s">
        <v>196</v>
      </c>
      <c r="AX174" s="14" t="s">
        <v>22</v>
      </c>
      <c r="AY174" s="247" t="s">
        <v>138</v>
      </c>
    </row>
    <row r="175" s="2" customFormat="1" ht="37.8" customHeight="1">
      <c r="A175" s="38"/>
      <c r="B175" s="39"/>
      <c r="C175" s="196" t="s">
        <v>7</v>
      </c>
      <c r="D175" s="196" t="s">
        <v>139</v>
      </c>
      <c r="E175" s="197" t="s">
        <v>799</v>
      </c>
      <c r="F175" s="198" t="s">
        <v>800</v>
      </c>
      <c r="G175" s="199" t="s">
        <v>191</v>
      </c>
      <c r="H175" s="200">
        <v>760.18899999999996</v>
      </c>
      <c r="I175" s="201"/>
      <c r="J175" s="202">
        <f>ROUND(I175*H175,2)</f>
        <v>0</v>
      </c>
      <c r="K175" s="198" t="s">
        <v>143</v>
      </c>
      <c r="L175" s="44"/>
      <c r="M175" s="203" t="s">
        <v>20</v>
      </c>
      <c r="N175" s="204" t="s">
        <v>46</v>
      </c>
      <c r="O175" s="84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7" t="s">
        <v>157</v>
      </c>
      <c r="AT175" s="207" t="s">
        <v>139</v>
      </c>
      <c r="AU175" s="207" t="s">
        <v>84</v>
      </c>
      <c r="AY175" s="17" t="s">
        <v>138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7" t="s">
        <v>22</v>
      </c>
      <c r="BK175" s="208">
        <f>ROUND(I175*H175,2)</f>
        <v>0</v>
      </c>
      <c r="BL175" s="17" t="s">
        <v>157</v>
      </c>
      <c r="BM175" s="207" t="s">
        <v>801</v>
      </c>
    </row>
    <row r="176" s="2" customFormat="1">
      <c r="A176" s="38"/>
      <c r="B176" s="39"/>
      <c r="C176" s="40"/>
      <c r="D176" s="209" t="s">
        <v>146</v>
      </c>
      <c r="E176" s="40"/>
      <c r="F176" s="210" t="s">
        <v>802</v>
      </c>
      <c r="G176" s="40"/>
      <c r="H176" s="40"/>
      <c r="I176" s="211"/>
      <c r="J176" s="40"/>
      <c r="K176" s="40"/>
      <c r="L176" s="44"/>
      <c r="M176" s="212"/>
      <c r="N176" s="21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146</v>
      </c>
      <c r="AU176" s="17" t="s">
        <v>84</v>
      </c>
    </row>
    <row r="177" s="14" customFormat="1">
      <c r="A177" s="14"/>
      <c r="B177" s="237"/>
      <c r="C177" s="238"/>
      <c r="D177" s="228" t="s">
        <v>194</v>
      </c>
      <c r="E177" s="239" t="s">
        <v>20</v>
      </c>
      <c r="F177" s="240" t="s">
        <v>803</v>
      </c>
      <c r="G177" s="238"/>
      <c r="H177" s="241">
        <v>760.18921875000001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194</v>
      </c>
      <c r="AU177" s="247" t="s">
        <v>84</v>
      </c>
      <c r="AV177" s="14" t="s">
        <v>84</v>
      </c>
      <c r="AW177" s="14" t="s">
        <v>196</v>
      </c>
      <c r="AX177" s="14" t="s">
        <v>22</v>
      </c>
      <c r="AY177" s="247" t="s">
        <v>138</v>
      </c>
    </row>
    <row r="178" s="2" customFormat="1" ht="44.25" customHeight="1">
      <c r="A178" s="38"/>
      <c r="B178" s="39"/>
      <c r="C178" s="196" t="s">
        <v>308</v>
      </c>
      <c r="D178" s="196" t="s">
        <v>139</v>
      </c>
      <c r="E178" s="197" t="s">
        <v>804</v>
      </c>
      <c r="F178" s="198" t="s">
        <v>805</v>
      </c>
      <c r="G178" s="199" t="s">
        <v>191</v>
      </c>
      <c r="H178" s="200">
        <v>22805.669999999998</v>
      </c>
      <c r="I178" s="201"/>
      <c r="J178" s="202">
        <f>ROUND(I178*H178,2)</f>
        <v>0</v>
      </c>
      <c r="K178" s="198" t="s">
        <v>143</v>
      </c>
      <c r="L178" s="44"/>
      <c r="M178" s="203" t="s">
        <v>20</v>
      </c>
      <c r="N178" s="204" t="s">
        <v>46</v>
      </c>
      <c r="O178" s="84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7" t="s">
        <v>157</v>
      </c>
      <c r="AT178" s="207" t="s">
        <v>139</v>
      </c>
      <c r="AU178" s="207" t="s">
        <v>84</v>
      </c>
      <c r="AY178" s="17" t="s">
        <v>138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7" t="s">
        <v>22</v>
      </c>
      <c r="BK178" s="208">
        <f>ROUND(I178*H178,2)</f>
        <v>0</v>
      </c>
      <c r="BL178" s="17" t="s">
        <v>157</v>
      </c>
      <c r="BM178" s="207" t="s">
        <v>806</v>
      </c>
    </row>
    <row r="179" s="2" customFormat="1">
      <c r="A179" s="38"/>
      <c r="B179" s="39"/>
      <c r="C179" s="40"/>
      <c r="D179" s="209" t="s">
        <v>146</v>
      </c>
      <c r="E179" s="40"/>
      <c r="F179" s="210" t="s">
        <v>807</v>
      </c>
      <c r="G179" s="40"/>
      <c r="H179" s="40"/>
      <c r="I179" s="211"/>
      <c r="J179" s="40"/>
      <c r="K179" s="40"/>
      <c r="L179" s="44"/>
      <c r="M179" s="212"/>
      <c r="N179" s="21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146</v>
      </c>
      <c r="AU179" s="17" t="s">
        <v>84</v>
      </c>
    </row>
    <row r="180" s="14" customFormat="1">
      <c r="A180" s="14"/>
      <c r="B180" s="237"/>
      <c r="C180" s="238"/>
      <c r="D180" s="228" t="s">
        <v>194</v>
      </c>
      <c r="E180" s="239" t="s">
        <v>20</v>
      </c>
      <c r="F180" s="240" t="s">
        <v>808</v>
      </c>
      <c r="G180" s="238"/>
      <c r="H180" s="241">
        <v>22805.669999999998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194</v>
      </c>
      <c r="AU180" s="247" t="s">
        <v>84</v>
      </c>
      <c r="AV180" s="14" t="s">
        <v>84</v>
      </c>
      <c r="AW180" s="14" t="s">
        <v>196</v>
      </c>
      <c r="AX180" s="14" t="s">
        <v>22</v>
      </c>
      <c r="AY180" s="247" t="s">
        <v>138</v>
      </c>
    </row>
    <row r="181" s="2" customFormat="1" ht="37.8" customHeight="1">
      <c r="A181" s="38"/>
      <c r="B181" s="39"/>
      <c r="C181" s="196" t="s">
        <v>313</v>
      </c>
      <c r="D181" s="196" t="s">
        <v>139</v>
      </c>
      <c r="E181" s="197" t="s">
        <v>809</v>
      </c>
      <c r="F181" s="198" t="s">
        <v>810</v>
      </c>
      <c r="G181" s="199" t="s">
        <v>191</v>
      </c>
      <c r="H181" s="200">
        <v>760.18899999999996</v>
      </c>
      <c r="I181" s="201"/>
      <c r="J181" s="202">
        <f>ROUND(I181*H181,2)</f>
        <v>0</v>
      </c>
      <c r="K181" s="198" t="s">
        <v>143</v>
      </c>
      <c r="L181" s="44"/>
      <c r="M181" s="203" t="s">
        <v>20</v>
      </c>
      <c r="N181" s="204" t="s">
        <v>46</v>
      </c>
      <c r="O181" s="84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7" t="s">
        <v>157</v>
      </c>
      <c r="AT181" s="207" t="s">
        <v>139</v>
      </c>
      <c r="AU181" s="207" t="s">
        <v>84</v>
      </c>
      <c r="AY181" s="17" t="s">
        <v>138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7" t="s">
        <v>22</v>
      </c>
      <c r="BK181" s="208">
        <f>ROUND(I181*H181,2)</f>
        <v>0</v>
      </c>
      <c r="BL181" s="17" t="s">
        <v>157</v>
      </c>
      <c r="BM181" s="207" t="s">
        <v>811</v>
      </c>
    </row>
    <row r="182" s="2" customFormat="1">
      <c r="A182" s="38"/>
      <c r="B182" s="39"/>
      <c r="C182" s="40"/>
      <c r="D182" s="209" t="s">
        <v>146</v>
      </c>
      <c r="E182" s="40"/>
      <c r="F182" s="210" t="s">
        <v>812</v>
      </c>
      <c r="G182" s="40"/>
      <c r="H182" s="40"/>
      <c r="I182" s="211"/>
      <c r="J182" s="40"/>
      <c r="K182" s="40"/>
      <c r="L182" s="44"/>
      <c r="M182" s="212"/>
      <c r="N182" s="21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146</v>
      </c>
      <c r="AU182" s="17" t="s">
        <v>84</v>
      </c>
    </row>
    <row r="183" s="11" customFormat="1" ht="22.8" customHeight="1">
      <c r="A183" s="11"/>
      <c r="B183" s="182"/>
      <c r="C183" s="183"/>
      <c r="D183" s="184" t="s">
        <v>74</v>
      </c>
      <c r="E183" s="224" t="s">
        <v>413</v>
      </c>
      <c r="F183" s="224" t="s">
        <v>414</v>
      </c>
      <c r="G183" s="183"/>
      <c r="H183" s="183"/>
      <c r="I183" s="186"/>
      <c r="J183" s="225">
        <f>BK183</f>
        <v>0</v>
      </c>
      <c r="K183" s="183"/>
      <c r="L183" s="188"/>
      <c r="M183" s="189"/>
      <c r="N183" s="190"/>
      <c r="O183" s="190"/>
      <c r="P183" s="191">
        <f>SUM(P184:P185)</f>
        <v>0</v>
      </c>
      <c r="Q183" s="190"/>
      <c r="R183" s="191">
        <f>SUM(R184:R185)</f>
        <v>0</v>
      </c>
      <c r="S183" s="190"/>
      <c r="T183" s="192">
        <f>SUM(T184:T185)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193" t="s">
        <v>22</v>
      </c>
      <c r="AT183" s="194" t="s">
        <v>74</v>
      </c>
      <c r="AU183" s="194" t="s">
        <v>22</v>
      </c>
      <c r="AY183" s="193" t="s">
        <v>138</v>
      </c>
      <c r="BK183" s="195">
        <f>SUM(BK184:BK185)</f>
        <v>0</v>
      </c>
    </row>
    <row r="184" s="2" customFormat="1" ht="55.5" customHeight="1">
      <c r="A184" s="38"/>
      <c r="B184" s="39"/>
      <c r="C184" s="196" t="s">
        <v>318</v>
      </c>
      <c r="D184" s="196" t="s">
        <v>139</v>
      </c>
      <c r="E184" s="197" t="s">
        <v>813</v>
      </c>
      <c r="F184" s="198" t="s">
        <v>814</v>
      </c>
      <c r="G184" s="199" t="s">
        <v>247</v>
      </c>
      <c r="H184" s="200">
        <v>11.351000000000001</v>
      </c>
      <c r="I184" s="201"/>
      <c r="J184" s="202">
        <f>ROUND(I184*H184,2)</f>
        <v>0</v>
      </c>
      <c r="K184" s="198" t="s">
        <v>143</v>
      </c>
      <c r="L184" s="44"/>
      <c r="M184" s="203" t="s">
        <v>20</v>
      </c>
      <c r="N184" s="204" t="s">
        <v>46</v>
      </c>
      <c r="O184" s="8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7" t="s">
        <v>157</v>
      </c>
      <c r="AT184" s="207" t="s">
        <v>139</v>
      </c>
      <c r="AU184" s="207" t="s">
        <v>84</v>
      </c>
      <c r="AY184" s="17" t="s">
        <v>138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22</v>
      </c>
      <c r="BK184" s="208">
        <f>ROUND(I184*H184,2)</f>
        <v>0</v>
      </c>
      <c r="BL184" s="17" t="s">
        <v>157</v>
      </c>
      <c r="BM184" s="207" t="s">
        <v>815</v>
      </c>
    </row>
    <row r="185" s="2" customFormat="1">
      <c r="A185" s="38"/>
      <c r="B185" s="39"/>
      <c r="C185" s="40"/>
      <c r="D185" s="209" t="s">
        <v>146</v>
      </c>
      <c r="E185" s="40"/>
      <c r="F185" s="210" t="s">
        <v>816</v>
      </c>
      <c r="G185" s="40"/>
      <c r="H185" s="40"/>
      <c r="I185" s="211"/>
      <c r="J185" s="40"/>
      <c r="K185" s="40"/>
      <c r="L185" s="44"/>
      <c r="M185" s="212"/>
      <c r="N185" s="21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146</v>
      </c>
      <c r="AU185" s="17" t="s">
        <v>84</v>
      </c>
    </row>
    <row r="186" s="11" customFormat="1" ht="25.92" customHeight="1">
      <c r="A186" s="11"/>
      <c r="B186" s="182"/>
      <c r="C186" s="183"/>
      <c r="D186" s="184" t="s">
        <v>74</v>
      </c>
      <c r="E186" s="185" t="s">
        <v>707</v>
      </c>
      <c r="F186" s="185" t="s">
        <v>708</v>
      </c>
      <c r="G186" s="183"/>
      <c r="H186" s="183"/>
      <c r="I186" s="186"/>
      <c r="J186" s="187">
        <f>BK186</f>
        <v>0</v>
      </c>
      <c r="K186" s="183"/>
      <c r="L186" s="188"/>
      <c r="M186" s="189"/>
      <c r="N186" s="190"/>
      <c r="O186" s="190"/>
      <c r="P186" s="191">
        <f>P187+P192+P207+P213</f>
        <v>0</v>
      </c>
      <c r="Q186" s="190"/>
      <c r="R186" s="191">
        <f>R187+R192+R207+R213</f>
        <v>0.22147070000000002</v>
      </c>
      <c r="S186" s="190"/>
      <c r="T186" s="192">
        <f>T187+T192+T207+T213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193" t="s">
        <v>84</v>
      </c>
      <c r="AT186" s="194" t="s">
        <v>74</v>
      </c>
      <c r="AU186" s="194" t="s">
        <v>75</v>
      </c>
      <c r="AY186" s="193" t="s">
        <v>138</v>
      </c>
      <c r="BK186" s="195">
        <f>BK187+BK192+BK207+BK213</f>
        <v>0</v>
      </c>
    </row>
    <row r="187" s="11" customFormat="1" ht="22.8" customHeight="1">
      <c r="A187" s="11"/>
      <c r="B187" s="182"/>
      <c r="C187" s="183"/>
      <c r="D187" s="184" t="s">
        <v>74</v>
      </c>
      <c r="E187" s="224" t="s">
        <v>817</v>
      </c>
      <c r="F187" s="224" t="s">
        <v>818</v>
      </c>
      <c r="G187" s="183"/>
      <c r="H187" s="183"/>
      <c r="I187" s="186"/>
      <c r="J187" s="225">
        <f>BK187</f>
        <v>0</v>
      </c>
      <c r="K187" s="183"/>
      <c r="L187" s="188"/>
      <c r="M187" s="189"/>
      <c r="N187" s="190"/>
      <c r="O187" s="190"/>
      <c r="P187" s="191">
        <f>SUM(P188:P191)</f>
        <v>0</v>
      </c>
      <c r="Q187" s="190"/>
      <c r="R187" s="191">
        <f>SUM(R188:R191)</f>
        <v>0.0030000000000000001</v>
      </c>
      <c r="S187" s="190"/>
      <c r="T187" s="192">
        <f>SUM(T188:T191)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93" t="s">
        <v>84</v>
      </c>
      <c r="AT187" s="194" t="s">
        <v>74</v>
      </c>
      <c r="AU187" s="194" t="s">
        <v>22</v>
      </c>
      <c r="AY187" s="193" t="s">
        <v>138</v>
      </c>
      <c r="BK187" s="195">
        <f>SUM(BK188:BK191)</f>
        <v>0</v>
      </c>
    </row>
    <row r="188" s="2" customFormat="1" ht="24.15" customHeight="1">
      <c r="A188" s="38"/>
      <c r="B188" s="39"/>
      <c r="C188" s="196" t="s">
        <v>323</v>
      </c>
      <c r="D188" s="196" t="s">
        <v>139</v>
      </c>
      <c r="E188" s="197" t="s">
        <v>819</v>
      </c>
      <c r="F188" s="198" t="s">
        <v>820</v>
      </c>
      <c r="G188" s="199" t="s">
        <v>177</v>
      </c>
      <c r="H188" s="200">
        <v>2</v>
      </c>
      <c r="I188" s="201"/>
      <c r="J188" s="202">
        <f>ROUND(I188*H188,2)</f>
        <v>0</v>
      </c>
      <c r="K188" s="198" t="s">
        <v>143</v>
      </c>
      <c r="L188" s="44"/>
      <c r="M188" s="203" t="s">
        <v>20</v>
      </c>
      <c r="N188" s="204" t="s">
        <v>46</v>
      </c>
      <c r="O188" s="84"/>
      <c r="P188" s="205">
        <f>O188*H188</f>
        <v>0</v>
      </c>
      <c r="Q188" s="205">
        <v>0.0015</v>
      </c>
      <c r="R188" s="205">
        <f>Q188*H188</f>
        <v>0.0030000000000000001</v>
      </c>
      <c r="S188" s="205">
        <v>0</v>
      </c>
      <c r="T188" s="20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7" t="s">
        <v>274</v>
      </c>
      <c r="AT188" s="207" t="s">
        <v>139</v>
      </c>
      <c r="AU188" s="207" t="s">
        <v>84</v>
      </c>
      <c r="AY188" s="17" t="s">
        <v>138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7" t="s">
        <v>22</v>
      </c>
      <c r="BK188" s="208">
        <f>ROUND(I188*H188,2)</f>
        <v>0</v>
      </c>
      <c r="BL188" s="17" t="s">
        <v>274</v>
      </c>
      <c r="BM188" s="207" t="s">
        <v>821</v>
      </c>
    </row>
    <row r="189" s="2" customFormat="1">
      <c r="A189" s="38"/>
      <c r="B189" s="39"/>
      <c r="C189" s="40"/>
      <c r="D189" s="209" t="s">
        <v>146</v>
      </c>
      <c r="E189" s="40"/>
      <c r="F189" s="210" t="s">
        <v>822</v>
      </c>
      <c r="G189" s="40"/>
      <c r="H189" s="40"/>
      <c r="I189" s="211"/>
      <c r="J189" s="40"/>
      <c r="K189" s="40"/>
      <c r="L189" s="44"/>
      <c r="M189" s="212"/>
      <c r="N189" s="21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146</v>
      </c>
      <c r="AU189" s="17" t="s">
        <v>84</v>
      </c>
    </row>
    <row r="190" s="2" customFormat="1" ht="44.25" customHeight="1">
      <c r="A190" s="38"/>
      <c r="B190" s="39"/>
      <c r="C190" s="196" t="s">
        <v>325</v>
      </c>
      <c r="D190" s="196" t="s">
        <v>139</v>
      </c>
      <c r="E190" s="197" t="s">
        <v>823</v>
      </c>
      <c r="F190" s="198" t="s">
        <v>824</v>
      </c>
      <c r="G190" s="199" t="s">
        <v>720</v>
      </c>
      <c r="H190" s="269"/>
      <c r="I190" s="201"/>
      <c r="J190" s="202">
        <f>ROUND(I190*H190,2)</f>
        <v>0</v>
      </c>
      <c r="K190" s="198" t="s">
        <v>143</v>
      </c>
      <c r="L190" s="44"/>
      <c r="M190" s="203" t="s">
        <v>20</v>
      </c>
      <c r="N190" s="204" t="s">
        <v>46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274</v>
      </c>
      <c r="AT190" s="207" t="s">
        <v>139</v>
      </c>
      <c r="AU190" s="207" t="s">
        <v>84</v>
      </c>
      <c r="AY190" s="17" t="s">
        <v>138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22</v>
      </c>
      <c r="BK190" s="208">
        <f>ROUND(I190*H190,2)</f>
        <v>0</v>
      </c>
      <c r="BL190" s="17" t="s">
        <v>274</v>
      </c>
      <c r="BM190" s="207" t="s">
        <v>825</v>
      </c>
    </row>
    <row r="191" s="2" customFormat="1">
      <c r="A191" s="38"/>
      <c r="B191" s="39"/>
      <c r="C191" s="40"/>
      <c r="D191" s="209" t="s">
        <v>146</v>
      </c>
      <c r="E191" s="40"/>
      <c r="F191" s="210" t="s">
        <v>826</v>
      </c>
      <c r="G191" s="40"/>
      <c r="H191" s="40"/>
      <c r="I191" s="211"/>
      <c r="J191" s="40"/>
      <c r="K191" s="40"/>
      <c r="L191" s="44"/>
      <c r="M191" s="212"/>
      <c r="N191" s="21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146</v>
      </c>
      <c r="AU191" s="17" t="s">
        <v>84</v>
      </c>
    </row>
    <row r="192" s="11" customFormat="1" ht="22.8" customHeight="1">
      <c r="A192" s="11"/>
      <c r="B192" s="182"/>
      <c r="C192" s="183"/>
      <c r="D192" s="184" t="s">
        <v>74</v>
      </c>
      <c r="E192" s="224" t="s">
        <v>827</v>
      </c>
      <c r="F192" s="224" t="s">
        <v>828</v>
      </c>
      <c r="G192" s="183"/>
      <c r="H192" s="183"/>
      <c r="I192" s="186"/>
      <c r="J192" s="225">
        <f>BK192</f>
        <v>0</v>
      </c>
      <c r="K192" s="183"/>
      <c r="L192" s="188"/>
      <c r="M192" s="189"/>
      <c r="N192" s="190"/>
      <c r="O192" s="190"/>
      <c r="P192" s="191">
        <f>SUM(P193:P206)</f>
        <v>0</v>
      </c>
      <c r="Q192" s="190"/>
      <c r="R192" s="191">
        <f>SUM(R193:R206)</f>
        <v>0.21847070000000002</v>
      </c>
      <c r="S192" s="190"/>
      <c r="T192" s="192">
        <f>SUM(T193:T206)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193" t="s">
        <v>84</v>
      </c>
      <c r="AT192" s="194" t="s">
        <v>74</v>
      </c>
      <c r="AU192" s="194" t="s">
        <v>22</v>
      </c>
      <c r="AY192" s="193" t="s">
        <v>138</v>
      </c>
      <c r="BK192" s="195">
        <f>SUM(BK193:BK206)</f>
        <v>0</v>
      </c>
    </row>
    <row r="193" s="2" customFormat="1" ht="33" customHeight="1">
      <c r="A193" s="38"/>
      <c r="B193" s="39"/>
      <c r="C193" s="196" t="s">
        <v>332</v>
      </c>
      <c r="D193" s="196" t="s">
        <v>139</v>
      </c>
      <c r="E193" s="197" t="s">
        <v>829</v>
      </c>
      <c r="F193" s="198" t="s">
        <v>830</v>
      </c>
      <c r="G193" s="199" t="s">
        <v>348</v>
      </c>
      <c r="H193" s="200">
        <v>37.109999999999999</v>
      </c>
      <c r="I193" s="201"/>
      <c r="J193" s="202">
        <f>ROUND(I193*H193,2)</f>
        <v>0</v>
      </c>
      <c r="K193" s="198" t="s">
        <v>143</v>
      </c>
      <c r="L193" s="44"/>
      <c r="M193" s="203" t="s">
        <v>20</v>
      </c>
      <c r="N193" s="204" t="s">
        <v>46</v>
      </c>
      <c r="O193" s="84"/>
      <c r="P193" s="205">
        <f>O193*H193</f>
        <v>0</v>
      </c>
      <c r="Q193" s="205">
        <v>0.0028700000000000002</v>
      </c>
      <c r="R193" s="205">
        <f>Q193*H193</f>
        <v>0.10650570000000001</v>
      </c>
      <c r="S193" s="205">
        <v>0</v>
      </c>
      <c r="T193" s="20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7" t="s">
        <v>274</v>
      </c>
      <c r="AT193" s="207" t="s">
        <v>139</v>
      </c>
      <c r="AU193" s="207" t="s">
        <v>84</v>
      </c>
      <c r="AY193" s="17" t="s">
        <v>138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7" t="s">
        <v>22</v>
      </c>
      <c r="BK193" s="208">
        <f>ROUND(I193*H193,2)</f>
        <v>0</v>
      </c>
      <c r="BL193" s="17" t="s">
        <v>274</v>
      </c>
      <c r="BM193" s="207" t="s">
        <v>831</v>
      </c>
    </row>
    <row r="194" s="2" customFormat="1">
      <c r="A194" s="38"/>
      <c r="B194" s="39"/>
      <c r="C194" s="40"/>
      <c r="D194" s="209" t="s">
        <v>146</v>
      </c>
      <c r="E194" s="40"/>
      <c r="F194" s="210" t="s">
        <v>832</v>
      </c>
      <c r="G194" s="40"/>
      <c r="H194" s="40"/>
      <c r="I194" s="211"/>
      <c r="J194" s="40"/>
      <c r="K194" s="40"/>
      <c r="L194" s="44"/>
      <c r="M194" s="212"/>
      <c r="N194" s="21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146</v>
      </c>
      <c r="AU194" s="17" t="s">
        <v>84</v>
      </c>
    </row>
    <row r="195" s="14" customFormat="1">
      <c r="A195" s="14"/>
      <c r="B195" s="237"/>
      <c r="C195" s="238"/>
      <c r="D195" s="228" t="s">
        <v>194</v>
      </c>
      <c r="E195" s="239" t="s">
        <v>20</v>
      </c>
      <c r="F195" s="240" t="s">
        <v>833</v>
      </c>
      <c r="G195" s="238"/>
      <c r="H195" s="241">
        <v>37.109999999999999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194</v>
      </c>
      <c r="AU195" s="247" t="s">
        <v>84</v>
      </c>
      <c r="AV195" s="14" t="s">
        <v>84</v>
      </c>
      <c r="AW195" s="14" t="s">
        <v>196</v>
      </c>
      <c r="AX195" s="14" t="s">
        <v>22</v>
      </c>
      <c r="AY195" s="247" t="s">
        <v>138</v>
      </c>
    </row>
    <row r="196" s="2" customFormat="1" ht="37.8" customHeight="1">
      <c r="A196" s="38"/>
      <c r="B196" s="39"/>
      <c r="C196" s="196" t="s">
        <v>339</v>
      </c>
      <c r="D196" s="196" t="s">
        <v>139</v>
      </c>
      <c r="E196" s="197" t="s">
        <v>834</v>
      </c>
      <c r="F196" s="198" t="s">
        <v>835</v>
      </c>
      <c r="G196" s="199" t="s">
        <v>348</v>
      </c>
      <c r="H196" s="200">
        <v>18.75</v>
      </c>
      <c r="I196" s="201"/>
      <c r="J196" s="202">
        <f>ROUND(I196*H196,2)</f>
        <v>0</v>
      </c>
      <c r="K196" s="198" t="s">
        <v>143</v>
      </c>
      <c r="L196" s="44"/>
      <c r="M196" s="203" t="s">
        <v>20</v>
      </c>
      <c r="N196" s="204" t="s">
        <v>46</v>
      </c>
      <c r="O196" s="84"/>
      <c r="P196" s="205">
        <f>O196*H196</f>
        <v>0</v>
      </c>
      <c r="Q196" s="205">
        <v>0.00297</v>
      </c>
      <c r="R196" s="205">
        <f>Q196*H196</f>
        <v>0.055687500000000001</v>
      </c>
      <c r="S196" s="205">
        <v>0</v>
      </c>
      <c r="T196" s="20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7" t="s">
        <v>274</v>
      </c>
      <c r="AT196" s="207" t="s">
        <v>139</v>
      </c>
      <c r="AU196" s="207" t="s">
        <v>84</v>
      </c>
      <c r="AY196" s="17" t="s">
        <v>138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7" t="s">
        <v>22</v>
      </c>
      <c r="BK196" s="208">
        <f>ROUND(I196*H196,2)</f>
        <v>0</v>
      </c>
      <c r="BL196" s="17" t="s">
        <v>274</v>
      </c>
      <c r="BM196" s="207" t="s">
        <v>836</v>
      </c>
    </row>
    <row r="197" s="2" customFormat="1">
      <c r="A197" s="38"/>
      <c r="B197" s="39"/>
      <c r="C197" s="40"/>
      <c r="D197" s="209" t="s">
        <v>146</v>
      </c>
      <c r="E197" s="40"/>
      <c r="F197" s="210" t="s">
        <v>837</v>
      </c>
      <c r="G197" s="40"/>
      <c r="H197" s="40"/>
      <c r="I197" s="211"/>
      <c r="J197" s="40"/>
      <c r="K197" s="40"/>
      <c r="L197" s="44"/>
      <c r="M197" s="212"/>
      <c r="N197" s="21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146</v>
      </c>
      <c r="AU197" s="17" t="s">
        <v>84</v>
      </c>
    </row>
    <row r="198" s="2" customFormat="1" ht="33" customHeight="1">
      <c r="A198" s="38"/>
      <c r="B198" s="39"/>
      <c r="C198" s="196" t="s">
        <v>345</v>
      </c>
      <c r="D198" s="196" t="s">
        <v>139</v>
      </c>
      <c r="E198" s="197" t="s">
        <v>838</v>
      </c>
      <c r="F198" s="198" t="s">
        <v>839</v>
      </c>
      <c r="G198" s="199" t="s">
        <v>348</v>
      </c>
      <c r="H198" s="200">
        <v>18.75</v>
      </c>
      <c r="I198" s="201"/>
      <c r="J198" s="202">
        <f>ROUND(I198*H198,2)</f>
        <v>0</v>
      </c>
      <c r="K198" s="198" t="s">
        <v>143</v>
      </c>
      <c r="L198" s="44"/>
      <c r="M198" s="203" t="s">
        <v>20</v>
      </c>
      <c r="N198" s="204" t="s">
        <v>46</v>
      </c>
      <c r="O198" s="84"/>
      <c r="P198" s="205">
        <f>O198*H198</f>
        <v>0</v>
      </c>
      <c r="Q198" s="205">
        <v>0.0016900000000000001</v>
      </c>
      <c r="R198" s="205">
        <f>Q198*H198</f>
        <v>0.0316875</v>
      </c>
      <c r="S198" s="205">
        <v>0</v>
      </c>
      <c r="T198" s="20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7" t="s">
        <v>274</v>
      </c>
      <c r="AT198" s="207" t="s">
        <v>139</v>
      </c>
      <c r="AU198" s="207" t="s">
        <v>84</v>
      </c>
      <c r="AY198" s="17" t="s">
        <v>138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7" t="s">
        <v>22</v>
      </c>
      <c r="BK198" s="208">
        <f>ROUND(I198*H198,2)</f>
        <v>0</v>
      </c>
      <c r="BL198" s="17" t="s">
        <v>274</v>
      </c>
      <c r="BM198" s="207" t="s">
        <v>840</v>
      </c>
    </row>
    <row r="199" s="2" customFormat="1">
      <c r="A199" s="38"/>
      <c r="B199" s="39"/>
      <c r="C199" s="40"/>
      <c r="D199" s="209" t="s">
        <v>146</v>
      </c>
      <c r="E199" s="40"/>
      <c r="F199" s="210" t="s">
        <v>841</v>
      </c>
      <c r="G199" s="40"/>
      <c r="H199" s="40"/>
      <c r="I199" s="211"/>
      <c r="J199" s="40"/>
      <c r="K199" s="40"/>
      <c r="L199" s="44"/>
      <c r="M199" s="212"/>
      <c r="N199" s="21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146</v>
      </c>
      <c r="AU199" s="17" t="s">
        <v>84</v>
      </c>
    </row>
    <row r="200" s="2" customFormat="1" ht="44.25" customHeight="1">
      <c r="A200" s="38"/>
      <c r="B200" s="39"/>
      <c r="C200" s="196" t="s">
        <v>353</v>
      </c>
      <c r="D200" s="196" t="s">
        <v>139</v>
      </c>
      <c r="E200" s="197" t="s">
        <v>842</v>
      </c>
      <c r="F200" s="198" t="s">
        <v>843</v>
      </c>
      <c r="G200" s="199" t="s">
        <v>177</v>
      </c>
      <c r="H200" s="200">
        <v>2</v>
      </c>
      <c r="I200" s="201"/>
      <c r="J200" s="202">
        <f>ROUND(I200*H200,2)</f>
        <v>0</v>
      </c>
      <c r="K200" s="198" t="s">
        <v>143</v>
      </c>
      <c r="L200" s="44"/>
      <c r="M200" s="203" t="s">
        <v>20</v>
      </c>
      <c r="N200" s="204" t="s">
        <v>46</v>
      </c>
      <c r="O200" s="84"/>
      <c r="P200" s="205">
        <f>O200*H200</f>
        <v>0</v>
      </c>
      <c r="Q200" s="205">
        <v>0.00036000000000000002</v>
      </c>
      <c r="R200" s="205">
        <f>Q200*H200</f>
        <v>0.00072000000000000005</v>
      </c>
      <c r="S200" s="205">
        <v>0</v>
      </c>
      <c r="T200" s="20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7" t="s">
        <v>274</v>
      </c>
      <c r="AT200" s="207" t="s">
        <v>139</v>
      </c>
      <c r="AU200" s="207" t="s">
        <v>84</v>
      </c>
      <c r="AY200" s="17" t="s">
        <v>138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22</v>
      </c>
      <c r="BK200" s="208">
        <f>ROUND(I200*H200,2)</f>
        <v>0</v>
      </c>
      <c r="BL200" s="17" t="s">
        <v>274</v>
      </c>
      <c r="BM200" s="207" t="s">
        <v>844</v>
      </c>
    </row>
    <row r="201" s="2" customFormat="1">
      <c r="A201" s="38"/>
      <c r="B201" s="39"/>
      <c r="C201" s="40"/>
      <c r="D201" s="209" t="s">
        <v>146</v>
      </c>
      <c r="E201" s="40"/>
      <c r="F201" s="210" t="s">
        <v>845</v>
      </c>
      <c r="G201" s="40"/>
      <c r="H201" s="40"/>
      <c r="I201" s="211"/>
      <c r="J201" s="40"/>
      <c r="K201" s="40"/>
      <c r="L201" s="44"/>
      <c r="M201" s="212"/>
      <c r="N201" s="21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146</v>
      </c>
      <c r="AU201" s="17" t="s">
        <v>84</v>
      </c>
    </row>
    <row r="202" s="2" customFormat="1" ht="37.8" customHeight="1">
      <c r="A202" s="38"/>
      <c r="B202" s="39"/>
      <c r="C202" s="196" t="s">
        <v>358</v>
      </c>
      <c r="D202" s="196" t="s">
        <v>139</v>
      </c>
      <c r="E202" s="197" t="s">
        <v>846</v>
      </c>
      <c r="F202" s="198" t="s">
        <v>847</v>
      </c>
      <c r="G202" s="199" t="s">
        <v>348</v>
      </c>
      <c r="H202" s="200">
        <v>11</v>
      </c>
      <c r="I202" s="201"/>
      <c r="J202" s="202">
        <f>ROUND(I202*H202,2)</f>
        <v>0</v>
      </c>
      <c r="K202" s="198" t="s">
        <v>143</v>
      </c>
      <c r="L202" s="44"/>
      <c r="M202" s="203" t="s">
        <v>20</v>
      </c>
      <c r="N202" s="204" t="s">
        <v>46</v>
      </c>
      <c r="O202" s="84"/>
      <c r="P202" s="205">
        <f>O202*H202</f>
        <v>0</v>
      </c>
      <c r="Q202" s="205">
        <v>0.0021700000000000001</v>
      </c>
      <c r="R202" s="205">
        <f>Q202*H202</f>
        <v>0.023870000000000002</v>
      </c>
      <c r="S202" s="205">
        <v>0</v>
      </c>
      <c r="T202" s="20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7" t="s">
        <v>274</v>
      </c>
      <c r="AT202" s="207" t="s">
        <v>139</v>
      </c>
      <c r="AU202" s="207" t="s">
        <v>84</v>
      </c>
      <c r="AY202" s="17" t="s">
        <v>138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7" t="s">
        <v>22</v>
      </c>
      <c r="BK202" s="208">
        <f>ROUND(I202*H202,2)</f>
        <v>0</v>
      </c>
      <c r="BL202" s="17" t="s">
        <v>274</v>
      </c>
      <c r="BM202" s="207" t="s">
        <v>848</v>
      </c>
    </row>
    <row r="203" s="2" customFormat="1">
      <c r="A203" s="38"/>
      <c r="B203" s="39"/>
      <c r="C203" s="40"/>
      <c r="D203" s="209" t="s">
        <v>146</v>
      </c>
      <c r="E203" s="40"/>
      <c r="F203" s="210" t="s">
        <v>849</v>
      </c>
      <c r="G203" s="40"/>
      <c r="H203" s="40"/>
      <c r="I203" s="211"/>
      <c r="J203" s="40"/>
      <c r="K203" s="40"/>
      <c r="L203" s="44"/>
      <c r="M203" s="212"/>
      <c r="N203" s="21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146</v>
      </c>
      <c r="AU203" s="17" t="s">
        <v>84</v>
      </c>
    </row>
    <row r="204" s="14" customFormat="1">
      <c r="A204" s="14"/>
      <c r="B204" s="237"/>
      <c r="C204" s="238"/>
      <c r="D204" s="228" t="s">
        <v>194</v>
      </c>
      <c r="E204" s="239" t="s">
        <v>20</v>
      </c>
      <c r="F204" s="240" t="s">
        <v>850</v>
      </c>
      <c r="G204" s="238"/>
      <c r="H204" s="241">
        <v>11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194</v>
      </c>
      <c r="AU204" s="247" t="s">
        <v>84</v>
      </c>
      <c r="AV204" s="14" t="s">
        <v>84</v>
      </c>
      <c r="AW204" s="14" t="s">
        <v>196</v>
      </c>
      <c r="AX204" s="14" t="s">
        <v>22</v>
      </c>
      <c r="AY204" s="247" t="s">
        <v>138</v>
      </c>
    </row>
    <row r="205" s="2" customFormat="1" ht="44.25" customHeight="1">
      <c r="A205" s="38"/>
      <c r="B205" s="39"/>
      <c r="C205" s="196" t="s">
        <v>363</v>
      </c>
      <c r="D205" s="196" t="s">
        <v>139</v>
      </c>
      <c r="E205" s="197" t="s">
        <v>851</v>
      </c>
      <c r="F205" s="198" t="s">
        <v>852</v>
      </c>
      <c r="G205" s="199" t="s">
        <v>720</v>
      </c>
      <c r="H205" s="269"/>
      <c r="I205" s="201"/>
      <c r="J205" s="202">
        <f>ROUND(I205*H205,2)</f>
        <v>0</v>
      </c>
      <c r="K205" s="198" t="s">
        <v>143</v>
      </c>
      <c r="L205" s="44"/>
      <c r="M205" s="203" t="s">
        <v>20</v>
      </c>
      <c r="N205" s="204" t="s">
        <v>46</v>
      </c>
      <c r="O205" s="84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7" t="s">
        <v>274</v>
      </c>
      <c r="AT205" s="207" t="s">
        <v>139</v>
      </c>
      <c r="AU205" s="207" t="s">
        <v>84</v>
      </c>
      <c r="AY205" s="17" t="s">
        <v>138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7" t="s">
        <v>22</v>
      </c>
      <c r="BK205" s="208">
        <f>ROUND(I205*H205,2)</f>
        <v>0</v>
      </c>
      <c r="BL205" s="17" t="s">
        <v>274</v>
      </c>
      <c r="BM205" s="207" t="s">
        <v>853</v>
      </c>
    </row>
    <row r="206" s="2" customFormat="1">
      <c r="A206" s="38"/>
      <c r="B206" s="39"/>
      <c r="C206" s="40"/>
      <c r="D206" s="209" t="s">
        <v>146</v>
      </c>
      <c r="E206" s="40"/>
      <c r="F206" s="210" t="s">
        <v>854</v>
      </c>
      <c r="G206" s="40"/>
      <c r="H206" s="40"/>
      <c r="I206" s="211"/>
      <c r="J206" s="40"/>
      <c r="K206" s="40"/>
      <c r="L206" s="44"/>
      <c r="M206" s="212"/>
      <c r="N206" s="21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146</v>
      </c>
      <c r="AU206" s="17" t="s">
        <v>84</v>
      </c>
    </row>
    <row r="207" s="11" customFormat="1" ht="22.8" customHeight="1">
      <c r="A207" s="11"/>
      <c r="B207" s="182"/>
      <c r="C207" s="183"/>
      <c r="D207" s="184" t="s">
        <v>74</v>
      </c>
      <c r="E207" s="224" t="s">
        <v>855</v>
      </c>
      <c r="F207" s="224" t="s">
        <v>856</v>
      </c>
      <c r="G207" s="183"/>
      <c r="H207" s="183"/>
      <c r="I207" s="186"/>
      <c r="J207" s="225">
        <f>BK207</f>
        <v>0</v>
      </c>
      <c r="K207" s="183"/>
      <c r="L207" s="188"/>
      <c r="M207" s="189"/>
      <c r="N207" s="190"/>
      <c r="O207" s="190"/>
      <c r="P207" s="191">
        <f>SUM(P208:P212)</f>
        <v>0</v>
      </c>
      <c r="Q207" s="190"/>
      <c r="R207" s="191">
        <f>SUM(R208:R212)</f>
        <v>0</v>
      </c>
      <c r="S207" s="190"/>
      <c r="T207" s="192">
        <f>SUM(T208:T212)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93" t="s">
        <v>84</v>
      </c>
      <c r="AT207" s="194" t="s">
        <v>74</v>
      </c>
      <c r="AU207" s="194" t="s">
        <v>22</v>
      </c>
      <c r="AY207" s="193" t="s">
        <v>138</v>
      </c>
      <c r="BK207" s="195">
        <f>SUM(BK208:BK212)</f>
        <v>0</v>
      </c>
    </row>
    <row r="208" s="2" customFormat="1" ht="16.5" customHeight="1">
      <c r="A208" s="38"/>
      <c r="B208" s="39"/>
      <c r="C208" s="196" t="s">
        <v>368</v>
      </c>
      <c r="D208" s="196" t="s">
        <v>139</v>
      </c>
      <c r="E208" s="197" t="s">
        <v>857</v>
      </c>
      <c r="F208" s="198" t="s">
        <v>858</v>
      </c>
      <c r="G208" s="199" t="s">
        <v>142</v>
      </c>
      <c r="H208" s="200">
        <v>1</v>
      </c>
      <c r="I208" s="201"/>
      <c r="J208" s="202">
        <f>ROUND(I208*H208,2)</f>
        <v>0</v>
      </c>
      <c r="K208" s="198" t="s">
        <v>20</v>
      </c>
      <c r="L208" s="44"/>
      <c r="M208" s="203" t="s">
        <v>20</v>
      </c>
      <c r="N208" s="204" t="s">
        <v>46</v>
      </c>
      <c r="O208" s="84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7" t="s">
        <v>274</v>
      </c>
      <c r="AT208" s="207" t="s">
        <v>139</v>
      </c>
      <c r="AU208" s="207" t="s">
        <v>84</v>
      </c>
      <c r="AY208" s="17" t="s">
        <v>138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7" t="s">
        <v>22</v>
      </c>
      <c r="BK208" s="208">
        <f>ROUND(I208*H208,2)</f>
        <v>0</v>
      </c>
      <c r="BL208" s="17" t="s">
        <v>274</v>
      </c>
      <c r="BM208" s="207" t="s">
        <v>859</v>
      </c>
    </row>
    <row r="209" s="14" customFormat="1">
      <c r="A209" s="14"/>
      <c r="B209" s="237"/>
      <c r="C209" s="238"/>
      <c r="D209" s="228" t="s">
        <v>194</v>
      </c>
      <c r="E209" s="239" t="s">
        <v>20</v>
      </c>
      <c r="F209" s="240" t="s">
        <v>22</v>
      </c>
      <c r="G209" s="238"/>
      <c r="H209" s="241">
        <v>1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194</v>
      </c>
      <c r="AU209" s="247" t="s">
        <v>84</v>
      </c>
      <c r="AV209" s="14" t="s">
        <v>84</v>
      </c>
      <c r="AW209" s="14" t="s">
        <v>196</v>
      </c>
      <c r="AX209" s="14" t="s">
        <v>75</v>
      </c>
      <c r="AY209" s="247" t="s">
        <v>138</v>
      </c>
    </row>
    <row r="210" s="15" customFormat="1">
      <c r="A210" s="15"/>
      <c r="B210" s="248"/>
      <c r="C210" s="249"/>
      <c r="D210" s="228" t="s">
        <v>194</v>
      </c>
      <c r="E210" s="250" t="s">
        <v>20</v>
      </c>
      <c r="F210" s="251" t="s">
        <v>205</v>
      </c>
      <c r="G210" s="249"/>
      <c r="H210" s="252">
        <v>1</v>
      </c>
      <c r="I210" s="253"/>
      <c r="J210" s="249"/>
      <c r="K210" s="249"/>
      <c r="L210" s="254"/>
      <c r="M210" s="255"/>
      <c r="N210" s="256"/>
      <c r="O210" s="256"/>
      <c r="P210" s="256"/>
      <c r="Q210" s="256"/>
      <c r="R210" s="256"/>
      <c r="S210" s="256"/>
      <c r="T210" s="25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8" t="s">
        <v>194</v>
      </c>
      <c r="AU210" s="258" t="s">
        <v>84</v>
      </c>
      <c r="AV210" s="15" t="s">
        <v>157</v>
      </c>
      <c r="AW210" s="15" t="s">
        <v>196</v>
      </c>
      <c r="AX210" s="15" t="s">
        <v>22</v>
      </c>
      <c r="AY210" s="258" t="s">
        <v>138</v>
      </c>
    </row>
    <row r="211" s="2" customFormat="1" ht="44.25" customHeight="1">
      <c r="A211" s="38"/>
      <c r="B211" s="39"/>
      <c r="C211" s="196" t="s">
        <v>373</v>
      </c>
      <c r="D211" s="196" t="s">
        <v>139</v>
      </c>
      <c r="E211" s="197" t="s">
        <v>860</v>
      </c>
      <c r="F211" s="198" t="s">
        <v>861</v>
      </c>
      <c r="G211" s="199" t="s">
        <v>720</v>
      </c>
      <c r="H211" s="269"/>
      <c r="I211" s="201"/>
      <c r="J211" s="202">
        <f>ROUND(I211*H211,2)</f>
        <v>0</v>
      </c>
      <c r="K211" s="198" t="s">
        <v>143</v>
      </c>
      <c r="L211" s="44"/>
      <c r="M211" s="203" t="s">
        <v>20</v>
      </c>
      <c r="N211" s="204" t="s">
        <v>46</v>
      </c>
      <c r="O211" s="84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7" t="s">
        <v>274</v>
      </c>
      <c r="AT211" s="207" t="s">
        <v>139</v>
      </c>
      <c r="AU211" s="207" t="s">
        <v>84</v>
      </c>
      <c r="AY211" s="17" t="s">
        <v>138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7" t="s">
        <v>22</v>
      </c>
      <c r="BK211" s="208">
        <f>ROUND(I211*H211,2)</f>
        <v>0</v>
      </c>
      <c r="BL211" s="17" t="s">
        <v>274</v>
      </c>
      <c r="BM211" s="207" t="s">
        <v>862</v>
      </c>
    </row>
    <row r="212" s="2" customFormat="1">
      <c r="A212" s="38"/>
      <c r="B212" s="39"/>
      <c r="C212" s="40"/>
      <c r="D212" s="209" t="s">
        <v>146</v>
      </c>
      <c r="E212" s="40"/>
      <c r="F212" s="210" t="s">
        <v>863</v>
      </c>
      <c r="G212" s="40"/>
      <c r="H212" s="40"/>
      <c r="I212" s="211"/>
      <c r="J212" s="40"/>
      <c r="K212" s="40"/>
      <c r="L212" s="44"/>
      <c r="M212" s="212"/>
      <c r="N212" s="21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146</v>
      </c>
      <c r="AU212" s="17" t="s">
        <v>84</v>
      </c>
    </row>
    <row r="213" s="11" customFormat="1" ht="22.8" customHeight="1">
      <c r="A213" s="11"/>
      <c r="B213" s="182"/>
      <c r="C213" s="183"/>
      <c r="D213" s="184" t="s">
        <v>74</v>
      </c>
      <c r="E213" s="224" t="s">
        <v>864</v>
      </c>
      <c r="F213" s="224" t="s">
        <v>865</v>
      </c>
      <c r="G213" s="183"/>
      <c r="H213" s="183"/>
      <c r="I213" s="186"/>
      <c r="J213" s="225">
        <f>BK213</f>
        <v>0</v>
      </c>
      <c r="K213" s="183"/>
      <c r="L213" s="188"/>
      <c r="M213" s="189"/>
      <c r="N213" s="190"/>
      <c r="O213" s="190"/>
      <c r="P213" s="191">
        <f>SUM(P214:P216)</f>
        <v>0</v>
      </c>
      <c r="Q213" s="190"/>
      <c r="R213" s="191">
        <f>SUM(R214:R216)</f>
        <v>0</v>
      </c>
      <c r="S213" s="190"/>
      <c r="T213" s="192">
        <f>SUM(T214:T216)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193" t="s">
        <v>84</v>
      </c>
      <c r="AT213" s="194" t="s">
        <v>74</v>
      </c>
      <c r="AU213" s="194" t="s">
        <v>22</v>
      </c>
      <c r="AY213" s="193" t="s">
        <v>138</v>
      </c>
      <c r="BK213" s="195">
        <f>SUM(BK214:BK216)</f>
        <v>0</v>
      </c>
    </row>
    <row r="214" s="2" customFormat="1" ht="16.5" customHeight="1">
      <c r="A214" s="38"/>
      <c r="B214" s="39"/>
      <c r="C214" s="196" t="s">
        <v>378</v>
      </c>
      <c r="D214" s="196" t="s">
        <v>139</v>
      </c>
      <c r="E214" s="197" t="s">
        <v>866</v>
      </c>
      <c r="F214" s="198" t="s">
        <v>867</v>
      </c>
      <c r="G214" s="199" t="s">
        <v>142</v>
      </c>
      <c r="H214" s="200">
        <v>1</v>
      </c>
      <c r="I214" s="201"/>
      <c r="J214" s="202">
        <f>ROUND(I214*H214,2)</f>
        <v>0</v>
      </c>
      <c r="K214" s="198" t="s">
        <v>20</v>
      </c>
      <c r="L214" s="44"/>
      <c r="M214" s="203" t="s">
        <v>20</v>
      </c>
      <c r="N214" s="204" t="s">
        <v>46</v>
      </c>
      <c r="O214" s="84"/>
      <c r="P214" s="205">
        <f>O214*H214</f>
        <v>0</v>
      </c>
      <c r="Q214" s="205">
        <v>0</v>
      </c>
      <c r="R214" s="205">
        <f>Q214*H214</f>
        <v>0</v>
      </c>
      <c r="S214" s="205">
        <v>0</v>
      </c>
      <c r="T214" s="20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7" t="s">
        <v>274</v>
      </c>
      <c r="AT214" s="207" t="s">
        <v>139</v>
      </c>
      <c r="AU214" s="207" t="s">
        <v>84</v>
      </c>
      <c r="AY214" s="17" t="s">
        <v>138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7" t="s">
        <v>22</v>
      </c>
      <c r="BK214" s="208">
        <f>ROUND(I214*H214,2)</f>
        <v>0</v>
      </c>
      <c r="BL214" s="17" t="s">
        <v>274</v>
      </c>
      <c r="BM214" s="207" t="s">
        <v>868</v>
      </c>
    </row>
    <row r="215" s="14" customFormat="1">
      <c r="A215" s="14"/>
      <c r="B215" s="237"/>
      <c r="C215" s="238"/>
      <c r="D215" s="228" t="s">
        <v>194</v>
      </c>
      <c r="E215" s="239" t="s">
        <v>20</v>
      </c>
      <c r="F215" s="240" t="s">
        <v>22</v>
      </c>
      <c r="G215" s="238"/>
      <c r="H215" s="241">
        <v>1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194</v>
      </c>
      <c r="AU215" s="247" t="s">
        <v>84</v>
      </c>
      <c r="AV215" s="14" t="s">
        <v>84</v>
      </c>
      <c r="AW215" s="14" t="s">
        <v>196</v>
      </c>
      <c r="AX215" s="14" t="s">
        <v>75</v>
      </c>
      <c r="AY215" s="247" t="s">
        <v>138</v>
      </c>
    </row>
    <row r="216" s="15" customFormat="1">
      <c r="A216" s="15"/>
      <c r="B216" s="248"/>
      <c r="C216" s="249"/>
      <c r="D216" s="228" t="s">
        <v>194</v>
      </c>
      <c r="E216" s="250" t="s">
        <v>20</v>
      </c>
      <c r="F216" s="251" t="s">
        <v>205</v>
      </c>
      <c r="G216" s="249"/>
      <c r="H216" s="252">
        <v>1</v>
      </c>
      <c r="I216" s="253"/>
      <c r="J216" s="249"/>
      <c r="K216" s="249"/>
      <c r="L216" s="254"/>
      <c r="M216" s="270"/>
      <c r="N216" s="271"/>
      <c r="O216" s="271"/>
      <c r="P216" s="271"/>
      <c r="Q216" s="271"/>
      <c r="R216" s="271"/>
      <c r="S216" s="271"/>
      <c r="T216" s="272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8" t="s">
        <v>194</v>
      </c>
      <c r="AU216" s="258" t="s">
        <v>84</v>
      </c>
      <c r="AV216" s="15" t="s">
        <v>157</v>
      </c>
      <c r="AW216" s="15" t="s">
        <v>196</v>
      </c>
      <c r="AX216" s="15" t="s">
        <v>22</v>
      </c>
      <c r="AY216" s="258" t="s">
        <v>138</v>
      </c>
    </row>
    <row r="217" s="2" customFormat="1" ht="6.96" customHeight="1">
      <c r="A217" s="38"/>
      <c r="B217" s="59"/>
      <c r="C217" s="60"/>
      <c r="D217" s="60"/>
      <c r="E217" s="60"/>
      <c r="F217" s="60"/>
      <c r="G217" s="60"/>
      <c r="H217" s="60"/>
      <c r="I217" s="60"/>
      <c r="J217" s="60"/>
      <c r="K217" s="60"/>
      <c r="L217" s="44"/>
      <c r="M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</row>
  </sheetData>
  <sheetProtection sheet="1" autoFilter="0" formatColumns="0" formatRows="0" objects="1" scenarios="1" spinCount="100000" saltValue="669Z5XPeSe/iES5moXoMP30OqaXmndX9P7XW0KMPoCOEJg8YOsiLEyoRFCcfnlb2g5f5I+jLqijNAwESmrMBzw==" hashValue="F08A5puhiErKMK/X0te1j3kddHgKw3DIyRmMNquds5cvDhDNx9yKucbbIj2OeRRWev8Xq+zN5PqB91Srhr2lsQ==" algorithmName="SHA-512" password="CC35"/>
  <autoFilter ref="C89:K21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3_02/131251102"/>
    <hyperlink ref="F98" r:id="rId2" display="https://podminky.urs.cz/item/CS_URS_2023_02/133251101"/>
    <hyperlink ref="F102" r:id="rId3" display="https://podminky.urs.cz/item/CS_URS_2023_02/162251102"/>
    <hyperlink ref="F109" r:id="rId4" display="https://podminky.urs.cz/item/CS_URS_2023_02/162751117"/>
    <hyperlink ref="F116" r:id="rId5" display="https://podminky.urs.cz/item/CS_URS_2023_02/162751119"/>
    <hyperlink ref="F118" r:id="rId6" display="https://podminky.urs.cz/item/CS_URS_2023_02/171201231"/>
    <hyperlink ref="F121" r:id="rId7" display="https://podminky.urs.cz/item/CS_URS_2023_02/174151101"/>
    <hyperlink ref="F127" r:id="rId8" display="https://podminky.urs.cz/item/CS_URS_2023_02/181951112"/>
    <hyperlink ref="F132" r:id="rId9" display="https://podminky.urs.cz/item/CS_URS_2023_02/275321411"/>
    <hyperlink ref="F136" r:id="rId10" display="https://podminky.urs.cz/item/CS_URS_2023_02/275351121"/>
    <hyperlink ref="F140" r:id="rId11" display="https://podminky.urs.cz/item/CS_URS_2023_02/275351122"/>
    <hyperlink ref="F142" r:id="rId12" display="https://podminky.urs.cz/item/CS_URS_2023_02/275362021"/>
    <hyperlink ref="F147" r:id="rId13" display="https://podminky.urs.cz/item/CS_URS_2023_02/564851111"/>
    <hyperlink ref="F151" r:id="rId14" display="https://podminky.urs.cz/item/CS_URS_2023_02/581121115"/>
    <hyperlink ref="F155" r:id="rId15" display="https://podminky.urs.cz/item/CS_URS_2023_02/631351101"/>
    <hyperlink ref="F159" r:id="rId16" display="https://podminky.urs.cz/item/CS_URS_2023_02/631351102"/>
    <hyperlink ref="F162" r:id="rId17" display="https://podminky.urs.cz/item/CS_URS_2023_02/919111111"/>
    <hyperlink ref="F166" r:id="rId18" display="https://podminky.urs.cz/item/CS_URS_2023_02/919121112"/>
    <hyperlink ref="F168" r:id="rId19" display="https://podminky.urs.cz/item/CS_URS_2023_02/919716111"/>
    <hyperlink ref="F172" r:id="rId20" display="https://podminky.urs.cz/item/CS_URS_2023_02/919732111"/>
    <hyperlink ref="F176" r:id="rId21" display="https://podminky.urs.cz/item/CS_URS_2023_02/943211111"/>
    <hyperlink ref="F179" r:id="rId22" display="https://podminky.urs.cz/item/CS_URS_2023_02/943211211"/>
    <hyperlink ref="F182" r:id="rId23" display="https://podminky.urs.cz/item/CS_URS_2023_02/943211811"/>
    <hyperlink ref="F185" r:id="rId24" display="https://podminky.urs.cz/item/CS_URS_2023_02/998014211"/>
    <hyperlink ref="F189" r:id="rId25" display="https://podminky.urs.cz/item/CS_URS_2023_02/721242105"/>
    <hyperlink ref="F191" r:id="rId26" display="https://podminky.urs.cz/item/CS_URS_2023_02/998721201"/>
    <hyperlink ref="F194" r:id="rId27" display="https://podminky.urs.cz/item/CS_URS_2023_02/764212634"/>
    <hyperlink ref="F197" r:id="rId28" display="https://podminky.urs.cz/item/CS_URS_2023_02/764212664"/>
    <hyperlink ref="F199" r:id="rId29" display="https://podminky.urs.cz/item/CS_URS_2023_02/764511602"/>
    <hyperlink ref="F201" r:id="rId30" display="https://podminky.urs.cz/item/CS_URS_2023_02/764511642"/>
    <hyperlink ref="F203" r:id="rId31" display="https://podminky.urs.cz/item/CS_URS_2023_02/764518622"/>
    <hyperlink ref="F206" r:id="rId32" display="https://podminky.urs.cz/item/CS_URS_2023_02/998764201"/>
    <hyperlink ref="F212" r:id="rId33" display="https://podminky.urs.cz/item/CS_URS_2023_02/998767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113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Kaznějov - sběrný dvůr odpadů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114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869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20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23</v>
      </c>
      <c r="E12" s="38"/>
      <c r="F12" s="136" t="s">
        <v>116</v>
      </c>
      <c r="G12" s="38"/>
      <c r="H12" s="38"/>
      <c r="I12" s="132" t="s">
        <v>25</v>
      </c>
      <c r="J12" s="137" t="str">
        <f>'Rekapitulace stavby'!AN8</f>
        <v>24. 11. 2023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29</v>
      </c>
      <c r="E14" s="38"/>
      <c r="F14" s="38"/>
      <c r="G14" s="38"/>
      <c r="H14" s="38"/>
      <c r="I14" s="132" t="s">
        <v>30</v>
      </c>
      <c r="J14" s="136" t="s">
        <v>20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20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30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32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30</v>
      </c>
      <c r="J20" s="136" t="s">
        <v>20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20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30</v>
      </c>
      <c r="J23" s="136" t="s">
        <v>20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32</v>
      </c>
      <c r="J24" s="136" t="s">
        <v>20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ROUND((SUM(BE90:BE212)),  2)</f>
        <v>0</v>
      </c>
      <c r="G33" s="38"/>
      <c r="H33" s="38"/>
      <c r="I33" s="148">
        <v>0.20999999999999999</v>
      </c>
      <c r="J33" s="147">
        <f>ROUND(((SUM(BE90:BE212))*I33),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ROUND((SUM(BF90:BF212)),  2)</f>
        <v>0</v>
      </c>
      <c r="G34" s="38"/>
      <c r="H34" s="38"/>
      <c r="I34" s="148">
        <v>0.14999999999999999</v>
      </c>
      <c r="J34" s="147">
        <f>ROUND(((SUM(BF90:BF212))*I34),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ROUND((SUM(BG90:BG212)),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ROUND((SUM(BH90:BH212)),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ROUND((SUM(BI90:BI212)),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Kaznějov - sběrný dvůr odpadů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04 - Ocelový přístřešek 3pole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</v>
      </c>
      <c r="G52" s="40"/>
      <c r="H52" s="40"/>
      <c r="I52" s="32" t="s">
        <v>25</v>
      </c>
      <c r="J52" s="72" t="str">
        <f>IF(J12="","",J12)</f>
        <v>24. 11. 2023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>Město Kaznějov</v>
      </c>
      <c r="G54" s="40"/>
      <c r="H54" s="40"/>
      <c r="I54" s="32" t="s">
        <v>35</v>
      </c>
      <c r="J54" s="36" t="str">
        <f>E21</f>
        <v>Ing. Jiří Presl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33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>Roman Mitas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118</v>
      </c>
      <c r="D57" s="162"/>
      <c r="E57" s="162"/>
      <c r="F57" s="162"/>
      <c r="G57" s="162"/>
      <c r="H57" s="162"/>
      <c r="I57" s="162"/>
      <c r="J57" s="163" t="s">
        <v>119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120</v>
      </c>
    </row>
    <row r="60" hidden="1" s="9" customFormat="1" ht="24.96" customHeight="1">
      <c r="A60" s="9"/>
      <c r="B60" s="165"/>
      <c r="C60" s="166"/>
      <c r="D60" s="167" t="s">
        <v>163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8"/>
      <c r="C61" s="219"/>
      <c r="D61" s="220" t="s">
        <v>164</v>
      </c>
      <c r="E61" s="221"/>
      <c r="F61" s="221"/>
      <c r="G61" s="221"/>
      <c r="H61" s="221"/>
      <c r="I61" s="221"/>
      <c r="J61" s="222">
        <f>J92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8"/>
      <c r="C62" s="219"/>
      <c r="D62" s="220" t="s">
        <v>165</v>
      </c>
      <c r="E62" s="221"/>
      <c r="F62" s="221"/>
      <c r="G62" s="221"/>
      <c r="H62" s="221"/>
      <c r="I62" s="221"/>
      <c r="J62" s="222">
        <f>J130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8"/>
      <c r="C63" s="219"/>
      <c r="D63" s="220" t="s">
        <v>166</v>
      </c>
      <c r="E63" s="221"/>
      <c r="F63" s="221"/>
      <c r="G63" s="221"/>
      <c r="H63" s="221"/>
      <c r="I63" s="221"/>
      <c r="J63" s="222">
        <f>J145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8"/>
      <c r="C64" s="219"/>
      <c r="D64" s="220" t="s">
        <v>168</v>
      </c>
      <c r="E64" s="221"/>
      <c r="F64" s="221"/>
      <c r="G64" s="221"/>
      <c r="H64" s="221"/>
      <c r="I64" s="221"/>
      <c r="J64" s="222">
        <f>J160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8"/>
      <c r="C65" s="219"/>
      <c r="D65" s="220" t="s">
        <v>171</v>
      </c>
      <c r="E65" s="221"/>
      <c r="F65" s="221"/>
      <c r="G65" s="221"/>
      <c r="H65" s="221"/>
      <c r="I65" s="221"/>
      <c r="J65" s="222">
        <f>J183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9" customFormat="1" ht="24.96" customHeight="1">
      <c r="A66" s="9"/>
      <c r="B66" s="165"/>
      <c r="C66" s="166"/>
      <c r="D66" s="167" t="s">
        <v>423</v>
      </c>
      <c r="E66" s="168"/>
      <c r="F66" s="168"/>
      <c r="G66" s="168"/>
      <c r="H66" s="168"/>
      <c r="I66" s="168"/>
      <c r="J66" s="169">
        <f>J186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2" customFormat="1" ht="19.92" customHeight="1">
      <c r="A67" s="12"/>
      <c r="B67" s="218"/>
      <c r="C67" s="219"/>
      <c r="D67" s="220" t="s">
        <v>724</v>
      </c>
      <c r="E67" s="221"/>
      <c r="F67" s="221"/>
      <c r="G67" s="221"/>
      <c r="H67" s="221"/>
      <c r="I67" s="221"/>
      <c r="J67" s="222">
        <f>J187</f>
        <v>0</v>
      </c>
      <c r="K67" s="219"/>
      <c r="L67" s="22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hidden="1" s="12" customFormat="1" ht="19.92" customHeight="1">
      <c r="A68" s="12"/>
      <c r="B68" s="218"/>
      <c r="C68" s="219"/>
      <c r="D68" s="220" t="s">
        <v>725</v>
      </c>
      <c r="E68" s="221"/>
      <c r="F68" s="221"/>
      <c r="G68" s="221"/>
      <c r="H68" s="221"/>
      <c r="I68" s="221"/>
      <c r="J68" s="222">
        <f>J192</f>
        <v>0</v>
      </c>
      <c r="K68" s="219"/>
      <c r="L68" s="22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hidden="1" s="12" customFormat="1" ht="19.92" customHeight="1">
      <c r="A69" s="12"/>
      <c r="B69" s="218"/>
      <c r="C69" s="219"/>
      <c r="D69" s="220" t="s">
        <v>726</v>
      </c>
      <c r="E69" s="221"/>
      <c r="F69" s="221"/>
      <c r="G69" s="221"/>
      <c r="H69" s="221"/>
      <c r="I69" s="221"/>
      <c r="J69" s="222">
        <f>J207</f>
        <v>0</v>
      </c>
      <c r="K69" s="219"/>
      <c r="L69" s="22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hidden="1" s="12" customFormat="1" ht="19.92" customHeight="1">
      <c r="A70" s="12"/>
      <c r="B70" s="218"/>
      <c r="C70" s="219"/>
      <c r="D70" s="220" t="s">
        <v>727</v>
      </c>
      <c r="E70" s="221"/>
      <c r="F70" s="221"/>
      <c r="G70" s="221"/>
      <c r="H70" s="221"/>
      <c r="I70" s="221"/>
      <c r="J70" s="222">
        <f>J211</f>
        <v>0</v>
      </c>
      <c r="K70" s="219"/>
      <c r="L70" s="223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122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Kaznějov - sběrný dvůr odpadů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114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04 - Ocelový přístřešek 3pole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23</v>
      </c>
      <c r="D84" s="40"/>
      <c r="E84" s="40"/>
      <c r="F84" s="27" t="str">
        <f>F12</f>
        <v xml:space="preserve"> </v>
      </c>
      <c r="G84" s="40"/>
      <c r="H84" s="40"/>
      <c r="I84" s="32" t="s">
        <v>25</v>
      </c>
      <c r="J84" s="72" t="str">
        <f>IF(J12="","",J12)</f>
        <v>24. 11. 2023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E15</f>
        <v>Město Kaznějov</v>
      </c>
      <c r="G86" s="40"/>
      <c r="H86" s="40"/>
      <c r="I86" s="32" t="s">
        <v>35</v>
      </c>
      <c r="J86" s="36" t="str">
        <f>E21</f>
        <v>Ing. Jiří Presl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33</v>
      </c>
      <c r="D87" s="40"/>
      <c r="E87" s="40"/>
      <c r="F87" s="27" t="str">
        <f>IF(E18="","",E18)</f>
        <v>Vyplň údaj</v>
      </c>
      <c r="G87" s="40"/>
      <c r="H87" s="40"/>
      <c r="I87" s="32" t="s">
        <v>37</v>
      </c>
      <c r="J87" s="36" t="str">
        <f>E24</f>
        <v>Roman Mitas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0" customFormat="1" ht="29.28" customHeight="1">
      <c r="A89" s="171"/>
      <c r="B89" s="172"/>
      <c r="C89" s="173" t="s">
        <v>123</v>
      </c>
      <c r="D89" s="174" t="s">
        <v>60</v>
      </c>
      <c r="E89" s="174" t="s">
        <v>56</v>
      </c>
      <c r="F89" s="174" t="s">
        <v>57</v>
      </c>
      <c r="G89" s="174" t="s">
        <v>124</v>
      </c>
      <c r="H89" s="174" t="s">
        <v>125</v>
      </c>
      <c r="I89" s="174" t="s">
        <v>126</v>
      </c>
      <c r="J89" s="174" t="s">
        <v>119</v>
      </c>
      <c r="K89" s="175" t="s">
        <v>127</v>
      </c>
      <c r="L89" s="176"/>
      <c r="M89" s="92" t="s">
        <v>20</v>
      </c>
      <c r="N89" s="93" t="s">
        <v>45</v>
      </c>
      <c r="O89" s="93" t="s">
        <v>128</v>
      </c>
      <c r="P89" s="93" t="s">
        <v>129</v>
      </c>
      <c r="Q89" s="93" t="s">
        <v>130</v>
      </c>
      <c r="R89" s="93" t="s">
        <v>131</v>
      </c>
      <c r="S89" s="93" t="s">
        <v>132</v>
      </c>
      <c r="T89" s="94" t="s">
        <v>133</v>
      </c>
      <c r="U89" s="171"/>
      <c r="V89" s="171"/>
      <c r="W89" s="171"/>
      <c r="X89" s="171"/>
      <c r="Y89" s="171"/>
      <c r="Z89" s="171"/>
      <c r="AA89" s="171"/>
      <c r="AB89" s="171"/>
      <c r="AC89" s="171"/>
      <c r="AD89" s="171"/>
      <c r="AE89" s="171"/>
    </row>
    <row r="90" s="2" customFormat="1" ht="22.8" customHeight="1">
      <c r="A90" s="38"/>
      <c r="B90" s="39"/>
      <c r="C90" s="99" t="s">
        <v>134</v>
      </c>
      <c r="D90" s="40"/>
      <c r="E90" s="40"/>
      <c r="F90" s="40"/>
      <c r="G90" s="40"/>
      <c r="H90" s="40"/>
      <c r="I90" s="40"/>
      <c r="J90" s="177">
        <f>BK90</f>
        <v>0</v>
      </c>
      <c r="K90" s="40"/>
      <c r="L90" s="44"/>
      <c r="M90" s="95"/>
      <c r="N90" s="178"/>
      <c r="O90" s="96"/>
      <c r="P90" s="179">
        <f>P91+P186</f>
        <v>0</v>
      </c>
      <c r="Q90" s="96"/>
      <c r="R90" s="179">
        <f>R91+R186</f>
        <v>9.2518458999999993</v>
      </c>
      <c r="S90" s="96"/>
      <c r="T90" s="180">
        <f>T91+T186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74</v>
      </c>
      <c r="AU90" s="17" t="s">
        <v>120</v>
      </c>
      <c r="BK90" s="181">
        <f>BK91+BK186</f>
        <v>0</v>
      </c>
    </row>
    <row r="91" s="11" customFormat="1" ht="25.92" customHeight="1">
      <c r="A91" s="11"/>
      <c r="B91" s="182"/>
      <c r="C91" s="183"/>
      <c r="D91" s="184" t="s">
        <v>74</v>
      </c>
      <c r="E91" s="185" t="s">
        <v>172</v>
      </c>
      <c r="F91" s="185" t="s">
        <v>173</v>
      </c>
      <c r="G91" s="183"/>
      <c r="H91" s="183"/>
      <c r="I91" s="186"/>
      <c r="J91" s="187">
        <f>BK91</f>
        <v>0</v>
      </c>
      <c r="K91" s="183"/>
      <c r="L91" s="188"/>
      <c r="M91" s="189"/>
      <c r="N91" s="190"/>
      <c r="O91" s="190"/>
      <c r="P91" s="191">
        <f>P92+P130+P145+P160+P183</f>
        <v>0</v>
      </c>
      <c r="Q91" s="190"/>
      <c r="R91" s="191">
        <f>R92+R130+R145+R160+R183</f>
        <v>9.0642601999999997</v>
      </c>
      <c r="S91" s="190"/>
      <c r="T91" s="192">
        <f>T92+T130+T145+T160+T183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22</v>
      </c>
      <c r="AT91" s="194" t="s">
        <v>74</v>
      </c>
      <c r="AU91" s="194" t="s">
        <v>75</v>
      </c>
      <c r="AY91" s="193" t="s">
        <v>138</v>
      </c>
      <c r="BK91" s="195">
        <f>BK92+BK130+BK145+BK160+BK183</f>
        <v>0</v>
      </c>
    </row>
    <row r="92" s="11" customFormat="1" ht="22.8" customHeight="1">
      <c r="A92" s="11"/>
      <c r="B92" s="182"/>
      <c r="C92" s="183"/>
      <c r="D92" s="184" t="s">
        <v>74</v>
      </c>
      <c r="E92" s="224" t="s">
        <v>22</v>
      </c>
      <c r="F92" s="224" t="s">
        <v>174</v>
      </c>
      <c r="G92" s="183"/>
      <c r="H92" s="183"/>
      <c r="I92" s="186"/>
      <c r="J92" s="225">
        <f>BK92</f>
        <v>0</v>
      </c>
      <c r="K92" s="183"/>
      <c r="L92" s="188"/>
      <c r="M92" s="189"/>
      <c r="N92" s="190"/>
      <c r="O92" s="190"/>
      <c r="P92" s="191">
        <f>SUM(P93:P129)</f>
        <v>0</v>
      </c>
      <c r="Q92" s="190"/>
      <c r="R92" s="191">
        <f>SUM(R93:R129)</f>
        <v>0</v>
      </c>
      <c r="S92" s="190"/>
      <c r="T92" s="192">
        <f>SUM(T93:T129)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3" t="s">
        <v>22</v>
      </c>
      <c r="AT92" s="194" t="s">
        <v>74</v>
      </c>
      <c r="AU92" s="194" t="s">
        <v>22</v>
      </c>
      <c r="AY92" s="193" t="s">
        <v>138</v>
      </c>
      <c r="BK92" s="195">
        <f>SUM(BK93:BK129)</f>
        <v>0</v>
      </c>
    </row>
    <row r="93" s="2" customFormat="1" ht="44.25" customHeight="1">
      <c r="A93" s="38"/>
      <c r="B93" s="39"/>
      <c r="C93" s="196" t="s">
        <v>22</v>
      </c>
      <c r="D93" s="196" t="s">
        <v>139</v>
      </c>
      <c r="E93" s="197" t="s">
        <v>198</v>
      </c>
      <c r="F93" s="198" t="s">
        <v>199</v>
      </c>
      <c r="G93" s="199" t="s">
        <v>191</v>
      </c>
      <c r="H93" s="200">
        <v>49.697000000000003</v>
      </c>
      <c r="I93" s="201"/>
      <c r="J93" s="202">
        <f>ROUND(I93*H93,2)</f>
        <v>0</v>
      </c>
      <c r="K93" s="198" t="s">
        <v>143</v>
      </c>
      <c r="L93" s="44"/>
      <c r="M93" s="203" t="s">
        <v>20</v>
      </c>
      <c r="N93" s="204" t="s">
        <v>46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157</v>
      </c>
      <c r="AT93" s="207" t="s">
        <v>139</v>
      </c>
      <c r="AU93" s="207" t="s">
        <v>84</v>
      </c>
      <c r="AY93" s="17" t="s">
        <v>138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22</v>
      </c>
      <c r="BK93" s="208">
        <f>ROUND(I93*H93,2)</f>
        <v>0</v>
      </c>
      <c r="BL93" s="17" t="s">
        <v>157</v>
      </c>
      <c r="BM93" s="207" t="s">
        <v>870</v>
      </c>
    </row>
    <row r="94" s="2" customFormat="1">
      <c r="A94" s="38"/>
      <c r="B94" s="39"/>
      <c r="C94" s="40"/>
      <c r="D94" s="209" t="s">
        <v>146</v>
      </c>
      <c r="E94" s="40"/>
      <c r="F94" s="210" t="s">
        <v>201</v>
      </c>
      <c r="G94" s="40"/>
      <c r="H94" s="40"/>
      <c r="I94" s="211"/>
      <c r="J94" s="40"/>
      <c r="K94" s="40"/>
      <c r="L94" s="44"/>
      <c r="M94" s="212"/>
      <c r="N94" s="21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146</v>
      </c>
      <c r="AU94" s="17" t="s">
        <v>84</v>
      </c>
    </row>
    <row r="95" s="13" customFormat="1">
      <c r="A95" s="13"/>
      <c r="B95" s="226"/>
      <c r="C95" s="227"/>
      <c r="D95" s="228" t="s">
        <v>194</v>
      </c>
      <c r="E95" s="229" t="s">
        <v>20</v>
      </c>
      <c r="F95" s="230" t="s">
        <v>729</v>
      </c>
      <c r="G95" s="227"/>
      <c r="H95" s="229" t="s">
        <v>20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194</v>
      </c>
      <c r="AU95" s="236" t="s">
        <v>84</v>
      </c>
      <c r="AV95" s="13" t="s">
        <v>22</v>
      </c>
      <c r="AW95" s="13" t="s">
        <v>196</v>
      </c>
      <c r="AX95" s="13" t="s">
        <v>75</v>
      </c>
      <c r="AY95" s="236" t="s">
        <v>138</v>
      </c>
    </row>
    <row r="96" s="14" customFormat="1">
      <c r="A96" s="14"/>
      <c r="B96" s="237"/>
      <c r="C96" s="238"/>
      <c r="D96" s="228" t="s">
        <v>194</v>
      </c>
      <c r="E96" s="239" t="s">
        <v>20</v>
      </c>
      <c r="F96" s="240" t="s">
        <v>871</v>
      </c>
      <c r="G96" s="238"/>
      <c r="H96" s="241">
        <v>49.696874999999999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194</v>
      </c>
      <c r="AU96" s="247" t="s">
        <v>84</v>
      </c>
      <c r="AV96" s="14" t="s">
        <v>84</v>
      </c>
      <c r="AW96" s="14" t="s">
        <v>196</v>
      </c>
      <c r="AX96" s="14" t="s">
        <v>22</v>
      </c>
      <c r="AY96" s="247" t="s">
        <v>138</v>
      </c>
    </row>
    <row r="97" s="2" customFormat="1" ht="24.15" customHeight="1">
      <c r="A97" s="38"/>
      <c r="B97" s="39"/>
      <c r="C97" s="196" t="s">
        <v>84</v>
      </c>
      <c r="D97" s="196" t="s">
        <v>139</v>
      </c>
      <c r="E97" s="197" t="s">
        <v>450</v>
      </c>
      <c r="F97" s="198" t="s">
        <v>451</v>
      </c>
      <c r="G97" s="199" t="s">
        <v>191</v>
      </c>
      <c r="H97" s="200">
        <v>13.689</v>
      </c>
      <c r="I97" s="201"/>
      <c r="J97" s="202">
        <f>ROUND(I97*H97,2)</f>
        <v>0</v>
      </c>
      <c r="K97" s="198" t="s">
        <v>143</v>
      </c>
      <c r="L97" s="44"/>
      <c r="M97" s="203" t="s">
        <v>20</v>
      </c>
      <c r="N97" s="204" t="s">
        <v>46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157</v>
      </c>
      <c r="AT97" s="207" t="s">
        <v>139</v>
      </c>
      <c r="AU97" s="207" t="s">
        <v>84</v>
      </c>
      <c r="AY97" s="17" t="s">
        <v>138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22</v>
      </c>
      <c r="BK97" s="208">
        <f>ROUND(I97*H97,2)</f>
        <v>0</v>
      </c>
      <c r="BL97" s="17" t="s">
        <v>157</v>
      </c>
      <c r="BM97" s="207" t="s">
        <v>872</v>
      </c>
    </row>
    <row r="98" s="2" customFormat="1">
      <c r="A98" s="38"/>
      <c r="B98" s="39"/>
      <c r="C98" s="40"/>
      <c r="D98" s="209" t="s">
        <v>146</v>
      </c>
      <c r="E98" s="40"/>
      <c r="F98" s="210" t="s">
        <v>453</v>
      </c>
      <c r="G98" s="40"/>
      <c r="H98" s="40"/>
      <c r="I98" s="211"/>
      <c r="J98" s="40"/>
      <c r="K98" s="40"/>
      <c r="L98" s="44"/>
      <c r="M98" s="212"/>
      <c r="N98" s="21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146</v>
      </c>
      <c r="AU98" s="17" t="s">
        <v>84</v>
      </c>
    </row>
    <row r="99" s="13" customFormat="1">
      <c r="A99" s="13"/>
      <c r="B99" s="226"/>
      <c r="C99" s="227"/>
      <c r="D99" s="228" t="s">
        <v>194</v>
      </c>
      <c r="E99" s="229" t="s">
        <v>20</v>
      </c>
      <c r="F99" s="230" t="s">
        <v>732</v>
      </c>
      <c r="G99" s="227"/>
      <c r="H99" s="229" t="s">
        <v>20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194</v>
      </c>
      <c r="AU99" s="236" t="s">
        <v>84</v>
      </c>
      <c r="AV99" s="13" t="s">
        <v>22</v>
      </c>
      <c r="AW99" s="13" t="s">
        <v>196</v>
      </c>
      <c r="AX99" s="13" t="s">
        <v>75</v>
      </c>
      <c r="AY99" s="236" t="s">
        <v>138</v>
      </c>
    </row>
    <row r="100" s="14" customFormat="1">
      <c r="A100" s="14"/>
      <c r="B100" s="237"/>
      <c r="C100" s="238"/>
      <c r="D100" s="228" t="s">
        <v>194</v>
      </c>
      <c r="E100" s="239" t="s">
        <v>20</v>
      </c>
      <c r="F100" s="240" t="s">
        <v>873</v>
      </c>
      <c r="G100" s="238"/>
      <c r="H100" s="241">
        <v>13.688999999999998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194</v>
      </c>
      <c r="AU100" s="247" t="s">
        <v>84</v>
      </c>
      <c r="AV100" s="14" t="s">
        <v>84</v>
      </c>
      <c r="AW100" s="14" t="s">
        <v>196</v>
      </c>
      <c r="AX100" s="14" t="s">
        <v>22</v>
      </c>
      <c r="AY100" s="247" t="s">
        <v>138</v>
      </c>
    </row>
    <row r="101" s="2" customFormat="1" ht="62.7" customHeight="1">
      <c r="A101" s="38"/>
      <c r="B101" s="39"/>
      <c r="C101" s="196" t="s">
        <v>152</v>
      </c>
      <c r="D101" s="196" t="s">
        <v>139</v>
      </c>
      <c r="E101" s="197" t="s">
        <v>222</v>
      </c>
      <c r="F101" s="198" t="s">
        <v>223</v>
      </c>
      <c r="G101" s="199" t="s">
        <v>191</v>
      </c>
      <c r="H101" s="200">
        <v>75.049999999999997</v>
      </c>
      <c r="I101" s="201"/>
      <c r="J101" s="202">
        <f>ROUND(I101*H101,2)</f>
        <v>0</v>
      </c>
      <c r="K101" s="198" t="s">
        <v>143</v>
      </c>
      <c r="L101" s="44"/>
      <c r="M101" s="203" t="s">
        <v>20</v>
      </c>
      <c r="N101" s="204" t="s">
        <v>46</v>
      </c>
      <c r="O101" s="84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157</v>
      </c>
      <c r="AT101" s="207" t="s">
        <v>139</v>
      </c>
      <c r="AU101" s="207" t="s">
        <v>84</v>
      </c>
      <c r="AY101" s="17" t="s">
        <v>138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7" t="s">
        <v>22</v>
      </c>
      <c r="BK101" s="208">
        <f>ROUND(I101*H101,2)</f>
        <v>0</v>
      </c>
      <c r="BL101" s="17" t="s">
        <v>157</v>
      </c>
      <c r="BM101" s="207" t="s">
        <v>874</v>
      </c>
    </row>
    <row r="102" s="2" customFormat="1">
      <c r="A102" s="38"/>
      <c r="B102" s="39"/>
      <c r="C102" s="40"/>
      <c r="D102" s="209" t="s">
        <v>146</v>
      </c>
      <c r="E102" s="40"/>
      <c r="F102" s="210" t="s">
        <v>225</v>
      </c>
      <c r="G102" s="40"/>
      <c r="H102" s="40"/>
      <c r="I102" s="211"/>
      <c r="J102" s="40"/>
      <c r="K102" s="40"/>
      <c r="L102" s="44"/>
      <c r="M102" s="212"/>
      <c r="N102" s="21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146</v>
      </c>
      <c r="AU102" s="17" t="s">
        <v>84</v>
      </c>
    </row>
    <row r="103" s="13" customFormat="1">
      <c r="A103" s="13"/>
      <c r="B103" s="226"/>
      <c r="C103" s="227"/>
      <c r="D103" s="228" t="s">
        <v>194</v>
      </c>
      <c r="E103" s="229" t="s">
        <v>20</v>
      </c>
      <c r="F103" s="230" t="s">
        <v>226</v>
      </c>
      <c r="G103" s="227"/>
      <c r="H103" s="229" t="s">
        <v>20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194</v>
      </c>
      <c r="AU103" s="236" t="s">
        <v>84</v>
      </c>
      <c r="AV103" s="13" t="s">
        <v>22</v>
      </c>
      <c r="AW103" s="13" t="s">
        <v>196</v>
      </c>
      <c r="AX103" s="13" t="s">
        <v>75</v>
      </c>
      <c r="AY103" s="236" t="s">
        <v>138</v>
      </c>
    </row>
    <row r="104" s="14" customFormat="1">
      <c r="A104" s="14"/>
      <c r="B104" s="237"/>
      <c r="C104" s="238"/>
      <c r="D104" s="228" t="s">
        <v>194</v>
      </c>
      <c r="E104" s="239" t="s">
        <v>20</v>
      </c>
      <c r="F104" s="240" t="s">
        <v>875</v>
      </c>
      <c r="G104" s="238"/>
      <c r="H104" s="241">
        <v>63.386000000000003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194</v>
      </c>
      <c r="AU104" s="247" t="s">
        <v>84</v>
      </c>
      <c r="AV104" s="14" t="s">
        <v>84</v>
      </c>
      <c r="AW104" s="14" t="s">
        <v>196</v>
      </c>
      <c r="AX104" s="14" t="s">
        <v>75</v>
      </c>
      <c r="AY104" s="247" t="s">
        <v>138</v>
      </c>
    </row>
    <row r="105" s="13" customFormat="1">
      <c r="A105" s="13"/>
      <c r="B105" s="226"/>
      <c r="C105" s="227"/>
      <c r="D105" s="228" t="s">
        <v>194</v>
      </c>
      <c r="E105" s="229" t="s">
        <v>20</v>
      </c>
      <c r="F105" s="230" t="s">
        <v>228</v>
      </c>
      <c r="G105" s="227"/>
      <c r="H105" s="229" t="s">
        <v>20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194</v>
      </c>
      <c r="AU105" s="236" t="s">
        <v>84</v>
      </c>
      <c r="AV105" s="13" t="s">
        <v>22</v>
      </c>
      <c r="AW105" s="13" t="s">
        <v>196</v>
      </c>
      <c r="AX105" s="13" t="s">
        <v>75</v>
      </c>
      <c r="AY105" s="236" t="s">
        <v>138</v>
      </c>
    </row>
    <row r="106" s="14" customFormat="1">
      <c r="A106" s="14"/>
      <c r="B106" s="237"/>
      <c r="C106" s="238"/>
      <c r="D106" s="228" t="s">
        <v>194</v>
      </c>
      <c r="E106" s="239" t="s">
        <v>20</v>
      </c>
      <c r="F106" s="240" t="s">
        <v>876</v>
      </c>
      <c r="G106" s="238"/>
      <c r="H106" s="241">
        <v>11.664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194</v>
      </c>
      <c r="AU106" s="247" t="s">
        <v>84</v>
      </c>
      <c r="AV106" s="14" t="s">
        <v>84</v>
      </c>
      <c r="AW106" s="14" t="s">
        <v>196</v>
      </c>
      <c r="AX106" s="14" t="s">
        <v>75</v>
      </c>
      <c r="AY106" s="247" t="s">
        <v>138</v>
      </c>
    </row>
    <row r="107" s="15" customFormat="1">
      <c r="A107" s="15"/>
      <c r="B107" s="248"/>
      <c r="C107" s="249"/>
      <c r="D107" s="228" t="s">
        <v>194</v>
      </c>
      <c r="E107" s="250" t="s">
        <v>20</v>
      </c>
      <c r="F107" s="251" t="s">
        <v>205</v>
      </c>
      <c r="G107" s="249"/>
      <c r="H107" s="252">
        <v>75.049999999999997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194</v>
      </c>
      <c r="AU107" s="258" t="s">
        <v>84</v>
      </c>
      <c r="AV107" s="15" t="s">
        <v>157</v>
      </c>
      <c r="AW107" s="15" t="s">
        <v>196</v>
      </c>
      <c r="AX107" s="15" t="s">
        <v>22</v>
      </c>
      <c r="AY107" s="258" t="s">
        <v>138</v>
      </c>
    </row>
    <row r="108" s="2" customFormat="1" ht="62.7" customHeight="1">
      <c r="A108" s="38"/>
      <c r="B108" s="39"/>
      <c r="C108" s="196" t="s">
        <v>157</v>
      </c>
      <c r="D108" s="196" t="s">
        <v>139</v>
      </c>
      <c r="E108" s="197" t="s">
        <v>233</v>
      </c>
      <c r="F108" s="198" t="s">
        <v>234</v>
      </c>
      <c r="G108" s="199" t="s">
        <v>191</v>
      </c>
      <c r="H108" s="200">
        <v>51.722000000000001</v>
      </c>
      <c r="I108" s="201"/>
      <c r="J108" s="202">
        <f>ROUND(I108*H108,2)</f>
        <v>0</v>
      </c>
      <c r="K108" s="198" t="s">
        <v>143</v>
      </c>
      <c r="L108" s="44"/>
      <c r="M108" s="203" t="s">
        <v>20</v>
      </c>
      <c r="N108" s="204" t="s">
        <v>46</v>
      </c>
      <c r="O108" s="84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157</v>
      </c>
      <c r="AT108" s="207" t="s">
        <v>139</v>
      </c>
      <c r="AU108" s="207" t="s">
        <v>84</v>
      </c>
      <c r="AY108" s="17" t="s">
        <v>138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22</v>
      </c>
      <c r="BK108" s="208">
        <f>ROUND(I108*H108,2)</f>
        <v>0</v>
      </c>
      <c r="BL108" s="17" t="s">
        <v>157</v>
      </c>
      <c r="BM108" s="207" t="s">
        <v>877</v>
      </c>
    </row>
    <row r="109" s="2" customFormat="1">
      <c r="A109" s="38"/>
      <c r="B109" s="39"/>
      <c r="C109" s="40"/>
      <c r="D109" s="209" t="s">
        <v>146</v>
      </c>
      <c r="E109" s="40"/>
      <c r="F109" s="210" t="s">
        <v>236</v>
      </c>
      <c r="G109" s="40"/>
      <c r="H109" s="40"/>
      <c r="I109" s="211"/>
      <c r="J109" s="40"/>
      <c r="K109" s="40"/>
      <c r="L109" s="44"/>
      <c r="M109" s="212"/>
      <c r="N109" s="21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146</v>
      </c>
      <c r="AU109" s="17" t="s">
        <v>84</v>
      </c>
    </row>
    <row r="110" s="13" customFormat="1">
      <c r="A110" s="13"/>
      <c r="B110" s="226"/>
      <c r="C110" s="227"/>
      <c r="D110" s="228" t="s">
        <v>194</v>
      </c>
      <c r="E110" s="229" t="s">
        <v>20</v>
      </c>
      <c r="F110" s="230" t="s">
        <v>226</v>
      </c>
      <c r="G110" s="227"/>
      <c r="H110" s="229" t="s">
        <v>20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194</v>
      </c>
      <c r="AU110" s="236" t="s">
        <v>84</v>
      </c>
      <c r="AV110" s="13" t="s">
        <v>22</v>
      </c>
      <c r="AW110" s="13" t="s">
        <v>196</v>
      </c>
      <c r="AX110" s="13" t="s">
        <v>75</v>
      </c>
      <c r="AY110" s="236" t="s">
        <v>138</v>
      </c>
    </row>
    <row r="111" s="14" customFormat="1">
      <c r="A111" s="14"/>
      <c r="B111" s="237"/>
      <c r="C111" s="238"/>
      <c r="D111" s="228" t="s">
        <v>194</v>
      </c>
      <c r="E111" s="239" t="s">
        <v>20</v>
      </c>
      <c r="F111" s="240" t="s">
        <v>875</v>
      </c>
      <c r="G111" s="238"/>
      <c r="H111" s="241">
        <v>63.386000000000003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194</v>
      </c>
      <c r="AU111" s="247" t="s">
        <v>84</v>
      </c>
      <c r="AV111" s="14" t="s">
        <v>84</v>
      </c>
      <c r="AW111" s="14" t="s">
        <v>196</v>
      </c>
      <c r="AX111" s="14" t="s">
        <v>75</v>
      </c>
      <c r="AY111" s="247" t="s">
        <v>138</v>
      </c>
    </row>
    <row r="112" s="13" customFormat="1">
      <c r="A112" s="13"/>
      <c r="B112" s="226"/>
      <c r="C112" s="227"/>
      <c r="D112" s="228" t="s">
        <v>194</v>
      </c>
      <c r="E112" s="229" t="s">
        <v>20</v>
      </c>
      <c r="F112" s="230" t="s">
        <v>228</v>
      </c>
      <c r="G112" s="227"/>
      <c r="H112" s="229" t="s">
        <v>20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194</v>
      </c>
      <c r="AU112" s="236" t="s">
        <v>84</v>
      </c>
      <c r="AV112" s="13" t="s">
        <v>22</v>
      </c>
      <c r="AW112" s="13" t="s">
        <v>196</v>
      </c>
      <c r="AX112" s="13" t="s">
        <v>75</v>
      </c>
      <c r="AY112" s="236" t="s">
        <v>138</v>
      </c>
    </row>
    <row r="113" s="14" customFormat="1">
      <c r="A113" s="14"/>
      <c r="B113" s="237"/>
      <c r="C113" s="238"/>
      <c r="D113" s="228" t="s">
        <v>194</v>
      </c>
      <c r="E113" s="239" t="s">
        <v>20</v>
      </c>
      <c r="F113" s="240" t="s">
        <v>878</v>
      </c>
      <c r="G113" s="238"/>
      <c r="H113" s="241">
        <v>-11.664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194</v>
      </c>
      <c r="AU113" s="247" t="s">
        <v>84</v>
      </c>
      <c r="AV113" s="14" t="s">
        <v>84</v>
      </c>
      <c r="AW113" s="14" t="s">
        <v>196</v>
      </c>
      <c r="AX113" s="14" t="s">
        <v>75</v>
      </c>
      <c r="AY113" s="247" t="s">
        <v>138</v>
      </c>
    </row>
    <row r="114" s="15" customFormat="1">
      <c r="A114" s="15"/>
      <c r="B114" s="248"/>
      <c r="C114" s="249"/>
      <c r="D114" s="228" t="s">
        <v>194</v>
      </c>
      <c r="E114" s="250" t="s">
        <v>20</v>
      </c>
      <c r="F114" s="251" t="s">
        <v>205</v>
      </c>
      <c r="G114" s="249"/>
      <c r="H114" s="252">
        <v>51.722000000000001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194</v>
      </c>
      <c r="AU114" s="258" t="s">
        <v>84</v>
      </c>
      <c r="AV114" s="15" t="s">
        <v>157</v>
      </c>
      <c r="AW114" s="15" t="s">
        <v>196</v>
      </c>
      <c r="AX114" s="15" t="s">
        <v>22</v>
      </c>
      <c r="AY114" s="258" t="s">
        <v>138</v>
      </c>
    </row>
    <row r="115" s="2" customFormat="1" ht="66.75" customHeight="1">
      <c r="A115" s="38"/>
      <c r="B115" s="39"/>
      <c r="C115" s="196" t="s">
        <v>137</v>
      </c>
      <c r="D115" s="196" t="s">
        <v>139</v>
      </c>
      <c r="E115" s="197" t="s">
        <v>239</v>
      </c>
      <c r="F115" s="198" t="s">
        <v>240</v>
      </c>
      <c r="G115" s="199" t="s">
        <v>191</v>
      </c>
      <c r="H115" s="200">
        <v>51.722000000000001</v>
      </c>
      <c r="I115" s="201"/>
      <c r="J115" s="202">
        <f>ROUND(I115*H115,2)</f>
        <v>0</v>
      </c>
      <c r="K115" s="198" t="s">
        <v>143</v>
      </c>
      <c r="L115" s="44"/>
      <c r="M115" s="203" t="s">
        <v>20</v>
      </c>
      <c r="N115" s="204" t="s">
        <v>46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157</v>
      </c>
      <c r="AT115" s="207" t="s">
        <v>139</v>
      </c>
      <c r="AU115" s="207" t="s">
        <v>84</v>
      </c>
      <c r="AY115" s="17" t="s">
        <v>138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22</v>
      </c>
      <c r="BK115" s="208">
        <f>ROUND(I115*H115,2)</f>
        <v>0</v>
      </c>
      <c r="BL115" s="17" t="s">
        <v>157</v>
      </c>
      <c r="BM115" s="207" t="s">
        <v>879</v>
      </c>
    </row>
    <row r="116" s="2" customFormat="1">
      <c r="A116" s="38"/>
      <c r="B116" s="39"/>
      <c r="C116" s="40"/>
      <c r="D116" s="209" t="s">
        <v>146</v>
      </c>
      <c r="E116" s="40"/>
      <c r="F116" s="210" t="s">
        <v>242</v>
      </c>
      <c r="G116" s="40"/>
      <c r="H116" s="40"/>
      <c r="I116" s="211"/>
      <c r="J116" s="40"/>
      <c r="K116" s="40"/>
      <c r="L116" s="44"/>
      <c r="M116" s="212"/>
      <c r="N116" s="21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146</v>
      </c>
      <c r="AU116" s="17" t="s">
        <v>84</v>
      </c>
    </row>
    <row r="117" s="2" customFormat="1" ht="44.25" customHeight="1">
      <c r="A117" s="38"/>
      <c r="B117" s="39"/>
      <c r="C117" s="196" t="s">
        <v>206</v>
      </c>
      <c r="D117" s="196" t="s">
        <v>139</v>
      </c>
      <c r="E117" s="197" t="s">
        <v>245</v>
      </c>
      <c r="F117" s="198" t="s">
        <v>246</v>
      </c>
      <c r="G117" s="199" t="s">
        <v>247</v>
      </c>
      <c r="H117" s="200">
        <v>93.099999999999994</v>
      </c>
      <c r="I117" s="201"/>
      <c r="J117" s="202">
        <f>ROUND(I117*H117,2)</f>
        <v>0</v>
      </c>
      <c r="K117" s="198" t="s">
        <v>143</v>
      </c>
      <c r="L117" s="44"/>
      <c r="M117" s="203" t="s">
        <v>20</v>
      </c>
      <c r="N117" s="204" t="s">
        <v>46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157</v>
      </c>
      <c r="AT117" s="207" t="s">
        <v>139</v>
      </c>
      <c r="AU117" s="207" t="s">
        <v>84</v>
      </c>
      <c r="AY117" s="17" t="s">
        <v>138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22</v>
      </c>
      <c r="BK117" s="208">
        <f>ROUND(I117*H117,2)</f>
        <v>0</v>
      </c>
      <c r="BL117" s="17" t="s">
        <v>157</v>
      </c>
      <c r="BM117" s="207" t="s">
        <v>880</v>
      </c>
    </row>
    <row r="118" s="2" customFormat="1">
      <c r="A118" s="38"/>
      <c r="B118" s="39"/>
      <c r="C118" s="40"/>
      <c r="D118" s="209" t="s">
        <v>146</v>
      </c>
      <c r="E118" s="40"/>
      <c r="F118" s="210" t="s">
        <v>249</v>
      </c>
      <c r="G118" s="40"/>
      <c r="H118" s="40"/>
      <c r="I118" s="211"/>
      <c r="J118" s="40"/>
      <c r="K118" s="40"/>
      <c r="L118" s="44"/>
      <c r="M118" s="212"/>
      <c r="N118" s="21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146</v>
      </c>
      <c r="AU118" s="17" t="s">
        <v>84</v>
      </c>
    </row>
    <row r="119" s="14" customFormat="1">
      <c r="A119" s="14"/>
      <c r="B119" s="237"/>
      <c r="C119" s="238"/>
      <c r="D119" s="228" t="s">
        <v>194</v>
      </c>
      <c r="E119" s="239" t="s">
        <v>20</v>
      </c>
      <c r="F119" s="240" t="s">
        <v>881</v>
      </c>
      <c r="G119" s="238"/>
      <c r="H119" s="241">
        <v>93.099600000000009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194</v>
      </c>
      <c r="AU119" s="247" t="s">
        <v>84</v>
      </c>
      <c r="AV119" s="14" t="s">
        <v>84</v>
      </c>
      <c r="AW119" s="14" t="s">
        <v>196</v>
      </c>
      <c r="AX119" s="14" t="s">
        <v>22</v>
      </c>
      <c r="AY119" s="247" t="s">
        <v>138</v>
      </c>
    </row>
    <row r="120" s="2" customFormat="1" ht="44.25" customHeight="1">
      <c r="A120" s="38"/>
      <c r="B120" s="39"/>
      <c r="C120" s="196" t="s">
        <v>213</v>
      </c>
      <c r="D120" s="196" t="s">
        <v>139</v>
      </c>
      <c r="E120" s="197" t="s">
        <v>252</v>
      </c>
      <c r="F120" s="198" t="s">
        <v>253</v>
      </c>
      <c r="G120" s="199" t="s">
        <v>191</v>
      </c>
      <c r="H120" s="200">
        <v>11.664</v>
      </c>
      <c r="I120" s="201"/>
      <c r="J120" s="202">
        <f>ROUND(I120*H120,2)</f>
        <v>0</v>
      </c>
      <c r="K120" s="198" t="s">
        <v>143</v>
      </c>
      <c r="L120" s="44"/>
      <c r="M120" s="203" t="s">
        <v>20</v>
      </c>
      <c r="N120" s="204" t="s">
        <v>46</v>
      </c>
      <c r="O120" s="84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7" t="s">
        <v>157</v>
      </c>
      <c r="AT120" s="207" t="s">
        <v>139</v>
      </c>
      <c r="AU120" s="207" t="s">
        <v>84</v>
      </c>
      <c r="AY120" s="17" t="s">
        <v>138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7" t="s">
        <v>22</v>
      </c>
      <c r="BK120" s="208">
        <f>ROUND(I120*H120,2)</f>
        <v>0</v>
      </c>
      <c r="BL120" s="17" t="s">
        <v>157</v>
      </c>
      <c r="BM120" s="207" t="s">
        <v>882</v>
      </c>
    </row>
    <row r="121" s="2" customFormat="1">
      <c r="A121" s="38"/>
      <c r="B121" s="39"/>
      <c r="C121" s="40"/>
      <c r="D121" s="209" t="s">
        <v>146</v>
      </c>
      <c r="E121" s="40"/>
      <c r="F121" s="210" t="s">
        <v>255</v>
      </c>
      <c r="G121" s="40"/>
      <c r="H121" s="40"/>
      <c r="I121" s="211"/>
      <c r="J121" s="40"/>
      <c r="K121" s="40"/>
      <c r="L121" s="44"/>
      <c r="M121" s="212"/>
      <c r="N121" s="21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146</v>
      </c>
      <c r="AU121" s="17" t="s">
        <v>84</v>
      </c>
    </row>
    <row r="122" s="13" customFormat="1">
      <c r="A122" s="13"/>
      <c r="B122" s="226"/>
      <c r="C122" s="227"/>
      <c r="D122" s="228" t="s">
        <v>194</v>
      </c>
      <c r="E122" s="229" t="s">
        <v>20</v>
      </c>
      <c r="F122" s="230" t="s">
        <v>732</v>
      </c>
      <c r="G122" s="227"/>
      <c r="H122" s="229" t="s">
        <v>20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194</v>
      </c>
      <c r="AU122" s="236" t="s">
        <v>84</v>
      </c>
      <c r="AV122" s="13" t="s">
        <v>22</v>
      </c>
      <c r="AW122" s="13" t="s">
        <v>196</v>
      </c>
      <c r="AX122" s="13" t="s">
        <v>75</v>
      </c>
      <c r="AY122" s="236" t="s">
        <v>138</v>
      </c>
    </row>
    <row r="123" s="14" customFormat="1">
      <c r="A123" s="14"/>
      <c r="B123" s="237"/>
      <c r="C123" s="238"/>
      <c r="D123" s="228" t="s">
        <v>194</v>
      </c>
      <c r="E123" s="239" t="s">
        <v>20</v>
      </c>
      <c r="F123" s="240" t="s">
        <v>873</v>
      </c>
      <c r="G123" s="238"/>
      <c r="H123" s="241">
        <v>13.688999999999998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194</v>
      </c>
      <c r="AU123" s="247" t="s">
        <v>84</v>
      </c>
      <c r="AV123" s="14" t="s">
        <v>84</v>
      </c>
      <c r="AW123" s="14" t="s">
        <v>196</v>
      </c>
      <c r="AX123" s="14" t="s">
        <v>75</v>
      </c>
      <c r="AY123" s="247" t="s">
        <v>138</v>
      </c>
    </row>
    <row r="124" s="14" customFormat="1">
      <c r="A124" s="14"/>
      <c r="B124" s="237"/>
      <c r="C124" s="238"/>
      <c r="D124" s="228" t="s">
        <v>194</v>
      </c>
      <c r="E124" s="239" t="s">
        <v>20</v>
      </c>
      <c r="F124" s="240" t="s">
        <v>883</v>
      </c>
      <c r="G124" s="238"/>
      <c r="H124" s="241">
        <v>-2.0250000000000004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194</v>
      </c>
      <c r="AU124" s="247" t="s">
        <v>84</v>
      </c>
      <c r="AV124" s="14" t="s">
        <v>84</v>
      </c>
      <c r="AW124" s="14" t="s">
        <v>196</v>
      </c>
      <c r="AX124" s="14" t="s">
        <v>75</v>
      </c>
      <c r="AY124" s="247" t="s">
        <v>138</v>
      </c>
    </row>
    <row r="125" s="15" customFormat="1">
      <c r="A125" s="15"/>
      <c r="B125" s="248"/>
      <c r="C125" s="249"/>
      <c r="D125" s="228" t="s">
        <v>194</v>
      </c>
      <c r="E125" s="250" t="s">
        <v>20</v>
      </c>
      <c r="F125" s="251" t="s">
        <v>205</v>
      </c>
      <c r="G125" s="249"/>
      <c r="H125" s="252">
        <v>11.663999999999998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194</v>
      </c>
      <c r="AU125" s="258" t="s">
        <v>84</v>
      </c>
      <c r="AV125" s="15" t="s">
        <v>157</v>
      </c>
      <c r="AW125" s="15" t="s">
        <v>196</v>
      </c>
      <c r="AX125" s="15" t="s">
        <v>22</v>
      </c>
      <c r="AY125" s="258" t="s">
        <v>138</v>
      </c>
    </row>
    <row r="126" s="2" customFormat="1" ht="33" customHeight="1">
      <c r="A126" s="38"/>
      <c r="B126" s="39"/>
      <c r="C126" s="196" t="s">
        <v>221</v>
      </c>
      <c r="D126" s="196" t="s">
        <v>139</v>
      </c>
      <c r="E126" s="197" t="s">
        <v>265</v>
      </c>
      <c r="F126" s="198" t="s">
        <v>266</v>
      </c>
      <c r="G126" s="199" t="s">
        <v>186</v>
      </c>
      <c r="H126" s="200">
        <v>110.438</v>
      </c>
      <c r="I126" s="201"/>
      <c r="J126" s="202">
        <f>ROUND(I126*H126,2)</f>
        <v>0</v>
      </c>
      <c r="K126" s="198" t="s">
        <v>143</v>
      </c>
      <c r="L126" s="44"/>
      <c r="M126" s="203" t="s">
        <v>20</v>
      </c>
      <c r="N126" s="204" t="s">
        <v>46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157</v>
      </c>
      <c r="AT126" s="207" t="s">
        <v>139</v>
      </c>
      <c r="AU126" s="207" t="s">
        <v>84</v>
      </c>
      <c r="AY126" s="17" t="s">
        <v>138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22</v>
      </c>
      <c r="BK126" s="208">
        <f>ROUND(I126*H126,2)</f>
        <v>0</v>
      </c>
      <c r="BL126" s="17" t="s">
        <v>157</v>
      </c>
      <c r="BM126" s="207" t="s">
        <v>884</v>
      </c>
    </row>
    <row r="127" s="2" customFormat="1">
      <c r="A127" s="38"/>
      <c r="B127" s="39"/>
      <c r="C127" s="40"/>
      <c r="D127" s="209" t="s">
        <v>146</v>
      </c>
      <c r="E127" s="40"/>
      <c r="F127" s="210" t="s">
        <v>268</v>
      </c>
      <c r="G127" s="40"/>
      <c r="H127" s="40"/>
      <c r="I127" s="211"/>
      <c r="J127" s="40"/>
      <c r="K127" s="40"/>
      <c r="L127" s="44"/>
      <c r="M127" s="212"/>
      <c r="N127" s="21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146</v>
      </c>
      <c r="AU127" s="17" t="s">
        <v>84</v>
      </c>
    </row>
    <row r="128" s="13" customFormat="1">
      <c r="A128" s="13"/>
      <c r="B128" s="226"/>
      <c r="C128" s="227"/>
      <c r="D128" s="228" t="s">
        <v>194</v>
      </c>
      <c r="E128" s="229" t="s">
        <v>20</v>
      </c>
      <c r="F128" s="230" t="s">
        <v>729</v>
      </c>
      <c r="G128" s="227"/>
      <c r="H128" s="229" t="s">
        <v>20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194</v>
      </c>
      <c r="AU128" s="236" t="s">
        <v>84</v>
      </c>
      <c r="AV128" s="13" t="s">
        <v>22</v>
      </c>
      <c r="AW128" s="13" t="s">
        <v>196</v>
      </c>
      <c r="AX128" s="13" t="s">
        <v>75</v>
      </c>
      <c r="AY128" s="236" t="s">
        <v>138</v>
      </c>
    </row>
    <row r="129" s="14" customFormat="1">
      <c r="A129" s="14"/>
      <c r="B129" s="237"/>
      <c r="C129" s="238"/>
      <c r="D129" s="228" t="s">
        <v>194</v>
      </c>
      <c r="E129" s="239" t="s">
        <v>20</v>
      </c>
      <c r="F129" s="240" t="s">
        <v>885</v>
      </c>
      <c r="G129" s="238"/>
      <c r="H129" s="241">
        <v>110.4375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194</v>
      </c>
      <c r="AU129" s="247" t="s">
        <v>84</v>
      </c>
      <c r="AV129" s="14" t="s">
        <v>84</v>
      </c>
      <c r="AW129" s="14" t="s">
        <v>196</v>
      </c>
      <c r="AX129" s="14" t="s">
        <v>22</v>
      </c>
      <c r="AY129" s="247" t="s">
        <v>138</v>
      </c>
    </row>
    <row r="130" s="11" customFormat="1" ht="22.8" customHeight="1">
      <c r="A130" s="11"/>
      <c r="B130" s="182"/>
      <c r="C130" s="183"/>
      <c r="D130" s="184" t="s">
        <v>74</v>
      </c>
      <c r="E130" s="224" t="s">
        <v>84</v>
      </c>
      <c r="F130" s="224" t="s">
        <v>269</v>
      </c>
      <c r="G130" s="183"/>
      <c r="H130" s="183"/>
      <c r="I130" s="186"/>
      <c r="J130" s="225">
        <f>BK130</f>
        <v>0</v>
      </c>
      <c r="K130" s="183"/>
      <c r="L130" s="188"/>
      <c r="M130" s="189"/>
      <c r="N130" s="190"/>
      <c r="O130" s="190"/>
      <c r="P130" s="191">
        <f>SUM(P131:P144)</f>
        <v>0</v>
      </c>
      <c r="Q130" s="190"/>
      <c r="R130" s="191">
        <f>SUM(R131:R144)</f>
        <v>8.5710390000000007</v>
      </c>
      <c r="S130" s="190"/>
      <c r="T130" s="192">
        <f>SUM(T131:T144)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93" t="s">
        <v>22</v>
      </c>
      <c r="AT130" s="194" t="s">
        <v>74</v>
      </c>
      <c r="AU130" s="194" t="s">
        <v>22</v>
      </c>
      <c r="AY130" s="193" t="s">
        <v>138</v>
      </c>
      <c r="BK130" s="195">
        <f>SUM(BK131:BK144)</f>
        <v>0</v>
      </c>
    </row>
    <row r="131" s="2" customFormat="1" ht="33" customHeight="1">
      <c r="A131" s="38"/>
      <c r="B131" s="39"/>
      <c r="C131" s="196" t="s">
        <v>232</v>
      </c>
      <c r="D131" s="196" t="s">
        <v>139</v>
      </c>
      <c r="E131" s="197" t="s">
        <v>746</v>
      </c>
      <c r="F131" s="198" t="s">
        <v>747</v>
      </c>
      <c r="G131" s="199" t="s">
        <v>191</v>
      </c>
      <c r="H131" s="200">
        <v>3.375</v>
      </c>
      <c r="I131" s="201"/>
      <c r="J131" s="202">
        <f>ROUND(I131*H131,2)</f>
        <v>0</v>
      </c>
      <c r="K131" s="198" t="s">
        <v>143</v>
      </c>
      <c r="L131" s="44"/>
      <c r="M131" s="203" t="s">
        <v>20</v>
      </c>
      <c r="N131" s="204" t="s">
        <v>46</v>
      </c>
      <c r="O131" s="84"/>
      <c r="P131" s="205">
        <f>O131*H131</f>
        <v>0</v>
      </c>
      <c r="Q131" s="205">
        <v>2.5018699999999998</v>
      </c>
      <c r="R131" s="205">
        <f>Q131*H131</f>
        <v>8.4438112499999995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157</v>
      </c>
      <c r="AT131" s="207" t="s">
        <v>139</v>
      </c>
      <c r="AU131" s="207" t="s">
        <v>84</v>
      </c>
      <c r="AY131" s="17" t="s">
        <v>138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22</v>
      </c>
      <c r="BK131" s="208">
        <f>ROUND(I131*H131,2)</f>
        <v>0</v>
      </c>
      <c r="BL131" s="17" t="s">
        <v>157</v>
      </c>
      <c r="BM131" s="207" t="s">
        <v>886</v>
      </c>
    </row>
    <row r="132" s="2" customFormat="1">
      <c r="A132" s="38"/>
      <c r="B132" s="39"/>
      <c r="C132" s="40"/>
      <c r="D132" s="209" t="s">
        <v>146</v>
      </c>
      <c r="E132" s="40"/>
      <c r="F132" s="210" t="s">
        <v>749</v>
      </c>
      <c r="G132" s="40"/>
      <c r="H132" s="40"/>
      <c r="I132" s="211"/>
      <c r="J132" s="40"/>
      <c r="K132" s="40"/>
      <c r="L132" s="44"/>
      <c r="M132" s="212"/>
      <c r="N132" s="21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146</v>
      </c>
      <c r="AU132" s="17" t="s">
        <v>84</v>
      </c>
    </row>
    <row r="133" s="13" customFormat="1">
      <c r="A133" s="13"/>
      <c r="B133" s="226"/>
      <c r="C133" s="227"/>
      <c r="D133" s="228" t="s">
        <v>194</v>
      </c>
      <c r="E133" s="229" t="s">
        <v>20</v>
      </c>
      <c r="F133" s="230" t="s">
        <v>732</v>
      </c>
      <c r="G133" s="227"/>
      <c r="H133" s="229" t="s">
        <v>20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194</v>
      </c>
      <c r="AU133" s="236" t="s">
        <v>84</v>
      </c>
      <c r="AV133" s="13" t="s">
        <v>22</v>
      </c>
      <c r="AW133" s="13" t="s">
        <v>196</v>
      </c>
      <c r="AX133" s="13" t="s">
        <v>75</v>
      </c>
      <c r="AY133" s="236" t="s">
        <v>138</v>
      </c>
    </row>
    <row r="134" s="14" customFormat="1">
      <c r="A134" s="14"/>
      <c r="B134" s="237"/>
      <c r="C134" s="238"/>
      <c r="D134" s="228" t="s">
        <v>194</v>
      </c>
      <c r="E134" s="239" t="s">
        <v>20</v>
      </c>
      <c r="F134" s="240" t="s">
        <v>887</v>
      </c>
      <c r="G134" s="238"/>
      <c r="H134" s="241">
        <v>3.375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194</v>
      </c>
      <c r="AU134" s="247" t="s">
        <v>84</v>
      </c>
      <c r="AV134" s="14" t="s">
        <v>84</v>
      </c>
      <c r="AW134" s="14" t="s">
        <v>196</v>
      </c>
      <c r="AX134" s="14" t="s">
        <v>22</v>
      </c>
      <c r="AY134" s="247" t="s">
        <v>138</v>
      </c>
    </row>
    <row r="135" s="2" customFormat="1" ht="16.5" customHeight="1">
      <c r="A135" s="38"/>
      <c r="B135" s="39"/>
      <c r="C135" s="196" t="s">
        <v>27</v>
      </c>
      <c r="D135" s="196" t="s">
        <v>139</v>
      </c>
      <c r="E135" s="197" t="s">
        <v>751</v>
      </c>
      <c r="F135" s="198" t="s">
        <v>752</v>
      </c>
      <c r="G135" s="199" t="s">
        <v>186</v>
      </c>
      <c r="H135" s="200">
        <v>18</v>
      </c>
      <c r="I135" s="201"/>
      <c r="J135" s="202">
        <f>ROUND(I135*H135,2)</f>
        <v>0</v>
      </c>
      <c r="K135" s="198" t="s">
        <v>143</v>
      </c>
      <c r="L135" s="44"/>
      <c r="M135" s="203" t="s">
        <v>20</v>
      </c>
      <c r="N135" s="204" t="s">
        <v>46</v>
      </c>
      <c r="O135" s="84"/>
      <c r="P135" s="205">
        <f>O135*H135</f>
        <v>0</v>
      </c>
      <c r="Q135" s="205">
        <v>0.00264</v>
      </c>
      <c r="R135" s="205">
        <f>Q135*H135</f>
        <v>0.04752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157</v>
      </c>
      <c r="AT135" s="207" t="s">
        <v>139</v>
      </c>
      <c r="AU135" s="207" t="s">
        <v>84</v>
      </c>
      <c r="AY135" s="17" t="s">
        <v>138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22</v>
      </c>
      <c r="BK135" s="208">
        <f>ROUND(I135*H135,2)</f>
        <v>0</v>
      </c>
      <c r="BL135" s="17" t="s">
        <v>157</v>
      </c>
      <c r="BM135" s="207" t="s">
        <v>888</v>
      </c>
    </row>
    <row r="136" s="2" customFormat="1">
      <c r="A136" s="38"/>
      <c r="B136" s="39"/>
      <c r="C136" s="40"/>
      <c r="D136" s="209" t="s">
        <v>146</v>
      </c>
      <c r="E136" s="40"/>
      <c r="F136" s="210" t="s">
        <v>754</v>
      </c>
      <c r="G136" s="40"/>
      <c r="H136" s="40"/>
      <c r="I136" s="211"/>
      <c r="J136" s="40"/>
      <c r="K136" s="40"/>
      <c r="L136" s="44"/>
      <c r="M136" s="212"/>
      <c r="N136" s="21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146</v>
      </c>
      <c r="AU136" s="17" t="s">
        <v>84</v>
      </c>
    </row>
    <row r="137" s="13" customFormat="1">
      <c r="A137" s="13"/>
      <c r="B137" s="226"/>
      <c r="C137" s="227"/>
      <c r="D137" s="228" t="s">
        <v>194</v>
      </c>
      <c r="E137" s="229" t="s">
        <v>20</v>
      </c>
      <c r="F137" s="230" t="s">
        <v>732</v>
      </c>
      <c r="G137" s="227"/>
      <c r="H137" s="229" t="s">
        <v>20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194</v>
      </c>
      <c r="AU137" s="236" t="s">
        <v>84</v>
      </c>
      <c r="AV137" s="13" t="s">
        <v>22</v>
      </c>
      <c r="AW137" s="13" t="s">
        <v>196</v>
      </c>
      <c r="AX137" s="13" t="s">
        <v>75</v>
      </c>
      <c r="AY137" s="236" t="s">
        <v>138</v>
      </c>
    </row>
    <row r="138" s="14" customFormat="1">
      <c r="A138" s="14"/>
      <c r="B138" s="237"/>
      <c r="C138" s="238"/>
      <c r="D138" s="228" t="s">
        <v>194</v>
      </c>
      <c r="E138" s="239" t="s">
        <v>20</v>
      </c>
      <c r="F138" s="240" t="s">
        <v>889</v>
      </c>
      <c r="G138" s="238"/>
      <c r="H138" s="241">
        <v>18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194</v>
      </c>
      <c r="AU138" s="247" t="s">
        <v>84</v>
      </c>
      <c r="AV138" s="14" t="s">
        <v>84</v>
      </c>
      <c r="AW138" s="14" t="s">
        <v>196</v>
      </c>
      <c r="AX138" s="14" t="s">
        <v>22</v>
      </c>
      <c r="AY138" s="247" t="s">
        <v>138</v>
      </c>
    </row>
    <row r="139" s="2" customFormat="1" ht="16.5" customHeight="1">
      <c r="A139" s="38"/>
      <c r="B139" s="39"/>
      <c r="C139" s="196" t="s">
        <v>244</v>
      </c>
      <c r="D139" s="196" t="s">
        <v>139</v>
      </c>
      <c r="E139" s="197" t="s">
        <v>756</v>
      </c>
      <c r="F139" s="198" t="s">
        <v>757</v>
      </c>
      <c r="G139" s="199" t="s">
        <v>186</v>
      </c>
      <c r="H139" s="200">
        <v>18</v>
      </c>
      <c r="I139" s="201"/>
      <c r="J139" s="202">
        <f>ROUND(I139*H139,2)</f>
        <v>0</v>
      </c>
      <c r="K139" s="198" t="s">
        <v>143</v>
      </c>
      <c r="L139" s="44"/>
      <c r="M139" s="203" t="s">
        <v>20</v>
      </c>
      <c r="N139" s="204" t="s">
        <v>46</v>
      </c>
      <c r="O139" s="84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7" t="s">
        <v>157</v>
      </c>
      <c r="AT139" s="207" t="s">
        <v>139</v>
      </c>
      <c r="AU139" s="207" t="s">
        <v>84</v>
      </c>
      <c r="AY139" s="17" t="s">
        <v>138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7" t="s">
        <v>22</v>
      </c>
      <c r="BK139" s="208">
        <f>ROUND(I139*H139,2)</f>
        <v>0</v>
      </c>
      <c r="BL139" s="17" t="s">
        <v>157</v>
      </c>
      <c r="BM139" s="207" t="s">
        <v>890</v>
      </c>
    </row>
    <row r="140" s="2" customFormat="1">
      <c r="A140" s="38"/>
      <c r="B140" s="39"/>
      <c r="C140" s="40"/>
      <c r="D140" s="209" t="s">
        <v>146</v>
      </c>
      <c r="E140" s="40"/>
      <c r="F140" s="210" t="s">
        <v>759</v>
      </c>
      <c r="G140" s="40"/>
      <c r="H140" s="40"/>
      <c r="I140" s="211"/>
      <c r="J140" s="40"/>
      <c r="K140" s="40"/>
      <c r="L140" s="44"/>
      <c r="M140" s="212"/>
      <c r="N140" s="21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146</v>
      </c>
      <c r="AU140" s="17" t="s">
        <v>84</v>
      </c>
    </row>
    <row r="141" s="2" customFormat="1" ht="24.15" customHeight="1">
      <c r="A141" s="38"/>
      <c r="B141" s="39"/>
      <c r="C141" s="196" t="s">
        <v>251</v>
      </c>
      <c r="D141" s="196" t="s">
        <v>139</v>
      </c>
      <c r="E141" s="197" t="s">
        <v>760</v>
      </c>
      <c r="F141" s="198" t="s">
        <v>761</v>
      </c>
      <c r="G141" s="199" t="s">
        <v>247</v>
      </c>
      <c r="H141" s="200">
        <v>0.074999999999999997</v>
      </c>
      <c r="I141" s="201"/>
      <c r="J141" s="202">
        <f>ROUND(I141*H141,2)</f>
        <v>0</v>
      </c>
      <c r="K141" s="198" t="s">
        <v>143</v>
      </c>
      <c r="L141" s="44"/>
      <c r="M141" s="203" t="s">
        <v>20</v>
      </c>
      <c r="N141" s="204" t="s">
        <v>46</v>
      </c>
      <c r="O141" s="84"/>
      <c r="P141" s="205">
        <f>O141*H141</f>
        <v>0</v>
      </c>
      <c r="Q141" s="205">
        <v>1.06277</v>
      </c>
      <c r="R141" s="205">
        <f>Q141*H141</f>
        <v>0.079707749999999994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157</v>
      </c>
      <c r="AT141" s="207" t="s">
        <v>139</v>
      </c>
      <c r="AU141" s="207" t="s">
        <v>84</v>
      </c>
      <c r="AY141" s="17" t="s">
        <v>138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22</v>
      </c>
      <c r="BK141" s="208">
        <f>ROUND(I141*H141,2)</f>
        <v>0</v>
      </c>
      <c r="BL141" s="17" t="s">
        <v>157</v>
      </c>
      <c r="BM141" s="207" t="s">
        <v>891</v>
      </c>
    </row>
    <row r="142" s="2" customFormat="1">
      <c r="A142" s="38"/>
      <c r="B142" s="39"/>
      <c r="C142" s="40"/>
      <c r="D142" s="209" t="s">
        <v>146</v>
      </c>
      <c r="E142" s="40"/>
      <c r="F142" s="210" t="s">
        <v>763</v>
      </c>
      <c r="G142" s="40"/>
      <c r="H142" s="40"/>
      <c r="I142" s="211"/>
      <c r="J142" s="40"/>
      <c r="K142" s="40"/>
      <c r="L142" s="44"/>
      <c r="M142" s="212"/>
      <c r="N142" s="21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146</v>
      </c>
      <c r="AU142" s="17" t="s">
        <v>84</v>
      </c>
    </row>
    <row r="143" s="13" customFormat="1">
      <c r="A143" s="13"/>
      <c r="B143" s="226"/>
      <c r="C143" s="227"/>
      <c r="D143" s="228" t="s">
        <v>194</v>
      </c>
      <c r="E143" s="229" t="s">
        <v>20</v>
      </c>
      <c r="F143" s="230" t="s">
        <v>732</v>
      </c>
      <c r="G143" s="227"/>
      <c r="H143" s="229" t="s">
        <v>20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194</v>
      </c>
      <c r="AU143" s="236" t="s">
        <v>84</v>
      </c>
      <c r="AV143" s="13" t="s">
        <v>22</v>
      </c>
      <c r="AW143" s="13" t="s">
        <v>196</v>
      </c>
      <c r="AX143" s="13" t="s">
        <v>75</v>
      </c>
      <c r="AY143" s="236" t="s">
        <v>138</v>
      </c>
    </row>
    <row r="144" s="14" customFormat="1">
      <c r="A144" s="14"/>
      <c r="B144" s="237"/>
      <c r="C144" s="238"/>
      <c r="D144" s="228" t="s">
        <v>194</v>
      </c>
      <c r="E144" s="239" t="s">
        <v>20</v>
      </c>
      <c r="F144" s="240" t="s">
        <v>892</v>
      </c>
      <c r="G144" s="238"/>
      <c r="H144" s="241">
        <v>0.074992500000000004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194</v>
      </c>
      <c r="AU144" s="247" t="s">
        <v>84</v>
      </c>
      <c r="AV144" s="14" t="s">
        <v>84</v>
      </c>
      <c r="AW144" s="14" t="s">
        <v>196</v>
      </c>
      <c r="AX144" s="14" t="s">
        <v>22</v>
      </c>
      <c r="AY144" s="247" t="s">
        <v>138</v>
      </c>
    </row>
    <row r="145" s="11" customFormat="1" ht="22.8" customHeight="1">
      <c r="A145" s="11"/>
      <c r="B145" s="182"/>
      <c r="C145" s="183"/>
      <c r="D145" s="184" t="s">
        <v>74</v>
      </c>
      <c r="E145" s="224" t="s">
        <v>137</v>
      </c>
      <c r="F145" s="224" t="s">
        <v>307</v>
      </c>
      <c r="G145" s="183"/>
      <c r="H145" s="183"/>
      <c r="I145" s="186"/>
      <c r="J145" s="225">
        <f>BK145</f>
        <v>0</v>
      </c>
      <c r="K145" s="183"/>
      <c r="L145" s="188"/>
      <c r="M145" s="189"/>
      <c r="N145" s="190"/>
      <c r="O145" s="190"/>
      <c r="P145" s="191">
        <f>SUM(P146:P159)</f>
        <v>0</v>
      </c>
      <c r="Q145" s="190"/>
      <c r="R145" s="191">
        <f>SUM(R146:R159)</f>
        <v>0.106062</v>
      </c>
      <c r="S145" s="190"/>
      <c r="T145" s="192">
        <f>SUM(T146:T159)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193" t="s">
        <v>22</v>
      </c>
      <c r="AT145" s="194" t="s">
        <v>74</v>
      </c>
      <c r="AU145" s="194" t="s">
        <v>22</v>
      </c>
      <c r="AY145" s="193" t="s">
        <v>138</v>
      </c>
      <c r="BK145" s="195">
        <f>SUM(BK146:BK159)</f>
        <v>0</v>
      </c>
    </row>
    <row r="146" s="2" customFormat="1" ht="33" customHeight="1">
      <c r="A146" s="38"/>
      <c r="B146" s="39"/>
      <c r="C146" s="196" t="s">
        <v>259</v>
      </c>
      <c r="D146" s="196" t="s">
        <v>139</v>
      </c>
      <c r="E146" s="197" t="s">
        <v>314</v>
      </c>
      <c r="F146" s="198" t="s">
        <v>315</v>
      </c>
      <c r="G146" s="199" t="s">
        <v>186</v>
      </c>
      <c r="H146" s="200">
        <v>220.875</v>
      </c>
      <c r="I146" s="201"/>
      <c r="J146" s="202">
        <f>ROUND(I146*H146,2)</f>
        <v>0</v>
      </c>
      <c r="K146" s="198" t="s">
        <v>143</v>
      </c>
      <c r="L146" s="44"/>
      <c r="M146" s="203" t="s">
        <v>20</v>
      </c>
      <c r="N146" s="204" t="s">
        <v>46</v>
      </c>
      <c r="O146" s="84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7" t="s">
        <v>157</v>
      </c>
      <c r="AT146" s="207" t="s">
        <v>139</v>
      </c>
      <c r="AU146" s="207" t="s">
        <v>84</v>
      </c>
      <c r="AY146" s="17" t="s">
        <v>138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7" t="s">
        <v>22</v>
      </c>
      <c r="BK146" s="208">
        <f>ROUND(I146*H146,2)</f>
        <v>0</v>
      </c>
      <c r="BL146" s="17" t="s">
        <v>157</v>
      </c>
      <c r="BM146" s="207" t="s">
        <v>893</v>
      </c>
    </row>
    <row r="147" s="2" customFormat="1">
      <c r="A147" s="38"/>
      <c r="B147" s="39"/>
      <c r="C147" s="40"/>
      <c r="D147" s="209" t="s">
        <v>146</v>
      </c>
      <c r="E147" s="40"/>
      <c r="F147" s="210" t="s">
        <v>317</v>
      </c>
      <c r="G147" s="40"/>
      <c r="H147" s="40"/>
      <c r="I147" s="211"/>
      <c r="J147" s="40"/>
      <c r="K147" s="40"/>
      <c r="L147" s="44"/>
      <c r="M147" s="212"/>
      <c r="N147" s="21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146</v>
      </c>
      <c r="AU147" s="17" t="s">
        <v>84</v>
      </c>
    </row>
    <row r="148" s="13" customFormat="1">
      <c r="A148" s="13"/>
      <c r="B148" s="226"/>
      <c r="C148" s="227"/>
      <c r="D148" s="228" t="s">
        <v>194</v>
      </c>
      <c r="E148" s="229" t="s">
        <v>20</v>
      </c>
      <c r="F148" s="230" t="s">
        <v>766</v>
      </c>
      <c r="G148" s="227"/>
      <c r="H148" s="229" t="s">
        <v>20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194</v>
      </c>
      <c r="AU148" s="236" t="s">
        <v>84</v>
      </c>
      <c r="AV148" s="13" t="s">
        <v>22</v>
      </c>
      <c r="AW148" s="13" t="s">
        <v>196</v>
      </c>
      <c r="AX148" s="13" t="s">
        <v>75</v>
      </c>
      <c r="AY148" s="236" t="s">
        <v>138</v>
      </c>
    </row>
    <row r="149" s="14" customFormat="1">
      <c r="A149" s="14"/>
      <c r="B149" s="237"/>
      <c r="C149" s="238"/>
      <c r="D149" s="228" t="s">
        <v>194</v>
      </c>
      <c r="E149" s="239" t="s">
        <v>20</v>
      </c>
      <c r="F149" s="240" t="s">
        <v>894</v>
      </c>
      <c r="G149" s="238"/>
      <c r="H149" s="241">
        <v>220.875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194</v>
      </c>
      <c r="AU149" s="247" t="s">
        <v>84</v>
      </c>
      <c r="AV149" s="14" t="s">
        <v>84</v>
      </c>
      <c r="AW149" s="14" t="s">
        <v>196</v>
      </c>
      <c r="AX149" s="14" t="s">
        <v>22</v>
      </c>
      <c r="AY149" s="247" t="s">
        <v>138</v>
      </c>
    </row>
    <row r="150" s="2" customFormat="1" ht="24.15" customHeight="1">
      <c r="A150" s="38"/>
      <c r="B150" s="39"/>
      <c r="C150" s="196" t="s">
        <v>264</v>
      </c>
      <c r="D150" s="196" t="s">
        <v>139</v>
      </c>
      <c r="E150" s="197" t="s">
        <v>768</v>
      </c>
      <c r="F150" s="198" t="s">
        <v>769</v>
      </c>
      <c r="G150" s="199" t="s">
        <v>186</v>
      </c>
      <c r="H150" s="200">
        <v>110.438</v>
      </c>
      <c r="I150" s="201"/>
      <c r="J150" s="202">
        <f>ROUND(I150*H150,2)</f>
        <v>0</v>
      </c>
      <c r="K150" s="198" t="s">
        <v>143</v>
      </c>
      <c r="L150" s="44"/>
      <c r="M150" s="203" t="s">
        <v>20</v>
      </c>
      <c r="N150" s="204" t="s">
        <v>46</v>
      </c>
      <c r="O150" s="84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157</v>
      </c>
      <c r="AT150" s="207" t="s">
        <v>139</v>
      </c>
      <c r="AU150" s="207" t="s">
        <v>84</v>
      </c>
      <c r="AY150" s="17" t="s">
        <v>138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22</v>
      </c>
      <c r="BK150" s="208">
        <f>ROUND(I150*H150,2)</f>
        <v>0</v>
      </c>
      <c r="BL150" s="17" t="s">
        <v>157</v>
      </c>
      <c r="BM150" s="207" t="s">
        <v>895</v>
      </c>
    </row>
    <row r="151" s="2" customFormat="1">
      <c r="A151" s="38"/>
      <c r="B151" s="39"/>
      <c r="C151" s="40"/>
      <c r="D151" s="209" t="s">
        <v>146</v>
      </c>
      <c r="E151" s="40"/>
      <c r="F151" s="210" t="s">
        <v>771</v>
      </c>
      <c r="G151" s="40"/>
      <c r="H151" s="40"/>
      <c r="I151" s="211"/>
      <c r="J151" s="40"/>
      <c r="K151" s="40"/>
      <c r="L151" s="44"/>
      <c r="M151" s="212"/>
      <c r="N151" s="21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146</v>
      </c>
      <c r="AU151" s="17" t="s">
        <v>84</v>
      </c>
    </row>
    <row r="152" s="13" customFormat="1">
      <c r="A152" s="13"/>
      <c r="B152" s="226"/>
      <c r="C152" s="227"/>
      <c r="D152" s="228" t="s">
        <v>194</v>
      </c>
      <c r="E152" s="229" t="s">
        <v>20</v>
      </c>
      <c r="F152" s="230" t="s">
        <v>766</v>
      </c>
      <c r="G152" s="227"/>
      <c r="H152" s="229" t="s">
        <v>20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194</v>
      </c>
      <c r="AU152" s="236" t="s">
        <v>84</v>
      </c>
      <c r="AV152" s="13" t="s">
        <v>22</v>
      </c>
      <c r="AW152" s="13" t="s">
        <v>196</v>
      </c>
      <c r="AX152" s="13" t="s">
        <v>75</v>
      </c>
      <c r="AY152" s="236" t="s">
        <v>138</v>
      </c>
    </row>
    <row r="153" s="14" customFormat="1">
      <c r="A153" s="14"/>
      <c r="B153" s="237"/>
      <c r="C153" s="238"/>
      <c r="D153" s="228" t="s">
        <v>194</v>
      </c>
      <c r="E153" s="239" t="s">
        <v>20</v>
      </c>
      <c r="F153" s="240" t="s">
        <v>885</v>
      </c>
      <c r="G153" s="238"/>
      <c r="H153" s="241">
        <v>110.4375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194</v>
      </c>
      <c r="AU153" s="247" t="s">
        <v>84</v>
      </c>
      <c r="AV153" s="14" t="s">
        <v>84</v>
      </c>
      <c r="AW153" s="14" t="s">
        <v>196</v>
      </c>
      <c r="AX153" s="14" t="s">
        <v>22</v>
      </c>
      <c r="AY153" s="247" t="s">
        <v>138</v>
      </c>
    </row>
    <row r="154" s="2" customFormat="1" ht="16.5" customHeight="1">
      <c r="A154" s="38"/>
      <c r="B154" s="39"/>
      <c r="C154" s="196" t="s">
        <v>373</v>
      </c>
      <c r="D154" s="196" t="s">
        <v>139</v>
      </c>
      <c r="E154" s="197" t="s">
        <v>772</v>
      </c>
      <c r="F154" s="198" t="s">
        <v>773</v>
      </c>
      <c r="G154" s="199" t="s">
        <v>186</v>
      </c>
      <c r="H154" s="200">
        <v>6.5999999999999996</v>
      </c>
      <c r="I154" s="201"/>
      <c r="J154" s="202">
        <f>ROUND(I154*H154,2)</f>
        <v>0</v>
      </c>
      <c r="K154" s="198" t="s">
        <v>143</v>
      </c>
      <c r="L154" s="44"/>
      <c r="M154" s="203" t="s">
        <v>20</v>
      </c>
      <c r="N154" s="204" t="s">
        <v>46</v>
      </c>
      <c r="O154" s="84"/>
      <c r="P154" s="205">
        <f>O154*H154</f>
        <v>0</v>
      </c>
      <c r="Q154" s="205">
        <v>0.016070000000000001</v>
      </c>
      <c r="R154" s="205">
        <f>Q154*H154</f>
        <v>0.106062</v>
      </c>
      <c r="S154" s="205">
        <v>0</v>
      </c>
      <c r="T154" s="20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7" t="s">
        <v>157</v>
      </c>
      <c r="AT154" s="207" t="s">
        <v>139</v>
      </c>
      <c r="AU154" s="207" t="s">
        <v>84</v>
      </c>
      <c r="AY154" s="17" t="s">
        <v>138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7" t="s">
        <v>22</v>
      </c>
      <c r="BK154" s="208">
        <f>ROUND(I154*H154,2)</f>
        <v>0</v>
      </c>
      <c r="BL154" s="17" t="s">
        <v>157</v>
      </c>
      <c r="BM154" s="207" t="s">
        <v>896</v>
      </c>
    </row>
    <row r="155" s="2" customFormat="1">
      <c r="A155" s="38"/>
      <c r="B155" s="39"/>
      <c r="C155" s="40"/>
      <c r="D155" s="209" t="s">
        <v>146</v>
      </c>
      <c r="E155" s="40"/>
      <c r="F155" s="210" t="s">
        <v>775</v>
      </c>
      <c r="G155" s="40"/>
      <c r="H155" s="40"/>
      <c r="I155" s="211"/>
      <c r="J155" s="40"/>
      <c r="K155" s="40"/>
      <c r="L155" s="44"/>
      <c r="M155" s="212"/>
      <c r="N155" s="21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146</v>
      </c>
      <c r="AU155" s="17" t="s">
        <v>84</v>
      </c>
    </row>
    <row r="156" s="13" customFormat="1">
      <c r="A156" s="13"/>
      <c r="B156" s="226"/>
      <c r="C156" s="227"/>
      <c r="D156" s="228" t="s">
        <v>194</v>
      </c>
      <c r="E156" s="229" t="s">
        <v>20</v>
      </c>
      <c r="F156" s="230" t="s">
        <v>766</v>
      </c>
      <c r="G156" s="227"/>
      <c r="H156" s="229" t="s">
        <v>20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194</v>
      </c>
      <c r="AU156" s="236" t="s">
        <v>84</v>
      </c>
      <c r="AV156" s="13" t="s">
        <v>22</v>
      </c>
      <c r="AW156" s="13" t="s">
        <v>196</v>
      </c>
      <c r="AX156" s="13" t="s">
        <v>75</v>
      </c>
      <c r="AY156" s="236" t="s">
        <v>138</v>
      </c>
    </row>
    <row r="157" s="14" customFormat="1">
      <c r="A157" s="14"/>
      <c r="B157" s="237"/>
      <c r="C157" s="238"/>
      <c r="D157" s="228" t="s">
        <v>194</v>
      </c>
      <c r="E157" s="239" t="s">
        <v>20</v>
      </c>
      <c r="F157" s="240" t="s">
        <v>897</v>
      </c>
      <c r="G157" s="238"/>
      <c r="H157" s="241">
        <v>6.5999999999999996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194</v>
      </c>
      <c r="AU157" s="247" t="s">
        <v>84</v>
      </c>
      <c r="AV157" s="14" t="s">
        <v>84</v>
      </c>
      <c r="AW157" s="14" t="s">
        <v>196</v>
      </c>
      <c r="AX157" s="14" t="s">
        <v>22</v>
      </c>
      <c r="AY157" s="247" t="s">
        <v>138</v>
      </c>
    </row>
    <row r="158" s="2" customFormat="1" ht="16.5" customHeight="1">
      <c r="A158" s="38"/>
      <c r="B158" s="39"/>
      <c r="C158" s="196" t="s">
        <v>378</v>
      </c>
      <c r="D158" s="196" t="s">
        <v>139</v>
      </c>
      <c r="E158" s="197" t="s">
        <v>777</v>
      </c>
      <c r="F158" s="198" t="s">
        <v>778</v>
      </c>
      <c r="G158" s="199" t="s">
        <v>186</v>
      </c>
      <c r="H158" s="200">
        <v>6.5999999999999996</v>
      </c>
      <c r="I158" s="201"/>
      <c r="J158" s="202">
        <f>ROUND(I158*H158,2)</f>
        <v>0</v>
      </c>
      <c r="K158" s="198" t="s">
        <v>143</v>
      </c>
      <c r="L158" s="44"/>
      <c r="M158" s="203" t="s">
        <v>20</v>
      </c>
      <c r="N158" s="204" t="s">
        <v>46</v>
      </c>
      <c r="O158" s="84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7" t="s">
        <v>157</v>
      </c>
      <c r="AT158" s="207" t="s">
        <v>139</v>
      </c>
      <c r="AU158" s="207" t="s">
        <v>84</v>
      </c>
      <c r="AY158" s="17" t="s">
        <v>138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7" t="s">
        <v>22</v>
      </c>
      <c r="BK158" s="208">
        <f>ROUND(I158*H158,2)</f>
        <v>0</v>
      </c>
      <c r="BL158" s="17" t="s">
        <v>157</v>
      </c>
      <c r="BM158" s="207" t="s">
        <v>898</v>
      </c>
    </row>
    <row r="159" s="2" customFormat="1">
      <c r="A159" s="38"/>
      <c r="B159" s="39"/>
      <c r="C159" s="40"/>
      <c r="D159" s="209" t="s">
        <v>146</v>
      </c>
      <c r="E159" s="40"/>
      <c r="F159" s="210" t="s">
        <v>780</v>
      </c>
      <c r="G159" s="40"/>
      <c r="H159" s="40"/>
      <c r="I159" s="211"/>
      <c r="J159" s="40"/>
      <c r="K159" s="40"/>
      <c r="L159" s="44"/>
      <c r="M159" s="212"/>
      <c r="N159" s="21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146</v>
      </c>
      <c r="AU159" s="17" t="s">
        <v>84</v>
      </c>
    </row>
    <row r="160" s="11" customFormat="1" ht="22.8" customHeight="1">
      <c r="A160" s="11"/>
      <c r="B160" s="182"/>
      <c r="C160" s="183"/>
      <c r="D160" s="184" t="s">
        <v>74</v>
      </c>
      <c r="E160" s="224" t="s">
        <v>232</v>
      </c>
      <c r="F160" s="224" t="s">
        <v>377</v>
      </c>
      <c r="G160" s="183"/>
      <c r="H160" s="183"/>
      <c r="I160" s="186"/>
      <c r="J160" s="225">
        <f>BK160</f>
        <v>0</v>
      </c>
      <c r="K160" s="183"/>
      <c r="L160" s="188"/>
      <c r="M160" s="189"/>
      <c r="N160" s="190"/>
      <c r="O160" s="190"/>
      <c r="P160" s="191">
        <f>SUM(P161:P182)</f>
        <v>0</v>
      </c>
      <c r="Q160" s="190"/>
      <c r="R160" s="191">
        <f>SUM(R161:R182)</f>
        <v>0.38715920000000004</v>
      </c>
      <c r="S160" s="190"/>
      <c r="T160" s="192">
        <f>SUM(T161:T182)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193" t="s">
        <v>22</v>
      </c>
      <c r="AT160" s="194" t="s">
        <v>74</v>
      </c>
      <c r="AU160" s="194" t="s">
        <v>22</v>
      </c>
      <c r="AY160" s="193" t="s">
        <v>138</v>
      </c>
      <c r="BK160" s="195">
        <f>SUM(BK161:BK182)</f>
        <v>0</v>
      </c>
    </row>
    <row r="161" s="2" customFormat="1" ht="37.8" customHeight="1">
      <c r="A161" s="38"/>
      <c r="B161" s="39"/>
      <c r="C161" s="196" t="s">
        <v>8</v>
      </c>
      <c r="D161" s="196" t="s">
        <v>139</v>
      </c>
      <c r="E161" s="197" t="s">
        <v>781</v>
      </c>
      <c r="F161" s="198" t="s">
        <v>782</v>
      </c>
      <c r="G161" s="199" t="s">
        <v>348</v>
      </c>
      <c r="H161" s="200">
        <v>73.75</v>
      </c>
      <c r="I161" s="201"/>
      <c r="J161" s="202">
        <f>ROUND(I161*H161,2)</f>
        <v>0</v>
      </c>
      <c r="K161" s="198" t="s">
        <v>143</v>
      </c>
      <c r="L161" s="44"/>
      <c r="M161" s="203" t="s">
        <v>20</v>
      </c>
      <c r="N161" s="204" t="s">
        <v>46</v>
      </c>
      <c r="O161" s="84"/>
      <c r="P161" s="205">
        <f>O161*H161</f>
        <v>0</v>
      </c>
      <c r="Q161" s="205">
        <v>1.0000000000000001E-05</v>
      </c>
      <c r="R161" s="205">
        <f>Q161*H161</f>
        <v>0.00073750000000000009</v>
      </c>
      <c r="S161" s="205">
        <v>0</v>
      </c>
      <c r="T161" s="20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7" t="s">
        <v>157</v>
      </c>
      <c r="AT161" s="207" t="s">
        <v>139</v>
      </c>
      <c r="AU161" s="207" t="s">
        <v>84</v>
      </c>
      <c r="AY161" s="17" t="s">
        <v>138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7" t="s">
        <v>22</v>
      </c>
      <c r="BK161" s="208">
        <f>ROUND(I161*H161,2)</f>
        <v>0</v>
      </c>
      <c r="BL161" s="17" t="s">
        <v>157</v>
      </c>
      <c r="BM161" s="207" t="s">
        <v>899</v>
      </c>
    </row>
    <row r="162" s="2" customFormat="1">
      <c r="A162" s="38"/>
      <c r="B162" s="39"/>
      <c r="C162" s="40"/>
      <c r="D162" s="209" t="s">
        <v>146</v>
      </c>
      <c r="E162" s="40"/>
      <c r="F162" s="210" t="s">
        <v>784</v>
      </c>
      <c r="G162" s="40"/>
      <c r="H162" s="40"/>
      <c r="I162" s="211"/>
      <c r="J162" s="40"/>
      <c r="K162" s="40"/>
      <c r="L162" s="44"/>
      <c r="M162" s="212"/>
      <c r="N162" s="21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146</v>
      </c>
      <c r="AU162" s="17" t="s">
        <v>84</v>
      </c>
    </row>
    <row r="163" s="13" customFormat="1">
      <c r="A163" s="13"/>
      <c r="B163" s="226"/>
      <c r="C163" s="227"/>
      <c r="D163" s="228" t="s">
        <v>194</v>
      </c>
      <c r="E163" s="229" t="s">
        <v>20</v>
      </c>
      <c r="F163" s="230" t="s">
        <v>766</v>
      </c>
      <c r="G163" s="227"/>
      <c r="H163" s="229" t="s">
        <v>20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194</v>
      </c>
      <c r="AU163" s="236" t="s">
        <v>84</v>
      </c>
      <c r="AV163" s="13" t="s">
        <v>22</v>
      </c>
      <c r="AW163" s="13" t="s">
        <v>196</v>
      </c>
      <c r="AX163" s="13" t="s">
        <v>75</v>
      </c>
      <c r="AY163" s="236" t="s">
        <v>138</v>
      </c>
    </row>
    <row r="164" s="14" customFormat="1">
      <c r="A164" s="14"/>
      <c r="B164" s="237"/>
      <c r="C164" s="238"/>
      <c r="D164" s="228" t="s">
        <v>194</v>
      </c>
      <c r="E164" s="239" t="s">
        <v>20</v>
      </c>
      <c r="F164" s="240" t="s">
        <v>900</v>
      </c>
      <c r="G164" s="238"/>
      <c r="H164" s="241">
        <v>73.75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194</v>
      </c>
      <c r="AU164" s="247" t="s">
        <v>84</v>
      </c>
      <c r="AV164" s="14" t="s">
        <v>84</v>
      </c>
      <c r="AW164" s="14" t="s">
        <v>196</v>
      </c>
      <c r="AX164" s="14" t="s">
        <v>22</v>
      </c>
      <c r="AY164" s="247" t="s">
        <v>138</v>
      </c>
    </row>
    <row r="165" s="2" customFormat="1" ht="55.5" customHeight="1">
      <c r="A165" s="38"/>
      <c r="B165" s="39"/>
      <c r="C165" s="196" t="s">
        <v>274</v>
      </c>
      <c r="D165" s="196" t="s">
        <v>139</v>
      </c>
      <c r="E165" s="197" t="s">
        <v>786</v>
      </c>
      <c r="F165" s="198" t="s">
        <v>787</v>
      </c>
      <c r="G165" s="199" t="s">
        <v>348</v>
      </c>
      <c r="H165" s="200">
        <v>73.75</v>
      </c>
      <c r="I165" s="201"/>
      <c r="J165" s="202">
        <f>ROUND(I165*H165,2)</f>
        <v>0</v>
      </c>
      <c r="K165" s="198" t="s">
        <v>143</v>
      </c>
      <c r="L165" s="44"/>
      <c r="M165" s="203" t="s">
        <v>20</v>
      </c>
      <c r="N165" s="204" t="s">
        <v>46</v>
      </c>
      <c r="O165" s="84"/>
      <c r="P165" s="205">
        <f>O165*H165</f>
        <v>0</v>
      </c>
      <c r="Q165" s="205">
        <v>0.00011</v>
      </c>
      <c r="R165" s="205">
        <f>Q165*H165</f>
        <v>0.0081124999999999999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157</v>
      </c>
      <c r="AT165" s="207" t="s">
        <v>139</v>
      </c>
      <c r="AU165" s="207" t="s">
        <v>84</v>
      </c>
      <c r="AY165" s="17" t="s">
        <v>138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22</v>
      </c>
      <c r="BK165" s="208">
        <f>ROUND(I165*H165,2)</f>
        <v>0</v>
      </c>
      <c r="BL165" s="17" t="s">
        <v>157</v>
      </c>
      <c r="BM165" s="207" t="s">
        <v>901</v>
      </c>
    </row>
    <row r="166" s="2" customFormat="1">
      <c r="A166" s="38"/>
      <c r="B166" s="39"/>
      <c r="C166" s="40"/>
      <c r="D166" s="209" t="s">
        <v>146</v>
      </c>
      <c r="E166" s="40"/>
      <c r="F166" s="210" t="s">
        <v>789</v>
      </c>
      <c r="G166" s="40"/>
      <c r="H166" s="40"/>
      <c r="I166" s="211"/>
      <c r="J166" s="40"/>
      <c r="K166" s="40"/>
      <c r="L166" s="44"/>
      <c r="M166" s="212"/>
      <c r="N166" s="21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146</v>
      </c>
      <c r="AU166" s="17" t="s">
        <v>84</v>
      </c>
    </row>
    <row r="167" s="2" customFormat="1" ht="24.15" customHeight="1">
      <c r="A167" s="38"/>
      <c r="B167" s="39"/>
      <c r="C167" s="196" t="s">
        <v>283</v>
      </c>
      <c r="D167" s="196" t="s">
        <v>139</v>
      </c>
      <c r="E167" s="197" t="s">
        <v>790</v>
      </c>
      <c r="F167" s="198" t="s">
        <v>791</v>
      </c>
      <c r="G167" s="199" t="s">
        <v>247</v>
      </c>
      <c r="H167" s="200">
        <v>0.36799999999999999</v>
      </c>
      <c r="I167" s="201"/>
      <c r="J167" s="202">
        <f>ROUND(I167*H167,2)</f>
        <v>0</v>
      </c>
      <c r="K167" s="198" t="s">
        <v>143</v>
      </c>
      <c r="L167" s="44"/>
      <c r="M167" s="203" t="s">
        <v>20</v>
      </c>
      <c r="N167" s="204" t="s">
        <v>46</v>
      </c>
      <c r="O167" s="84"/>
      <c r="P167" s="205">
        <f>O167*H167</f>
        <v>0</v>
      </c>
      <c r="Q167" s="205">
        <v>1.0160100000000001</v>
      </c>
      <c r="R167" s="205">
        <f>Q167*H167</f>
        <v>0.37389168</v>
      </c>
      <c r="S167" s="205">
        <v>0</v>
      </c>
      <c r="T167" s="20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7" t="s">
        <v>157</v>
      </c>
      <c r="AT167" s="207" t="s">
        <v>139</v>
      </c>
      <c r="AU167" s="207" t="s">
        <v>84</v>
      </c>
      <c r="AY167" s="17" t="s">
        <v>138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7" t="s">
        <v>22</v>
      </c>
      <c r="BK167" s="208">
        <f>ROUND(I167*H167,2)</f>
        <v>0</v>
      </c>
      <c r="BL167" s="17" t="s">
        <v>157</v>
      </c>
      <c r="BM167" s="207" t="s">
        <v>902</v>
      </c>
    </row>
    <row r="168" s="2" customFormat="1">
      <c r="A168" s="38"/>
      <c r="B168" s="39"/>
      <c r="C168" s="40"/>
      <c r="D168" s="209" t="s">
        <v>146</v>
      </c>
      <c r="E168" s="40"/>
      <c r="F168" s="210" t="s">
        <v>793</v>
      </c>
      <c r="G168" s="40"/>
      <c r="H168" s="40"/>
      <c r="I168" s="211"/>
      <c r="J168" s="40"/>
      <c r="K168" s="40"/>
      <c r="L168" s="44"/>
      <c r="M168" s="212"/>
      <c r="N168" s="21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146</v>
      </c>
      <c r="AU168" s="17" t="s">
        <v>84</v>
      </c>
    </row>
    <row r="169" s="13" customFormat="1">
      <c r="A169" s="13"/>
      <c r="B169" s="226"/>
      <c r="C169" s="227"/>
      <c r="D169" s="228" t="s">
        <v>194</v>
      </c>
      <c r="E169" s="229" t="s">
        <v>20</v>
      </c>
      <c r="F169" s="230" t="s">
        <v>766</v>
      </c>
      <c r="G169" s="227"/>
      <c r="H169" s="229" t="s">
        <v>20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194</v>
      </c>
      <c r="AU169" s="236" t="s">
        <v>84</v>
      </c>
      <c r="AV169" s="13" t="s">
        <v>22</v>
      </c>
      <c r="AW169" s="13" t="s">
        <v>196</v>
      </c>
      <c r="AX169" s="13" t="s">
        <v>75</v>
      </c>
      <c r="AY169" s="236" t="s">
        <v>138</v>
      </c>
    </row>
    <row r="170" s="14" customFormat="1">
      <c r="A170" s="14"/>
      <c r="B170" s="237"/>
      <c r="C170" s="238"/>
      <c r="D170" s="228" t="s">
        <v>194</v>
      </c>
      <c r="E170" s="239" t="s">
        <v>20</v>
      </c>
      <c r="F170" s="240" t="s">
        <v>903</v>
      </c>
      <c r="G170" s="238"/>
      <c r="H170" s="241">
        <v>0.3680881875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194</v>
      </c>
      <c r="AU170" s="247" t="s">
        <v>84</v>
      </c>
      <c r="AV170" s="14" t="s">
        <v>84</v>
      </c>
      <c r="AW170" s="14" t="s">
        <v>196</v>
      </c>
      <c r="AX170" s="14" t="s">
        <v>22</v>
      </c>
      <c r="AY170" s="247" t="s">
        <v>138</v>
      </c>
    </row>
    <row r="171" s="2" customFormat="1" ht="24.15" customHeight="1">
      <c r="A171" s="38"/>
      <c r="B171" s="39"/>
      <c r="C171" s="196" t="s">
        <v>289</v>
      </c>
      <c r="D171" s="196" t="s">
        <v>139</v>
      </c>
      <c r="E171" s="197" t="s">
        <v>795</v>
      </c>
      <c r="F171" s="198" t="s">
        <v>796</v>
      </c>
      <c r="G171" s="199" t="s">
        <v>186</v>
      </c>
      <c r="H171" s="200">
        <v>110.438</v>
      </c>
      <c r="I171" s="201"/>
      <c r="J171" s="202">
        <f>ROUND(I171*H171,2)</f>
        <v>0</v>
      </c>
      <c r="K171" s="198" t="s">
        <v>143</v>
      </c>
      <c r="L171" s="44"/>
      <c r="M171" s="203" t="s">
        <v>20</v>
      </c>
      <c r="N171" s="204" t="s">
        <v>46</v>
      </c>
      <c r="O171" s="84"/>
      <c r="P171" s="205">
        <f>O171*H171</f>
        <v>0</v>
      </c>
      <c r="Q171" s="205">
        <v>4.0000000000000003E-05</v>
      </c>
      <c r="R171" s="205">
        <f>Q171*H171</f>
        <v>0.0044175200000000003</v>
      </c>
      <c r="S171" s="205">
        <v>0</v>
      </c>
      <c r="T171" s="20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7" t="s">
        <v>157</v>
      </c>
      <c r="AT171" s="207" t="s">
        <v>139</v>
      </c>
      <c r="AU171" s="207" t="s">
        <v>84</v>
      </c>
      <c r="AY171" s="17" t="s">
        <v>138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7" t="s">
        <v>22</v>
      </c>
      <c r="BK171" s="208">
        <f>ROUND(I171*H171,2)</f>
        <v>0</v>
      </c>
      <c r="BL171" s="17" t="s">
        <v>157</v>
      </c>
      <c r="BM171" s="207" t="s">
        <v>904</v>
      </c>
    </row>
    <row r="172" s="2" customFormat="1">
      <c r="A172" s="38"/>
      <c r="B172" s="39"/>
      <c r="C172" s="40"/>
      <c r="D172" s="209" t="s">
        <v>146</v>
      </c>
      <c r="E172" s="40"/>
      <c r="F172" s="210" t="s">
        <v>798</v>
      </c>
      <c r="G172" s="40"/>
      <c r="H172" s="40"/>
      <c r="I172" s="211"/>
      <c r="J172" s="40"/>
      <c r="K172" s="40"/>
      <c r="L172" s="44"/>
      <c r="M172" s="212"/>
      <c r="N172" s="21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146</v>
      </c>
      <c r="AU172" s="17" t="s">
        <v>84</v>
      </c>
    </row>
    <row r="173" s="13" customFormat="1">
      <c r="A173" s="13"/>
      <c r="B173" s="226"/>
      <c r="C173" s="227"/>
      <c r="D173" s="228" t="s">
        <v>194</v>
      </c>
      <c r="E173" s="229" t="s">
        <v>20</v>
      </c>
      <c r="F173" s="230" t="s">
        <v>766</v>
      </c>
      <c r="G173" s="227"/>
      <c r="H173" s="229" t="s">
        <v>20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194</v>
      </c>
      <c r="AU173" s="236" t="s">
        <v>84</v>
      </c>
      <c r="AV173" s="13" t="s">
        <v>22</v>
      </c>
      <c r="AW173" s="13" t="s">
        <v>196</v>
      </c>
      <c r="AX173" s="13" t="s">
        <v>75</v>
      </c>
      <c r="AY173" s="236" t="s">
        <v>138</v>
      </c>
    </row>
    <row r="174" s="14" customFormat="1">
      <c r="A174" s="14"/>
      <c r="B174" s="237"/>
      <c r="C174" s="238"/>
      <c r="D174" s="228" t="s">
        <v>194</v>
      </c>
      <c r="E174" s="239" t="s">
        <v>20</v>
      </c>
      <c r="F174" s="240" t="s">
        <v>885</v>
      </c>
      <c r="G174" s="238"/>
      <c r="H174" s="241">
        <v>110.4375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194</v>
      </c>
      <c r="AU174" s="247" t="s">
        <v>84</v>
      </c>
      <c r="AV174" s="14" t="s">
        <v>84</v>
      </c>
      <c r="AW174" s="14" t="s">
        <v>196</v>
      </c>
      <c r="AX174" s="14" t="s">
        <v>22</v>
      </c>
      <c r="AY174" s="247" t="s">
        <v>138</v>
      </c>
    </row>
    <row r="175" s="2" customFormat="1" ht="37.8" customHeight="1">
      <c r="A175" s="38"/>
      <c r="B175" s="39"/>
      <c r="C175" s="196" t="s">
        <v>294</v>
      </c>
      <c r="D175" s="196" t="s">
        <v>139</v>
      </c>
      <c r="E175" s="197" t="s">
        <v>799</v>
      </c>
      <c r="F175" s="198" t="s">
        <v>800</v>
      </c>
      <c r="G175" s="199" t="s">
        <v>191</v>
      </c>
      <c r="H175" s="200">
        <v>595.32899999999995</v>
      </c>
      <c r="I175" s="201"/>
      <c r="J175" s="202">
        <f>ROUND(I175*H175,2)</f>
        <v>0</v>
      </c>
      <c r="K175" s="198" t="s">
        <v>143</v>
      </c>
      <c r="L175" s="44"/>
      <c r="M175" s="203" t="s">
        <v>20</v>
      </c>
      <c r="N175" s="204" t="s">
        <v>46</v>
      </c>
      <c r="O175" s="84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7" t="s">
        <v>157</v>
      </c>
      <c r="AT175" s="207" t="s">
        <v>139</v>
      </c>
      <c r="AU175" s="207" t="s">
        <v>84</v>
      </c>
      <c r="AY175" s="17" t="s">
        <v>138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7" t="s">
        <v>22</v>
      </c>
      <c r="BK175" s="208">
        <f>ROUND(I175*H175,2)</f>
        <v>0</v>
      </c>
      <c r="BL175" s="17" t="s">
        <v>157</v>
      </c>
      <c r="BM175" s="207" t="s">
        <v>905</v>
      </c>
    </row>
    <row r="176" s="2" customFormat="1">
      <c r="A176" s="38"/>
      <c r="B176" s="39"/>
      <c r="C176" s="40"/>
      <c r="D176" s="209" t="s">
        <v>146</v>
      </c>
      <c r="E176" s="40"/>
      <c r="F176" s="210" t="s">
        <v>802</v>
      </c>
      <c r="G176" s="40"/>
      <c r="H176" s="40"/>
      <c r="I176" s="211"/>
      <c r="J176" s="40"/>
      <c r="K176" s="40"/>
      <c r="L176" s="44"/>
      <c r="M176" s="212"/>
      <c r="N176" s="21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146</v>
      </c>
      <c r="AU176" s="17" t="s">
        <v>84</v>
      </c>
    </row>
    <row r="177" s="14" customFormat="1">
      <c r="A177" s="14"/>
      <c r="B177" s="237"/>
      <c r="C177" s="238"/>
      <c r="D177" s="228" t="s">
        <v>194</v>
      </c>
      <c r="E177" s="239" t="s">
        <v>20</v>
      </c>
      <c r="F177" s="240" t="s">
        <v>906</v>
      </c>
      <c r="G177" s="238"/>
      <c r="H177" s="241">
        <v>595.32890624999993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194</v>
      </c>
      <c r="AU177" s="247" t="s">
        <v>84</v>
      </c>
      <c r="AV177" s="14" t="s">
        <v>84</v>
      </c>
      <c r="AW177" s="14" t="s">
        <v>196</v>
      </c>
      <c r="AX177" s="14" t="s">
        <v>22</v>
      </c>
      <c r="AY177" s="247" t="s">
        <v>138</v>
      </c>
    </row>
    <row r="178" s="2" customFormat="1" ht="44.25" customHeight="1">
      <c r="A178" s="38"/>
      <c r="B178" s="39"/>
      <c r="C178" s="196" t="s">
        <v>299</v>
      </c>
      <c r="D178" s="196" t="s">
        <v>139</v>
      </c>
      <c r="E178" s="197" t="s">
        <v>804</v>
      </c>
      <c r="F178" s="198" t="s">
        <v>805</v>
      </c>
      <c r="G178" s="199" t="s">
        <v>191</v>
      </c>
      <c r="H178" s="200">
        <v>17859.869999999999</v>
      </c>
      <c r="I178" s="201"/>
      <c r="J178" s="202">
        <f>ROUND(I178*H178,2)</f>
        <v>0</v>
      </c>
      <c r="K178" s="198" t="s">
        <v>143</v>
      </c>
      <c r="L178" s="44"/>
      <c r="M178" s="203" t="s">
        <v>20</v>
      </c>
      <c r="N178" s="204" t="s">
        <v>46</v>
      </c>
      <c r="O178" s="84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7" t="s">
        <v>157</v>
      </c>
      <c r="AT178" s="207" t="s">
        <v>139</v>
      </c>
      <c r="AU178" s="207" t="s">
        <v>84</v>
      </c>
      <c r="AY178" s="17" t="s">
        <v>138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7" t="s">
        <v>22</v>
      </c>
      <c r="BK178" s="208">
        <f>ROUND(I178*H178,2)</f>
        <v>0</v>
      </c>
      <c r="BL178" s="17" t="s">
        <v>157</v>
      </c>
      <c r="BM178" s="207" t="s">
        <v>907</v>
      </c>
    </row>
    <row r="179" s="2" customFormat="1">
      <c r="A179" s="38"/>
      <c r="B179" s="39"/>
      <c r="C179" s="40"/>
      <c r="D179" s="209" t="s">
        <v>146</v>
      </c>
      <c r="E179" s="40"/>
      <c r="F179" s="210" t="s">
        <v>807</v>
      </c>
      <c r="G179" s="40"/>
      <c r="H179" s="40"/>
      <c r="I179" s="211"/>
      <c r="J179" s="40"/>
      <c r="K179" s="40"/>
      <c r="L179" s="44"/>
      <c r="M179" s="212"/>
      <c r="N179" s="21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146</v>
      </c>
      <c r="AU179" s="17" t="s">
        <v>84</v>
      </c>
    </row>
    <row r="180" s="14" customFormat="1">
      <c r="A180" s="14"/>
      <c r="B180" s="237"/>
      <c r="C180" s="238"/>
      <c r="D180" s="228" t="s">
        <v>194</v>
      </c>
      <c r="E180" s="239" t="s">
        <v>20</v>
      </c>
      <c r="F180" s="240" t="s">
        <v>908</v>
      </c>
      <c r="G180" s="238"/>
      <c r="H180" s="241">
        <v>17859.869999999999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194</v>
      </c>
      <c r="AU180" s="247" t="s">
        <v>84</v>
      </c>
      <c r="AV180" s="14" t="s">
        <v>84</v>
      </c>
      <c r="AW180" s="14" t="s">
        <v>196</v>
      </c>
      <c r="AX180" s="14" t="s">
        <v>22</v>
      </c>
      <c r="AY180" s="247" t="s">
        <v>138</v>
      </c>
    </row>
    <row r="181" s="2" customFormat="1" ht="37.8" customHeight="1">
      <c r="A181" s="38"/>
      <c r="B181" s="39"/>
      <c r="C181" s="196" t="s">
        <v>7</v>
      </c>
      <c r="D181" s="196" t="s">
        <v>139</v>
      </c>
      <c r="E181" s="197" t="s">
        <v>809</v>
      </c>
      <c r="F181" s="198" t="s">
        <v>810</v>
      </c>
      <c r="G181" s="199" t="s">
        <v>191</v>
      </c>
      <c r="H181" s="200">
        <v>595.32899999999995</v>
      </c>
      <c r="I181" s="201"/>
      <c r="J181" s="202">
        <f>ROUND(I181*H181,2)</f>
        <v>0</v>
      </c>
      <c r="K181" s="198" t="s">
        <v>143</v>
      </c>
      <c r="L181" s="44"/>
      <c r="M181" s="203" t="s">
        <v>20</v>
      </c>
      <c r="N181" s="204" t="s">
        <v>46</v>
      </c>
      <c r="O181" s="84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7" t="s">
        <v>157</v>
      </c>
      <c r="AT181" s="207" t="s">
        <v>139</v>
      </c>
      <c r="AU181" s="207" t="s">
        <v>84</v>
      </c>
      <c r="AY181" s="17" t="s">
        <v>138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7" t="s">
        <v>22</v>
      </c>
      <c r="BK181" s="208">
        <f>ROUND(I181*H181,2)</f>
        <v>0</v>
      </c>
      <c r="BL181" s="17" t="s">
        <v>157</v>
      </c>
      <c r="BM181" s="207" t="s">
        <v>909</v>
      </c>
    </row>
    <row r="182" s="2" customFormat="1">
      <c r="A182" s="38"/>
      <c r="B182" s="39"/>
      <c r="C182" s="40"/>
      <c r="D182" s="209" t="s">
        <v>146</v>
      </c>
      <c r="E182" s="40"/>
      <c r="F182" s="210" t="s">
        <v>812</v>
      </c>
      <c r="G182" s="40"/>
      <c r="H182" s="40"/>
      <c r="I182" s="211"/>
      <c r="J182" s="40"/>
      <c r="K182" s="40"/>
      <c r="L182" s="44"/>
      <c r="M182" s="212"/>
      <c r="N182" s="21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146</v>
      </c>
      <c r="AU182" s="17" t="s">
        <v>84</v>
      </c>
    </row>
    <row r="183" s="11" customFormat="1" ht="22.8" customHeight="1">
      <c r="A183" s="11"/>
      <c r="B183" s="182"/>
      <c r="C183" s="183"/>
      <c r="D183" s="184" t="s">
        <v>74</v>
      </c>
      <c r="E183" s="224" t="s">
        <v>413</v>
      </c>
      <c r="F183" s="224" t="s">
        <v>414</v>
      </c>
      <c r="G183" s="183"/>
      <c r="H183" s="183"/>
      <c r="I183" s="186"/>
      <c r="J183" s="225">
        <f>BK183</f>
        <v>0</v>
      </c>
      <c r="K183" s="183"/>
      <c r="L183" s="188"/>
      <c r="M183" s="189"/>
      <c r="N183" s="190"/>
      <c r="O183" s="190"/>
      <c r="P183" s="191">
        <f>SUM(P184:P185)</f>
        <v>0</v>
      </c>
      <c r="Q183" s="190"/>
      <c r="R183" s="191">
        <f>SUM(R184:R185)</f>
        <v>0</v>
      </c>
      <c r="S183" s="190"/>
      <c r="T183" s="192">
        <f>SUM(T184:T185)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193" t="s">
        <v>22</v>
      </c>
      <c r="AT183" s="194" t="s">
        <v>74</v>
      </c>
      <c r="AU183" s="194" t="s">
        <v>22</v>
      </c>
      <c r="AY183" s="193" t="s">
        <v>138</v>
      </c>
      <c r="BK183" s="195">
        <f>SUM(BK184:BK185)</f>
        <v>0</v>
      </c>
    </row>
    <row r="184" s="2" customFormat="1" ht="55.5" customHeight="1">
      <c r="A184" s="38"/>
      <c r="B184" s="39"/>
      <c r="C184" s="196" t="s">
        <v>308</v>
      </c>
      <c r="D184" s="196" t="s">
        <v>139</v>
      </c>
      <c r="E184" s="197" t="s">
        <v>813</v>
      </c>
      <c r="F184" s="198" t="s">
        <v>814</v>
      </c>
      <c r="G184" s="199" t="s">
        <v>247</v>
      </c>
      <c r="H184" s="200">
        <v>8.9559999999999995</v>
      </c>
      <c r="I184" s="201"/>
      <c r="J184" s="202">
        <f>ROUND(I184*H184,2)</f>
        <v>0</v>
      </c>
      <c r="K184" s="198" t="s">
        <v>143</v>
      </c>
      <c r="L184" s="44"/>
      <c r="M184" s="203" t="s">
        <v>20</v>
      </c>
      <c r="N184" s="204" t="s">
        <v>46</v>
      </c>
      <c r="O184" s="8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7" t="s">
        <v>157</v>
      </c>
      <c r="AT184" s="207" t="s">
        <v>139</v>
      </c>
      <c r="AU184" s="207" t="s">
        <v>84</v>
      </c>
      <c r="AY184" s="17" t="s">
        <v>138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22</v>
      </c>
      <c r="BK184" s="208">
        <f>ROUND(I184*H184,2)</f>
        <v>0</v>
      </c>
      <c r="BL184" s="17" t="s">
        <v>157</v>
      </c>
      <c r="BM184" s="207" t="s">
        <v>910</v>
      </c>
    </row>
    <row r="185" s="2" customFormat="1">
      <c r="A185" s="38"/>
      <c r="B185" s="39"/>
      <c r="C185" s="40"/>
      <c r="D185" s="209" t="s">
        <v>146</v>
      </c>
      <c r="E185" s="40"/>
      <c r="F185" s="210" t="s">
        <v>816</v>
      </c>
      <c r="G185" s="40"/>
      <c r="H185" s="40"/>
      <c r="I185" s="211"/>
      <c r="J185" s="40"/>
      <c r="K185" s="40"/>
      <c r="L185" s="44"/>
      <c r="M185" s="212"/>
      <c r="N185" s="21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146</v>
      </c>
      <c r="AU185" s="17" t="s">
        <v>84</v>
      </c>
    </row>
    <row r="186" s="11" customFormat="1" ht="25.92" customHeight="1">
      <c r="A186" s="11"/>
      <c r="B186" s="182"/>
      <c r="C186" s="183"/>
      <c r="D186" s="184" t="s">
        <v>74</v>
      </c>
      <c r="E186" s="185" t="s">
        <v>707</v>
      </c>
      <c r="F186" s="185" t="s">
        <v>708</v>
      </c>
      <c r="G186" s="183"/>
      <c r="H186" s="183"/>
      <c r="I186" s="186"/>
      <c r="J186" s="187">
        <f>BK186</f>
        <v>0</v>
      </c>
      <c r="K186" s="183"/>
      <c r="L186" s="188"/>
      <c r="M186" s="189"/>
      <c r="N186" s="190"/>
      <c r="O186" s="190"/>
      <c r="P186" s="191">
        <f>P187+P192+P207+P211</f>
        <v>0</v>
      </c>
      <c r="Q186" s="190"/>
      <c r="R186" s="191">
        <f>R187+R192+R207+R211</f>
        <v>0.18758570000000002</v>
      </c>
      <c r="S186" s="190"/>
      <c r="T186" s="192">
        <f>T187+T192+T207+T211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193" t="s">
        <v>84</v>
      </c>
      <c r="AT186" s="194" t="s">
        <v>74</v>
      </c>
      <c r="AU186" s="194" t="s">
        <v>75</v>
      </c>
      <c r="AY186" s="193" t="s">
        <v>138</v>
      </c>
      <c r="BK186" s="195">
        <f>BK187+BK192+BK207+BK211</f>
        <v>0</v>
      </c>
    </row>
    <row r="187" s="11" customFormat="1" ht="22.8" customHeight="1">
      <c r="A187" s="11"/>
      <c r="B187" s="182"/>
      <c r="C187" s="183"/>
      <c r="D187" s="184" t="s">
        <v>74</v>
      </c>
      <c r="E187" s="224" t="s">
        <v>817</v>
      </c>
      <c r="F187" s="224" t="s">
        <v>818</v>
      </c>
      <c r="G187" s="183"/>
      <c r="H187" s="183"/>
      <c r="I187" s="186"/>
      <c r="J187" s="225">
        <f>BK187</f>
        <v>0</v>
      </c>
      <c r="K187" s="183"/>
      <c r="L187" s="188"/>
      <c r="M187" s="189"/>
      <c r="N187" s="190"/>
      <c r="O187" s="190"/>
      <c r="P187" s="191">
        <f>SUM(P188:P191)</f>
        <v>0</v>
      </c>
      <c r="Q187" s="190"/>
      <c r="R187" s="191">
        <f>SUM(R188:R191)</f>
        <v>0.0030000000000000001</v>
      </c>
      <c r="S187" s="190"/>
      <c r="T187" s="192">
        <f>SUM(T188:T191)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93" t="s">
        <v>84</v>
      </c>
      <c r="AT187" s="194" t="s">
        <v>74</v>
      </c>
      <c r="AU187" s="194" t="s">
        <v>22</v>
      </c>
      <c r="AY187" s="193" t="s">
        <v>138</v>
      </c>
      <c r="BK187" s="195">
        <f>SUM(BK188:BK191)</f>
        <v>0</v>
      </c>
    </row>
    <row r="188" s="2" customFormat="1" ht="24.15" customHeight="1">
      <c r="A188" s="38"/>
      <c r="B188" s="39"/>
      <c r="C188" s="196" t="s">
        <v>313</v>
      </c>
      <c r="D188" s="196" t="s">
        <v>139</v>
      </c>
      <c r="E188" s="197" t="s">
        <v>819</v>
      </c>
      <c r="F188" s="198" t="s">
        <v>820</v>
      </c>
      <c r="G188" s="199" t="s">
        <v>177</v>
      </c>
      <c r="H188" s="200">
        <v>2</v>
      </c>
      <c r="I188" s="201"/>
      <c r="J188" s="202">
        <f>ROUND(I188*H188,2)</f>
        <v>0</v>
      </c>
      <c r="K188" s="198" t="s">
        <v>143</v>
      </c>
      <c r="L188" s="44"/>
      <c r="M188" s="203" t="s">
        <v>20</v>
      </c>
      <c r="N188" s="204" t="s">
        <v>46</v>
      </c>
      <c r="O188" s="84"/>
      <c r="P188" s="205">
        <f>O188*H188</f>
        <v>0</v>
      </c>
      <c r="Q188" s="205">
        <v>0.0015</v>
      </c>
      <c r="R188" s="205">
        <f>Q188*H188</f>
        <v>0.0030000000000000001</v>
      </c>
      <c r="S188" s="205">
        <v>0</v>
      </c>
      <c r="T188" s="20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7" t="s">
        <v>274</v>
      </c>
      <c r="AT188" s="207" t="s">
        <v>139</v>
      </c>
      <c r="AU188" s="207" t="s">
        <v>84</v>
      </c>
      <c r="AY188" s="17" t="s">
        <v>138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7" t="s">
        <v>22</v>
      </c>
      <c r="BK188" s="208">
        <f>ROUND(I188*H188,2)</f>
        <v>0</v>
      </c>
      <c r="BL188" s="17" t="s">
        <v>274</v>
      </c>
      <c r="BM188" s="207" t="s">
        <v>911</v>
      </c>
    </row>
    <row r="189" s="2" customFormat="1">
      <c r="A189" s="38"/>
      <c r="B189" s="39"/>
      <c r="C189" s="40"/>
      <c r="D189" s="209" t="s">
        <v>146</v>
      </c>
      <c r="E189" s="40"/>
      <c r="F189" s="210" t="s">
        <v>822</v>
      </c>
      <c r="G189" s="40"/>
      <c r="H189" s="40"/>
      <c r="I189" s="211"/>
      <c r="J189" s="40"/>
      <c r="K189" s="40"/>
      <c r="L189" s="44"/>
      <c r="M189" s="212"/>
      <c r="N189" s="21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146</v>
      </c>
      <c r="AU189" s="17" t="s">
        <v>84</v>
      </c>
    </row>
    <row r="190" s="2" customFormat="1" ht="44.25" customHeight="1">
      <c r="A190" s="38"/>
      <c r="B190" s="39"/>
      <c r="C190" s="196" t="s">
        <v>318</v>
      </c>
      <c r="D190" s="196" t="s">
        <v>139</v>
      </c>
      <c r="E190" s="197" t="s">
        <v>823</v>
      </c>
      <c r="F190" s="198" t="s">
        <v>824</v>
      </c>
      <c r="G190" s="199" t="s">
        <v>720</v>
      </c>
      <c r="H190" s="269"/>
      <c r="I190" s="201"/>
      <c r="J190" s="202">
        <f>ROUND(I190*H190,2)</f>
        <v>0</v>
      </c>
      <c r="K190" s="198" t="s">
        <v>143</v>
      </c>
      <c r="L190" s="44"/>
      <c r="M190" s="203" t="s">
        <v>20</v>
      </c>
      <c r="N190" s="204" t="s">
        <v>46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274</v>
      </c>
      <c r="AT190" s="207" t="s">
        <v>139</v>
      </c>
      <c r="AU190" s="207" t="s">
        <v>84</v>
      </c>
      <c r="AY190" s="17" t="s">
        <v>138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22</v>
      </c>
      <c r="BK190" s="208">
        <f>ROUND(I190*H190,2)</f>
        <v>0</v>
      </c>
      <c r="BL190" s="17" t="s">
        <v>274</v>
      </c>
      <c r="BM190" s="207" t="s">
        <v>912</v>
      </c>
    </row>
    <row r="191" s="2" customFormat="1">
      <c r="A191" s="38"/>
      <c r="B191" s="39"/>
      <c r="C191" s="40"/>
      <c r="D191" s="209" t="s">
        <v>146</v>
      </c>
      <c r="E191" s="40"/>
      <c r="F191" s="210" t="s">
        <v>826</v>
      </c>
      <c r="G191" s="40"/>
      <c r="H191" s="40"/>
      <c r="I191" s="211"/>
      <c r="J191" s="40"/>
      <c r="K191" s="40"/>
      <c r="L191" s="44"/>
      <c r="M191" s="212"/>
      <c r="N191" s="21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146</v>
      </c>
      <c r="AU191" s="17" t="s">
        <v>84</v>
      </c>
    </row>
    <row r="192" s="11" customFormat="1" ht="22.8" customHeight="1">
      <c r="A192" s="11"/>
      <c r="B192" s="182"/>
      <c r="C192" s="183"/>
      <c r="D192" s="184" t="s">
        <v>74</v>
      </c>
      <c r="E192" s="224" t="s">
        <v>827</v>
      </c>
      <c r="F192" s="224" t="s">
        <v>828</v>
      </c>
      <c r="G192" s="183"/>
      <c r="H192" s="183"/>
      <c r="I192" s="186"/>
      <c r="J192" s="225">
        <f>BK192</f>
        <v>0</v>
      </c>
      <c r="K192" s="183"/>
      <c r="L192" s="188"/>
      <c r="M192" s="189"/>
      <c r="N192" s="190"/>
      <c r="O192" s="190"/>
      <c r="P192" s="191">
        <f>SUM(P193:P206)</f>
        <v>0</v>
      </c>
      <c r="Q192" s="190"/>
      <c r="R192" s="191">
        <f>SUM(R193:R206)</f>
        <v>0.18458570000000002</v>
      </c>
      <c r="S192" s="190"/>
      <c r="T192" s="192">
        <f>SUM(T193:T206)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193" t="s">
        <v>84</v>
      </c>
      <c r="AT192" s="194" t="s">
        <v>74</v>
      </c>
      <c r="AU192" s="194" t="s">
        <v>22</v>
      </c>
      <c r="AY192" s="193" t="s">
        <v>138</v>
      </c>
      <c r="BK192" s="195">
        <f>SUM(BK193:BK206)</f>
        <v>0</v>
      </c>
    </row>
    <row r="193" s="2" customFormat="1" ht="33" customHeight="1">
      <c r="A193" s="38"/>
      <c r="B193" s="39"/>
      <c r="C193" s="196" t="s">
        <v>323</v>
      </c>
      <c r="D193" s="196" t="s">
        <v>139</v>
      </c>
      <c r="E193" s="197" t="s">
        <v>829</v>
      </c>
      <c r="F193" s="198" t="s">
        <v>830</v>
      </c>
      <c r="G193" s="199" t="s">
        <v>348</v>
      </c>
      <c r="H193" s="200">
        <v>32.609999999999999</v>
      </c>
      <c r="I193" s="201"/>
      <c r="J193" s="202">
        <f>ROUND(I193*H193,2)</f>
        <v>0</v>
      </c>
      <c r="K193" s="198" t="s">
        <v>143</v>
      </c>
      <c r="L193" s="44"/>
      <c r="M193" s="203" t="s">
        <v>20</v>
      </c>
      <c r="N193" s="204" t="s">
        <v>46</v>
      </c>
      <c r="O193" s="84"/>
      <c r="P193" s="205">
        <f>O193*H193</f>
        <v>0</v>
      </c>
      <c r="Q193" s="205">
        <v>0.0028700000000000002</v>
      </c>
      <c r="R193" s="205">
        <f>Q193*H193</f>
        <v>0.093590699999999999</v>
      </c>
      <c r="S193" s="205">
        <v>0</v>
      </c>
      <c r="T193" s="20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7" t="s">
        <v>274</v>
      </c>
      <c r="AT193" s="207" t="s">
        <v>139</v>
      </c>
      <c r="AU193" s="207" t="s">
        <v>84</v>
      </c>
      <c r="AY193" s="17" t="s">
        <v>138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7" t="s">
        <v>22</v>
      </c>
      <c r="BK193" s="208">
        <f>ROUND(I193*H193,2)</f>
        <v>0</v>
      </c>
      <c r="BL193" s="17" t="s">
        <v>274</v>
      </c>
      <c r="BM193" s="207" t="s">
        <v>913</v>
      </c>
    </row>
    <row r="194" s="2" customFormat="1">
      <c r="A194" s="38"/>
      <c r="B194" s="39"/>
      <c r="C194" s="40"/>
      <c r="D194" s="209" t="s">
        <v>146</v>
      </c>
      <c r="E194" s="40"/>
      <c r="F194" s="210" t="s">
        <v>832</v>
      </c>
      <c r="G194" s="40"/>
      <c r="H194" s="40"/>
      <c r="I194" s="211"/>
      <c r="J194" s="40"/>
      <c r="K194" s="40"/>
      <c r="L194" s="44"/>
      <c r="M194" s="212"/>
      <c r="N194" s="21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146</v>
      </c>
      <c r="AU194" s="17" t="s">
        <v>84</v>
      </c>
    </row>
    <row r="195" s="14" customFormat="1">
      <c r="A195" s="14"/>
      <c r="B195" s="237"/>
      <c r="C195" s="238"/>
      <c r="D195" s="228" t="s">
        <v>194</v>
      </c>
      <c r="E195" s="239" t="s">
        <v>20</v>
      </c>
      <c r="F195" s="240" t="s">
        <v>914</v>
      </c>
      <c r="G195" s="238"/>
      <c r="H195" s="241">
        <v>32.609999999999999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194</v>
      </c>
      <c r="AU195" s="247" t="s">
        <v>84</v>
      </c>
      <c r="AV195" s="14" t="s">
        <v>84</v>
      </c>
      <c r="AW195" s="14" t="s">
        <v>196</v>
      </c>
      <c r="AX195" s="14" t="s">
        <v>22</v>
      </c>
      <c r="AY195" s="247" t="s">
        <v>138</v>
      </c>
    </row>
    <row r="196" s="2" customFormat="1" ht="37.8" customHeight="1">
      <c r="A196" s="38"/>
      <c r="B196" s="39"/>
      <c r="C196" s="196" t="s">
        <v>325</v>
      </c>
      <c r="D196" s="196" t="s">
        <v>139</v>
      </c>
      <c r="E196" s="197" t="s">
        <v>834</v>
      </c>
      <c r="F196" s="198" t="s">
        <v>835</v>
      </c>
      <c r="G196" s="199" t="s">
        <v>348</v>
      </c>
      <c r="H196" s="200">
        <v>14.25</v>
      </c>
      <c r="I196" s="201"/>
      <c r="J196" s="202">
        <f>ROUND(I196*H196,2)</f>
        <v>0</v>
      </c>
      <c r="K196" s="198" t="s">
        <v>143</v>
      </c>
      <c r="L196" s="44"/>
      <c r="M196" s="203" t="s">
        <v>20</v>
      </c>
      <c r="N196" s="204" t="s">
        <v>46</v>
      </c>
      <c r="O196" s="84"/>
      <c r="P196" s="205">
        <f>O196*H196</f>
        <v>0</v>
      </c>
      <c r="Q196" s="205">
        <v>0.00297</v>
      </c>
      <c r="R196" s="205">
        <f>Q196*H196</f>
        <v>0.042322499999999999</v>
      </c>
      <c r="S196" s="205">
        <v>0</v>
      </c>
      <c r="T196" s="20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7" t="s">
        <v>274</v>
      </c>
      <c r="AT196" s="207" t="s">
        <v>139</v>
      </c>
      <c r="AU196" s="207" t="s">
        <v>84</v>
      </c>
      <c r="AY196" s="17" t="s">
        <v>138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7" t="s">
        <v>22</v>
      </c>
      <c r="BK196" s="208">
        <f>ROUND(I196*H196,2)</f>
        <v>0</v>
      </c>
      <c r="BL196" s="17" t="s">
        <v>274</v>
      </c>
      <c r="BM196" s="207" t="s">
        <v>915</v>
      </c>
    </row>
    <row r="197" s="2" customFormat="1">
      <c r="A197" s="38"/>
      <c r="B197" s="39"/>
      <c r="C197" s="40"/>
      <c r="D197" s="209" t="s">
        <v>146</v>
      </c>
      <c r="E197" s="40"/>
      <c r="F197" s="210" t="s">
        <v>837</v>
      </c>
      <c r="G197" s="40"/>
      <c r="H197" s="40"/>
      <c r="I197" s="211"/>
      <c r="J197" s="40"/>
      <c r="K197" s="40"/>
      <c r="L197" s="44"/>
      <c r="M197" s="212"/>
      <c r="N197" s="21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146</v>
      </c>
      <c r="AU197" s="17" t="s">
        <v>84</v>
      </c>
    </row>
    <row r="198" s="2" customFormat="1" ht="33" customHeight="1">
      <c r="A198" s="38"/>
      <c r="B198" s="39"/>
      <c r="C198" s="196" t="s">
        <v>332</v>
      </c>
      <c r="D198" s="196" t="s">
        <v>139</v>
      </c>
      <c r="E198" s="197" t="s">
        <v>838</v>
      </c>
      <c r="F198" s="198" t="s">
        <v>839</v>
      </c>
      <c r="G198" s="199" t="s">
        <v>348</v>
      </c>
      <c r="H198" s="200">
        <v>14.25</v>
      </c>
      <c r="I198" s="201"/>
      <c r="J198" s="202">
        <f>ROUND(I198*H198,2)</f>
        <v>0</v>
      </c>
      <c r="K198" s="198" t="s">
        <v>143</v>
      </c>
      <c r="L198" s="44"/>
      <c r="M198" s="203" t="s">
        <v>20</v>
      </c>
      <c r="N198" s="204" t="s">
        <v>46</v>
      </c>
      <c r="O198" s="84"/>
      <c r="P198" s="205">
        <f>O198*H198</f>
        <v>0</v>
      </c>
      <c r="Q198" s="205">
        <v>0.0016900000000000001</v>
      </c>
      <c r="R198" s="205">
        <f>Q198*H198</f>
        <v>0.0240825</v>
      </c>
      <c r="S198" s="205">
        <v>0</v>
      </c>
      <c r="T198" s="20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7" t="s">
        <v>274</v>
      </c>
      <c r="AT198" s="207" t="s">
        <v>139</v>
      </c>
      <c r="AU198" s="207" t="s">
        <v>84</v>
      </c>
      <c r="AY198" s="17" t="s">
        <v>138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7" t="s">
        <v>22</v>
      </c>
      <c r="BK198" s="208">
        <f>ROUND(I198*H198,2)</f>
        <v>0</v>
      </c>
      <c r="BL198" s="17" t="s">
        <v>274</v>
      </c>
      <c r="BM198" s="207" t="s">
        <v>916</v>
      </c>
    </row>
    <row r="199" s="2" customFormat="1">
      <c r="A199" s="38"/>
      <c r="B199" s="39"/>
      <c r="C199" s="40"/>
      <c r="D199" s="209" t="s">
        <v>146</v>
      </c>
      <c r="E199" s="40"/>
      <c r="F199" s="210" t="s">
        <v>841</v>
      </c>
      <c r="G199" s="40"/>
      <c r="H199" s="40"/>
      <c r="I199" s="211"/>
      <c r="J199" s="40"/>
      <c r="K199" s="40"/>
      <c r="L199" s="44"/>
      <c r="M199" s="212"/>
      <c r="N199" s="21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146</v>
      </c>
      <c r="AU199" s="17" t="s">
        <v>84</v>
      </c>
    </row>
    <row r="200" s="2" customFormat="1" ht="44.25" customHeight="1">
      <c r="A200" s="38"/>
      <c r="B200" s="39"/>
      <c r="C200" s="196" t="s">
        <v>339</v>
      </c>
      <c r="D200" s="196" t="s">
        <v>139</v>
      </c>
      <c r="E200" s="197" t="s">
        <v>842</v>
      </c>
      <c r="F200" s="198" t="s">
        <v>843</v>
      </c>
      <c r="G200" s="199" t="s">
        <v>177</v>
      </c>
      <c r="H200" s="200">
        <v>2</v>
      </c>
      <c r="I200" s="201"/>
      <c r="J200" s="202">
        <f>ROUND(I200*H200,2)</f>
        <v>0</v>
      </c>
      <c r="K200" s="198" t="s">
        <v>143</v>
      </c>
      <c r="L200" s="44"/>
      <c r="M200" s="203" t="s">
        <v>20</v>
      </c>
      <c r="N200" s="204" t="s">
        <v>46</v>
      </c>
      <c r="O200" s="84"/>
      <c r="P200" s="205">
        <f>O200*H200</f>
        <v>0</v>
      </c>
      <c r="Q200" s="205">
        <v>0.00036000000000000002</v>
      </c>
      <c r="R200" s="205">
        <f>Q200*H200</f>
        <v>0.00072000000000000005</v>
      </c>
      <c r="S200" s="205">
        <v>0</v>
      </c>
      <c r="T200" s="20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7" t="s">
        <v>274</v>
      </c>
      <c r="AT200" s="207" t="s">
        <v>139</v>
      </c>
      <c r="AU200" s="207" t="s">
        <v>84</v>
      </c>
      <c r="AY200" s="17" t="s">
        <v>138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22</v>
      </c>
      <c r="BK200" s="208">
        <f>ROUND(I200*H200,2)</f>
        <v>0</v>
      </c>
      <c r="BL200" s="17" t="s">
        <v>274</v>
      </c>
      <c r="BM200" s="207" t="s">
        <v>917</v>
      </c>
    </row>
    <row r="201" s="2" customFormat="1">
      <c r="A201" s="38"/>
      <c r="B201" s="39"/>
      <c r="C201" s="40"/>
      <c r="D201" s="209" t="s">
        <v>146</v>
      </c>
      <c r="E201" s="40"/>
      <c r="F201" s="210" t="s">
        <v>845</v>
      </c>
      <c r="G201" s="40"/>
      <c r="H201" s="40"/>
      <c r="I201" s="211"/>
      <c r="J201" s="40"/>
      <c r="K201" s="40"/>
      <c r="L201" s="44"/>
      <c r="M201" s="212"/>
      <c r="N201" s="21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146</v>
      </c>
      <c r="AU201" s="17" t="s">
        <v>84</v>
      </c>
    </row>
    <row r="202" s="2" customFormat="1" ht="37.8" customHeight="1">
      <c r="A202" s="38"/>
      <c r="B202" s="39"/>
      <c r="C202" s="196" t="s">
        <v>345</v>
      </c>
      <c r="D202" s="196" t="s">
        <v>139</v>
      </c>
      <c r="E202" s="197" t="s">
        <v>846</v>
      </c>
      <c r="F202" s="198" t="s">
        <v>847</v>
      </c>
      <c r="G202" s="199" t="s">
        <v>348</v>
      </c>
      <c r="H202" s="200">
        <v>11</v>
      </c>
      <c r="I202" s="201"/>
      <c r="J202" s="202">
        <f>ROUND(I202*H202,2)</f>
        <v>0</v>
      </c>
      <c r="K202" s="198" t="s">
        <v>143</v>
      </c>
      <c r="L202" s="44"/>
      <c r="M202" s="203" t="s">
        <v>20</v>
      </c>
      <c r="N202" s="204" t="s">
        <v>46</v>
      </c>
      <c r="O202" s="84"/>
      <c r="P202" s="205">
        <f>O202*H202</f>
        <v>0</v>
      </c>
      <c r="Q202" s="205">
        <v>0.0021700000000000001</v>
      </c>
      <c r="R202" s="205">
        <f>Q202*H202</f>
        <v>0.023870000000000002</v>
      </c>
      <c r="S202" s="205">
        <v>0</v>
      </c>
      <c r="T202" s="20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7" t="s">
        <v>274</v>
      </c>
      <c r="AT202" s="207" t="s">
        <v>139</v>
      </c>
      <c r="AU202" s="207" t="s">
        <v>84</v>
      </c>
      <c r="AY202" s="17" t="s">
        <v>138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7" t="s">
        <v>22</v>
      </c>
      <c r="BK202" s="208">
        <f>ROUND(I202*H202,2)</f>
        <v>0</v>
      </c>
      <c r="BL202" s="17" t="s">
        <v>274</v>
      </c>
      <c r="BM202" s="207" t="s">
        <v>918</v>
      </c>
    </row>
    <row r="203" s="2" customFormat="1">
      <c r="A203" s="38"/>
      <c r="B203" s="39"/>
      <c r="C203" s="40"/>
      <c r="D203" s="209" t="s">
        <v>146</v>
      </c>
      <c r="E203" s="40"/>
      <c r="F203" s="210" t="s">
        <v>849</v>
      </c>
      <c r="G203" s="40"/>
      <c r="H203" s="40"/>
      <c r="I203" s="211"/>
      <c r="J203" s="40"/>
      <c r="K203" s="40"/>
      <c r="L203" s="44"/>
      <c r="M203" s="212"/>
      <c r="N203" s="21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146</v>
      </c>
      <c r="AU203" s="17" t="s">
        <v>84</v>
      </c>
    </row>
    <row r="204" s="14" customFormat="1">
      <c r="A204" s="14"/>
      <c r="B204" s="237"/>
      <c r="C204" s="238"/>
      <c r="D204" s="228" t="s">
        <v>194</v>
      </c>
      <c r="E204" s="239" t="s">
        <v>20</v>
      </c>
      <c r="F204" s="240" t="s">
        <v>850</v>
      </c>
      <c r="G204" s="238"/>
      <c r="H204" s="241">
        <v>11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194</v>
      </c>
      <c r="AU204" s="247" t="s">
        <v>84</v>
      </c>
      <c r="AV204" s="14" t="s">
        <v>84</v>
      </c>
      <c r="AW204" s="14" t="s">
        <v>196</v>
      </c>
      <c r="AX204" s="14" t="s">
        <v>22</v>
      </c>
      <c r="AY204" s="247" t="s">
        <v>138</v>
      </c>
    </row>
    <row r="205" s="2" customFormat="1" ht="44.25" customHeight="1">
      <c r="A205" s="38"/>
      <c r="B205" s="39"/>
      <c r="C205" s="196" t="s">
        <v>353</v>
      </c>
      <c r="D205" s="196" t="s">
        <v>139</v>
      </c>
      <c r="E205" s="197" t="s">
        <v>851</v>
      </c>
      <c r="F205" s="198" t="s">
        <v>852</v>
      </c>
      <c r="G205" s="199" t="s">
        <v>720</v>
      </c>
      <c r="H205" s="269"/>
      <c r="I205" s="201"/>
      <c r="J205" s="202">
        <f>ROUND(I205*H205,2)</f>
        <v>0</v>
      </c>
      <c r="K205" s="198" t="s">
        <v>143</v>
      </c>
      <c r="L205" s="44"/>
      <c r="M205" s="203" t="s">
        <v>20</v>
      </c>
      <c r="N205" s="204" t="s">
        <v>46</v>
      </c>
      <c r="O205" s="84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7" t="s">
        <v>274</v>
      </c>
      <c r="AT205" s="207" t="s">
        <v>139</v>
      </c>
      <c r="AU205" s="207" t="s">
        <v>84</v>
      </c>
      <c r="AY205" s="17" t="s">
        <v>138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7" t="s">
        <v>22</v>
      </c>
      <c r="BK205" s="208">
        <f>ROUND(I205*H205,2)</f>
        <v>0</v>
      </c>
      <c r="BL205" s="17" t="s">
        <v>274</v>
      </c>
      <c r="BM205" s="207" t="s">
        <v>919</v>
      </c>
    </row>
    <row r="206" s="2" customFormat="1">
      <c r="A206" s="38"/>
      <c r="B206" s="39"/>
      <c r="C206" s="40"/>
      <c r="D206" s="209" t="s">
        <v>146</v>
      </c>
      <c r="E206" s="40"/>
      <c r="F206" s="210" t="s">
        <v>854</v>
      </c>
      <c r="G206" s="40"/>
      <c r="H206" s="40"/>
      <c r="I206" s="211"/>
      <c r="J206" s="40"/>
      <c r="K206" s="40"/>
      <c r="L206" s="44"/>
      <c r="M206" s="212"/>
      <c r="N206" s="21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146</v>
      </c>
      <c r="AU206" s="17" t="s">
        <v>84</v>
      </c>
    </row>
    <row r="207" s="11" customFormat="1" ht="22.8" customHeight="1">
      <c r="A207" s="11"/>
      <c r="B207" s="182"/>
      <c r="C207" s="183"/>
      <c r="D207" s="184" t="s">
        <v>74</v>
      </c>
      <c r="E207" s="224" t="s">
        <v>855</v>
      </c>
      <c r="F207" s="224" t="s">
        <v>856</v>
      </c>
      <c r="G207" s="183"/>
      <c r="H207" s="183"/>
      <c r="I207" s="186"/>
      <c r="J207" s="225">
        <f>BK207</f>
        <v>0</v>
      </c>
      <c r="K207" s="183"/>
      <c r="L207" s="188"/>
      <c r="M207" s="189"/>
      <c r="N207" s="190"/>
      <c r="O207" s="190"/>
      <c r="P207" s="191">
        <f>SUM(P208:P210)</f>
        <v>0</v>
      </c>
      <c r="Q207" s="190"/>
      <c r="R207" s="191">
        <f>SUM(R208:R210)</f>
        <v>0</v>
      </c>
      <c r="S207" s="190"/>
      <c r="T207" s="192">
        <f>SUM(T208:T210)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93" t="s">
        <v>84</v>
      </c>
      <c r="AT207" s="194" t="s">
        <v>74</v>
      </c>
      <c r="AU207" s="194" t="s">
        <v>22</v>
      </c>
      <c r="AY207" s="193" t="s">
        <v>138</v>
      </c>
      <c r="BK207" s="195">
        <f>SUM(BK208:BK210)</f>
        <v>0</v>
      </c>
    </row>
    <row r="208" s="2" customFormat="1" ht="24.15" customHeight="1">
      <c r="A208" s="38"/>
      <c r="B208" s="39"/>
      <c r="C208" s="196" t="s">
        <v>358</v>
      </c>
      <c r="D208" s="196" t="s">
        <v>139</v>
      </c>
      <c r="E208" s="197" t="s">
        <v>857</v>
      </c>
      <c r="F208" s="198" t="s">
        <v>920</v>
      </c>
      <c r="G208" s="199" t="s">
        <v>142</v>
      </c>
      <c r="H208" s="200">
        <v>1</v>
      </c>
      <c r="I208" s="201"/>
      <c r="J208" s="202">
        <f>ROUND(I208*H208,2)</f>
        <v>0</v>
      </c>
      <c r="K208" s="198" t="s">
        <v>20</v>
      </c>
      <c r="L208" s="44"/>
      <c r="M208" s="203" t="s">
        <v>20</v>
      </c>
      <c r="N208" s="204" t="s">
        <v>46</v>
      </c>
      <c r="O208" s="84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7" t="s">
        <v>274</v>
      </c>
      <c r="AT208" s="207" t="s">
        <v>139</v>
      </c>
      <c r="AU208" s="207" t="s">
        <v>84</v>
      </c>
      <c r="AY208" s="17" t="s">
        <v>138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7" t="s">
        <v>22</v>
      </c>
      <c r="BK208" s="208">
        <f>ROUND(I208*H208,2)</f>
        <v>0</v>
      </c>
      <c r="BL208" s="17" t="s">
        <v>274</v>
      </c>
      <c r="BM208" s="207" t="s">
        <v>921</v>
      </c>
    </row>
    <row r="209" s="2" customFormat="1" ht="44.25" customHeight="1">
      <c r="A209" s="38"/>
      <c r="B209" s="39"/>
      <c r="C209" s="196" t="s">
        <v>363</v>
      </c>
      <c r="D209" s="196" t="s">
        <v>139</v>
      </c>
      <c r="E209" s="197" t="s">
        <v>860</v>
      </c>
      <c r="F209" s="198" t="s">
        <v>861</v>
      </c>
      <c r="G209" s="199" t="s">
        <v>720</v>
      </c>
      <c r="H209" s="269"/>
      <c r="I209" s="201"/>
      <c r="J209" s="202">
        <f>ROUND(I209*H209,2)</f>
        <v>0</v>
      </c>
      <c r="K209" s="198" t="s">
        <v>143</v>
      </c>
      <c r="L209" s="44"/>
      <c r="M209" s="203" t="s">
        <v>20</v>
      </c>
      <c r="N209" s="204" t="s">
        <v>46</v>
      </c>
      <c r="O209" s="84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7" t="s">
        <v>274</v>
      </c>
      <c r="AT209" s="207" t="s">
        <v>139</v>
      </c>
      <c r="AU209" s="207" t="s">
        <v>84</v>
      </c>
      <c r="AY209" s="17" t="s">
        <v>138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7" t="s">
        <v>22</v>
      </c>
      <c r="BK209" s="208">
        <f>ROUND(I209*H209,2)</f>
        <v>0</v>
      </c>
      <c r="BL209" s="17" t="s">
        <v>274</v>
      </c>
      <c r="BM209" s="207" t="s">
        <v>922</v>
      </c>
    </row>
    <row r="210" s="2" customFormat="1">
      <c r="A210" s="38"/>
      <c r="B210" s="39"/>
      <c r="C210" s="40"/>
      <c r="D210" s="209" t="s">
        <v>146</v>
      </c>
      <c r="E210" s="40"/>
      <c r="F210" s="210" t="s">
        <v>863</v>
      </c>
      <c r="G210" s="40"/>
      <c r="H210" s="40"/>
      <c r="I210" s="211"/>
      <c r="J210" s="40"/>
      <c r="K210" s="40"/>
      <c r="L210" s="44"/>
      <c r="M210" s="212"/>
      <c r="N210" s="213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146</v>
      </c>
      <c r="AU210" s="17" t="s">
        <v>84</v>
      </c>
    </row>
    <row r="211" s="11" customFormat="1" ht="22.8" customHeight="1">
      <c r="A211" s="11"/>
      <c r="B211" s="182"/>
      <c r="C211" s="183"/>
      <c r="D211" s="184" t="s">
        <v>74</v>
      </c>
      <c r="E211" s="224" t="s">
        <v>864</v>
      </c>
      <c r="F211" s="224" t="s">
        <v>865</v>
      </c>
      <c r="G211" s="183"/>
      <c r="H211" s="183"/>
      <c r="I211" s="186"/>
      <c r="J211" s="225">
        <f>BK211</f>
        <v>0</v>
      </c>
      <c r="K211" s="183"/>
      <c r="L211" s="188"/>
      <c r="M211" s="189"/>
      <c r="N211" s="190"/>
      <c r="O211" s="190"/>
      <c r="P211" s="191">
        <f>P212</f>
        <v>0</v>
      </c>
      <c r="Q211" s="190"/>
      <c r="R211" s="191">
        <f>R212</f>
        <v>0</v>
      </c>
      <c r="S211" s="190"/>
      <c r="T211" s="192">
        <f>T212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193" t="s">
        <v>84</v>
      </c>
      <c r="AT211" s="194" t="s">
        <v>74</v>
      </c>
      <c r="AU211" s="194" t="s">
        <v>22</v>
      </c>
      <c r="AY211" s="193" t="s">
        <v>138</v>
      </c>
      <c r="BK211" s="195">
        <f>BK212</f>
        <v>0</v>
      </c>
    </row>
    <row r="212" s="2" customFormat="1" ht="16.5" customHeight="1">
      <c r="A212" s="38"/>
      <c r="B212" s="39"/>
      <c r="C212" s="196" t="s">
        <v>368</v>
      </c>
      <c r="D212" s="196" t="s">
        <v>139</v>
      </c>
      <c r="E212" s="197" t="s">
        <v>866</v>
      </c>
      <c r="F212" s="198" t="s">
        <v>867</v>
      </c>
      <c r="G212" s="199" t="s">
        <v>142</v>
      </c>
      <c r="H212" s="200">
        <v>1</v>
      </c>
      <c r="I212" s="201"/>
      <c r="J212" s="202">
        <f>ROUND(I212*H212,2)</f>
        <v>0</v>
      </c>
      <c r="K212" s="198" t="s">
        <v>20</v>
      </c>
      <c r="L212" s="44"/>
      <c r="M212" s="273" t="s">
        <v>20</v>
      </c>
      <c r="N212" s="274" t="s">
        <v>46</v>
      </c>
      <c r="O212" s="216"/>
      <c r="P212" s="275">
        <f>O212*H212</f>
        <v>0</v>
      </c>
      <c r="Q212" s="275">
        <v>0</v>
      </c>
      <c r="R212" s="275">
        <f>Q212*H212</f>
        <v>0</v>
      </c>
      <c r="S212" s="275">
        <v>0</v>
      </c>
      <c r="T212" s="27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7" t="s">
        <v>274</v>
      </c>
      <c r="AT212" s="207" t="s">
        <v>139</v>
      </c>
      <c r="AU212" s="207" t="s">
        <v>84</v>
      </c>
      <c r="AY212" s="17" t="s">
        <v>138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7" t="s">
        <v>22</v>
      </c>
      <c r="BK212" s="208">
        <f>ROUND(I212*H212,2)</f>
        <v>0</v>
      </c>
      <c r="BL212" s="17" t="s">
        <v>274</v>
      </c>
      <c r="BM212" s="207" t="s">
        <v>923</v>
      </c>
    </row>
    <row r="213" s="2" customFormat="1" ht="6.96" customHeight="1">
      <c r="A213" s="38"/>
      <c r="B213" s="59"/>
      <c r="C213" s="60"/>
      <c r="D213" s="60"/>
      <c r="E213" s="60"/>
      <c r="F213" s="60"/>
      <c r="G213" s="60"/>
      <c r="H213" s="60"/>
      <c r="I213" s="60"/>
      <c r="J213" s="60"/>
      <c r="K213" s="60"/>
      <c r="L213" s="44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sheetProtection sheet="1" autoFilter="0" formatColumns="0" formatRows="0" objects="1" scenarios="1" spinCount="100000" saltValue="me4PgsUTYbZa0idLimMGvWPFMnz77UyTwxJJNrW/58LyhXw4ICmM3rY01D2JvU/IHMyZX/5bRtaxivw2dXb8Fw==" hashValue="/Omzwff7BKhdsyH4ZrUhpS6qcWQQ+3ikIFSwXL8M3gDJyaWaxkD3TGnU/OhJGMKGbERsBg13CI97rO1HD6S+SA==" algorithmName="SHA-512" password="CC35"/>
  <autoFilter ref="C89:K21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3_02/131251102"/>
    <hyperlink ref="F98" r:id="rId2" display="https://podminky.urs.cz/item/CS_URS_2023_02/133251101"/>
    <hyperlink ref="F102" r:id="rId3" display="https://podminky.urs.cz/item/CS_URS_2023_02/162251102"/>
    <hyperlink ref="F109" r:id="rId4" display="https://podminky.urs.cz/item/CS_URS_2023_02/162751117"/>
    <hyperlink ref="F116" r:id="rId5" display="https://podminky.urs.cz/item/CS_URS_2023_02/162751119"/>
    <hyperlink ref="F118" r:id="rId6" display="https://podminky.urs.cz/item/CS_URS_2023_02/171201231"/>
    <hyperlink ref="F121" r:id="rId7" display="https://podminky.urs.cz/item/CS_URS_2023_02/174151101"/>
    <hyperlink ref="F127" r:id="rId8" display="https://podminky.urs.cz/item/CS_URS_2023_02/181951112"/>
    <hyperlink ref="F132" r:id="rId9" display="https://podminky.urs.cz/item/CS_URS_2023_02/275321411"/>
    <hyperlink ref="F136" r:id="rId10" display="https://podminky.urs.cz/item/CS_URS_2023_02/275351121"/>
    <hyperlink ref="F140" r:id="rId11" display="https://podminky.urs.cz/item/CS_URS_2023_02/275351122"/>
    <hyperlink ref="F142" r:id="rId12" display="https://podminky.urs.cz/item/CS_URS_2023_02/275362021"/>
    <hyperlink ref="F147" r:id="rId13" display="https://podminky.urs.cz/item/CS_URS_2023_02/564851111"/>
    <hyperlink ref="F151" r:id="rId14" display="https://podminky.urs.cz/item/CS_URS_2023_02/581121115"/>
    <hyperlink ref="F155" r:id="rId15" display="https://podminky.urs.cz/item/CS_URS_2023_02/631351101"/>
    <hyperlink ref="F159" r:id="rId16" display="https://podminky.urs.cz/item/CS_URS_2023_02/631351102"/>
    <hyperlink ref="F162" r:id="rId17" display="https://podminky.urs.cz/item/CS_URS_2023_02/919111111"/>
    <hyperlink ref="F166" r:id="rId18" display="https://podminky.urs.cz/item/CS_URS_2023_02/919121112"/>
    <hyperlink ref="F168" r:id="rId19" display="https://podminky.urs.cz/item/CS_URS_2023_02/919716111"/>
    <hyperlink ref="F172" r:id="rId20" display="https://podminky.urs.cz/item/CS_URS_2023_02/919732111"/>
    <hyperlink ref="F176" r:id="rId21" display="https://podminky.urs.cz/item/CS_URS_2023_02/943211111"/>
    <hyperlink ref="F179" r:id="rId22" display="https://podminky.urs.cz/item/CS_URS_2023_02/943211211"/>
    <hyperlink ref="F182" r:id="rId23" display="https://podminky.urs.cz/item/CS_URS_2023_02/943211811"/>
    <hyperlink ref="F185" r:id="rId24" display="https://podminky.urs.cz/item/CS_URS_2023_02/998014211"/>
    <hyperlink ref="F189" r:id="rId25" display="https://podminky.urs.cz/item/CS_URS_2023_02/721242105"/>
    <hyperlink ref="F191" r:id="rId26" display="https://podminky.urs.cz/item/CS_URS_2023_02/998721201"/>
    <hyperlink ref="F194" r:id="rId27" display="https://podminky.urs.cz/item/CS_URS_2023_02/764212634"/>
    <hyperlink ref="F197" r:id="rId28" display="https://podminky.urs.cz/item/CS_URS_2023_02/764212664"/>
    <hyperlink ref="F199" r:id="rId29" display="https://podminky.urs.cz/item/CS_URS_2023_02/764511602"/>
    <hyperlink ref="F201" r:id="rId30" display="https://podminky.urs.cz/item/CS_URS_2023_02/764511642"/>
    <hyperlink ref="F203" r:id="rId31" display="https://podminky.urs.cz/item/CS_URS_2023_02/764518622"/>
    <hyperlink ref="F206" r:id="rId32" display="https://podminky.urs.cz/item/CS_URS_2023_02/998764201"/>
    <hyperlink ref="F210" r:id="rId33" display="https://podminky.urs.cz/item/CS_URS_2023_02/998767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113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Kaznějov - sběrný dvůr odpadů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114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924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20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23</v>
      </c>
      <c r="E12" s="38"/>
      <c r="F12" s="136" t="s">
        <v>116</v>
      </c>
      <c r="G12" s="38"/>
      <c r="H12" s="38"/>
      <c r="I12" s="132" t="s">
        <v>25</v>
      </c>
      <c r="J12" s="137" t="str">
        <f>'Rekapitulace stavby'!AN8</f>
        <v>24. 11. 2023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29</v>
      </c>
      <c r="E14" s="38"/>
      <c r="F14" s="38"/>
      <c r="G14" s="38"/>
      <c r="H14" s="38"/>
      <c r="I14" s="132" t="s">
        <v>30</v>
      </c>
      <c r="J14" s="136" t="s">
        <v>20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20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30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32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30</v>
      </c>
      <c r="J20" s="136" t="s">
        <v>20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20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30</v>
      </c>
      <c r="J23" s="136" t="s">
        <v>20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32</v>
      </c>
      <c r="J24" s="136" t="s">
        <v>20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ROUND((SUM(BE86:BE180)),  2)</f>
        <v>0</v>
      </c>
      <c r="G33" s="38"/>
      <c r="H33" s="38"/>
      <c r="I33" s="148">
        <v>0.20999999999999999</v>
      </c>
      <c r="J33" s="147">
        <f>ROUND(((SUM(BE86:BE180))*I33),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ROUND((SUM(BF86:BF180)),  2)</f>
        <v>0</v>
      </c>
      <c r="G34" s="38"/>
      <c r="H34" s="38"/>
      <c r="I34" s="148">
        <v>0.14999999999999999</v>
      </c>
      <c r="J34" s="147">
        <f>ROUND(((SUM(BF86:BF180))*I34),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ROUND((SUM(BG86:BG180)),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ROUND((SUM(BH86:BH180)),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ROUND((SUM(BI86:BI180)),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Kaznějov - sběrný dvůr odpadů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05 - Váha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</v>
      </c>
      <c r="G52" s="40"/>
      <c r="H52" s="40"/>
      <c r="I52" s="32" t="s">
        <v>25</v>
      </c>
      <c r="J52" s="72" t="str">
        <f>IF(J12="","",J12)</f>
        <v>24. 11. 2023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>Město Kaznějov</v>
      </c>
      <c r="G54" s="40"/>
      <c r="H54" s="40"/>
      <c r="I54" s="32" t="s">
        <v>35</v>
      </c>
      <c r="J54" s="36" t="str">
        <f>E21</f>
        <v>Ing. Jiří Presl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33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>Roman Mitas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118</v>
      </c>
      <c r="D57" s="162"/>
      <c r="E57" s="162"/>
      <c r="F57" s="162"/>
      <c r="G57" s="162"/>
      <c r="H57" s="162"/>
      <c r="I57" s="162"/>
      <c r="J57" s="163" t="s">
        <v>119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120</v>
      </c>
    </row>
    <row r="60" hidden="1" s="9" customFormat="1" ht="24.96" customHeight="1">
      <c r="A60" s="9"/>
      <c r="B60" s="165"/>
      <c r="C60" s="166"/>
      <c r="D60" s="167" t="s">
        <v>163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8"/>
      <c r="C61" s="219"/>
      <c r="D61" s="220" t="s">
        <v>164</v>
      </c>
      <c r="E61" s="221"/>
      <c r="F61" s="221"/>
      <c r="G61" s="221"/>
      <c r="H61" s="221"/>
      <c r="I61" s="221"/>
      <c r="J61" s="222">
        <f>J88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8"/>
      <c r="C62" s="219"/>
      <c r="D62" s="220" t="s">
        <v>165</v>
      </c>
      <c r="E62" s="221"/>
      <c r="F62" s="221"/>
      <c r="G62" s="221"/>
      <c r="H62" s="221"/>
      <c r="I62" s="221"/>
      <c r="J62" s="222">
        <f>J132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8"/>
      <c r="C63" s="219"/>
      <c r="D63" s="220" t="s">
        <v>168</v>
      </c>
      <c r="E63" s="221"/>
      <c r="F63" s="221"/>
      <c r="G63" s="221"/>
      <c r="H63" s="221"/>
      <c r="I63" s="221"/>
      <c r="J63" s="222">
        <f>J168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8"/>
      <c r="C64" s="219"/>
      <c r="D64" s="220" t="s">
        <v>171</v>
      </c>
      <c r="E64" s="221"/>
      <c r="F64" s="221"/>
      <c r="G64" s="221"/>
      <c r="H64" s="221"/>
      <c r="I64" s="221"/>
      <c r="J64" s="222">
        <f>J170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9" customFormat="1" ht="24.96" customHeight="1">
      <c r="A65" s="9"/>
      <c r="B65" s="165"/>
      <c r="C65" s="166"/>
      <c r="D65" s="167" t="s">
        <v>423</v>
      </c>
      <c r="E65" s="168"/>
      <c r="F65" s="168"/>
      <c r="G65" s="168"/>
      <c r="H65" s="168"/>
      <c r="I65" s="168"/>
      <c r="J65" s="169">
        <f>J173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2" customFormat="1" ht="19.92" customHeight="1">
      <c r="A66" s="12"/>
      <c r="B66" s="218"/>
      <c r="C66" s="219"/>
      <c r="D66" s="220" t="s">
        <v>726</v>
      </c>
      <c r="E66" s="221"/>
      <c r="F66" s="221"/>
      <c r="G66" s="221"/>
      <c r="H66" s="221"/>
      <c r="I66" s="221"/>
      <c r="J66" s="222">
        <f>J174</f>
        <v>0</v>
      </c>
      <c r="K66" s="219"/>
      <c r="L66" s="22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122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0" t="str">
        <f>E7</f>
        <v>Kaznějov - sběrný dvůr odpadů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114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05 - Váha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23</v>
      </c>
      <c r="D80" s="40"/>
      <c r="E80" s="40"/>
      <c r="F80" s="27" t="str">
        <f>F12</f>
        <v xml:space="preserve"> </v>
      </c>
      <c r="G80" s="40"/>
      <c r="H80" s="40"/>
      <c r="I80" s="32" t="s">
        <v>25</v>
      </c>
      <c r="J80" s="72" t="str">
        <f>IF(J12="","",J12)</f>
        <v>24. 11. 2023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E15</f>
        <v>Město Kaznějov</v>
      </c>
      <c r="G82" s="40"/>
      <c r="H82" s="40"/>
      <c r="I82" s="32" t="s">
        <v>35</v>
      </c>
      <c r="J82" s="36" t="str">
        <f>E21</f>
        <v>Ing. Jiří Presl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33</v>
      </c>
      <c r="D83" s="40"/>
      <c r="E83" s="40"/>
      <c r="F83" s="27" t="str">
        <f>IF(E18="","",E18)</f>
        <v>Vyplň údaj</v>
      </c>
      <c r="G83" s="40"/>
      <c r="H83" s="40"/>
      <c r="I83" s="32" t="s">
        <v>37</v>
      </c>
      <c r="J83" s="36" t="str">
        <f>E24</f>
        <v>Roman Mitas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71"/>
      <c r="B85" s="172"/>
      <c r="C85" s="173" t="s">
        <v>123</v>
      </c>
      <c r="D85" s="174" t="s">
        <v>60</v>
      </c>
      <c r="E85" s="174" t="s">
        <v>56</v>
      </c>
      <c r="F85" s="174" t="s">
        <v>57</v>
      </c>
      <c r="G85" s="174" t="s">
        <v>124</v>
      </c>
      <c r="H85" s="174" t="s">
        <v>125</v>
      </c>
      <c r="I85" s="174" t="s">
        <v>126</v>
      </c>
      <c r="J85" s="174" t="s">
        <v>119</v>
      </c>
      <c r="K85" s="175" t="s">
        <v>127</v>
      </c>
      <c r="L85" s="176"/>
      <c r="M85" s="92" t="s">
        <v>20</v>
      </c>
      <c r="N85" s="93" t="s">
        <v>45</v>
      </c>
      <c r="O85" s="93" t="s">
        <v>128</v>
      </c>
      <c r="P85" s="93" t="s">
        <v>129</v>
      </c>
      <c r="Q85" s="93" t="s">
        <v>130</v>
      </c>
      <c r="R85" s="93" t="s">
        <v>131</v>
      </c>
      <c r="S85" s="93" t="s">
        <v>132</v>
      </c>
      <c r="T85" s="94" t="s">
        <v>133</v>
      </c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</row>
    <row r="86" s="2" customFormat="1" ht="22.8" customHeight="1">
      <c r="A86" s="38"/>
      <c r="B86" s="39"/>
      <c r="C86" s="99" t="s">
        <v>134</v>
      </c>
      <c r="D86" s="40"/>
      <c r="E86" s="40"/>
      <c r="F86" s="40"/>
      <c r="G86" s="40"/>
      <c r="H86" s="40"/>
      <c r="I86" s="40"/>
      <c r="J86" s="177">
        <f>BK86</f>
        <v>0</v>
      </c>
      <c r="K86" s="40"/>
      <c r="L86" s="44"/>
      <c r="M86" s="95"/>
      <c r="N86" s="178"/>
      <c r="O86" s="96"/>
      <c r="P86" s="179">
        <f>P87+P173</f>
        <v>0</v>
      </c>
      <c r="Q86" s="96"/>
      <c r="R86" s="179">
        <f>R87+R173</f>
        <v>60.245034820000001</v>
      </c>
      <c r="S86" s="96"/>
      <c r="T86" s="180">
        <f>T87+T173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74</v>
      </c>
      <c r="AU86" s="17" t="s">
        <v>120</v>
      </c>
      <c r="BK86" s="181">
        <f>BK87+BK173</f>
        <v>0</v>
      </c>
    </row>
    <row r="87" s="11" customFormat="1" ht="25.92" customHeight="1">
      <c r="A87" s="11"/>
      <c r="B87" s="182"/>
      <c r="C87" s="183"/>
      <c r="D87" s="184" t="s">
        <v>74</v>
      </c>
      <c r="E87" s="185" t="s">
        <v>172</v>
      </c>
      <c r="F87" s="185" t="s">
        <v>173</v>
      </c>
      <c r="G87" s="183"/>
      <c r="H87" s="183"/>
      <c r="I87" s="186"/>
      <c r="J87" s="187">
        <f>BK87</f>
        <v>0</v>
      </c>
      <c r="K87" s="183"/>
      <c r="L87" s="188"/>
      <c r="M87" s="189"/>
      <c r="N87" s="190"/>
      <c r="O87" s="190"/>
      <c r="P87" s="191">
        <f>P88+P132+P168+P170</f>
        <v>0</v>
      </c>
      <c r="Q87" s="190"/>
      <c r="R87" s="191">
        <f>R88+R132+R168+R170</f>
        <v>60.245034820000001</v>
      </c>
      <c r="S87" s="190"/>
      <c r="T87" s="192">
        <f>T88+T132+T168+T170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3" t="s">
        <v>22</v>
      </c>
      <c r="AT87" s="194" t="s">
        <v>74</v>
      </c>
      <c r="AU87" s="194" t="s">
        <v>75</v>
      </c>
      <c r="AY87" s="193" t="s">
        <v>138</v>
      </c>
      <c r="BK87" s="195">
        <f>BK88+BK132+BK168+BK170</f>
        <v>0</v>
      </c>
    </row>
    <row r="88" s="11" customFormat="1" ht="22.8" customHeight="1">
      <c r="A88" s="11"/>
      <c r="B88" s="182"/>
      <c r="C88" s="183"/>
      <c r="D88" s="184" t="s">
        <v>74</v>
      </c>
      <c r="E88" s="224" t="s">
        <v>22</v>
      </c>
      <c r="F88" s="224" t="s">
        <v>174</v>
      </c>
      <c r="G88" s="183"/>
      <c r="H88" s="183"/>
      <c r="I88" s="186"/>
      <c r="J88" s="225">
        <f>BK88</f>
        <v>0</v>
      </c>
      <c r="K88" s="183"/>
      <c r="L88" s="188"/>
      <c r="M88" s="189"/>
      <c r="N88" s="190"/>
      <c r="O88" s="190"/>
      <c r="P88" s="191">
        <f>SUM(P89:P131)</f>
        <v>0</v>
      </c>
      <c r="Q88" s="190"/>
      <c r="R88" s="191">
        <f>SUM(R89:R131)</f>
        <v>0</v>
      </c>
      <c r="S88" s="190"/>
      <c r="T88" s="192">
        <f>SUM(T89:T131)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3" t="s">
        <v>22</v>
      </c>
      <c r="AT88" s="194" t="s">
        <v>74</v>
      </c>
      <c r="AU88" s="194" t="s">
        <v>22</v>
      </c>
      <c r="AY88" s="193" t="s">
        <v>138</v>
      </c>
      <c r="BK88" s="195">
        <f>SUM(BK89:BK131)</f>
        <v>0</v>
      </c>
    </row>
    <row r="89" s="2" customFormat="1" ht="44.25" customHeight="1">
      <c r="A89" s="38"/>
      <c r="B89" s="39"/>
      <c r="C89" s="196" t="s">
        <v>22</v>
      </c>
      <c r="D89" s="196" t="s">
        <v>139</v>
      </c>
      <c r="E89" s="197" t="s">
        <v>198</v>
      </c>
      <c r="F89" s="198" t="s">
        <v>199</v>
      </c>
      <c r="G89" s="199" t="s">
        <v>191</v>
      </c>
      <c r="H89" s="200">
        <v>29.126999999999999</v>
      </c>
      <c r="I89" s="201"/>
      <c r="J89" s="202">
        <f>ROUND(I89*H89,2)</f>
        <v>0</v>
      </c>
      <c r="K89" s="198" t="s">
        <v>143</v>
      </c>
      <c r="L89" s="44"/>
      <c r="M89" s="203" t="s">
        <v>20</v>
      </c>
      <c r="N89" s="204" t="s">
        <v>46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157</v>
      </c>
      <c r="AT89" s="207" t="s">
        <v>139</v>
      </c>
      <c r="AU89" s="207" t="s">
        <v>84</v>
      </c>
      <c r="AY89" s="17" t="s">
        <v>138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22</v>
      </c>
      <c r="BK89" s="208">
        <f>ROUND(I89*H89,2)</f>
        <v>0</v>
      </c>
      <c r="BL89" s="17" t="s">
        <v>157</v>
      </c>
      <c r="BM89" s="207" t="s">
        <v>925</v>
      </c>
    </row>
    <row r="90" s="2" customFormat="1">
      <c r="A90" s="38"/>
      <c r="B90" s="39"/>
      <c r="C90" s="40"/>
      <c r="D90" s="209" t="s">
        <v>146</v>
      </c>
      <c r="E90" s="40"/>
      <c r="F90" s="210" t="s">
        <v>201</v>
      </c>
      <c r="G90" s="40"/>
      <c r="H90" s="40"/>
      <c r="I90" s="211"/>
      <c r="J90" s="40"/>
      <c r="K90" s="40"/>
      <c r="L90" s="44"/>
      <c r="M90" s="212"/>
      <c r="N90" s="21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146</v>
      </c>
      <c r="AU90" s="17" t="s">
        <v>84</v>
      </c>
    </row>
    <row r="91" s="13" customFormat="1">
      <c r="A91" s="13"/>
      <c r="B91" s="226"/>
      <c r="C91" s="227"/>
      <c r="D91" s="228" t="s">
        <v>194</v>
      </c>
      <c r="E91" s="229" t="s">
        <v>20</v>
      </c>
      <c r="F91" s="230" t="s">
        <v>926</v>
      </c>
      <c r="G91" s="227"/>
      <c r="H91" s="229" t="s">
        <v>20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194</v>
      </c>
      <c r="AU91" s="236" t="s">
        <v>84</v>
      </c>
      <c r="AV91" s="13" t="s">
        <v>22</v>
      </c>
      <c r="AW91" s="13" t="s">
        <v>196</v>
      </c>
      <c r="AX91" s="13" t="s">
        <v>75</v>
      </c>
      <c r="AY91" s="236" t="s">
        <v>138</v>
      </c>
    </row>
    <row r="92" s="14" customFormat="1">
      <c r="A92" s="14"/>
      <c r="B92" s="237"/>
      <c r="C92" s="238"/>
      <c r="D92" s="228" t="s">
        <v>194</v>
      </c>
      <c r="E92" s="239" t="s">
        <v>20</v>
      </c>
      <c r="F92" s="240" t="s">
        <v>927</v>
      </c>
      <c r="G92" s="238"/>
      <c r="H92" s="241">
        <v>29.127119999999998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194</v>
      </c>
      <c r="AU92" s="247" t="s">
        <v>84</v>
      </c>
      <c r="AV92" s="14" t="s">
        <v>84</v>
      </c>
      <c r="AW92" s="14" t="s">
        <v>196</v>
      </c>
      <c r="AX92" s="14" t="s">
        <v>22</v>
      </c>
      <c r="AY92" s="247" t="s">
        <v>138</v>
      </c>
    </row>
    <row r="93" s="2" customFormat="1" ht="44.25" customHeight="1">
      <c r="A93" s="38"/>
      <c r="B93" s="39"/>
      <c r="C93" s="196" t="s">
        <v>84</v>
      </c>
      <c r="D93" s="196" t="s">
        <v>139</v>
      </c>
      <c r="E93" s="197" t="s">
        <v>928</v>
      </c>
      <c r="F93" s="198" t="s">
        <v>929</v>
      </c>
      <c r="G93" s="199" t="s">
        <v>191</v>
      </c>
      <c r="H93" s="200">
        <v>15.15</v>
      </c>
      <c r="I93" s="201"/>
      <c r="J93" s="202">
        <f>ROUND(I93*H93,2)</f>
        <v>0</v>
      </c>
      <c r="K93" s="198" t="s">
        <v>143</v>
      </c>
      <c r="L93" s="44"/>
      <c r="M93" s="203" t="s">
        <v>20</v>
      </c>
      <c r="N93" s="204" t="s">
        <v>46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157</v>
      </c>
      <c r="AT93" s="207" t="s">
        <v>139</v>
      </c>
      <c r="AU93" s="207" t="s">
        <v>84</v>
      </c>
      <c r="AY93" s="17" t="s">
        <v>138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22</v>
      </c>
      <c r="BK93" s="208">
        <f>ROUND(I93*H93,2)</f>
        <v>0</v>
      </c>
      <c r="BL93" s="17" t="s">
        <v>157</v>
      </c>
      <c r="BM93" s="207" t="s">
        <v>930</v>
      </c>
    </row>
    <row r="94" s="2" customFormat="1">
      <c r="A94" s="38"/>
      <c r="B94" s="39"/>
      <c r="C94" s="40"/>
      <c r="D94" s="209" t="s">
        <v>146</v>
      </c>
      <c r="E94" s="40"/>
      <c r="F94" s="210" t="s">
        <v>931</v>
      </c>
      <c r="G94" s="40"/>
      <c r="H94" s="40"/>
      <c r="I94" s="211"/>
      <c r="J94" s="40"/>
      <c r="K94" s="40"/>
      <c r="L94" s="44"/>
      <c r="M94" s="212"/>
      <c r="N94" s="21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146</v>
      </c>
      <c r="AU94" s="17" t="s">
        <v>84</v>
      </c>
    </row>
    <row r="95" s="14" customFormat="1">
      <c r="A95" s="14"/>
      <c r="B95" s="237"/>
      <c r="C95" s="238"/>
      <c r="D95" s="228" t="s">
        <v>194</v>
      </c>
      <c r="E95" s="239" t="s">
        <v>20</v>
      </c>
      <c r="F95" s="240" t="s">
        <v>932</v>
      </c>
      <c r="G95" s="238"/>
      <c r="H95" s="241">
        <v>15.149999999999999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194</v>
      </c>
      <c r="AU95" s="247" t="s">
        <v>84</v>
      </c>
      <c r="AV95" s="14" t="s">
        <v>84</v>
      </c>
      <c r="AW95" s="14" t="s">
        <v>196</v>
      </c>
      <c r="AX95" s="14" t="s">
        <v>22</v>
      </c>
      <c r="AY95" s="247" t="s">
        <v>138</v>
      </c>
    </row>
    <row r="96" s="2" customFormat="1" ht="44.25" customHeight="1">
      <c r="A96" s="38"/>
      <c r="B96" s="39"/>
      <c r="C96" s="196" t="s">
        <v>152</v>
      </c>
      <c r="D96" s="196" t="s">
        <v>139</v>
      </c>
      <c r="E96" s="197" t="s">
        <v>933</v>
      </c>
      <c r="F96" s="198" t="s">
        <v>934</v>
      </c>
      <c r="G96" s="199" t="s">
        <v>191</v>
      </c>
      <c r="H96" s="200">
        <v>24.199999999999999</v>
      </c>
      <c r="I96" s="201"/>
      <c r="J96" s="202">
        <f>ROUND(I96*H96,2)</f>
        <v>0</v>
      </c>
      <c r="K96" s="198" t="s">
        <v>143</v>
      </c>
      <c r="L96" s="44"/>
      <c r="M96" s="203" t="s">
        <v>20</v>
      </c>
      <c r="N96" s="204" t="s">
        <v>46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157</v>
      </c>
      <c r="AT96" s="207" t="s">
        <v>139</v>
      </c>
      <c r="AU96" s="207" t="s">
        <v>84</v>
      </c>
      <c r="AY96" s="17" t="s">
        <v>138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22</v>
      </c>
      <c r="BK96" s="208">
        <f>ROUND(I96*H96,2)</f>
        <v>0</v>
      </c>
      <c r="BL96" s="17" t="s">
        <v>157</v>
      </c>
      <c r="BM96" s="207" t="s">
        <v>935</v>
      </c>
    </row>
    <row r="97" s="2" customFormat="1">
      <c r="A97" s="38"/>
      <c r="B97" s="39"/>
      <c r="C97" s="40"/>
      <c r="D97" s="209" t="s">
        <v>146</v>
      </c>
      <c r="E97" s="40"/>
      <c r="F97" s="210" t="s">
        <v>936</v>
      </c>
      <c r="G97" s="40"/>
      <c r="H97" s="40"/>
      <c r="I97" s="211"/>
      <c r="J97" s="40"/>
      <c r="K97" s="40"/>
      <c r="L97" s="44"/>
      <c r="M97" s="212"/>
      <c r="N97" s="21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146</v>
      </c>
      <c r="AU97" s="17" t="s">
        <v>84</v>
      </c>
    </row>
    <row r="98" s="14" customFormat="1">
      <c r="A98" s="14"/>
      <c r="B98" s="237"/>
      <c r="C98" s="238"/>
      <c r="D98" s="228" t="s">
        <v>194</v>
      </c>
      <c r="E98" s="239" t="s">
        <v>20</v>
      </c>
      <c r="F98" s="240" t="s">
        <v>937</v>
      </c>
      <c r="G98" s="238"/>
      <c r="H98" s="241">
        <v>24.199999999999999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194</v>
      </c>
      <c r="AU98" s="247" t="s">
        <v>84</v>
      </c>
      <c r="AV98" s="14" t="s">
        <v>84</v>
      </c>
      <c r="AW98" s="14" t="s">
        <v>196</v>
      </c>
      <c r="AX98" s="14" t="s">
        <v>22</v>
      </c>
      <c r="AY98" s="247" t="s">
        <v>138</v>
      </c>
    </row>
    <row r="99" s="2" customFormat="1" ht="62.7" customHeight="1">
      <c r="A99" s="38"/>
      <c r="B99" s="39"/>
      <c r="C99" s="196" t="s">
        <v>157</v>
      </c>
      <c r="D99" s="196" t="s">
        <v>139</v>
      </c>
      <c r="E99" s="197" t="s">
        <v>222</v>
      </c>
      <c r="F99" s="198" t="s">
        <v>223</v>
      </c>
      <c r="G99" s="199" t="s">
        <v>191</v>
      </c>
      <c r="H99" s="200">
        <v>105.52500000000001</v>
      </c>
      <c r="I99" s="201"/>
      <c r="J99" s="202">
        <f>ROUND(I99*H99,2)</f>
        <v>0</v>
      </c>
      <c r="K99" s="198" t="s">
        <v>143</v>
      </c>
      <c r="L99" s="44"/>
      <c r="M99" s="203" t="s">
        <v>20</v>
      </c>
      <c r="N99" s="204" t="s">
        <v>46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157</v>
      </c>
      <c r="AT99" s="207" t="s">
        <v>139</v>
      </c>
      <c r="AU99" s="207" t="s">
        <v>84</v>
      </c>
      <c r="AY99" s="17" t="s">
        <v>138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22</v>
      </c>
      <c r="BK99" s="208">
        <f>ROUND(I99*H99,2)</f>
        <v>0</v>
      </c>
      <c r="BL99" s="17" t="s">
        <v>157</v>
      </c>
      <c r="BM99" s="207" t="s">
        <v>938</v>
      </c>
    </row>
    <row r="100" s="2" customFormat="1">
      <c r="A100" s="38"/>
      <c r="B100" s="39"/>
      <c r="C100" s="40"/>
      <c r="D100" s="209" t="s">
        <v>146</v>
      </c>
      <c r="E100" s="40"/>
      <c r="F100" s="210" t="s">
        <v>225</v>
      </c>
      <c r="G100" s="40"/>
      <c r="H100" s="40"/>
      <c r="I100" s="211"/>
      <c r="J100" s="40"/>
      <c r="K100" s="40"/>
      <c r="L100" s="44"/>
      <c r="M100" s="212"/>
      <c r="N100" s="21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146</v>
      </c>
      <c r="AU100" s="17" t="s">
        <v>84</v>
      </c>
    </row>
    <row r="101" s="13" customFormat="1">
      <c r="A101" s="13"/>
      <c r="B101" s="226"/>
      <c r="C101" s="227"/>
      <c r="D101" s="228" t="s">
        <v>194</v>
      </c>
      <c r="E101" s="229" t="s">
        <v>20</v>
      </c>
      <c r="F101" s="230" t="s">
        <v>226</v>
      </c>
      <c r="G101" s="227"/>
      <c r="H101" s="229" t="s">
        <v>20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194</v>
      </c>
      <c r="AU101" s="236" t="s">
        <v>84</v>
      </c>
      <c r="AV101" s="13" t="s">
        <v>22</v>
      </c>
      <c r="AW101" s="13" t="s">
        <v>196</v>
      </c>
      <c r="AX101" s="13" t="s">
        <v>75</v>
      </c>
      <c r="AY101" s="236" t="s">
        <v>138</v>
      </c>
    </row>
    <row r="102" s="14" customFormat="1">
      <c r="A102" s="14"/>
      <c r="B102" s="237"/>
      <c r="C102" s="238"/>
      <c r="D102" s="228" t="s">
        <v>194</v>
      </c>
      <c r="E102" s="239" t="s">
        <v>20</v>
      </c>
      <c r="F102" s="240" t="s">
        <v>939</v>
      </c>
      <c r="G102" s="238"/>
      <c r="H102" s="241">
        <v>68.477000000000004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194</v>
      </c>
      <c r="AU102" s="247" t="s">
        <v>84</v>
      </c>
      <c r="AV102" s="14" t="s">
        <v>84</v>
      </c>
      <c r="AW102" s="14" t="s">
        <v>196</v>
      </c>
      <c r="AX102" s="14" t="s">
        <v>75</v>
      </c>
      <c r="AY102" s="247" t="s">
        <v>138</v>
      </c>
    </row>
    <row r="103" s="13" customFormat="1">
      <c r="A103" s="13"/>
      <c r="B103" s="226"/>
      <c r="C103" s="227"/>
      <c r="D103" s="228" t="s">
        <v>194</v>
      </c>
      <c r="E103" s="229" t="s">
        <v>20</v>
      </c>
      <c r="F103" s="230" t="s">
        <v>228</v>
      </c>
      <c r="G103" s="227"/>
      <c r="H103" s="229" t="s">
        <v>20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194</v>
      </c>
      <c r="AU103" s="236" t="s">
        <v>84</v>
      </c>
      <c r="AV103" s="13" t="s">
        <v>22</v>
      </c>
      <c r="AW103" s="13" t="s">
        <v>196</v>
      </c>
      <c r="AX103" s="13" t="s">
        <v>75</v>
      </c>
      <c r="AY103" s="236" t="s">
        <v>138</v>
      </c>
    </row>
    <row r="104" s="14" customFormat="1">
      <c r="A104" s="14"/>
      <c r="B104" s="237"/>
      <c r="C104" s="238"/>
      <c r="D104" s="228" t="s">
        <v>194</v>
      </c>
      <c r="E104" s="239" t="s">
        <v>20</v>
      </c>
      <c r="F104" s="240" t="s">
        <v>940</v>
      </c>
      <c r="G104" s="238"/>
      <c r="H104" s="241">
        <v>37.048000000000002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194</v>
      </c>
      <c r="AU104" s="247" t="s">
        <v>84</v>
      </c>
      <c r="AV104" s="14" t="s">
        <v>84</v>
      </c>
      <c r="AW104" s="14" t="s">
        <v>196</v>
      </c>
      <c r="AX104" s="14" t="s">
        <v>75</v>
      </c>
      <c r="AY104" s="247" t="s">
        <v>138</v>
      </c>
    </row>
    <row r="105" s="15" customFormat="1">
      <c r="A105" s="15"/>
      <c r="B105" s="248"/>
      <c r="C105" s="249"/>
      <c r="D105" s="228" t="s">
        <v>194</v>
      </c>
      <c r="E105" s="250" t="s">
        <v>20</v>
      </c>
      <c r="F105" s="251" t="s">
        <v>205</v>
      </c>
      <c r="G105" s="249"/>
      <c r="H105" s="252">
        <v>105.52500000000001</v>
      </c>
      <c r="I105" s="253"/>
      <c r="J105" s="249"/>
      <c r="K105" s="249"/>
      <c r="L105" s="254"/>
      <c r="M105" s="255"/>
      <c r="N105" s="256"/>
      <c r="O105" s="256"/>
      <c r="P105" s="256"/>
      <c r="Q105" s="256"/>
      <c r="R105" s="256"/>
      <c r="S105" s="256"/>
      <c r="T105" s="257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8" t="s">
        <v>194</v>
      </c>
      <c r="AU105" s="258" t="s">
        <v>84</v>
      </c>
      <c r="AV105" s="15" t="s">
        <v>157</v>
      </c>
      <c r="AW105" s="15" t="s">
        <v>196</v>
      </c>
      <c r="AX105" s="15" t="s">
        <v>22</v>
      </c>
      <c r="AY105" s="258" t="s">
        <v>138</v>
      </c>
    </row>
    <row r="106" s="2" customFormat="1" ht="62.7" customHeight="1">
      <c r="A106" s="38"/>
      <c r="B106" s="39"/>
      <c r="C106" s="196" t="s">
        <v>137</v>
      </c>
      <c r="D106" s="196" t="s">
        <v>139</v>
      </c>
      <c r="E106" s="197" t="s">
        <v>233</v>
      </c>
      <c r="F106" s="198" t="s">
        <v>234</v>
      </c>
      <c r="G106" s="199" t="s">
        <v>191</v>
      </c>
      <c r="H106" s="200">
        <v>31.428999999999998</v>
      </c>
      <c r="I106" s="201"/>
      <c r="J106" s="202">
        <f>ROUND(I106*H106,2)</f>
        <v>0</v>
      </c>
      <c r="K106" s="198" t="s">
        <v>143</v>
      </c>
      <c r="L106" s="44"/>
      <c r="M106" s="203" t="s">
        <v>20</v>
      </c>
      <c r="N106" s="204" t="s">
        <v>46</v>
      </c>
      <c r="O106" s="84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157</v>
      </c>
      <c r="AT106" s="207" t="s">
        <v>139</v>
      </c>
      <c r="AU106" s="207" t="s">
        <v>84</v>
      </c>
      <c r="AY106" s="17" t="s">
        <v>138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7" t="s">
        <v>22</v>
      </c>
      <c r="BK106" s="208">
        <f>ROUND(I106*H106,2)</f>
        <v>0</v>
      </c>
      <c r="BL106" s="17" t="s">
        <v>157</v>
      </c>
      <c r="BM106" s="207" t="s">
        <v>941</v>
      </c>
    </row>
    <row r="107" s="2" customFormat="1">
      <c r="A107" s="38"/>
      <c r="B107" s="39"/>
      <c r="C107" s="40"/>
      <c r="D107" s="209" t="s">
        <v>146</v>
      </c>
      <c r="E107" s="40"/>
      <c r="F107" s="210" t="s">
        <v>236</v>
      </c>
      <c r="G107" s="40"/>
      <c r="H107" s="40"/>
      <c r="I107" s="211"/>
      <c r="J107" s="40"/>
      <c r="K107" s="40"/>
      <c r="L107" s="44"/>
      <c r="M107" s="212"/>
      <c r="N107" s="21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146</v>
      </c>
      <c r="AU107" s="17" t="s">
        <v>84</v>
      </c>
    </row>
    <row r="108" s="13" customFormat="1">
      <c r="A108" s="13"/>
      <c r="B108" s="226"/>
      <c r="C108" s="227"/>
      <c r="D108" s="228" t="s">
        <v>194</v>
      </c>
      <c r="E108" s="229" t="s">
        <v>20</v>
      </c>
      <c r="F108" s="230" t="s">
        <v>226</v>
      </c>
      <c r="G108" s="227"/>
      <c r="H108" s="229" t="s">
        <v>20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194</v>
      </c>
      <c r="AU108" s="236" t="s">
        <v>84</v>
      </c>
      <c r="AV108" s="13" t="s">
        <v>22</v>
      </c>
      <c r="AW108" s="13" t="s">
        <v>196</v>
      </c>
      <c r="AX108" s="13" t="s">
        <v>75</v>
      </c>
      <c r="AY108" s="236" t="s">
        <v>138</v>
      </c>
    </row>
    <row r="109" s="14" customFormat="1">
      <c r="A109" s="14"/>
      <c r="B109" s="237"/>
      <c r="C109" s="238"/>
      <c r="D109" s="228" t="s">
        <v>194</v>
      </c>
      <c r="E109" s="239" t="s">
        <v>20</v>
      </c>
      <c r="F109" s="240" t="s">
        <v>939</v>
      </c>
      <c r="G109" s="238"/>
      <c r="H109" s="241">
        <v>68.477000000000004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194</v>
      </c>
      <c r="AU109" s="247" t="s">
        <v>84</v>
      </c>
      <c r="AV109" s="14" t="s">
        <v>84</v>
      </c>
      <c r="AW109" s="14" t="s">
        <v>196</v>
      </c>
      <c r="AX109" s="14" t="s">
        <v>75</v>
      </c>
      <c r="AY109" s="247" t="s">
        <v>138</v>
      </c>
    </row>
    <row r="110" s="13" customFormat="1">
      <c r="A110" s="13"/>
      <c r="B110" s="226"/>
      <c r="C110" s="227"/>
      <c r="D110" s="228" t="s">
        <v>194</v>
      </c>
      <c r="E110" s="229" t="s">
        <v>20</v>
      </c>
      <c r="F110" s="230" t="s">
        <v>228</v>
      </c>
      <c r="G110" s="227"/>
      <c r="H110" s="229" t="s">
        <v>20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194</v>
      </c>
      <c r="AU110" s="236" t="s">
        <v>84</v>
      </c>
      <c r="AV110" s="13" t="s">
        <v>22</v>
      </c>
      <c r="AW110" s="13" t="s">
        <v>196</v>
      </c>
      <c r="AX110" s="13" t="s">
        <v>75</v>
      </c>
      <c r="AY110" s="236" t="s">
        <v>138</v>
      </c>
    </row>
    <row r="111" s="14" customFormat="1">
      <c r="A111" s="14"/>
      <c r="B111" s="237"/>
      <c r="C111" s="238"/>
      <c r="D111" s="228" t="s">
        <v>194</v>
      </c>
      <c r="E111" s="239" t="s">
        <v>20</v>
      </c>
      <c r="F111" s="240" t="s">
        <v>942</v>
      </c>
      <c r="G111" s="238"/>
      <c r="H111" s="241">
        <v>-37.048000000000002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194</v>
      </c>
      <c r="AU111" s="247" t="s">
        <v>84</v>
      </c>
      <c r="AV111" s="14" t="s">
        <v>84</v>
      </c>
      <c r="AW111" s="14" t="s">
        <v>196</v>
      </c>
      <c r="AX111" s="14" t="s">
        <v>75</v>
      </c>
      <c r="AY111" s="247" t="s">
        <v>138</v>
      </c>
    </row>
    <row r="112" s="15" customFormat="1">
      <c r="A112" s="15"/>
      <c r="B112" s="248"/>
      <c r="C112" s="249"/>
      <c r="D112" s="228" t="s">
        <v>194</v>
      </c>
      <c r="E112" s="250" t="s">
        <v>20</v>
      </c>
      <c r="F112" s="251" t="s">
        <v>205</v>
      </c>
      <c r="G112" s="249"/>
      <c r="H112" s="252">
        <v>31.429000000000002</v>
      </c>
      <c r="I112" s="253"/>
      <c r="J112" s="249"/>
      <c r="K112" s="249"/>
      <c r="L112" s="254"/>
      <c r="M112" s="255"/>
      <c r="N112" s="256"/>
      <c r="O112" s="256"/>
      <c r="P112" s="256"/>
      <c r="Q112" s="256"/>
      <c r="R112" s="256"/>
      <c r="S112" s="256"/>
      <c r="T112" s="25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8" t="s">
        <v>194</v>
      </c>
      <c r="AU112" s="258" t="s">
        <v>84</v>
      </c>
      <c r="AV112" s="15" t="s">
        <v>157</v>
      </c>
      <c r="AW112" s="15" t="s">
        <v>196</v>
      </c>
      <c r="AX112" s="15" t="s">
        <v>22</v>
      </c>
      <c r="AY112" s="258" t="s">
        <v>138</v>
      </c>
    </row>
    <row r="113" s="2" customFormat="1" ht="66.75" customHeight="1">
      <c r="A113" s="38"/>
      <c r="B113" s="39"/>
      <c r="C113" s="196" t="s">
        <v>206</v>
      </c>
      <c r="D113" s="196" t="s">
        <v>139</v>
      </c>
      <c r="E113" s="197" t="s">
        <v>239</v>
      </c>
      <c r="F113" s="198" t="s">
        <v>240</v>
      </c>
      <c r="G113" s="199" t="s">
        <v>191</v>
      </c>
      <c r="H113" s="200">
        <v>31.428999999999998</v>
      </c>
      <c r="I113" s="201"/>
      <c r="J113" s="202">
        <f>ROUND(I113*H113,2)</f>
        <v>0</v>
      </c>
      <c r="K113" s="198" t="s">
        <v>143</v>
      </c>
      <c r="L113" s="44"/>
      <c r="M113" s="203" t="s">
        <v>20</v>
      </c>
      <c r="N113" s="204" t="s">
        <v>46</v>
      </c>
      <c r="O113" s="8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157</v>
      </c>
      <c r="AT113" s="207" t="s">
        <v>139</v>
      </c>
      <c r="AU113" s="207" t="s">
        <v>84</v>
      </c>
      <c r="AY113" s="17" t="s">
        <v>138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22</v>
      </c>
      <c r="BK113" s="208">
        <f>ROUND(I113*H113,2)</f>
        <v>0</v>
      </c>
      <c r="BL113" s="17" t="s">
        <v>157</v>
      </c>
      <c r="BM113" s="207" t="s">
        <v>943</v>
      </c>
    </row>
    <row r="114" s="2" customFormat="1">
      <c r="A114" s="38"/>
      <c r="B114" s="39"/>
      <c r="C114" s="40"/>
      <c r="D114" s="209" t="s">
        <v>146</v>
      </c>
      <c r="E114" s="40"/>
      <c r="F114" s="210" t="s">
        <v>242</v>
      </c>
      <c r="G114" s="40"/>
      <c r="H114" s="40"/>
      <c r="I114" s="211"/>
      <c r="J114" s="40"/>
      <c r="K114" s="40"/>
      <c r="L114" s="44"/>
      <c r="M114" s="212"/>
      <c r="N114" s="21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146</v>
      </c>
      <c r="AU114" s="17" t="s">
        <v>84</v>
      </c>
    </row>
    <row r="115" s="2" customFormat="1" ht="44.25" customHeight="1">
      <c r="A115" s="38"/>
      <c r="B115" s="39"/>
      <c r="C115" s="196" t="s">
        <v>213</v>
      </c>
      <c r="D115" s="196" t="s">
        <v>139</v>
      </c>
      <c r="E115" s="197" t="s">
        <v>245</v>
      </c>
      <c r="F115" s="198" t="s">
        <v>246</v>
      </c>
      <c r="G115" s="199" t="s">
        <v>247</v>
      </c>
      <c r="H115" s="200">
        <v>56.572000000000003</v>
      </c>
      <c r="I115" s="201"/>
      <c r="J115" s="202">
        <f>ROUND(I115*H115,2)</f>
        <v>0</v>
      </c>
      <c r="K115" s="198" t="s">
        <v>143</v>
      </c>
      <c r="L115" s="44"/>
      <c r="M115" s="203" t="s">
        <v>20</v>
      </c>
      <c r="N115" s="204" t="s">
        <v>46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157</v>
      </c>
      <c r="AT115" s="207" t="s">
        <v>139</v>
      </c>
      <c r="AU115" s="207" t="s">
        <v>84</v>
      </c>
      <c r="AY115" s="17" t="s">
        <v>138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22</v>
      </c>
      <c r="BK115" s="208">
        <f>ROUND(I115*H115,2)</f>
        <v>0</v>
      </c>
      <c r="BL115" s="17" t="s">
        <v>157</v>
      </c>
      <c r="BM115" s="207" t="s">
        <v>944</v>
      </c>
    </row>
    <row r="116" s="2" customFormat="1">
      <c r="A116" s="38"/>
      <c r="B116" s="39"/>
      <c r="C116" s="40"/>
      <c r="D116" s="209" t="s">
        <v>146</v>
      </c>
      <c r="E116" s="40"/>
      <c r="F116" s="210" t="s">
        <v>249</v>
      </c>
      <c r="G116" s="40"/>
      <c r="H116" s="40"/>
      <c r="I116" s="211"/>
      <c r="J116" s="40"/>
      <c r="K116" s="40"/>
      <c r="L116" s="44"/>
      <c r="M116" s="212"/>
      <c r="N116" s="21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146</v>
      </c>
      <c r="AU116" s="17" t="s">
        <v>84</v>
      </c>
    </row>
    <row r="117" s="14" customFormat="1">
      <c r="A117" s="14"/>
      <c r="B117" s="237"/>
      <c r="C117" s="238"/>
      <c r="D117" s="228" t="s">
        <v>194</v>
      </c>
      <c r="E117" s="239" t="s">
        <v>20</v>
      </c>
      <c r="F117" s="240" t="s">
        <v>945</v>
      </c>
      <c r="G117" s="238"/>
      <c r="H117" s="241">
        <v>56.572199999999995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194</v>
      </c>
      <c r="AU117" s="247" t="s">
        <v>84</v>
      </c>
      <c r="AV117" s="14" t="s">
        <v>84</v>
      </c>
      <c r="AW117" s="14" t="s">
        <v>196</v>
      </c>
      <c r="AX117" s="14" t="s">
        <v>22</v>
      </c>
      <c r="AY117" s="247" t="s">
        <v>138</v>
      </c>
    </row>
    <row r="118" s="2" customFormat="1" ht="44.25" customHeight="1">
      <c r="A118" s="38"/>
      <c r="B118" s="39"/>
      <c r="C118" s="196" t="s">
        <v>221</v>
      </c>
      <c r="D118" s="196" t="s">
        <v>139</v>
      </c>
      <c r="E118" s="197" t="s">
        <v>252</v>
      </c>
      <c r="F118" s="198" t="s">
        <v>253</v>
      </c>
      <c r="G118" s="199" t="s">
        <v>191</v>
      </c>
      <c r="H118" s="200">
        <v>37.048000000000002</v>
      </c>
      <c r="I118" s="201"/>
      <c r="J118" s="202">
        <f>ROUND(I118*H118,2)</f>
        <v>0</v>
      </c>
      <c r="K118" s="198" t="s">
        <v>143</v>
      </c>
      <c r="L118" s="44"/>
      <c r="M118" s="203" t="s">
        <v>20</v>
      </c>
      <c r="N118" s="204" t="s">
        <v>46</v>
      </c>
      <c r="O118" s="84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157</v>
      </c>
      <c r="AT118" s="207" t="s">
        <v>139</v>
      </c>
      <c r="AU118" s="207" t="s">
        <v>84</v>
      </c>
      <c r="AY118" s="17" t="s">
        <v>138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22</v>
      </c>
      <c r="BK118" s="208">
        <f>ROUND(I118*H118,2)</f>
        <v>0</v>
      </c>
      <c r="BL118" s="17" t="s">
        <v>157</v>
      </c>
      <c r="BM118" s="207" t="s">
        <v>946</v>
      </c>
    </row>
    <row r="119" s="2" customFormat="1">
      <c r="A119" s="38"/>
      <c r="B119" s="39"/>
      <c r="C119" s="40"/>
      <c r="D119" s="209" t="s">
        <v>146</v>
      </c>
      <c r="E119" s="40"/>
      <c r="F119" s="210" t="s">
        <v>255</v>
      </c>
      <c r="G119" s="40"/>
      <c r="H119" s="40"/>
      <c r="I119" s="211"/>
      <c r="J119" s="40"/>
      <c r="K119" s="40"/>
      <c r="L119" s="44"/>
      <c r="M119" s="212"/>
      <c r="N119" s="21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146</v>
      </c>
      <c r="AU119" s="17" t="s">
        <v>84</v>
      </c>
    </row>
    <row r="120" s="13" customFormat="1">
      <c r="A120" s="13"/>
      <c r="B120" s="226"/>
      <c r="C120" s="227"/>
      <c r="D120" s="228" t="s">
        <v>194</v>
      </c>
      <c r="E120" s="229" t="s">
        <v>20</v>
      </c>
      <c r="F120" s="230" t="s">
        <v>926</v>
      </c>
      <c r="G120" s="227"/>
      <c r="H120" s="229" t="s">
        <v>20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194</v>
      </c>
      <c r="AU120" s="236" t="s">
        <v>84</v>
      </c>
      <c r="AV120" s="13" t="s">
        <v>22</v>
      </c>
      <c r="AW120" s="13" t="s">
        <v>196</v>
      </c>
      <c r="AX120" s="13" t="s">
        <v>75</v>
      </c>
      <c r="AY120" s="236" t="s">
        <v>138</v>
      </c>
    </row>
    <row r="121" s="14" customFormat="1">
      <c r="A121" s="14"/>
      <c r="B121" s="237"/>
      <c r="C121" s="238"/>
      <c r="D121" s="228" t="s">
        <v>194</v>
      </c>
      <c r="E121" s="239" t="s">
        <v>20</v>
      </c>
      <c r="F121" s="240" t="s">
        <v>927</v>
      </c>
      <c r="G121" s="238"/>
      <c r="H121" s="241">
        <v>29.127119999999998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194</v>
      </c>
      <c r="AU121" s="247" t="s">
        <v>84</v>
      </c>
      <c r="AV121" s="14" t="s">
        <v>84</v>
      </c>
      <c r="AW121" s="14" t="s">
        <v>196</v>
      </c>
      <c r="AX121" s="14" t="s">
        <v>75</v>
      </c>
      <c r="AY121" s="247" t="s">
        <v>138</v>
      </c>
    </row>
    <row r="122" s="14" customFormat="1">
      <c r="A122" s="14"/>
      <c r="B122" s="237"/>
      <c r="C122" s="238"/>
      <c r="D122" s="228" t="s">
        <v>194</v>
      </c>
      <c r="E122" s="239" t="s">
        <v>20</v>
      </c>
      <c r="F122" s="240" t="s">
        <v>947</v>
      </c>
      <c r="G122" s="238"/>
      <c r="H122" s="241">
        <v>-18.935280000000002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194</v>
      </c>
      <c r="AU122" s="247" t="s">
        <v>84</v>
      </c>
      <c r="AV122" s="14" t="s">
        <v>84</v>
      </c>
      <c r="AW122" s="14" t="s">
        <v>196</v>
      </c>
      <c r="AX122" s="14" t="s">
        <v>75</v>
      </c>
      <c r="AY122" s="247" t="s">
        <v>138</v>
      </c>
    </row>
    <row r="123" s="13" customFormat="1">
      <c r="A123" s="13"/>
      <c r="B123" s="226"/>
      <c r="C123" s="227"/>
      <c r="D123" s="228" t="s">
        <v>194</v>
      </c>
      <c r="E123" s="229" t="s">
        <v>20</v>
      </c>
      <c r="F123" s="230" t="s">
        <v>948</v>
      </c>
      <c r="G123" s="227"/>
      <c r="H123" s="229" t="s">
        <v>20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194</v>
      </c>
      <c r="AU123" s="236" t="s">
        <v>84</v>
      </c>
      <c r="AV123" s="13" t="s">
        <v>22</v>
      </c>
      <c r="AW123" s="13" t="s">
        <v>196</v>
      </c>
      <c r="AX123" s="13" t="s">
        <v>75</v>
      </c>
      <c r="AY123" s="236" t="s">
        <v>138</v>
      </c>
    </row>
    <row r="124" s="14" customFormat="1">
      <c r="A124" s="14"/>
      <c r="B124" s="237"/>
      <c r="C124" s="238"/>
      <c r="D124" s="228" t="s">
        <v>194</v>
      </c>
      <c r="E124" s="239" t="s">
        <v>20</v>
      </c>
      <c r="F124" s="240" t="s">
        <v>949</v>
      </c>
      <c r="G124" s="238"/>
      <c r="H124" s="241">
        <v>12.119999999999999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194</v>
      </c>
      <c r="AU124" s="247" t="s">
        <v>84</v>
      </c>
      <c r="AV124" s="14" t="s">
        <v>84</v>
      </c>
      <c r="AW124" s="14" t="s">
        <v>196</v>
      </c>
      <c r="AX124" s="14" t="s">
        <v>75</v>
      </c>
      <c r="AY124" s="247" t="s">
        <v>138</v>
      </c>
    </row>
    <row r="125" s="14" customFormat="1">
      <c r="A125" s="14"/>
      <c r="B125" s="237"/>
      <c r="C125" s="238"/>
      <c r="D125" s="228" t="s">
        <v>194</v>
      </c>
      <c r="E125" s="239" t="s">
        <v>20</v>
      </c>
      <c r="F125" s="240" t="s">
        <v>937</v>
      </c>
      <c r="G125" s="238"/>
      <c r="H125" s="241">
        <v>24.199999999999999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194</v>
      </c>
      <c r="AU125" s="247" t="s">
        <v>84</v>
      </c>
      <c r="AV125" s="14" t="s">
        <v>84</v>
      </c>
      <c r="AW125" s="14" t="s">
        <v>196</v>
      </c>
      <c r="AX125" s="14" t="s">
        <v>75</v>
      </c>
      <c r="AY125" s="247" t="s">
        <v>138</v>
      </c>
    </row>
    <row r="126" s="14" customFormat="1">
      <c r="A126" s="14"/>
      <c r="B126" s="237"/>
      <c r="C126" s="238"/>
      <c r="D126" s="228" t="s">
        <v>194</v>
      </c>
      <c r="E126" s="239" t="s">
        <v>20</v>
      </c>
      <c r="F126" s="240" t="s">
        <v>950</v>
      </c>
      <c r="G126" s="238"/>
      <c r="H126" s="241">
        <v>-9.4640000000000004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194</v>
      </c>
      <c r="AU126" s="247" t="s">
        <v>84</v>
      </c>
      <c r="AV126" s="14" t="s">
        <v>84</v>
      </c>
      <c r="AW126" s="14" t="s">
        <v>196</v>
      </c>
      <c r="AX126" s="14" t="s">
        <v>75</v>
      </c>
      <c r="AY126" s="247" t="s">
        <v>138</v>
      </c>
    </row>
    <row r="127" s="15" customFormat="1">
      <c r="A127" s="15"/>
      <c r="B127" s="248"/>
      <c r="C127" s="249"/>
      <c r="D127" s="228" t="s">
        <v>194</v>
      </c>
      <c r="E127" s="250" t="s">
        <v>20</v>
      </c>
      <c r="F127" s="251" t="s">
        <v>205</v>
      </c>
      <c r="G127" s="249"/>
      <c r="H127" s="252">
        <v>37.047839999999994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194</v>
      </c>
      <c r="AU127" s="258" t="s">
        <v>84</v>
      </c>
      <c r="AV127" s="15" t="s">
        <v>157</v>
      </c>
      <c r="AW127" s="15" t="s">
        <v>196</v>
      </c>
      <c r="AX127" s="15" t="s">
        <v>22</v>
      </c>
      <c r="AY127" s="258" t="s">
        <v>138</v>
      </c>
    </row>
    <row r="128" s="2" customFormat="1" ht="33" customHeight="1">
      <c r="A128" s="38"/>
      <c r="B128" s="39"/>
      <c r="C128" s="196" t="s">
        <v>232</v>
      </c>
      <c r="D128" s="196" t="s">
        <v>139</v>
      </c>
      <c r="E128" s="197" t="s">
        <v>265</v>
      </c>
      <c r="F128" s="198" t="s">
        <v>266</v>
      </c>
      <c r="G128" s="199" t="s">
        <v>186</v>
      </c>
      <c r="H128" s="200">
        <v>42.834000000000003</v>
      </c>
      <c r="I128" s="201"/>
      <c r="J128" s="202">
        <f>ROUND(I128*H128,2)</f>
        <v>0</v>
      </c>
      <c r="K128" s="198" t="s">
        <v>143</v>
      </c>
      <c r="L128" s="44"/>
      <c r="M128" s="203" t="s">
        <v>20</v>
      </c>
      <c r="N128" s="204" t="s">
        <v>46</v>
      </c>
      <c r="O128" s="84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7" t="s">
        <v>157</v>
      </c>
      <c r="AT128" s="207" t="s">
        <v>139</v>
      </c>
      <c r="AU128" s="207" t="s">
        <v>84</v>
      </c>
      <c r="AY128" s="17" t="s">
        <v>138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7" t="s">
        <v>22</v>
      </c>
      <c r="BK128" s="208">
        <f>ROUND(I128*H128,2)</f>
        <v>0</v>
      </c>
      <c r="BL128" s="17" t="s">
        <v>157</v>
      </c>
      <c r="BM128" s="207" t="s">
        <v>951</v>
      </c>
    </row>
    <row r="129" s="2" customFormat="1">
      <c r="A129" s="38"/>
      <c r="B129" s="39"/>
      <c r="C129" s="40"/>
      <c r="D129" s="209" t="s">
        <v>146</v>
      </c>
      <c r="E129" s="40"/>
      <c r="F129" s="210" t="s">
        <v>268</v>
      </c>
      <c r="G129" s="40"/>
      <c r="H129" s="40"/>
      <c r="I129" s="211"/>
      <c r="J129" s="40"/>
      <c r="K129" s="40"/>
      <c r="L129" s="44"/>
      <c r="M129" s="212"/>
      <c r="N129" s="21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146</v>
      </c>
      <c r="AU129" s="17" t="s">
        <v>84</v>
      </c>
    </row>
    <row r="130" s="13" customFormat="1">
      <c r="A130" s="13"/>
      <c r="B130" s="226"/>
      <c r="C130" s="227"/>
      <c r="D130" s="228" t="s">
        <v>194</v>
      </c>
      <c r="E130" s="229" t="s">
        <v>20</v>
      </c>
      <c r="F130" s="230" t="s">
        <v>926</v>
      </c>
      <c r="G130" s="227"/>
      <c r="H130" s="229" t="s">
        <v>20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194</v>
      </c>
      <c r="AU130" s="236" t="s">
        <v>84</v>
      </c>
      <c r="AV130" s="13" t="s">
        <v>22</v>
      </c>
      <c r="AW130" s="13" t="s">
        <v>196</v>
      </c>
      <c r="AX130" s="13" t="s">
        <v>75</v>
      </c>
      <c r="AY130" s="236" t="s">
        <v>138</v>
      </c>
    </row>
    <row r="131" s="14" customFormat="1">
      <c r="A131" s="14"/>
      <c r="B131" s="237"/>
      <c r="C131" s="238"/>
      <c r="D131" s="228" t="s">
        <v>194</v>
      </c>
      <c r="E131" s="239" t="s">
        <v>20</v>
      </c>
      <c r="F131" s="240" t="s">
        <v>952</v>
      </c>
      <c r="G131" s="238"/>
      <c r="H131" s="241">
        <v>42.833999999999996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194</v>
      </c>
      <c r="AU131" s="247" t="s">
        <v>84</v>
      </c>
      <c r="AV131" s="14" t="s">
        <v>84</v>
      </c>
      <c r="AW131" s="14" t="s">
        <v>196</v>
      </c>
      <c r="AX131" s="14" t="s">
        <v>22</v>
      </c>
      <c r="AY131" s="247" t="s">
        <v>138</v>
      </c>
    </row>
    <row r="132" s="11" customFormat="1" ht="22.8" customHeight="1">
      <c r="A132" s="11"/>
      <c r="B132" s="182"/>
      <c r="C132" s="183"/>
      <c r="D132" s="184" t="s">
        <v>74</v>
      </c>
      <c r="E132" s="224" t="s">
        <v>84</v>
      </c>
      <c r="F132" s="224" t="s">
        <v>269</v>
      </c>
      <c r="G132" s="183"/>
      <c r="H132" s="183"/>
      <c r="I132" s="186"/>
      <c r="J132" s="225">
        <f>BK132</f>
        <v>0</v>
      </c>
      <c r="K132" s="183"/>
      <c r="L132" s="188"/>
      <c r="M132" s="189"/>
      <c r="N132" s="190"/>
      <c r="O132" s="190"/>
      <c r="P132" s="191">
        <f>SUM(P133:P167)</f>
        <v>0</v>
      </c>
      <c r="Q132" s="190"/>
      <c r="R132" s="191">
        <f>SUM(R133:R167)</f>
        <v>60.245034820000001</v>
      </c>
      <c r="S132" s="190"/>
      <c r="T132" s="192">
        <f>SUM(T133:T167)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193" t="s">
        <v>22</v>
      </c>
      <c r="AT132" s="194" t="s">
        <v>74</v>
      </c>
      <c r="AU132" s="194" t="s">
        <v>22</v>
      </c>
      <c r="AY132" s="193" t="s">
        <v>138</v>
      </c>
      <c r="BK132" s="195">
        <f>SUM(BK133:BK167)</f>
        <v>0</v>
      </c>
    </row>
    <row r="133" s="2" customFormat="1" ht="37.8" customHeight="1">
      <c r="A133" s="38"/>
      <c r="B133" s="39"/>
      <c r="C133" s="196" t="s">
        <v>27</v>
      </c>
      <c r="D133" s="196" t="s">
        <v>139</v>
      </c>
      <c r="E133" s="197" t="s">
        <v>953</v>
      </c>
      <c r="F133" s="198" t="s">
        <v>954</v>
      </c>
      <c r="G133" s="199" t="s">
        <v>191</v>
      </c>
      <c r="H133" s="200">
        <v>4.6059999999999999</v>
      </c>
      <c r="I133" s="201"/>
      <c r="J133" s="202">
        <f>ROUND(I133*H133,2)</f>
        <v>0</v>
      </c>
      <c r="K133" s="198" t="s">
        <v>143</v>
      </c>
      <c r="L133" s="44"/>
      <c r="M133" s="203" t="s">
        <v>20</v>
      </c>
      <c r="N133" s="204" t="s">
        <v>46</v>
      </c>
      <c r="O133" s="84"/>
      <c r="P133" s="205">
        <f>O133*H133</f>
        <v>0</v>
      </c>
      <c r="Q133" s="205">
        <v>2.1600000000000001</v>
      </c>
      <c r="R133" s="205">
        <f>Q133*H133</f>
        <v>9.9489599999999996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157</v>
      </c>
      <c r="AT133" s="207" t="s">
        <v>139</v>
      </c>
      <c r="AU133" s="207" t="s">
        <v>84</v>
      </c>
      <c r="AY133" s="17" t="s">
        <v>138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7" t="s">
        <v>22</v>
      </c>
      <c r="BK133" s="208">
        <f>ROUND(I133*H133,2)</f>
        <v>0</v>
      </c>
      <c r="BL133" s="17" t="s">
        <v>157</v>
      </c>
      <c r="BM133" s="207" t="s">
        <v>955</v>
      </c>
    </row>
    <row r="134" s="2" customFormat="1">
      <c r="A134" s="38"/>
      <c r="B134" s="39"/>
      <c r="C134" s="40"/>
      <c r="D134" s="209" t="s">
        <v>146</v>
      </c>
      <c r="E134" s="40"/>
      <c r="F134" s="210" t="s">
        <v>956</v>
      </c>
      <c r="G134" s="40"/>
      <c r="H134" s="40"/>
      <c r="I134" s="211"/>
      <c r="J134" s="40"/>
      <c r="K134" s="40"/>
      <c r="L134" s="44"/>
      <c r="M134" s="212"/>
      <c r="N134" s="21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146</v>
      </c>
      <c r="AU134" s="17" t="s">
        <v>84</v>
      </c>
    </row>
    <row r="135" s="13" customFormat="1">
      <c r="A135" s="13"/>
      <c r="B135" s="226"/>
      <c r="C135" s="227"/>
      <c r="D135" s="228" t="s">
        <v>194</v>
      </c>
      <c r="E135" s="229" t="s">
        <v>20</v>
      </c>
      <c r="F135" s="230" t="s">
        <v>957</v>
      </c>
      <c r="G135" s="227"/>
      <c r="H135" s="229" t="s">
        <v>20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194</v>
      </c>
      <c r="AU135" s="236" t="s">
        <v>84</v>
      </c>
      <c r="AV135" s="13" t="s">
        <v>22</v>
      </c>
      <c r="AW135" s="13" t="s">
        <v>196</v>
      </c>
      <c r="AX135" s="13" t="s">
        <v>75</v>
      </c>
      <c r="AY135" s="236" t="s">
        <v>138</v>
      </c>
    </row>
    <row r="136" s="14" customFormat="1">
      <c r="A136" s="14"/>
      <c r="B136" s="237"/>
      <c r="C136" s="238"/>
      <c r="D136" s="228" t="s">
        <v>194</v>
      </c>
      <c r="E136" s="239" t="s">
        <v>20</v>
      </c>
      <c r="F136" s="240" t="s">
        <v>958</v>
      </c>
      <c r="G136" s="238"/>
      <c r="H136" s="241">
        <v>4.6055999999999999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194</v>
      </c>
      <c r="AU136" s="247" t="s">
        <v>84</v>
      </c>
      <c r="AV136" s="14" t="s">
        <v>84</v>
      </c>
      <c r="AW136" s="14" t="s">
        <v>196</v>
      </c>
      <c r="AX136" s="14" t="s">
        <v>22</v>
      </c>
      <c r="AY136" s="247" t="s">
        <v>138</v>
      </c>
    </row>
    <row r="137" s="2" customFormat="1" ht="24.15" customHeight="1">
      <c r="A137" s="38"/>
      <c r="B137" s="39"/>
      <c r="C137" s="196" t="s">
        <v>244</v>
      </c>
      <c r="D137" s="196" t="s">
        <v>139</v>
      </c>
      <c r="E137" s="197" t="s">
        <v>500</v>
      </c>
      <c r="F137" s="198" t="s">
        <v>501</v>
      </c>
      <c r="G137" s="199" t="s">
        <v>191</v>
      </c>
      <c r="H137" s="200">
        <v>1.2490000000000001</v>
      </c>
      <c r="I137" s="201"/>
      <c r="J137" s="202">
        <f>ROUND(I137*H137,2)</f>
        <v>0</v>
      </c>
      <c r="K137" s="198" t="s">
        <v>143</v>
      </c>
      <c r="L137" s="44"/>
      <c r="M137" s="203" t="s">
        <v>20</v>
      </c>
      <c r="N137" s="204" t="s">
        <v>46</v>
      </c>
      <c r="O137" s="84"/>
      <c r="P137" s="205">
        <f>O137*H137</f>
        <v>0</v>
      </c>
      <c r="Q137" s="205">
        <v>2.3010199999999998</v>
      </c>
      <c r="R137" s="205">
        <f>Q137*H137</f>
        <v>2.8739739800000002</v>
      </c>
      <c r="S137" s="205">
        <v>0</v>
      </c>
      <c r="T137" s="20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7" t="s">
        <v>157</v>
      </c>
      <c r="AT137" s="207" t="s">
        <v>139</v>
      </c>
      <c r="AU137" s="207" t="s">
        <v>84</v>
      </c>
      <c r="AY137" s="17" t="s">
        <v>138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7" t="s">
        <v>22</v>
      </c>
      <c r="BK137" s="208">
        <f>ROUND(I137*H137,2)</f>
        <v>0</v>
      </c>
      <c r="BL137" s="17" t="s">
        <v>157</v>
      </c>
      <c r="BM137" s="207" t="s">
        <v>959</v>
      </c>
    </row>
    <row r="138" s="2" customFormat="1">
      <c r="A138" s="38"/>
      <c r="B138" s="39"/>
      <c r="C138" s="40"/>
      <c r="D138" s="209" t="s">
        <v>146</v>
      </c>
      <c r="E138" s="40"/>
      <c r="F138" s="210" t="s">
        <v>503</v>
      </c>
      <c r="G138" s="40"/>
      <c r="H138" s="40"/>
      <c r="I138" s="211"/>
      <c r="J138" s="40"/>
      <c r="K138" s="40"/>
      <c r="L138" s="44"/>
      <c r="M138" s="212"/>
      <c r="N138" s="21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146</v>
      </c>
      <c r="AU138" s="17" t="s">
        <v>84</v>
      </c>
    </row>
    <row r="139" s="13" customFormat="1">
      <c r="A139" s="13"/>
      <c r="B139" s="226"/>
      <c r="C139" s="227"/>
      <c r="D139" s="228" t="s">
        <v>194</v>
      </c>
      <c r="E139" s="229" t="s">
        <v>20</v>
      </c>
      <c r="F139" s="230" t="s">
        <v>504</v>
      </c>
      <c r="G139" s="227"/>
      <c r="H139" s="229" t="s">
        <v>20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194</v>
      </c>
      <c r="AU139" s="236" t="s">
        <v>84</v>
      </c>
      <c r="AV139" s="13" t="s">
        <v>22</v>
      </c>
      <c r="AW139" s="13" t="s">
        <v>196</v>
      </c>
      <c r="AX139" s="13" t="s">
        <v>75</v>
      </c>
      <c r="AY139" s="236" t="s">
        <v>138</v>
      </c>
    </row>
    <row r="140" s="14" customFormat="1">
      <c r="A140" s="14"/>
      <c r="B140" s="237"/>
      <c r="C140" s="238"/>
      <c r="D140" s="228" t="s">
        <v>194</v>
      </c>
      <c r="E140" s="239" t="s">
        <v>20</v>
      </c>
      <c r="F140" s="240" t="s">
        <v>960</v>
      </c>
      <c r="G140" s="238"/>
      <c r="H140" s="241">
        <v>0.94640000000000002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194</v>
      </c>
      <c r="AU140" s="247" t="s">
        <v>84</v>
      </c>
      <c r="AV140" s="14" t="s">
        <v>84</v>
      </c>
      <c r="AW140" s="14" t="s">
        <v>196</v>
      </c>
      <c r="AX140" s="14" t="s">
        <v>75</v>
      </c>
      <c r="AY140" s="247" t="s">
        <v>138</v>
      </c>
    </row>
    <row r="141" s="14" customFormat="1">
      <c r="A141" s="14"/>
      <c r="B141" s="237"/>
      <c r="C141" s="238"/>
      <c r="D141" s="228" t="s">
        <v>194</v>
      </c>
      <c r="E141" s="239" t="s">
        <v>20</v>
      </c>
      <c r="F141" s="240" t="s">
        <v>961</v>
      </c>
      <c r="G141" s="238"/>
      <c r="H141" s="241">
        <v>0.30299999999999999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194</v>
      </c>
      <c r="AU141" s="247" t="s">
        <v>84</v>
      </c>
      <c r="AV141" s="14" t="s">
        <v>84</v>
      </c>
      <c r="AW141" s="14" t="s">
        <v>196</v>
      </c>
      <c r="AX141" s="14" t="s">
        <v>75</v>
      </c>
      <c r="AY141" s="247" t="s">
        <v>138</v>
      </c>
    </row>
    <row r="142" s="15" customFormat="1">
      <c r="A142" s="15"/>
      <c r="B142" s="248"/>
      <c r="C142" s="249"/>
      <c r="D142" s="228" t="s">
        <v>194</v>
      </c>
      <c r="E142" s="250" t="s">
        <v>20</v>
      </c>
      <c r="F142" s="251" t="s">
        <v>205</v>
      </c>
      <c r="G142" s="249"/>
      <c r="H142" s="252">
        <v>1.2494000000000001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8" t="s">
        <v>194</v>
      </c>
      <c r="AU142" s="258" t="s">
        <v>84</v>
      </c>
      <c r="AV142" s="15" t="s">
        <v>157</v>
      </c>
      <c r="AW142" s="15" t="s">
        <v>196</v>
      </c>
      <c r="AX142" s="15" t="s">
        <v>22</v>
      </c>
      <c r="AY142" s="258" t="s">
        <v>138</v>
      </c>
    </row>
    <row r="143" s="2" customFormat="1" ht="33" customHeight="1">
      <c r="A143" s="38"/>
      <c r="B143" s="39"/>
      <c r="C143" s="196" t="s">
        <v>251</v>
      </c>
      <c r="D143" s="196" t="s">
        <v>139</v>
      </c>
      <c r="E143" s="197" t="s">
        <v>519</v>
      </c>
      <c r="F143" s="198" t="s">
        <v>520</v>
      </c>
      <c r="G143" s="199" t="s">
        <v>191</v>
      </c>
      <c r="H143" s="200">
        <v>18.68</v>
      </c>
      <c r="I143" s="201"/>
      <c r="J143" s="202">
        <f>ROUND(I143*H143,2)</f>
        <v>0</v>
      </c>
      <c r="K143" s="198" t="s">
        <v>143</v>
      </c>
      <c r="L143" s="44"/>
      <c r="M143" s="203" t="s">
        <v>20</v>
      </c>
      <c r="N143" s="204" t="s">
        <v>46</v>
      </c>
      <c r="O143" s="84"/>
      <c r="P143" s="205">
        <f>O143*H143</f>
        <v>0</v>
      </c>
      <c r="Q143" s="205">
        <v>2.5018699999999998</v>
      </c>
      <c r="R143" s="205">
        <f>Q143*H143</f>
        <v>46.734931599999996</v>
      </c>
      <c r="S143" s="205">
        <v>0</v>
      </c>
      <c r="T143" s="20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7" t="s">
        <v>157</v>
      </c>
      <c r="AT143" s="207" t="s">
        <v>139</v>
      </c>
      <c r="AU143" s="207" t="s">
        <v>84</v>
      </c>
      <c r="AY143" s="17" t="s">
        <v>138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7" t="s">
        <v>22</v>
      </c>
      <c r="BK143" s="208">
        <f>ROUND(I143*H143,2)</f>
        <v>0</v>
      </c>
      <c r="BL143" s="17" t="s">
        <v>157</v>
      </c>
      <c r="BM143" s="207" t="s">
        <v>962</v>
      </c>
    </row>
    <row r="144" s="2" customFormat="1">
      <c r="A144" s="38"/>
      <c r="B144" s="39"/>
      <c r="C144" s="40"/>
      <c r="D144" s="209" t="s">
        <v>146</v>
      </c>
      <c r="E144" s="40"/>
      <c r="F144" s="210" t="s">
        <v>522</v>
      </c>
      <c r="G144" s="40"/>
      <c r="H144" s="40"/>
      <c r="I144" s="211"/>
      <c r="J144" s="40"/>
      <c r="K144" s="40"/>
      <c r="L144" s="44"/>
      <c r="M144" s="212"/>
      <c r="N144" s="21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146</v>
      </c>
      <c r="AU144" s="17" t="s">
        <v>84</v>
      </c>
    </row>
    <row r="145" s="13" customFormat="1">
      <c r="A145" s="13"/>
      <c r="B145" s="226"/>
      <c r="C145" s="227"/>
      <c r="D145" s="228" t="s">
        <v>194</v>
      </c>
      <c r="E145" s="229" t="s">
        <v>20</v>
      </c>
      <c r="F145" s="230" t="s">
        <v>963</v>
      </c>
      <c r="G145" s="227"/>
      <c r="H145" s="229" t="s">
        <v>20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194</v>
      </c>
      <c r="AU145" s="236" t="s">
        <v>84</v>
      </c>
      <c r="AV145" s="13" t="s">
        <v>22</v>
      </c>
      <c r="AW145" s="13" t="s">
        <v>196</v>
      </c>
      <c r="AX145" s="13" t="s">
        <v>75</v>
      </c>
      <c r="AY145" s="236" t="s">
        <v>138</v>
      </c>
    </row>
    <row r="146" s="14" customFormat="1">
      <c r="A146" s="14"/>
      <c r="B146" s="237"/>
      <c r="C146" s="238"/>
      <c r="D146" s="228" t="s">
        <v>194</v>
      </c>
      <c r="E146" s="239" t="s">
        <v>20</v>
      </c>
      <c r="F146" s="240" t="s">
        <v>964</v>
      </c>
      <c r="G146" s="238"/>
      <c r="H146" s="241">
        <v>7.9040000000000008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194</v>
      </c>
      <c r="AU146" s="247" t="s">
        <v>84</v>
      </c>
      <c r="AV146" s="14" t="s">
        <v>84</v>
      </c>
      <c r="AW146" s="14" t="s">
        <v>196</v>
      </c>
      <c r="AX146" s="14" t="s">
        <v>75</v>
      </c>
      <c r="AY146" s="247" t="s">
        <v>138</v>
      </c>
    </row>
    <row r="147" s="13" customFormat="1">
      <c r="A147" s="13"/>
      <c r="B147" s="226"/>
      <c r="C147" s="227"/>
      <c r="D147" s="228" t="s">
        <v>194</v>
      </c>
      <c r="E147" s="229" t="s">
        <v>20</v>
      </c>
      <c r="F147" s="230" t="s">
        <v>965</v>
      </c>
      <c r="G147" s="227"/>
      <c r="H147" s="229" t="s">
        <v>20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194</v>
      </c>
      <c r="AU147" s="236" t="s">
        <v>84</v>
      </c>
      <c r="AV147" s="13" t="s">
        <v>22</v>
      </c>
      <c r="AW147" s="13" t="s">
        <v>196</v>
      </c>
      <c r="AX147" s="13" t="s">
        <v>75</v>
      </c>
      <c r="AY147" s="236" t="s">
        <v>138</v>
      </c>
    </row>
    <row r="148" s="14" customFormat="1">
      <c r="A148" s="14"/>
      <c r="B148" s="237"/>
      <c r="C148" s="238"/>
      <c r="D148" s="228" t="s">
        <v>194</v>
      </c>
      <c r="E148" s="239" t="s">
        <v>20</v>
      </c>
      <c r="F148" s="240" t="s">
        <v>966</v>
      </c>
      <c r="G148" s="238"/>
      <c r="H148" s="241">
        <v>10.775520000000002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194</v>
      </c>
      <c r="AU148" s="247" t="s">
        <v>84</v>
      </c>
      <c r="AV148" s="14" t="s">
        <v>84</v>
      </c>
      <c r="AW148" s="14" t="s">
        <v>196</v>
      </c>
      <c r="AX148" s="14" t="s">
        <v>75</v>
      </c>
      <c r="AY148" s="247" t="s">
        <v>138</v>
      </c>
    </row>
    <row r="149" s="15" customFormat="1">
      <c r="A149" s="15"/>
      <c r="B149" s="248"/>
      <c r="C149" s="249"/>
      <c r="D149" s="228" t="s">
        <v>194</v>
      </c>
      <c r="E149" s="250" t="s">
        <v>20</v>
      </c>
      <c r="F149" s="251" t="s">
        <v>205</v>
      </c>
      <c r="G149" s="249"/>
      <c r="H149" s="252">
        <v>18.679520000000004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8" t="s">
        <v>194</v>
      </c>
      <c r="AU149" s="258" t="s">
        <v>84</v>
      </c>
      <c r="AV149" s="15" t="s">
        <v>157</v>
      </c>
      <c r="AW149" s="15" t="s">
        <v>196</v>
      </c>
      <c r="AX149" s="15" t="s">
        <v>22</v>
      </c>
      <c r="AY149" s="258" t="s">
        <v>138</v>
      </c>
    </row>
    <row r="150" s="2" customFormat="1" ht="16.5" customHeight="1">
      <c r="A150" s="38"/>
      <c r="B150" s="39"/>
      <c r="C150" s="196" t="s">
        <v>259</v>
      </c>
      <c r="D150" s="196" t="s">
        <v>139</v>
      </c>
      <c r="E150" s="197" t="s">
        <v>537</v>
      </c>
      <c r="F150" s="198" t="s">
        <v>538</v>
      </c>
      <c r="G150" s="199" t="s">
        <v>186</v>
      </c>
      <c r="H150" s="200">
        <v>92.844999999999999</v>
      </c>
      <c r="I150" s="201"/>
      <c r="J150" s="202">
        <f>ROUND(I150*H150,2)</f>
        <v>0</v>
      </c>
      <c r="K150" s="198" t="s">
        <v>143</v>
      </c>
      <c r="L150" s="44"/>
      <c r="M150" s="203" t="s">
        <v>20</v>
      </c>
      <c r="N150" s="204" t="s">
        <v>46</v>
      </c>
      <c r="O150" s="84"/>
      <c r="P150" s="205">
        <f>O150*H150</f>
        <v>0</v>
      </c>
      <c r="Q150" s="205">
        <v>0.0026900000000000001</v>
      </c>
      <c r="R150" s="205">
        <f>Q150*H150</f>
        <v>0.24975305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157</v>
      </c>
      <c r="AT150" s="207" t="s">
        <v>139</v>
      </c>
      <c r="AU150" s="207" t="s">
        <v>84</v>
      </c>
      <c r="AY150" s="17" t="s">
        <v>138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22</v>
      </c>
      <c r="BK150" s="208">
        <f>ROUND(I150*H150,2)</f>
        <v>0</v>
      </c>
      <c r="BL150" s="17" t="s">
        <v>157</v>
      </c>
      <c r="BM150" s="207" t="s">
        <v>967</v>
      </c>
    </row>
    <row r="151" s="2" customFormat="1">
      <c r="A151" s="38"/>
      <c r="B151" s="39"/>
      <c r="C151" s="40"/>
      <c r="D151" s="209" t="s">
        <v>146</v>
      </c>
      <c r="E151" s="40"/>
      <c r="F151" s="210" t="s">
        <v>540</v>
      </c>
      <c r="G151" s="40"/>
      <c r="H151" s="40"/>
      <c r="I151" s="211"/>
      <c r="J151" s="40"/>
      <c r="K151" s="40"/>
      <c r="L151" s="44"/>
      <c r="M151" s="212"/>
      <c r="N151" s="21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146</v>
      </c>
      <c r="AU151" s="17" t="s">
        <v>84</v>
      </c>
    </row>
    <row r="152" s="13" customFormat="1">
      <c r="A152" s="13"/>
      <c r="B152" s="226"/>
      <c r="C152" s="227"/>
      <c r="D152" s="228" t="s">
        <v>194</v>
      </c>
      <c r="E152" s="229" t="s">
        <v>20</v>
      </c>
      <c r="F152" s="230" t="s">
        <v>963</v>
      </c>
      <c r="G152" s="227"/>
      <c r="H152" s="229" t="s">
        <v>20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194</v>
      </c>
      <c r="AU152" s="236" t="s">
        <v>84</v>
      </c>
      <c r="AV152" s="13" t="s">
        <v>22</v>
      </c>
      <c r="AW152" s="13" t="s">
        <v>196</v>
      </c>
      <c r="AX152" s="13" t="s">
        <v>75</v>
      </c>
      <c r="AY152" s="236" t="s">
        <v>138</v>
      </c>
    </row>
    <row r="153" s="14" customFormat="1">
      <c r="A153" s="14"/>
      <c r="B153" s="237"/>
      <c r="C153" s="238"/>
      <c r="D153" s="228" t="s">
        <v>194</v>
      </c>
      <c r="E153" s="239" t="s">
        <v>20</v>
      </c>
      <c r="F153" s="240" t="s">
        <v>968</v>
      </c>
      <c r="G153" s="238"/>
      <c r="H153" s="241">
        <v>21.008000000000003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194</v>
      </c>
      <c r="AU153" s="247" t="s">
        <v>84</v>
      </c>
      <c r="AV153" s="14" t="s">
        <v>84</v>
      </c>
      <c r="AW153" s="14" t="s">
        <v>196</v>
      </c>
      <c r="AX153" s="14" t="s">
        <v>75</v>
      </c>
      <c r="AY153" s="247" t="s">
        <v>138</v>
      </c>
    </row>
    <row r="154" s="13" customFormat="1">
      <c r="A154" s="13"/>
      <c r="B154" s="226"/>
      <c r="C154" s="227"/>
      <c r="D154" s="228" t="s">
        <v>194</v>
      </c>
      <c r="E154" s="229" t="s">
        <v>20</v>
      </c>
      <c r="F154" s="230" t="s">
        <v>965</v>
      </c>
      <c r="G154" s="227"/>
      <c r="H154" s="229" t="s">
        <v>20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194</v>
      </c>
      <c r="AU154" s="236" t="s">
        <v>84</v>
      </c>
      <c r="AV154" s="13" t="s">
        <v>22</v>
      </c>
      <c r="AW154" s="13" t="s">
        <v>196</v>
      </c>
      <c r="AX154" s="13" t="s">
        <v>75</v>
      </c>
      <c r="AY154" s="236" t="s">
        <v>138</v>
      </c>
    </row>
    <row r="155" s="14" customFormat="1">
      <c r="A155" s="14"/>
      <c r="B155" s="237"/>
      <c r="C155" s="238"/>
      <c r="D155" s="228" t="s">
        <v>194</v>
      </c>
      <c r="E155" s="239" t="s">
        <v>20</v>
      </c>
      <c r="F155" s="240" t="s">
        <v>969</v>
      </c>
      <c r="G155" s="238"/>
      <c r="H155" s="241">
        <v>71.836799999999997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194</v>
      </c>
      <c r="AU155" s="247" t="s">
        <v>84</v>
      </c>
      <c r="AV155" s="14" t="s">
        <v>84</v>
      </c>
      <c r="AW155" s="14" t="s">
        <v>196</v>
      </c>
      <c r="AX155" s="14" t="s">
        <v>75</v>
      </c>
      <c r="AY155" s="247" t="s">
        <v>138</v>
      </c>
    </row>
    <row r="156" s="15" customFormat="1">
      <c r="A156" s="15"/>
      <c r="B156" s="248"/>
      <c r="C156" s="249"/>
      <c r="D156" s="228" t="s">
        <v>194</v>
      </c>
      <c r="E156" s="250" t="s">
        <v>20</v>
      </c>
      <c r="F156" s="251" t="s">
        <v>205</v>
      </c>
      <c r="G156" s="249"/>
      <c r="H156" s="252">
        <v>92.844799999999992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8" t="s">
        <v>194</v>
      </c>
      <c r="AU156" s="258" t="s">
        <v>84</v>
      </c>
      <c r="AV156" s="15" t="s">
        <v>157</v>
      </c>
      <c r="AW156" s="15" t="s">
        <v>196</v>
      </c>
      <c r="AX156" s="15" t="s">
        <v>22</v>
      </c>
      <c r="AY156" s="258" t="s">
        <v>138</v>
      </c>
    </row>
    <row r="157" s="2" customFormat="1" ht="16.5" customHeight="1">
      <c r="A157" s="38"/>
      <c r="B157" s="39"/>
      <c r="C157" s="196" t="s">
        <v>264</v>
      </c>
      <c r="D157" s="196" t="s">
        <v>139</v>
      </c>
      <c r="E157" s="197" t="s">
        <v>555</v>
      </c>
      <c r="F157" s="198" t="s">
        <v>556</v>
      </c>
      <c r="G157" s="199" t="s">
        <v>186</v>
      </c>
      <c r="H157" s="200">
        <v>92.844999999999999</v>
      </c>
      <c r="I157" s="201"/>
      <c r="J157" s="202">
        <f>ROUND(I157*H157,2)</f>
        <v>0</v>
      </c>
      <c r="K157" s="198" t="s">
        <v>143</v>
      </c>
      <c r="L157" s="44"/>
      <c r="M157" s="203" t="s">
        <v>20</v>
      </c>
      <c r="N157" s="204" t="s">
        <v>46</v>
      </c>
      <c r="O157" s="84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7" t="s">
        <v>157</v>
      </c>
      <c r="AT157" s="207" t="s">
        <v>139</v>
      </c>
      <c r="AU157" s="207" t="s">
        <v>84</v>
      </c>
      <c r="AY157" s="17" t="s">
        <v>138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7" t="s">
        <v>22</v>
      </c>
      <c r="BK157" s="208">
        <f>ROUND(I157*H157,2)</f>
        <v>0</v>
      </c>
      <c r="BL157" s="17" t="s">
        <v>157</v>
      </c>
      <c r="BM157" s="207" t="s">
        <v>970</v>
      </c>
    </row>
    <row r="158" s="2" customFormat="1">
      <c r="A158" s="38"/>
      <c r="B158" s="39"/>
      <c r="C158" s="40"/>
      <c r="D158" s="209" t="s">
        <v>146</v>
      </c>
      <c r="E158" s="40"/>
      <c r="F158" s="210" t="s">
        <v>558</v>
      </c>
      <c r="G158" s="40"/>
      <c r="H158" s="40"/>
      <c r="I158" s="211"/>
      <c r="J158" s="40"/>
      <c r="K158" s="40"/>
      <c r="L158" s="44"/>
      <c r="M158" s="212"/>
      <c r="N158" s="21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146</v>
      </c>
      <c r="AU158" s="17" t="s">
        <v>84</v>
      </c>
    </row>
    <row r="159" s="2" customFormat="1" ht="24.15" customHeight="1">
      <c r="A159" s="38"/>
      <c r="B159" s="39"/>
      <c r="C159" s="196" t="s">
        <v>8</v>
      </c>
      <c r="D159" s="196" t="s">
        <v>139</v>
      </c>
      <c r="E159" s="197" t="s">
        <v>971</v>
      </c>
      <c r="F159" s="198" t="s">
        <v>972</v>
      </c>
      <c r="G159" s="199" t="s">
        <v>247</v>
      </c>
      <c r="H159" s="200">
        <v>0.20699999999999999</v>
      </c>
      <c r="I159" s="201"/>
      <c r="J159" s="202">
        <f>ROUND(I159*H159,2)</f>
        <v>0</v>
      </c>
      <c r="K159" s="198" t="s">
        <v>143</v>
      </c>
      <c r="L159" s="44"/>
      <c r="M159" s="203" t="s">
        <v>20</v>
      </c>
      <c r="N159" s="204" t="s">
        <v>46</v>
      </c>
      <c r="O159" s="84"/>
      <c r="P159" s="205">
        <f>O159*H159</f>
        <v>0</v>
      </c>
      <c r="Q159" s="205">
        <v>1.0606199999999999</v>
      </c>
      <c r="R159" s="205">
        <f>Q159*H159</f>
        <v>0.21954833999999998</v>
      </c>
      <c r="S159" s="205">
        <v>0</v>
      </c>
      <c r="T159" s="20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7" t="s">
        <v>157</v>
      </c>
      <c r="AT159" s="207" t="s">
        <v>139</v>
      </c>
      <c r="AU159" s="207" t="s">
        <v>84</v>
      </c>
      <c r="AY159" s="17" t="s">
        <v>138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7" t="s">
        <v>22</v>
      </c>
      <c r="BK159" s="208">
        <f>ROUND(I159*H159,2)</f>
        <v>0</v>
      </c>
      <c r="BL159" s="17" t="s">
        <v>157</v>
      </c>
      <c r="BM159" s="207" t="s">
        <v>973</v>
      </c>
    </row>
    <row r="160" s="2" customFormat="1">
      <c r="A160" s="38"/>
      <c r="B160" s="39"/>
      <c r="C160" s="40"/>
      <c r="D160" s="209" t="s">
        <v>146</v>
      </c>
      <c r="E160" s="40"/>
      <c r="F160" s="210" t="s">
        <v>974</v>
      </c>
      <c r="G160" s="40"/>
      <c r="H160" s="40"/>
      <c r="I160" s="211"/>
      <c r="J160" s="40"/>
      <c r="K160" s="40"/>
      <c r="L160" s="44"/>
      <c r="M160" s="212"/>
      <c r="N160" s="21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146</v>
      </c>
      <c r="AU160" s="17" t="s">
        <v>84</v>
      </c>
    </row>
    <row r="161" s="14" customFormat="1">
      <c r="A161" s="14"/>
      <c r="B161" s="237"/>
      <c r="C161" s="238"/>
      <c r="D161" s="228" t="s">
        <v>194</v>
      </c>
      <c r="E161" s="239" t="s">
        <v>20</v>
      </c>
      <c r="F161" s="240" t="s">
        <v>975</v>
      </c>
      <c r="G161" s="238"/>
      <c r="H161" s="241">
        <v>0.15430800000000003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194</v>
      </c>
      <c r="AU161" s="247" t="s">
        <v>84</v>
      </c>
      <c r="AV161" s="14" t="s">
        <v>84</v>
      </c>
      <c r="AW161" s="14" t="s">
        <v>196</v>
      </c>
      <c r="AX161" s="14" t="s">
        <v>75</v>
      </c>
      <c r="AY161" s="247" t="s">
        <v>138</v>
      </c>
    </row>
    <row r="162" s="14" customFormat="1">
      <c r="A162" s="14"/>
      <c r="B162" s="237"/>
      <c r="C162" s="238"/>
      <c r="D162" s="228" t="s">
        <v>194</v>
      </c>
      <c r="E162" s="239" t="s">
        <v>20</v>
      </c>
      <c r="F162" s="240" t="s">
        <v>976</v>
      </c>
      <c r="G162" s="238"/>
      <c r="H162" s="241">
        <v>0.037985199999999997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194</v>
      </c>
      <c r="AU162" s="247" t="s">
        <v>84</v>
      </c>
      <c r="AV162" s="14" t="s">
        <v>84</v>
      </c>
      <c r="AW162" s="14" t="s">
        <v>196</v>
      </c>
      <c r="AX162" s="14" t="s">
        <v>75</v>
      </c>
      <c r="AY162" s="247" t="s">
        <v>138</v>
      </c>
    </row>
    <row r="163" s="14" customFormat="1">
      <c r="A163" s="14"/>
      <c r="B163" s="237"/>
      <c r="C163" s="238"/>
      <c r="D163" s="228" t="s">
        <v>194</v>
      </c>
      <c r="E163" s="239" t="s">
        <v>20</v>
      </c>
      <c r="F163" s="240" t="s">
        <v>977</v>
      </c>
      <c r="G163" s="238"/>
      <c r="H163" s="241">
        <v>0.014344000000000003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194</v>
      </c>
      <c r="AU163" s="247" t="s">
        <v>84</v>
      </c>
      <c r="AV163" s="14" t="s">
        <v>84</v>
      </c>
      <c r="AW163" s="14" t="s">
        <v>196</v>
      </c>
      <c r="AX163" s="14" t="s">
        <v>75</v>
      </c>
      <c r="AY163" s="247" t="s">
        <v>138</v>
      </c>
    </row>
    <row r="164" s="15" customFormat="1">
      <c r="A164" s="15"/>
      <c r="B164" s="248"/>
      <c r="C164" s="249"/>
      <c r="D164" s="228" t="s">
        <v>194</v>
      </c>
      <c r="E164" s="250" t="s">
        <v>20</v>
      </c>
      <c r="F164" s="251" t="s">
        <v>205</v>
      </c>
      <c r="G164" s="249"/>
      <c r="H164" s="252">
        <v>0.20663720000000002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8" t="s">
        <v>194</v>
      </c>
      <c r="AU164" s="258" t="s">
        <v>84</v>
      </c>
      <c r="AV164" s="15" t="s">
        <v>157</v>
      </c>
      <c r="AW164" s="15" t="s">
        <v>196</v>
      </c>
      <c r="AX164" s="15" t="s">
        <v>22</v>
      </c>
      <c r="AY164" s="258" t="s">
        <v>138</v>
      </c>
    </row>
    <row r="165" s="2" customFormat="1" ht="24.15" customHeight="1">
      <c r="A165" s="38"/>
      <c r="B165" s="39"/>
      <c r="C165" s="196" t="s">
        <v>274</v>
      </c>
      <c r="D165" s="196" t="s">
        <v>139</v>
      </c>
      <c r="E165" s="197" t="s">
        <v>978</v>
      </c>
      <c r="F165" s="198" t="s">
        <v>979</v>
      </c>
      <c r="G165" s="199" t="s">
        <v>247</v>
      </c>
      <c r="H165" s="200">
        <v>0.20499999999999999</v>
      </c>
      <c r="I165" s="201"/>
      <c r="J165" s="202">
        <f>ROUND(I165*H165,2)</f>
        <v>0</v>
      </c>
      <c r="K165" s="198" t="s">
        <v>143</v>
      </c>
      <c r="L165" s="44"/>
      <c r="M165" s="203" t="s">
        <v>20</v>
      </c>
      <c r="N165" s="204" t="s">
        <v>46</v>
      </c>
      <c r="O165" s="84"/>
      <c r="P165" s="205">
        <f>O165*H165</f>
        <v>0</v>
      </c>
      <c r="Q165" s="205">
        <v>1.06277</v>
      </c>
      <c r="R165" s="205">
        <f>Q165*H165</f>
        <v>0.21786784999999997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157</v>
      </c>
      <c r="AT165" s="207" t="s">
        <v>139</v>
      </c>
      <c r="AU165" s="207" t="s">
        <v>84</v>
      </c>
      <c r="AY165" s="17" t="s">
        <v>138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22</v>
      </c>
      <c r="BK165" s="208">
        <f>ROUND(I165*H165,2)</f>
        <v>0</v>
      </c>
      <c r="BL165" s="17" t="s">
        <v>157</v>
      </c>
      <c r="BM165" s="207" t="s">
        <v>980</v>
      </c>
    </row>
    <row r="166" s="2" customFormat="1">
      <c r="A166" s="38"/>
      <c r="B166" s="39"/>
      <c r="C166" s="40"/>
      <c r="D166" s="209" t="s">
        <v>146</v>
      </c>
      <c r="E166" s="40"/>
      <c r="F166" s="210" t="s">
        <v>981</v>
      </c>
      <c r="G166" s="40"/>
      <c r="H166" s="40"/>
      <c r="I166" s="211"/>
      <c r="J166" s="40"/>
      <c r="K166" s="40"/>
      <c r="L166" s="44"/>
      <c r="M166" s="212"/>
      <c r="N166" s="21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146</v>
      </c>
      <c r="AU166" s="17" t="s">
        <v>84</v>
      </c>
    </row>
    <row r="167" s="14" customFormat="1">
      <c r="A167" s="14"/>
      <c r="B167" s="237"/>
      <c r="C167" s="238"/>
      <c r="D167" s="228" t="s">
        <v>194</v>
      </c>
      <c r="E167" s="239" t="s">
        <v>20</v>
      </c>
      <c r="F167" s="240" t="s">
        <v>982</v>
      </c>
      <c r="G167" s="238"/>
      <c r="H167" s="241">
        <v>0.20537193600000006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194</v>
      </c>
      <c r="AU167" s="247" t="s">
        <v>84</v>
      </c>
      <c r="AV167" s="14" t="s">
        <v>84</v>
      </c>
      <c r="AW167" s="14" t="s">
        <v>196</v>
      </c>
      <c r="AX167" s="14" t="s">
        <v>22</v>
      </c>
      <c r="AY167" s="247" t="s">
        <v>138</v>
      </c>
    </row>
    <row r="168" s="11" customFormat="1" ht="22.8" customHeight="1">
      <c r="A168" s="11"/>
      <c r="B168" s="182"/>
      <c r="C168" s="183"/>
      <c r="D168" s="184" t="s">
        <v>74</v>
      </c>
      <c r="E168" s="224" t="s">
        <v>232</v>
      </c>
      <c r="F168" s="224" t="s">
        <v>377</v>
      </c>
      <c r="G168" s="183"/>
      <c r="H168" s="183"/>
      <c r="I168" s="186"/>
      <c r="J168" s="225">
        <f>BK168</f>
        <v>0</v>
      </c>
      <c r="K168" s="183"/>
      <c r="L168" s="188"/>
      <c r="M168" s="189"/>
      <c r="N168" s="190"/>
      <c r="O168" s="190"/>
      <c r="P168" s="191">
        <f>P169</f>
        <v>0</v>
      </c>
      <c r="Q168" s="190"/>
      <c r="R168" s="191">
        <f>R169</f>
        <v>0</v>
      </c>
      <c r="S168" s="190"/>
      <c r="T168" s="192">
        <f>T169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3" t="s">
        <v>22</v>
      </c>
      <c r="AT168" s="194" t="s">
        <v>74</v>
      </c>
      <c r="AU168" s="194" t="s">
        <v>22</v>
      </c>
      <c r="AY168" s="193" t="s">
        <v>138</v>
      </c>
      <c r="BK168" s="195">
        <f>BK169</f>
        <v>0</v>
      </c>
    </row>
    <row r="169" s="2" customFormat="1" ht="16.5" customHeight="1">
      <c r="A169" s="38"/>
      <c r="B169" s="39"/>
      <c r="C169" s="196" t="s">
        <v>283</v>
      </c>
      <c r="D169" s="196" t="s">
        <v>139</v>
      </c>
      <c r="E169" s="197" t="s">
        <v>983</v>
      </c>
      <c r="F169" s="198" t="s">
        <v>984</v>
      </c>
      <c r="G169" s="199" t="s">
        <v>177</v>
      </c>
      <c r="H169" s="200">
        <v>4</v>
      </c>
      <c r="I169" s="201"/>
      <c r="J169" s="202">
        <f>ROUND(I169*H169,2)</f>
        <v>0</v>
      </c>
      <c r="K169" s="198" t="s">
        <v>20</v>
      </c>
      <c r="L169" s="44"/>
      <c r="M169" s="203" t="s">
        <v>20</v>
      </c>
      <c r="N169" s="204" t="s">
        <v>46</v>
      </c>
      <c r="O169" s="84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7" t="s">
        <v>157</v>
      </c>
      <c r="AT169" s="207" t="s">
        <v>139</v>
      </c>
      <c r="AU169" s="207" t="s">
        <v>84</v>
      </c>
      <c r="AY169" s="17" t="s">
        <v>138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7" t="s">
        <v>22</v>
      </c>
      <c r="BK169" s="208">
        <f>ROUND(I169*H169,2)</f>
        <v>0</v>
      </c>
      <c r="BL169" s="17" t="s">
        <v>157</v>
      </c>
      <c r="BM169" s="207" t="s">
        <v>985</v>
      </c>
    </row>
    <row r="170" s="11" customFormat="1" ht="22.8" customHeight="1">
      <c r="A170" s="11"/>
      <c r="B170" s="182"/>
      <c r="C170" s="183"/>
      <c r="D170" s="184" t="s">
        <v>74</v>
      </c>
      <c r="E170" s="224" t="s">
        <v>413</v>
      </c>
      <c r="F170" s="224" t="s">
        <v>414</v>
      </c>
      <c r="G170" s="183"/>
      <c r="H170" s="183"/>
      <c r="I170" s="186"/>
      <c r="J170" s="225">
        <f>BK170</f>
        <v>0</v>
      </c>
      <c r="K170" s="183"/>
      <c r="L170" s="188"/>
      <c r="M170" s="189"/>
      <c r="N170" s="190"/>
      <c r="O170" s="190"/>
      <c r="P170" s="191">
        <f>SUM(P171:P172)</f>
        <v>0</v>
      </c>
      <c r="Q170" s="190"/>
      <c r="R170" s="191">
        <f>SUM(R171:R172)</f>
        <v>0</v>
      </c>
      <c r="S170" s="190"/>
      <c r="T170" s="192">
        <f>SUM(T171:T172)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193" t="s">
        <v>22</v>
      </c>
      <c r="AT170" s="194" t="s">
        <v>74</v>
      </c>
      <c r="AU170" s="194" t="s">
        <v>22</v>
      </c>
      <c r="AY170" s="193" t="s">
        <v>138</v>
      </c>
      <c r="BK170" s="195">
        <f>SUM(BK171:BK172)</f>
        <v>0</v>
      </c>
    </row>
    <row r="171" s="2" customFormat="1" ht="76.35" customHeight="1">
      <c r="A171" s="38"/>
      <c r="B171" s="39"/>
      <c r="C171" s="196" t="s">
        <v>289</v>
      </c>
      <c r="D171" s="196" t="s">
        <v>139</v>
      </c>
      <c r="E171" s="197" t="s">
        <v>986</v>
      </c>
      <c r="F171" s="198" t="s">
        <v>987</v>
      </c>
      <c r="G171" s="199" t="s">
        <v>247</v>
      </c>
      <c r="H171" s="200">
        <v>60.244999999999997</v>
      </c>
      <c r="I171" s="201"/>
      <c r="J171" s="202">
        <f>ROUND(I171*H171,2)</f>
        <v>0</v>
      </c>
      <c r="K171" s="198" t="s">
        <v>143</v>
      </c>
      <c r="L171" s="44"/>
      <c r="M171" s="203" t="s">
        <v>20</v>
      </c>
      <c r="N171" s="204" t="s">
        <v>46</v>
      </c>
      <c r="O171" s="84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7" t="s">
        <v>157</v>
      </c>
      <c r="AT171" s="207" t="s">
        <v>139</v>
      </c>
      <c r="AU171" s="207" t="s">
        <v>84</v>
      </c>
      <c r="AY171" s="17" t="s">
        <v>138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7" t="s">
        <v>22</v>
      </c>
      <c r="BK171" s="208">
        <f>ROUND(I171*H171,2)</f>
        <v>0</v>
      </c>
      <c r="BL171" s="17" t="s">
        <v>157</v>
      </c>
      <c r="BM171" s="207" t="s">
        <v>988</v>
      </c>
    </row>
    <row r="172" s="2" customFormat="1">
      <c r="A172" s="38"/>
      <c r="B172" s="39"/>
      <c r="C172" s="40"/>
      <c r="D172" s="209" t="s">
        <v>146</v>
      </c>
      <c r="E172" s="40"/>
      <c r="F172" s="210" t="s">
        <v>989</v>
      </c>
      <c r="G172" s="40"/>
      <c r="H172" s="40"/>
      <c r="I172" s="211"/>
      <c r="J172" s="40"/>
      <c r="K172" s="40"/>
      <c r="L172" s="44"/>
      <c r="M172" s="212"/>
      <c r="N172" s="21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146</v>
      </c>
      <c r="AU172" s="17" t="s">
        <v>84</v>
      </c>
    </row>
    <row r="173" s="11" customFormat="1" ht="25.92" customHeight="1">
      <c r="A173" s="11"/>
      <c r="B173" s="182"/>
      <c r="C173" s="183"/>
      <c r="D173" s="184" t="s">
        <v>74</v>
      </c>
      <c r="E173" s="185" t="s">
        <v>707</v>
      </c>
      <c r="F173" s="185" t="s">
        <v>708</v>
      </c>
      <c r="G173" s="183"/>
      <c r="H173" s="183"/>
      <c r="I173" s="186"/>
      <c r="J173" s="187">
        <f>BK173</f>
        <v>0</v>
      </c>
      <c r="K173" s="183"/>
      <c r="L173" s="188"/>
      <c r="M173" s="189"/>
      <c r="N173" s="190"/>
      <c r="O173" s="190"/>
      <c r="P173" s="191">
        <f>P174</f>
        <v>0</v>
      </c>
      <c r="Q173" s="190"/>
      <c r="R173" s="191">
        <f>R174</f>
        <v>0</v>
      </c>
      <c r="S173" s="190"/>
      <c r="T173" s="192">
        <f>T174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193" t="s">
        <v>84</v>
      </c>
      <c r="AT173" s="194" t="s">
        <v>74</v>
      </c>
      <c r="AU173" s="194" t="s">
        <v>75</v>
      </c>
      <c r="AY173" s="193" t="s">
        <v>138</v>
      </c>
      <c r="BK173" s="195">
        <f>BK174</f>
        <v>0</v>
      </c>
    </row>
    <row r="174" s="11" customFormat="1" ht="22.8" customHeight="1">
      <c r="A174" s="11"/>
      <c r="B174" s="182"/>
      <c r="C174" s="183"/>
      <c r="D174" s="184" t="s">
        <v>74</v>
      </c>
      <c r="E174" s="224" t="s">
        <v>855</v>
      </c>
      <c r="F174" s="224" t="s">
        <v>856</v>
      </c>
      <c r="G174" s="183"/>
      <c r="H174" s="183"/>
      <c r="I174" s="186"/>
      <c r="J174" s="225">
        <f>BK174</f>
        <v>0</v>
      </c>
      <c r="K174" s="183"/>
      <c r="L174" s="188"/>
      <c r="M174" s="189"/>
      <c r="N174" s="190"/>
      <c r="O174" s="190"/>
      <c r="P174" s="191">
        <f>SUM(P175:P180)</f>
        <v>0</v>
      </c>
      <c r="Q174" s="190"/>
      <c r="R174" s="191">
        <f>SUM(R175:R180)</f>
        <v>0</v>
      </c>
      <c r="S174" s="190"/>
      <c r="T174" s="192">
        <f>SUM(T175:T180)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193" t="s">
        <v>84</v>
      </c>
      <c r="AT174" s="194" t="s">
        <v>74</v>
      </c>
      <c r="AU174" s="194" t="s">
        <v>22</v>
      </c>
      <c r="AY174" s="193" t="s">
        <v>138</v>
      </c>
      <c r="BK174" s="195">
        <f>SUM(BK175:BK180)</f>
        <v>0</v>
      </c>
    </row>
    <row r="175" s="2" customFormat="1" ht="24.15" customHeight="1">
      <c r="A175" s="38"/>
      <c r="B175" s="39"/>
      <c r="C175" s="196" t="s">
        <v>294</v>
      </c>
      <c r="D175" s="196" t="s">
        <v>139</v>
      </c>
      <c r="E175" s="197" t="s">
        <v>857</v>
      </c>
      <c r="F175" s="198" t="s">
        <v>990</v>
      </c>
      <c r="G175" s="199" t="s">
        <v>348</v>
      </c>
      <c r="H175" s="200">
        <v>20.18</v>
      </c>
      <c r="I175" s="201"/>
      <c r="J175" s="202">
        <f>ROUND(I175*H175,2)</f>
        <v>0</v>
      </c>
      <c r="K175" s="198" t="s">
        <v>20</v>
      </c>
      <c r="L175" s="44"/>
      <c r="M175" s="203" t="s">
        <v>20</v>
      </c>
      <c r="N175" s="204" t="s">
        <v>46</v>
      </c>
      <c r="O175" s="84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7" t="s">
        <v>274</v>
      </c>
      <c r="AT175" s="207" t="s">
        <v>139</v>
      </c>
      <c r="AU175" s="207" t="s">
        <v>84</v>
      </c>
      <c r="AY175" s="17" t="s">
        <v>138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7" t="s">
        <v>22</v>
      </c>
      <c r="BK175" s="208">
        <f>ROUND(I175*H175,2)</f>
        <v>0</v>
      </c>
      <c r="BL175" s="17" t="s">
        <v>274</v>
      </c>
      <c r="BM175" s="207" t="s">
        <v>991</v>
      </c>
    </row>
    <row r="176" s="14" customFormat="1">
      <c r="A176" s="14"/>
      <c r="B176" s="237"/>
      <c r="C176" s="238"/>
      <c r="D176" s="228" t="s">
        <v>194</v>
      </c>
      <c r="E176" s="239" t="s">
        <v>20</v>
      </c>
      <c r="F176" s="240" t="s">
        <v>992</v>
      </c>
      <c r="G176" s="238"/>
      <c r="H176" s="241">
        <v>20.18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194</v>
      </c>
      <c r="AU176" s="247" t="s">
        <v>84</v>
      </c>
      <c r="AV176" s="14" t="s">
        <v>84</v>
      </c>
      <c r="AW176" s="14" t="s">
        <v>196</v>
      </c>
      <c r="AX176" s="14" t="s">
        <v>22</v>
      </c>
      <c r="AY176" s="247" t="s">
        <v>138</v>
      </c>
    </row>
    <row r="177" s="2" customFormat="1" ht="16.5" customHeight="1">
      <c r="A177" s="38"/>
      <c r="B177" s="39"/>
      <c r="C177" s="196" t="s">
        <v>299</v>
      </c>
      <c r="D177" s="196" t="s">
        <v>139</v>
      </c>
      <c r="E177" s="197" t="s">
        <v>993</v>
      </c>
      <c r="F177" s="198" t="s">
        <v>994</v>
      </c>
      <c r="G177" s="199" t="s">
        <v>177</v>
      </c>
      <c r="H177" s="200">
        <v>4</v>
      </c>
      <c r="I177" s="201"/>
      <c r="J177" s="202">
        <f>ROUND(I177*H177,2)</f>
        <v>0</v>
      </c>
      <c r="K177" s="198" t="s">
        <v>20</v>
      </c>
      <c r="L177" s="44"/>
      <c r="M177" s="203" t="s">
        <v>20</v>
      </c>
      <c r="N177" s="204" t="s">
        <v>46</v>
      </c>
      <c r="O177" s="84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7" t="s">
        <v>274</v>
      </c>
      <c r="AT177" s="207" t="s">
        <v>139</v>
      </c>
      <c r="AU177" s="207" t="s">
        <v>84</v>
      </c>
      <c r="AY177" s="17" t="s">
        <v>138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7" t="s">
        <v>22</v>
      </c>
      <c r="BK177" s="208">
        <f>ROUND(I177*H177,2)</f>
        <v>0</v>
      </c>
      <c r="BL177" s="17" t="s">
        <v>274</v>
      </c>
      <c r="BM177" s="207" t="s">
        <v>995</v>
      </c>
    </row>
    <row r="178" s="2" customFormat="1" ht="16.5" customHeight="1">
      <c r="A178" s="38"/>
      <c r="B178" s="39"/>
      <c r="C178" s="196" t="s">
        <v>7</v>
      </c>
      <c r="D178" s="196" t="s">
        <v>139</v>
      </c>
      <c r="E178" s="197" t="s">
        <v>996</v>
      </c>
      <c r="F178" s="198" t="s">
        <v>997</v>
      </c>
      <c r="G178" s="199" t="s">
        <v>177</v>
      </c>
      <c r="H178" s="200">
        <v>1</v>
      </c>
      <c r="I178" s="201"/>
      <c r="J178" s="202">
        <f>ROUND(I178*H178,2)</f>
        <v>0</v>
      </c>
      <c r="K178" s="198" t="s">
        <v>20</v>
      </c>
      <c r="L178" s="44"/>
      <c r="M178" s="203" t="s">
        <v>20</v>
      </c>
      <c r="N178" s="204" t="s">
        <v>46</v>
      </c>
      <c r="O178" s="84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7" t="s">
        <v>274</v>
      </c>
      <c r="AT178" s="207" t="s">
        <v>139</v>
      </c>
      <c r="AU178" s="207" t="s">
        <v>84</v>
      </c>
      <c r="AY178" s="17" t="s">
        <v>138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7" t="s">
        <v>22</v>
      </c>
      <c r="BK178" s="208">
        <f>ROUND(I178*H178,2)</f>
        <v>0</v>
      </c>
      <c r="BL178" s="17" t="s">
        <v>274</v>
      </c>
      <c r="BM178" s="207" t="s">
        <v>998</v>
      </c>
    </row>
    <row r="179" s="2" customFormat="1" ht="44.25" customHeight="1">
      <c r="A179" s="38"/>
      <c r="B179" s="39"/>
      <c r="C179" s="196" t="s">
        <v>308</v>
      </c>
      <c r="D179" s="196" t="s">
        <v>139</v>
      </c>
      <c r="E179" s="197" t="s">
        <v>860</v>
      </c>
      <c r="F179" s="198" t="s">
        <v>861</v>
      </c>
      <c r="G179" s="199" t="s">
        <v>720</v>
      </c>
      <c r="H179" s="269"/>
      <c r="I179" s="201"/>
      <c r="J179" s="202">
        <f>ROUND(I179*H179,2)</f>
        <v>0</v>
      </c>
      <c r="K179" s="198" t="s">
        <v>143</v>
      </c>
      <c r="L179" s="44"/>
      <c r="M179" s="203" t="s">
        <v>20</v>
      </c>
      <c r="N179" s="204" t="s">
        <v>46</v>
      </c>
      <c r="O179" s="84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7" t="s">
        <v>274</v>
      </c>
      <c r="AT179" s="207" t="s">
        <v>139</v>
      </c>
      <c r="AU179" s="207" t="s">
        <v>84</v>
      </c>
      <c r="AY179" s="17" t="s">
        <v>138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7" t="s">
        <v>22</v>
      </c>
      <c r="BK179" s="208">
        <f>ROUND(I179*H179,2)</f>
        <v>0</v>
      </c>
      <c r="BL179" s="17" t="s">
        <v>274</v>
      </c>
      <c r="BM179" s="207" t="s">
        <v>999</v>
      </c>
    </row>
    <row r="180" s="2" customFormat="1">
      <c r="A180" s="38"/>
      <c r="B180" s="39"/>
      <c r="C180" s="40"/>
      <c r="D180" s="209" t="s">
        <v>146</v>
      </c>
      <c r="E180" s="40"/>
      <c r="F180" s="210" t="s">
        <v>863</v>
      </c>
      <c r="G180" s="40"/>
      <c r="H180" s="40"/>
      <c r="I180" s="211"/>
      <c r="J180" s="40"/>
      <c r="K180" s="40"/>
      <c r="L180" s="44"/>
      <c r="M180" s="214"/>
      <c r="N180" s="215"/>
      <c r="O180" s="216"/>
      <c r="P180" s="216"/>
      <c r="Q180" s="216"/>
      <c r="R180" s="216"/>
      <c r="S180" s="216"/>
      <c r="T180" s="217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146</v>
      </c>
      <c r="AU180" s="17" t="s">
        <v>84</v>
      </c>
    </row>
    <row r="181" s="2" customFormat="1" ht="6.96" customHeight="1">
      <c r="A181" s="38"/>
      <c r="B181" s="59"/>
      <c r="C181" s="60"/>
      <c r="D181" s="60"/>
      <c r="E181" s="60"/>
      <c r="F181" s="60"/>
      <c r="G181" s="60"/>
      <c r="H181" s="60"/>
      <c r="I181" s="60"/>
      <c r="J181" s="60"/>
      <c r="K181" s="60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mlvCYNIyjAmchEY6Sw4n9ClKXBbwk5fwahlCVdCE93i3Pl8wdzRGX/Anee13PKNtkNqFeSOSf6ot//kMLuHFwQ==" hashValue="iE6Nu82jTQqGSXABDq31cXSlcbREB0oakmMWpMAuNJvWoKzWZ4DtpBibempJ3xG78aR7P2dbxIXx+5qPveQVqA==" algorithmName="SHA-512" password="CC35"/>
  <autoFilter ref="C85:K18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131251102"/>
    <hyperlink ref="F94" r:id="rId2" display="https://podminky.urs.cz/item/CS_URS_2023_02/132251101"/>
    <hyperlink ref="F97" r:id="rId3" display="https://podminky.urs.cz/item/CS_URS_2023_02/132251251"/>
    <hyperlink ref="F100" r:id="rId4" display="https://podminky.urs.cz/item/CS_URS_2023_02/162251102"/>
    <hyperlink ref="F107" r:id="rId5" display="https://podminky.urs.cz/item/CS_URS_2023_02/162751117"/>
    <hyperlink ref="F114" r:id="rId6" display="https://podminky.urs.cz/item/CS_URS_2023_02/162751119"/>
    <hyperlink ref="F116" r:id="rId7" display="https://podminky.urs.cz/item/CS_URS_2023_02/171201231"/>
    <hyperlink ref="F119" r:id="rId8" display="https://podminky.urs.cz/item/CS_URS_2023_02/174151101"/>
    <hyperlink ref="F129" r:id="rId9" display="https://podminky.urs.cz/item/CS_URS_2023_02/181951112"/>
    <hyperlink ref="F134" r:id="rId10" display="https://podminky.urs.cz/item/CS_URS_2023_02/271532212"/>
    <hyperlink ref="F138" r:id="rId11" display="https://podminky.urs.cz/item/CS_URS_2023_02/273313611"/>
    <hyperlink ref="F144" r:id="rId12" display="https://podminky.urs.cz/item/CS_URS_2023_02/274321411"/>
    <hyperlink ref="F151" r:id="rId13" display="https://podminky.urs.cz/item/CS_URS_2023_02/274351121"/>
    <hyperlink ref="F158" r:id="rId14" display="https://podminky.urs.cz/item/CS_URS_2023_02/274351122"/>
    <hyperlink ref="F160" r:id="rId15" display="https://podminky.urs.cz/item/CS_URS_2023_02/274361821"/>
    <hyperlink ref="F166" r:id="rId16" display="https://podminky.urs.cz/item/CS_URS_2023_02/274362021"/>
    <hyperlink ref="F172" r:id="rId17" display="https://podminky.urs.cz/item/CS_URS_2023_02/998012021"/>
    <hyperlink ref="F180" r:id="rId18" display="https://podminky.urs.cz/item/CS_URS_2023_02/998767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113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Kaznějov - sběrný dvůr odpadů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114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20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23</v>
      </c>
      <c r="E12" s="38"/>
      <c r="F12" s="136" t="s">
        <v>116</v>
      </c>
      <c r="G12" s="38"/>
      <c r="H12" s="38"/>
      <c r="I12" s="132" t="s">
        <v>25</v>
      </c>
      <c r="J12" s="137" t="str">
        <f>'Rekapitulace stavby'!AN8</f>
        <v>24. 11. 2023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29</v>
      </c>
      <c r="E14" s="38"/>
      <c r="F14" s="38"/>
      <c r="G14" s="38"/>
      <c r="H14" s="38"/>
      <c r="I14" s="132" t="s">
        <v>30</v>
      </c>
      <c r="J14" s="136" t="s">
        <v>20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20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30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32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30</v>
      </c>
      <c r="J20" s="136" t="s">
        <v>20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20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30</v>
      </c>
      <c r="J23" s="136" t="s">
        <v>20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32</v>
      </c>
      <c r="J24" s="136" t="s">
        <v>20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ROUND((SUM(BE85:BE130)),  2)</f>
        <v>0</v>
      </c>
      <c r="G33" s="38"/>
      <c r="H33" s="38"/>
      <c r="I33" s="148">
        <v>0.20999999999999999</v>
      </c>
      <c r="J33" s="147">
        <f>ROUND(((SUM(BE85:BE130))*I33),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ROUND((SUM(BF85:BF130)),  2)</f>
        <v>0</v>
      </c>
      <c r="G34" s="38"/>
      <c r="H34" s="38"/>
      <c r="I34" s="148">
        <v>0.14999999999999999</v>
      </c>
      <c r="J34" s="147">
        <f>ROUND(((SUM(BF85:BF130))*I34),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ROUND((SUM(BG85:BG130)),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ROUND((SUM(BH85:BH130)),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ROUND((SUM(BI85:BI130)),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Kaznějov - sběrný dvůr odpadů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06 - Elektroinstalace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</v>
      </c>
      <c r="G52" s="40"/>
      <c r="H52" s="40"/>
      <c r="I52" s="32" t="s">
        <v>25</v>
      </c>
      <c r="J52" s="72" t="str">
        <f>IF(J12="","",J12)</f>
        <v>24. 11. 2023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>Město Kaznějov</v>
      </c>
      <c r="G54" s="40"/>
      <c r="H54" s="40"/>
      <c r="I54" s="32" t="s">
        <v>35</v>
      </c>
      <c r="J54" s="36" t="str">
        <f>E21</f>
        <v>Ing. Jiří Presl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33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>Roman Mitas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118</v>
      </c>
      <c r="D57" s="162"/>
      <c r="E57" s="162"/>
      <c r="F57" s="162"/>
      <c r="G57" s="162"/>
      <c r="H57" s="162"/>
      <c r="I57" s="162"/>
      <c r="J57" s="163" t="s">
        <v>119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120</v>
      </c>
    </row>
    <row r="60" hidden="1" s="9" customFormat="1" ht="24.96" customHeight="1">
      <c r="A60" s="9"/>
      <c r="B60" s="165"/>
      <c r="C60" s="166"/>
      <c r="D60" s="167" t="s">
        <v>1001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8"/>
      <c r="C61" s="219"/>
      <c r="D61" s="220" t="s">
        <v>1002</v>
      </c>
      <c r="E61" s="221"/>
      <c r="F61" s="221"/>
      <c r="G61" s="221"/>
      <c r="H61" s="221"/>
      <c r="I61" s="221"/>
      <c r="J61" s="222">
        <f>J87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8"/>
      <c r="C62" s="219"/>
      <c r="D62" s="220" t="s">
        <v>1003</v>
      </c>
      <c r="E62" s="221"/>
      <c r="F62" s="221"/>
      <c r="G62" s="221"/>
      <c r="H62" s="221"/>
      <c r="I62" s="221"/>
      <c r="J62" s="222">
        <f>J91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8"/>
      <c r="C63" s="219"/>
      <c r="D63" s="220" t="s">
        <v>1004</v>
      </c>
      <c r="E63" s="221"/>
      <c r="F63" s="221"/>
      <c r="G63" s="221"/>
      <c r="H63" s="221"/>
      <c r="I63" s="221"/>
      <c r="J63" s="222">
        <f>J114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8"/>
      <c r="C64" s="219"/>
      <c r="D64" s="220" t="s">
        <v>1005</v>
      </c>
      <c r="E64" s="221"/>
      <c r="F64" s="221"/>
      <c r="G64" s="221"/>
      <c r="H64" s="221"/>
      <c r="I64" s="221"/>
      <c r="J64" s="222">
        <f>J119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8"/>
      <c r="C65" s="219"/>
      <c r="D65" s="220" t="s">
        <v>1006</v>
      </c>
      <c r="E65" s="221"/>
      <c r="F65" s="221"/>
      <c r="G65" s="221"/>
      <c r="H65" s="221"/>
      <c r="I65" s="221"/>
      <c r="J65" s="222">
        <f>J125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122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0" t="str">
        <f>E7</f>
        <v>Kaznějov - sběrný dvůr odpadů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114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06 - Elektroinstalace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23</v>
      </c>
      <c r="D79" s="40"/>
      <c r="E79" s="40"/>
      <c r="F79" s="27" t="str">
        <f>F12</f>
        <v xml:space="preserve"> </v>
      </c>
      <c r="G79" s="40"/>
      <c r="H79" s="40"/>
      <c r="I79" s="32" t="s">
        <v>25</v>
      </c>
      <c r="J79" s="72" t="str">
        <f>IF(J12="","",J12)</f>
        <v>24. 11. 2023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E15</f>
        <v>Město Kaznějov</v>
      </c>
      <c r="G81" s="40"/>
      <c r="H81" s="40"/>
      <c r="I81" s="32" t="s">
        <v>35</v>
      </c>
      <c r="J81" s="36" t="str">
        <f>E21</f>
        <v>Ing. Jiří Presl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33</v>
      </c>
      <c r="D82" s="40"/>
      <c r="E82" s="40"/>
      <c r="F82" s="27" t="str">
        <f>IF(E18="","",E18)</f>
        <v>Vyplň údaj</v>
      </c>
      <c r="G82" s="40"/>
      <c r="H82" s="40"/>
      <c r="I82" s="32" t="s">
        <v>37</v>
      </c>
      <c r="J82" s="36" t="str">
        <f>E24</f>
        <v>Roman Mitas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0" customFormat="1" ht="29.28" customHeight="1">
      <c r="A84" s="171"/>
      <c r="B84" s="172"/>
      <c r="C84" s="173" t="s">
        <v>123</v>
      </c>
      <c r="D84" s="174" t="s">
        <v>60</v>
      </c>
      <c r="E84" s="174" t="s">
        <v>56</v>
      </c>
      <c r="F84" s="174" t="s">
        <v>57</v>
      </c>
      <c r="G84" s="174" t="s">
        <v>124</v>
      </c>
      <c r="H84" s="174" t="s">
        <v>125</v>
      </c>
      <c r="I84" s="174" t="s">
        <v>126</v>
      </c>
      <c r="J84" s="174" t="s">
        <v>119</v>
      </c>
      <c r="K84" s="175" t="s">
        <v>127</v>
      </c>
      <c r="L84" s="176"/>
      <c r="M84" s="92" t="s">
        <v>20</v>
      </c>
      <c r="N84" s="93" t="s">
        <v>45</v>
      </c>
      <c r="O84" s="93" t="s">
        <v>128</v>
      </c>
      <c r="P84" s="93" t="s">
        <v>129</v>
      </c>
      <c r="Q84" s="93" t="s">
        <v>130</v>
      </c>
      <c r="R84" s="93" t="s">
        <v>131</v>
      </c>
      <c r="S84" s="93" t="s">
        <v>132</v>
      </c>
      <c r="T84" s="94" t="s">
        <v>133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8"/>
      <c r="B85" s="39"/>
      <c r="C85" s="99" t="s">
        <v>134</v>
      </c>
      <c r="D85" s="40"/>
      <c r="E85" s="40"/>
      <c r="F85" s="40"/>
      <c r="G85" s="40"/>
      <c r="H85" s="40"/>
      <c r="I85" s="40"/>
      <c r="J85" s="177">
        <f>BK85</f>
        <v>0</v>
      </c>
      <c r="K85" s="40"/>
      <c r="L85" s="44"/>
      <c r="M85" s="95"/>
      <c r="N85" s="178"/>
      <c r="O85" s="96"/>
      <c r="P85" s="179">
        <f>P86</f>
        <v>0</v>
      </c>
      <c r="Q85" s="96"/>
      <c r="R85" s="179">
        <f>R86</f>
        <v>0</v>
      </c>
      <c r="S85" s="96"/>
      <c r="T85" s="180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74</v>
      </c>
      <c r="AU85" s="17" t="s">
        <v>120</v>
      </c>
      <c r="BK85" s="181">
        <f>BK86</f>
        <v>0</v>
      </c>
    </row>
    <row r="86" s="11" customFormat="1" ht="25.92" customHeight="1">
      <c r="A86" s="11"/>
      <c r="B86" s="182"/>
      <c r="C86" s="183"/>
      <c r="D86" s="184" t="s">
        <v>74</v>
      </c>
      <c r="E86" s="185" t="s">
        <v>1007</v>
      </c>
      <c r="F86" s="185" t="s">
        <v>1008</v>
      </c>
      <c r="G86" s="183"/>
      <c r="H86" s="183"/>
      <c r="I86" s="186"/>
      <c r="J86" s="187">
        <f>BK86</f>
        <v>0</v>
      </c>
      <c r="K86" s="183"/>
      <c r="L86" s="188"/>
      <c r="M86" s="189"/>
      <c r="N86" s="190"/>
      <c r="O86" s="190"/>
      <c r="P86" s="191">
        <f>P87+P91+P114+P119+P125</f>
        <v>0</v>
      </c>
      <c r="Q86" s="190"/>
      <c r="R86" s="191">
        <f>R87+R91+R114+R119+R125</f>
        <v>0</v>
      </c>
      <c r="S86" s="190"/>
      <c r="T86" s="192">
        <f>T87+T91+T114+T119+T125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84</v>
      </c>
      <c r="AT86" s="194" t="s">
        <v>74</v>
      </c>
      <c r="AU86" s="194" t="s">
        <v>75</v>
      </c>
      <c r="AY86" s="193" t="s">
        <v>138</v>
      </c>
      <c r="BK86" s="195">
        <f>BK87+BK91+BK114+BK119+BK125</f>
        <v>0</v>
      </c>
    </row>
    <row r="87" s="11" customFormat="1" ht="22.8" customHeight="1">
      <c r="A87" s="11"/>
      <c r="B87" s="182"/>
      <c r="C87" s="183"/>
      <c r="D87" s="184" t="s">
        <v>74</v>
      </c>
      <c r="E87" s="224" t="s">
        <v>1009</v>
      </c>
      <c r="F87" s="224" t="s">
        <v>1010</v>
      </c>
      <c r="G87" s="183"/>
      <c r="H87" s="183"/>
      <c r="I87" s="186"/>
      <c r="J87" s="225">
        <f>BK87</f>
        <v>0</v>
      </c>
      <c r="K87" s="183"/>
      <c r="L87" s="188"/>
      <c r="M87" s="189"/>
      <c r="N87" s="190"/>
      <c r="O87" s="190"/>
      <c r="P87" s="191">
        <f>SUM(P88:P90)</f>
        <v>0</v>
      </c>
      <c r="Q87" s="190"/>
      <c r="R87" s="191">
        <f>SUM(R88:R90)</f>
        <v>0</v>
      </c>
      <c r="S87" s="190"/>
      <c r="T87" s="192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3" t="s">
        <v>22</v>
      </c>
      <c r="AT87" s="194" t="s">
        <v>74</v>
      </c>
      <c r="AU87" s="194" t="s">
        <v>22</v>
      </c>
      <c r="AY87" s="193" t="s">
        <v>138</v>
      </c>
      <c r="BK87" s="195">
        <f>SUM(BK88:BK90)</f>
        <v>0</v>
      </c>
    </row>
    <row r="88" s="2" customFormat="1" ht="16.5" customHeight="1">
      <c r="A88" s="38"/>
      <c r="B88" s="39"/>
      <c r="C88" s="259" t="s">
        <v>22</v>
      </c>
      <c r="D88" s="259" t="s">
        <v>284</v>
      </c>
      <c r="E88" s="260" t="s">
        <v>1011</v>
      </c>
      <c r="F88" s="261" t="s">
        <v>1012</v>
      </c>
      <c r="G88" s="262" t="s">
        <v>371</v>
      </c>
      <c r="H88" s="263">
        <v>1</v>
      </c>
      <c r="I88" s="264"/>
      <c r="J88" s="265">
        <f>ROUND(I88*H88,2)</f>
        <v>0</v>
      </c>
      <c r="K88" s="261" t="s">
        <v>20</v>
      </c>
      <c r="L88" s="266"/>
      <c r="M88" s="267" t="s">
        <v>20</v>
      </c>
      <c r="N88" s="268" t="s">
        <v>46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363</v>
      </c>
      <c r="AT88" s="207" t="s">
        <v>284</v>
      </c>
      <c r="AU88" s="207" t="s">
        <v>84</v>
      </c>
      <c r="AY88" s="17" t="s">
        <v>138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22</v>
      </c>
      <c r="BK88" s="208">
        <f>ROUND(I88*H88,2)</f>
        <v>0</v>
      </c>
      <c r="BL88" s="17" t="s">
        <v>274</v>
      </c>
      <c r="BM88" s="207" t="s">
        <v>1013</v>
      </c>
    </row>
    <row r="89" s="2" customFormat="1" ht="16.5" customHeight="1">
      <c r="A89" s="38"/>
      <c r="B89" s="39"/>
      <c r="C89" s="259" t="s">
        <v>84</v>
      </c>
      <c r="D89" s="259" t="s">
        <v>284</v>
      </c>
      <c r="E89" s="260" t="s">
        <v>1014</v>
      </c>
      <c r="F89" s="261" t="s">
        <v>1015</v>
      </c>
      <c r="G89" s="262" t="s">
        <v>371</v>
      </c>
      <c r="H89" s="263">
        <v>1</v>
      </c>
      <c r="I89" s="264"/>
      <c r="J89" s="265">
        <f>ROUND(I89*H89,2)</f>
        <v>0</v>
      </c>
      <c r="K89" s="261" t="s">
        <v>20</v>
      </c>
      <c r="L89" s="266"/>
      <c r="M89" s="267" t="s">
        <v>20</v>
      </c>
      <c r="N89" s="268" t="s">
        <v>46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363</v>
      </c>
      <c r="AT89" s="207" t="s">
        <v>284</v>
      </c>
      <c r="AU89" s="207" t="s">
        <v>84</v>
      </c>
      <c r="AY89" s="17" t="s">
        <v>138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22</v>
      </c>
      <c r="BK89" s="208">
        <f>ROUND(I89*H89,2)</f>
        <v>0</v>
      </c>
      <c r="BL89" s="17" t="s">
        <v>274</v>
      </c>
      <c r="BM89" s="207" t="s">
        <v>1016</v>
      </c>
    </row>
    <row r="90" s="2" customFormat="1" ht="16.5" customHeight="1">
      <c r="A90" s="38"/>
      <c r="B90" s="39"/>
      <c r="C90" s="196" t="s">
        <v>152</v>
      </c>
      <c r="D90" s="196" t="s">
        <v>139</v>
      </c>
      <c r="E90" s="197" t="s">
        <v>1017</v>
      </c>
      <c r="F90" s="198" t="s">
        <v>1018</v>
      </c>
      <c r="G90" s="199" t="s">
        <v>1019</v>
      </c>
      <c r="H90" s="200">
        <v>1</v>
      </c>
      <c r="I90" s="201"/>
      <c r="J90" s="202">
        <f>ROUND(I90*H90,2)</f>
        <v>0</v>
      </c>
      <c r="K90" s="198" t="s">
        <v>20</v>
      </c>
      <c r="L90" s="44"/>
      <c r="M90" s="203" t="s">
        <v>20</v>
      </c>
      <c r="N90" s="204" t="s">
        <v>46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274</v>
      </c>
      <c r="AT90" s="207" t="s">
        <v>139</v>
      </c>
      <c r="AU90" s="207" t="s">
        <v>84</v>
      </c>
      <c r="AY90" s="17" t="s">
        <v>138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22</v>
      </c>
      <c r="BK90" s="208">
        <f>ROUND(I90*H90,2)</f>
        <v>0</v>
      </c>
      <c r="BL90" s="17" t="s">
        <v>274</v>
      </c>
      <c r="BM90" s="207" t="s">
        <v>1020</v>
      </c>
    </row>
    <row r="91" s="11" customFormat="1" ht="22.8" customHeight="1">
      <c r="A91" s="11"/>
      <c r="B91" s="182"/>
      <c r="C91" s="183"/>
      <c r="D91" s="184" t="s">
        <v>74</v>
      </c>
      <c r="E91" s="224" t="s">
        <v>1021</v>
      </c>
      <c r="F91" s="224" t="s">
        <v>1022</v>
      </c>
      <c r="G91" s="183"/>
      <c r="H91" s="183"/>
      <c r="I91" s="186"/>
      <c r="J91" s="225">
        <f>BK91</f>
        <v>0</v>
      </c>
      <c r="K91" s="183"/>
      <c r="L91" s="188"/>
      <c r="M91" s="189"/>
      <c r="N91" s="190"/>
      <c r="O91" s="190"/>
      <c r="P91" s="191">
        <f>SUM(P92:P113)</f>
        <v>0</v>
      </c>
      <c r="Q91" s="190"/>
      <c r="R91" s="191">
        <f>SUM(R92:R113)</f>
        <v>0</v>
      </c>
      <c r="S91" s="190"/>
      <c r="T91" s="192">
        <f>SUM(T92:T113)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22</v>
      </c>
      <c r="AT91" s="194" t="s">
        <v>74</v>
      </c>
      <c r="AU91" s="194" t="s">
        <v>22</v>
      </c>
      <c r="AY91" s="193" t="s">
        <v>138</v>
      </c>
      <c r="BK91" s="195">
        <f>SUM(BK92:BK113)</f>
        <v>0</v>
      </c>
    </row>
    <row r="92" s="2" customFormat="1" ht="16.5" customHeight="1">
      <c r="A92" s="38"/>
      <c r="B92" s="39"/>
      <c r="C92" s="259" t="s">
        <v>157</v>
      </c>
      <c r="D92" s="259" t="s">
        <v>284</v>
      </c>
      <c r="E92" s="260" t="s">
        <v>1023</v>
      </c>
      <c r="F92" s="261" t="s">
        <v>1024</v>
      </c>
      <c r="G92" s="262" t="s">
        <v>348</v>
      </c>
      <c r="H92" s="263">
        <v>15</v>
      </c>
      <c r="I92" s="264"/>
      <c r="J92" s="265">
        <f>ROUND(I92*H92,2)</f>
        <v>0</v>
      </c>
      <c r="K92" s="261" t="s">
        <v>20</v>
      </c>
      <c r="L92" s="266"/>
      <c r="M92" s="267" t="s">
        <v>20</v>
      </c>
      <c r="N92" s="268" t="s">
        <v>46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363</v>
      </c>
      <c r="AT92" s="207" t="s">
        <v>284</v>
      </c>
      <c r="AU92" s="207" t="s">
        <v>84</v>
      </c>
      <c r="AY92" s="17" t="s">
        <v>138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22</v>
      </c>
      <c r="BK92" s="208">
        <f>ROUND(I92*H92,2)</f>
        <v>0</v>
      </c>
      <c r="BL92" s="17" t="s">
        <v>274</v>
      </c>
      <c r="BM92" s="207" t="s">
        <v>1025</v>
      </c>
    </row>
    <row r="93" s="2" customFormat="1" ht="16.5" customHeight="1">
      <c r="A93" s="38"/>
      <c r="B93" s="39"/>
      <c r="C93" s="259" t="s">
        <v>137</v>
      </c>
      <c r="D93" s="259" t="s">
        <v>284</v>
      </c>
      <c r="E93" s="260" t="s">
        <v>1026</v>
      </c>
      <c r="F93" s="261" t="s">
        <v>1027</v>
      </c>
      <c r="G93" s="262" t="s">
        <v>348</v>
      </c>
      <c r="H93" s="263">
        <v>47</v>
      </c>
      <c r="I93" s="264"/>
      <c r="J93" s="265">
        <f>ROUND(I93*H93,2)</f>
        <v>0</v>
      </c>
      <c r="K93" s="261" t="s">
        <v>20</v>
      </c>
      <c r="L93" s="266"/>
      <c r="M93" s="267" t="s">
        <v>20</v>
      </c>
      <c r="N93" s="268" t="s">
        <v>46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363</v>
      </c>
      <c r="AT93" s="207" t="s">
        <v>284</v>
      </c>
      <c r="AU93" s="207" t="s">
        <v>84</v>
      </c>
      <c r="AY93" s="17" t="s">
        <v>138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22</v>
      </c>
      <c r="BK93" s="208">
        <f>ROUND(I93*H93,2)</f>
        <v>0</v>
      </c>
      <c r="BL93" s="17" t="s">
        <v>274</v>
      </c>
      <c r="BM93" s="207" t="s">
        <v>1028</v>
      </c>
    </row>
    <row r="94" s="2" customFormat="1" ht="16.5" customHeight="1">
      <c r="A94" s="38"/>
      <c r="B94" s="39"/>
      <c r="C94" s="259" t="s">
        <v>206</v>
      </c>
      <c r="D94" s="259" t="s">
        <v>284</v>
      </c>
      <c r="E94" s="260" t="s">
        <v>1029</v>
      </c>
      <c r="F94" s="261" t="s">
        <v>1030</v>
      </c>
      <c r="G94" s="262" t="s">
        <v>348</v>
      </c>
      <c r="H94" s="263">
        <v>196</v>
      </c>
      <c r="I94" s="264"/>
      <c r="J94" s="265">
        <f>ROUND(I94*H94,2)</f>
        <v>0</v>
      </c>
      <c r="K94" s="261" t="s">
        <v>20</v>
      </c>
      <c r="L94" s="266"/>
      <c r="M94" s="267" t="s">
        <v>20</v>
      </c>
      <c r="N94" s="268" t="s">
        <v>46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363</v>
      </c>
      <c r="AT94" s="207" t="s">
        <v>284</v>
      </c>
      <c r="AU94" s="207" t="s">
        <v>84</v>
      </c>
      <c r="AY94" s="17" t="s">
        <v>138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22</v>
      </c>
      <c r="BK94" s="208">
        <f>ROUND(I94*H94,2)</f>
        <v>0</v>
      </c>
      <c r="BL94" s="17" t="s">
        <v>274</v>
      </c>
      <c r="BM94" s="207" t="s">
        <v>1031</v>
      </c>
    </row>
    <row r="95" s="2" customFormat="1" ht="16.5" customHeight="1">
      <c r="A95" s="38"/>
      <c r="B95" s="39"/>
      <c r="C95" s="259" t="s">
        <v>213</v>
      </c>
      <c r="D95" s="259" t="s">
        <v>284</v>
      </c>
      <c r="E95" s="260" t="s">
        <v>1032</v>
      </c>
      <c r="F95" s="261" t="s">
        <v>1033</v>
      </c>
      <c r="G95" s="262" t="s">
        <v>348</v>
      </c>
      <c r="H95" s="263">
        <v>203</v>
      </c>
      <c r="I95" s="264"/>
      <c r="J95" s="265">
        <f>ROUND(I95*H95,2)</f>
        <v>0</v>
      </c>
      <c r="K95" s="261" t="s">
        <v>20</v>
      </c>
      <c r="L95" s="266"/>
      <c r="M95" s="267" t="s">
        <v>20</v>
      </c>
      <c r="N95" s="268" t="s">
        <v>46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363</v>
      </c>
      <c r="AT95" s="207" t="s">
        <v>284</v>
      </c>
      <c r="AU95" s="207" t="s">
        <v>84</v>
      </c>
      <c r="AY95" s="17" t="s">
        <v>138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22</v>
      </c>
      <c r="BK95" s="208">
        <f>ROUND(I95*H95,2)</f>
        <v>0</v>
      </c>
      <c r="BL95" s="17" t="s">
        <v>274</v>
      </c>
      <c r="BM95" s="207" t="s">
        <v>1034</v>
      </c>
    </row>
    <row r="96" s="2" customFormat="1" ht="16.5" customHeight="1">
      <c r="A96" s="38"/>
      <c r="B96" s="39"/>
      <c r="C96" s="259" t="s">
        <v>221</v>
      </c>
      <c r="D96" s="259" t="s">
        <v>284</v>
      </c>
      <c r="E96" s="260" t="s">
        <v>1035</v>
      </c>
      <c r="F96" s="261" t="s">
        <v>1036</v>
      </c>
      <c r="G96" s="262" t="s">
        <v>348</v>
      </c>
      <c r="H96" s="263">
        <v>45</v>
      </c>
      <c r="I96" s="264"/>
      <c r="J96" s="265">
        <f>ROUND(I96*H96,2)</f>
        <v>0</v>
      </c>
      <c r="K96" s="261" t="s">
        <v>20</v>
      </c>
      <c r="L96" s="266"/>
      <c r="M96" s="267" t="s">
        <v>20</v>
      </c>
      <c r="N96" s="268" t="s">
        <v>46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363</v>
      </c>
      <c r="AT96" s="207" t="s">
        <v>284</v>
      </c>
      <c r="AU96" s="207" t="s">
        <v>84</v>
      </c>
      <c r="AY96" s="17" t="s">
        <v>138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22</v>
      </c>
      <c r="BK96" s="208">
        <f>ROUND(I96*H96,2)</f>
        <v>0</v>
      </c>
      <c r="BL96" s="17" t="s">
        <v>274</v>
      </c>
      <c r="BM96" s="207" t="s">
        <v>1037</v>
      </c>
    </row>
    <row r="97" s="2" customFormat="1" ht="16.5" customHeight="1">
      <c r="A97" s="38"/>
      <c r="B97" s="39"/>
      <c r="C97" s="259" t="s">
        <v>232</v>
      </c>
      <c r="D97" s="259" t="s">
        <v>284</v>
      </c>
      <c r="E97" s="260" t="s">
        <v>1038</v>
      </c>
      <c r="F97" s="261" t="s">
        <v>1039</v>
      </c>
      <c r="G97" s="262" t="s">
        <v>348</v>
      </c>
      <c r="H97" s="263">
        <v>11</v>
      </c>
      <c r="I97" s="264"/>
      <c r="J97" s="265">
        <f>ROUND(I97*H97,2)</f>
        <v>0</v>
      </c>
      <c r="K97" s="261" t="s">
        <v>20</v>
      </c>
      <c r="L97" s="266"/>
      <c r="M97" s="267" t="s">
        <v>20</v>
      </c>
      <c r="N97" s="268" t="s">
        <v>46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363</v>
      </c>
      <c r="AT97" s="207" t="s">
        <v>284</v>
      </c>
      <c r="AU97" s="207" t="s">
        <v>84</v>
      </c>
      <c r="AY97" s="17" t="s">
        <v>138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22</v>
      </c>
      <c r="BK97" s="208">
        <f>ROUND(I97*H97,2)</f>
        <v>0</v>
      </c>
      <c r="BL97" s="17" t="s">
        <v>274</v>
      </c>
      <c r="BM97" s="207" t="s">
        <v>1040</v>
      </c>
    </row>
    <row r="98" s="2" customFormat="1" ht="16.5" customHeight="1">
      <c r="A98" s="38"/>
      <c r="B98" s="39"/>
      <c r="C98" s="259" t="s">
        <v>27</v>
      </c>
      <c r="D98" s="259" t="s">
        <v>284</v>
      </c>
      <c r="E98" s="260" t="s">
        <v>1041</v>
      </c>
      <c r="F98" s="261" t="s">
        <v>1042</v>
      </c>
      <c r="G98" s="262" t="s">
        <v>348</v>
      </c>
      <c r="H98" s="263">
        <v>122</v>
      </c>
      <c r="I98" s="264"/>
      <c r="J98" s="265">
        <f>ROUND(I98*H98,2)</f>
        <v>0</v>
      </c>
      <c r="K98" s="261" t="s">
        <v>20</v>
      </c>
      <c r="L98" s="266"/>
      <c r="M98" s="267" t="s">
        <v>20</v>
      </c>
      <c r="N98" s="268" t="s">
        <v>46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363</v>
      </c>
      <c r="AT98" s="207" t="s">
        <v>284</v>
      </c>
      <c r="AU98" s="207" t="s">
        <v>84</v>
      </c>
      <c r="AY98" s="17" t="s">
        <v>138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22</v>
      </c>
      <c r="BK98" s="208">
        <f>ROUND(I98*H98,2)</f>
        <v>0</v>
      </c>
      <c r="BL98" s="17" t="s">
        <v>274</v>
      </c>
      <c r="BM98" s="207" t="s">
        <v>1043</v>
      </c>
    </row>
    <row r="99" s="2" customFormat="1" ht="16.5" customHeight="1">
      <c r="A99" s="38"/>
      <c r="B99" s="39"/>
      <c r="C99" s="259" t="s">
        <v>244</v>
      </c>
      <c r="D99" s="259" t="s">
        <v>284</v>
      </c>
      <c r="E99" s="260" t="s">
        <v>1044</v>
      </c>
      <c r="F99" s="261" t="s">
        <v>1045</v>
      </c>
      <c r="G99" s="262" t="s">
        <v>371</v>
      </c>
      <c r="H99" s="263">
        <v>2</v>
      </c>
      <c r="I99" s="264"/>
      <c r="J99" s="265">
        <f>ROUND(I99*H99,2)</f>
        <v>0</v>
      </c>
      <c r="K99" s="261" t="s">
        <v>20</v>
      </c>
      <c r="L99" s="266"/>
      <c r="M99" s="267" t="s">
        <v>20</v>
      </c>
      <c r="N99" s="268" t="s">
        <v>46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363</v>
      </c>
      <c r="AT99" s="207" t="s">
        <v>284</v>
      </c>
      <c r="AU99" s="207" t="s">
        <v>84</v>
      </c>
      <c r="AY99" s="17" t="s">
        <v>138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22</v>
      </c>
      <c r="BK99" s="208">
        <f>ROUND(I99*H99,2)</f>
        <v>0</v>
      </c>
      <c r="BL99" s="17" t="s">
        <v>274</v>
      </c>
      <c r="BM99" s="207" t="s">
        <v>1046</v>
      </c>
    </row>
    <row r="100" s="2" customFormat="1" ht="16.5" customHeight="1">
      <c r="A100" s="38"/>
      <c r="B100" s="39"/>
      <c r="C100" s="259" t="s">
        <v>251</v>
      </c>
      <c r="D100" s="259" t="s">
        <v>284</v>
      </c>
      <c r="E100" s="260" t="s">
        <v>1047</v>
      </c>
      <c r="F100" s="261" t="s">
        <v>1048</v>
      </c>
      <c r="G100" s="262" t="s">
        <v>371</v>
      </c>
      <c r="H100" s="263">
        <v>9</v>
      </c>
      <c r="I100" s="264"/>
      <c r="J100" s="265">
        <f>ROUND(I100*H100,2)</f>
        <v>0</v>
      </c>
      <c r="K100" s="261" t="s">
        <v>20</v>
      </c>
      <c r="L100" s="266"/>
      <c r="M100" s="267" t="s">
        <v>20</v>
      </c>
      <c r="N100" s="268" t="s">
        <v>46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363</v>
      </c>
      <c r="AT100" s="207" t="s">
        <v>284</v>
      </c>
      <c r="AU100" s="207" t="s">
        <v>84</v>
      </c>
      <c r="AY100" s="17" t="s">
        <v>138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22</v>
      </c>
      <c r="BK100" s="208">
        <f>ROUND(I100*H100,2)</f>
        <v>0</v>
      </c>
      <c r="BL100" s="17" t="s">
        <v>274</v>
      </c>
      <c r="BM100" s="207" t="s">
        <v>1049</v>
      </c>
    </row>
    <row r="101" s="2" customFormat="1" ht="16.5" customHeight="1">
      <c r="A101" s="38"/>
      <c r="B101" s="39"/>
      <c r="C101" s="259" t="s">
        <v>259</v>
      </c>
      <c r="D101" s="259" t="s">
        <v>284</v>
      </c>
      <c r="E101" s="260" t="s">
        <v>1050</v>
      </c>
      <c r="F101" s="261" t="s">
        <v>1051</v>
      </c>
      <c r="G101" s="262" t="s">
        <v>348</v>
      </c>
      <c r="H101" s="263">
        <v>301</v>
      </c>
      <c r="I101" s="264"/>
      <c r="J101" s="265">
        <f>ROUND(I101*H101,2)</f>
        <v>0</v>
      </c>
      <c r="K101" s="261" t="s">
        <v>20</v>
      </c>
      <c r="L101" s="266"/>
      <c r="M101" s="267" t="s">
        <v>20</v>
      </c>
      <c r="N101" s="268" t="s">
        <v>46</v>
      </c>
      <c r="O101" s="84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363</v>
      </c>
      <c r="AT101" s="207" t="s">
        <v>284</v>
      </c>
      <c r="AU101" s="207" t="s">
        <v>84</v>
      </c>
      <c r="AY101" s="17" t="s">
        <v>138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7" t="s">
        <v>22</v>
      </c>
      <c r="BK101" s="208">
        <f>ROUND(I101*H101,2)</f>
        <v>0</v>
      </c>
      <c r="BL101" s="17" t="s">
        <v>274</v>
      </c>
      <c r="BM101" s="207" t="s">
        <v>1052</v>
      </c>
    </row>
    <row r="102" s="2" customFormat="1" ht="16.5" customHeight="1">
      <c r="A102" s="38"/>
      <c r="B102" s="39"/>
      <c r="C102" s="259" t="s">
        <v>264</v>
      </c>
      <c r="D102" s="259" t="s">
        <v>284</v>
      </c>
      <c r="E102" s="260" t="s">
        <v>1053</v>
      </c>
      <c r="F102" s="261" t="s">
        <v>1054</v>
      </c>
      <c r="G102" s="262" t="s">
        <v>371</v>
      </c>
      <c r="H102" s="263">
        <v>282</v>
      </c>
      <c r="I102" s="264"/>
      <c r="J102" s="265">
        <f>ROUND(I102*H102,2)</f>
        <v>0</v>
      </c>
      <c r="K102" s="261" t="s">
        <v>20</v>
      </c>
      <c r="L102" s="266"/>
      <c r="M102" s="267" t="s">
        <v>20</v>
      </c>
      <c r="N102" s="268" t="s">
        <v>46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363</v>
      </c>
      <c r="AT102" s="207" t="s">
        <v>284</v>
      </c>
      <c r="AU102" s="207" t="s">
        <v>84</v>
      </c>
      <c r="AY102" s="17" t="s">
        <v>138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22</v>
      </c>
      <c r="BK102" s="208">
        <f>ROUND(I102*H102,2)</f>
        <v>0</v>
      </c>
      <c r="BL102" s="17" t="s">
        <v>274</v>
      </c>
      <c r="BM102" s="207" t="s">
        <v>1055</v>
      </c>
    </row>
    <row r="103" s="2" customFormat="1" ht="16.5" customHeight="1">
      <c r="A103" s="38"/>
      <c r="B103" s="39"/>
      <c r="C103" s="259" t="s">
        <v>8</v>
      </c>
      <c r="D103" s="259" t="s">
        <v>284</v>
      </c>
      <c r="E103" s="260" t="s">
        <v>1056</v>
      </c>
      <c r="F103" s="261" t="s">
        <v>1057</v>
      </c>
      <c r="G103" s="262" t="s">
        <v>348</v>
      </c>
      <c r="H103" s="263">
        <v>295</v>
      </c>
      <c r="I103" s="264"/>
      <c r="J103" s="265">
        <f>ROUND(I103*H103,2)</f>
        <v>0</v>
      </c>
      <c r="K103" s="261" t="s">
        <v>20</v>
      </c>
      <c r="L103" s="266"/>
      <c r="M103" s="267" t="s">
        <v>20</v>
      </c>
      <c r="N103" s="268" t="s">
        <v>46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363</v>
      </c>
      <c r="AT103" s="207" t="s">
        <v>284</v>
      </c>
      <c r="AU103" s="207" t="s">
        <v>84</v>
      </c>
      <c r="AY103" s="17" t="s">
        <v>138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22</v>
      </c>
      <c r="BK103" s="208">
        <f>ROUND(I103*H103,2)</f>
        <v>0</v>
      </c>
      <c r="BL103" s="17" t="s">
        <v>274</v>
      </c>
      <c r="BM103" s="207" t="s">
        <v>1058</v>
      </c>
    </row>
    <row r="104" s="2" customFormat="1" ht="16.5" customHeight="1">
      <c r="A104" s="38"/>
      <c r="B104" s="39"/>
      <c r="C104" s="259" t="s">
        <v>274</v>
      </c>
      <c r="D104" s="259" t="s">
        <v>284</v>
      </c>
      <c r="E104" s="260" t="s">
        <v>1059</v>
      </c>
      <c r="F104" s="261" t="s">
        <v>1060</v>
      </c>
      <c r="G104" s="262" t="s">
        <v>371</v>
      </c>
      <c r="H104" s="263">
        <v>5</v>
      </c>
      <c r="I104" s="264"/>
      <c r="J104" s="265">
        <f>ROUND(I104*H104,2)</f>
        <v>0</v>
      </c>
      <c r="K104" s="261" t="s">
        <v>20</v>
      </c>
      <c r="L104" s="266"/>
      <c r="M104" s="267" t="s">
        <v>20</v>
      </c>
      <c r="N104" s="268" t="s">
        <v>46</v>
      </c>
      <c r="O104" s="84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363</v>
      </c>
      <c r="AT104" s="207" t="s">
        <v>284</v>
      </c>
      <c r="AU104" s="207" t="s">
        <v>84</v>
      </c>
      <c r="AY104" s="17" t="s">
        <v>138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7" t="s">
        <v>22</v>
      </c>
      <c r="BK104" s="208">
        <f>ROUND(I104*H104,2)</f>
        <v>0</v>
      </c>
      <c r="BL104" s="17" t="s">
        <v>274</v>
      </c>
      <c r="BM104" s="207" t="s">
        <v>1061</v>
      </c>
    </row>
    <row r="105" s="2" customFormat="1" ht="16.5" customHeight="1">
      <c r="A105" s="38"/>
      <c r="B105" s="39"/>
      <c r="C105" s="259" t="s">
        <v>283</v>
      </c>
      <c r="D105" s="259" t="s">
        <v>284</v>
      </c>
      <c r="E105" s="260" t="s">
        <v>1062</v>
      </c>
      <c r="F105" s="261" t="s">
        <v>1063</v>
      </c>
      <c r="G105" s="262" t="s">
        <v>371</v>
      </c>
      <c r="H105" s="263">
        <v>5</v>
      </c>
      <c r="I105" s="264"/>
      <c r="J105" s="265">
        <f>ROUND(I105*H105,2)</f>
        <v>0</v>
      </c>
      <c r="K105" s="261" t="s">
        <v>20</v>
      </c>
      <c r="L105" s="266"/>
      <c r="M105" s="267" t="s">
        <v>20</v>
      </c>
      <c r="N105" s="268" t="s">
        <v>46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363</v>
      </c>
      <c r="AT105" s="207" t="s">
        <v>284</v>
      </c>
      <c r="AU105" s="207" t="s">
        <v>84</v>
      </c>
      <c r="AY105" s="17" t="s">
        <v>138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22</v>
      </c>
      <c r="BK105" s="208">
        <f>ROUND(I105*H105,2)</f>
        <v>0</v>
      </c>
      <c r="BL105" s="17" t="s">
        <v>274</v>
      </c>
      <c r="BM105" s="207" t="s">
        <v>1064</v>
      </c>
    </row>
    <row r="106" s="2" customFormat="1" ht="16.5" customHeight="1">
      <c r="A106" s="38"/>
      <c r="B106" s="39"/>
      <c r="C106" s="259" t="s">
        <v>289</v>
      </c>
      <c r="D106" s="259" t="s">
        <v>284</v>
      </c>
      <c r="E106" s="260" t="s">
        <v>1065</v>
      </c>
      <c r="F106" s="261" t="s">
        <v>1066</v>
      </c>
      <c r="G106" s="262" t="s">
        <v>371</v>
      </c>
      <c r="H106" s="263">
        <v>5</v>
      </c>
      <c r="I106" s="264"/>
      <c r="J106" s="265">
        <f>ROUND(I106*H106,2)</f>
        <v>0</v>
      </c>
      <c r="K106" s="261" t="s">
        <v>20</v>
      </c>
      <c r="L106" s="266"/>
      <c r="M106" s="267" t="s">
        <v>20</v>
      </c>
      <c r="N106" s="268" t="s">
        <v>46</v>
      </c>
      <c r="O106" s="84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363</v>
      </c>
      <c r="AT106" s="207" t="s">
        <v>284</v>
      </c>
      <c r="AU106" s="207" t="s">
        <v>84</v>
      </c>
      <c r="AY106" s="17" t="s">
        <v>138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7" t="s">
        <v>22</v>
      </c>
      <c r="BK106" s="208">
        <f>ROUND(I106*H106,2)</f>
        <v>0</v>
      </c>
      <c r="BL106" s="17" t="s">
        <v>274</v>
      </c>
      <c r="BM106" s="207" t="s">
        <v>1067</v>
      </c>
    </row>
    <row r="107" s="2" customFormat="1" ht="16.5" customHeight="1">
      <c r="A107" s="38"/>
      <c r="B107" s="39"/>
      <c r="C107" s="259" t="s">
        <v>294</v>
      </c>
      <c r="D107" s="259" t="s">
        <v>284</v>
      </c>
      <c r="E107" s="260" t="s">
        <v>1068</v>
      </c>
      <c r="F107" s="261" t="s">
        <v>1069</v>
      </c>
      <c r="G107" s="262" t="s">
        <v>371</v>
      </c>
      <c r="H107" s="263">
        <v>7</v>
      </c>
      <c r="I107" s="264"/>
      <c r="J107" s="265">
        <f>ROUND(I107*H107,2)</f>
        <v>0</v>
      </c>
      <c r="K107" s="261" t="s">
        <v>20</v>
      </c>
      <c r="L107" s="266"/>
      <c r="M107" s="267" t="s">
        <v>20</v>
      </c>
      <c r="N107" s="268" t="s">
        <v>46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363</v>
      </c>
      <c r="AT107" s="207" t="s">
        <v>284</v>
      </c>
      <c r="AU107" s="207" t="s">
        <v>84</v>
      </c>
      <c r="AY107" s="17" t="s">
        <v>138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22</v>
      </c>
      <c r="BK107" s="208">
        <f>ROUND(I107*H107,2)</f>
        <v>0</v>
      </c>
      <c r="BL107" s="17" t="s">
        <v>274</v>
      </c>
      <c r="BM107" s="207" t="s">
        <v>1070</v>
      </c>
    </row>
    <row r="108" s="2" customFormat="1" ht="16.5" customHeight="1">
      <c r="A108" s="38"/>
      <c r="B108" s="39"/>
      <c r="C108" s="259" t="s">
        <v>299</v>
      </c>
      <c r="D108" s="259" t="s">
        <v>284</v>
      </c>
      <c r="E108" s="260" t="s">
        <v>1071</v>
      </c>
      <c r="F108" s="261" t="s">
        <v>1072</v>
      </c>
      <c r="G108" s="262" t="s">
        <v>348</v>
      </c>
      <c r="H108" s="263">
        <v>39</v>
      </c>
      <c r="I108" s="264"/>
      <c r="J108" s="265">
        <f>ROUND(I108*H108,2)</f>
        <v>0</v>
      </c>
      <c r="K108" s="261" t="s">
        <v>20</v>
      </c>
      <c r="L108" s="266"/>
      <c r="M108" s="267" t="s">
        <v>20</v>
      </c>
      <c r="N108" s="268" t="s">
        <v>46</v>
      </c>
      <c r="O108" s="84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363</v>
      </c>
      <c r="AT108" s="207" t="s">
        <v>284</v>
      </c>
      <c r="AU108" s="207" t="s">
        <v>84</v>
      </c>
      <c r="AY108" s="17" t="s">
        <v>138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22</v>
      </c>
      <c r="BK108" s="208">
        <f>ROUND(I108*H108,2)</f>
        <v>0</v>
      </c>
      <c r="BL108" s="17" t="s">
        <v>274</v>
      </c>
      <c r="BM108" s="207" t="s">
        <v>1073</v>
      </c>
    </row>
    <row r="109" s="2" customFormat="1" ht="16.5" customHeight="1">
      <c r="A109" s="38"/>
      <c r="B109" s="39"/>
      <c r="C109" s="259" t="s">
        <v>308</v>
      </c>
      <c r="D109" s="259" t="s">
        <v>284</v>
      </c>
      <c r="E109" s="260" t="s">
        <v>1074</v>
      </c>
      <c r="F109" s="261" t="s">
        <v>1075</v>
      </c>
      <c r="G109" s="262" t="s">
        <v>348</v>
      </c>
      <c r="H109" s="263">
        <v>336</v>
      </c>
      <c r="I109" s="264"/>
      <c r="J109" s="265">
        <f>ROUND(I109*H109,2)</f>
        <v>0</v>
      </c>
      <c r="K109" s="261" t="s">
        <v>20</v>
      </c>
      <c r="L109" s="266"/>
      <c r="M109" s="267" t="s">
        <v>20</v>
      </c>
      <c r="N109" s="268" t="s">
        <v>46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363</v>
      </c>
      <c r="AT109" s="207" t="s">
        <v>284</v>
      </c>
      <c r="AU109" s="207" t="s">
        <v>84</v>
      </c>
      <c r="AY109" s="17" t="s">
        <v>138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22</v>
      </c>
      <c r="BK109" s="208">
        <f>ROUND(I109*H109,2)</f>
        <v>0</v>
      </c>
      <c r="BL109" s="17" t="s">
        <v>274</v>
      </c>
      <c r="BM109" s="207" t="s">
        <v>1076</v>
      </c>
    </row>
    <row r="110" s="2" customFormat="1" ht="16.5" customHeight="1">
      <c r="A110" s="38"/>
      <c r="B110" s="39"/>
      <c r="C110" s="259" t="s">
        <v>313</v>
      </c>
      <c r="D110" s="259" t="s">
        <v>284</v>
      </c>
      <c r="E110" s="260" t="s">
        <v>1077</v>
      </c>
      <c r="F110" s="261" t="s">
        <v>1078</v>
      </c>
      <c r="G110" s="262" t="s">
        <v>371</v>
      </c>
      <c r="H110" s="263">
        <v>32</v>
      </c>
      <c r="I110" s="264"/>
      <c r="J110" s="265">
        <f>ROUND(I110*H110,2)</f>
        <v>0</v>
      </c>
      <c r="K110" s="261" t="s">
        <v>20</v>
      </c>
      <c r="L110" s="266"/>
      <c r="M110" s="267" t="s">
        <v>20</v>
      </c>
      <c r="N110" s="268" t="s">
        <v>46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363</v>
      </c>
      <c r="AT110" s="207" t="s">
        <v>284</v>
      </c>
      <c r="AU110" s="207" t="s">
        <v>84</v>
      </c>
      <c r="AY110" s="17" t="s">
        <v>138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22</v>
      </c>
      <c r="BK110" s="208">
        <f>ROUND(I110*H110,2)</f>
        <v>0</v>
      </c>
      <c r="BL110" s="17" t="s">
        <v>274</v>
      </c>
      <c r="BM110" s="207" t="s">
        <v>1079</v>
      </c>
    </row>
    <row r="111" s="2" customFormat="1" ht="16.5" customHeight="1">
      <c r="A111" s="38"/>
      <c r="B111" s="39"/>
      <c r="C111" s="259" t="s">
        <v>318</v>
      </c>
      <c r="D111" s="259" t="s">
        <v>284</v>
      </c>
      <c r="E111" s="260" t="s">
        <v>1080</v>
      </c>
      <c r="F111" s="261" t="s">
        <v>1081</v>
      </c>
      <c r="G111" s="262" t="s">
        <v>371</v>
      </c>
      <c r="H111" s="263">
        <v>14</v>
      </c>
      <c r="I111" s="264"/>
      <c r="J111" s="265">
        <f>ROUND(I111*H111,2)</f>
        <v>0</v>
      </c>
      <c r="K111" s="261" t="s">
        <v>20</v>
      </c>
      <c r="L111" s="266"/>
      <c r="M111" s="267" t="s">
        <v>20</v>
      </c>
      <c r="N111" s="268" t="s">
        <v>46</v>
      </c>
      <c r="O111" s="84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7" t="s">
        <v>363</v>
      </c>
      <c r="AT111" s="207" t="s">
        <v>284</v>
      </c>
      <c r="AU111" s="207" t="s">
        <v>84</v>
      </c>
      <c r="AY111" s="17" t="s">
        <v>138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7" t="s">
        <v>22</v>
      </c>
      <c r="BK111" s="208">
        <f>ROUND(I111*H111,2)</f>
        <v>0</v>
      </c>
      <c r="BL111" s="17" t="s">
        <v>274</v>
      </c>
      <c r="BM111" s="207" t="s">
        <v>1082</v>
      </c>
    </row>
    <row r="112" s="2" customFormat="1" ht="16.5" customHeight="1">
      <c r="A112" s="38"/>
      <c r="B112" s="39"/>
      <c r="C112" s="259" t="s">
        <v>323</v>
      </c>
      <c r="D112" s="259" t="s">
        <v>284</v>
      </c>
      <c r="E112" s="260" t="s">
        <v>1083</v>
      </c>
      <c r="F112" s="261" t="s">
        <v>1084</v>
      </c>
      <c r="G112" s="262" t="s">
        <v>1019</v>
      </c>
      <c r="H112" s="263">
        <v>1</v>
      </c>
      <c r="I112" s="264"/>
      <c r="J112" s="265">
        <f>ROUND(I112*H112,2)</f>
        <v>0</v>
      </c>
      <c r="K112" s="261" t="s">
        <v>20</v>
      </c>
      <c r="L112" s="266"/>
      <c r="M112" s="267" t="s">
        <v>20</v>
      </c>
      <c r="N112" s="268" t="s">
        <v>46</v>
      </c>
      <c r="O112" s="84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363</v>
      </c>
      <c r="AT112" s="207" t="s">
        <v>284</v>
      </c>
      <c r="AU112" s="207" t="s">
        <v>84</v>
      </c>
      <c r="AY112" s="17" t="s">
        <v>138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7" t="s">
        <v>22</v>
      </c>
      <c r="BK112" s="208">
        <f>ROUND(I112*H112,2)</f>
        <v>0</v>
      </c>
      <c r="BL112" s="17" t="s">
        <v>274</v>
      </c>
      <c r="BM112" s="207" t="s">
        <v>1085</v>
      </c>
    </row>
    <row r="113" s="2" customFormat="1" ht="16.5" customHeight="1">
      <c r="A113" s="38"/>
      <c r="B113" s="39"/>
      <c r="C113" s="259" t="s">
        <v>325</v>
      </c>
      <c r="D113" s="259" t="s">
        <v>284</v>
      </c>
      <c r="E113" s="260" t="s">
        <v>1086</v>
      </c>
      <c r="F113" s="261" t="s">
        <v>1087</v>
      </c>
      <c r="G113" s="262" t="s">
        <v>1019</v>
      </c>
      <c r="H113" s="263">
        <v>1</v>
      </c>
      <c r="I113" s="264"/>
      <c r="J113" s="265">
        <f>ROUND(I113*H113,2)</f>
        <v>0</v>
      </c>
      <c r="K113" s="261" t="s">
        <v>20</v>
      </c>
      <c r="L113" s="266"/>
      <c r="M113" s="267" t="s">
        <v>20</v>
      </c>
      <c r="N113" s="268" t="s">
        <v>46</v>
      </c>
      <c r="O113" s="8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363</v>
      </c>
      <c r="AT113" s="207" t="s">
        <v>284</v>
      </c>
      <c r="AU113" s="207" t="s">
        <v>84</v>
      </c>
      <c r="AY113" s="17" t="s">
        <v>138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22</v>
      </c>
      <c r="BK113" s="208">
        <f>ROUND(I113*H113,2)</f>
        <v>0</v>
      </c>
      <c r="BL113" s="17" t="s">
        <v>274</v>
      </c>
      <c r="BM113" s="207" t="s">
        <v>1088</v>
      </c>
    </row>
    <row r="114" s="11" customFormat="1" ht="22.8" customHeight="1">
      <c r="A114" s="11"/>
      <c r="B114" s="182"/>
      <c r="C114" s="183"/>
      <c r="D114" s="184" t="s">
        <v>74</v>
      </c>
      <c r="E114" s="224" t="s">
        <v>1089</v>
      </c>
      <c r="F114" s="224" t="s">
        <v>1090</v>
      </c>
      <c r="G114" s="183"/>
      <c r="H114" s="183"/>
      <c r="I114" s="186"/>
      <c r="J114" s="225">
        <f>BK114</f>
        <v>0</v>
      </c>
      <c r="K114" s="183"/>
      <c r="L114" s="188"/>
      <c r="M114" s="189"/>
      <c r="N114" s="190"/>
      <c r="O114" s="190"/>
      <c r="P114" s="191">
        <f>SUM(P115:P118)</f>
        <v>0</v>
      </c>
      <c r="Q114" s="190"/>
      <c r="R114" s="191">
        <f>SUM(R115:R118)</f>
        <v>0</v>
      </c>
      <c r="S114" s="190"/>
      <c r="T114" s="192">
        <f>SUM(T115:T118)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3" t="s">
        <v>22</v>
      </c>
      <c r="AT114" s="194" t="s">
        <v>74</v>
      </c>
      <c r="AU114" s="194" t="s">
        <v>22</v>
      </c>
      <c r="AY114" s="193" t="s">
        <v>138</v>
      </c>
      <c r="BK114" s="195">
        <f>SUM(BK115:BK118)</f>
        <v>0</v>
      </c>
    </row>
    <row r="115" s="2" customFormat="1" ht="16.5" customHeight="1">
      <c r="A115" s="38"/>
      <c r="B115" s="39"/>
      <c r="C115" s="196" t="s">
        <v>332</v>
      </c>
      <c r="D115" s="196" t="s">
        <v>139</v>
      </c>
      <c r="E115" s="197" t="s">
        <v>1091</v>
      </c>
      <c r="F115" s="198" t="s">
        <v>1092</v>
      </c>
      <c r="G115" s="199" t="s">
        <v>1019</v>
      </c>
      <c r="H115" s="200">
        <v>1</v>
      </c>
      <c r="I115" s="201"/>
      <c r="J115" s="202">
        <f>ROUND(I115*H115,2)</f>
        <v>0</v>
      </c>
      <c r="K115" s="198" t="s">
        <v>20</v>
      </c>
      <c r="L115" s="44"/>
      <c r="M115" s="203" t="s">
        <v>20</v>
      </c>
      <c r="N115" s="204" t="s">
        <v>46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274</v>
      </c>
      <c r="AT115" s="207" t="s">
        <v>139</v>
      </c>
      <c r="AU115" s="207" t="s">
        <v>84</v>
      </c>
      <c r="AY115" s="17" t="s">
        <v>138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22</v>
      </c>
      <c r="BK115" s="208">
        <f>ROUND(I115*H115,2)</f>
        <v>0</v>
      </c>
      <c r="BL115" s="17" t="s">
        <v>274</v>
      </c>
      <c r="BM115" s="207" t="s">
        <v>1093</v>
      </c>
    </row>
    <row r="116" s="2" customFormat="1" ht="16.5" customHeight="1">
      <c r="A116" s="38"/>
      <c r="B116" s="39"/>
      <c r="C116" s="196" t="s">
        <v>339</v>
      </c>
      <c r="D116" s="196" t="s">
        <v>139</v>
      </c>
      <c r="E116" s="197" t="s">
        <v>1094</v>
      </c>
      <c r="F116" s="198" t="s">
        <v>1095</v>
      </c>
      <c r="G116" s="199" t="s">
        <v>371</v>
      </c>
      <c r="H116" s="200">
        <v>12</v>
      </c>
      <c r="I116" s="201"/>
      <c r="J116" s="202">
        <f>ROUND(I116*H116,2)</f>
        <v>0</v>
      </c>
      <c r="K116" s="198" t="s">
        <v>20</v>
      </c>
      <c r="L116" s="44"/>
      <c r="M116" s="203" t="s">
        <v>20</v>
      </c>
      <c r="N116" s="204" t="s">
        <v>46</v>
      </c>
      <c r="O116" s="84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7" t="s">
        <v>274</v>
      </c>
      <c r="AT116" s="207" t="s">
        <v>139</v>
      </c>
      <c r="AU116" s="207" t="s">
        <v>84</v>
      </c>
      <c r="AY116" s="17" t="s">
        <v>138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7" t="s">
        <v>22</v>
      </c>
      <c r="BK116" s="208">
        <f>ROUND(I116*H116,2)</f>
        <v>0</v>
      </c>
      <c r="BL116" s="17" t="s">
        <v>274</v>
      </c>
      <c r="BM116" s="207" t="s">
        <v>1096</v>
      </c>
    </row>
    <row r="117" s="2" customFormat="1" ht="16.5" customHeight="1">
      <c r="A117" s="38"/>
      <c r="B117" s="39"/>
      <c r="C117" s="196" t="s">
        <v>345</v>
      </c>
      <c r="D117" s="196" t="s">
        <v>139</v>
      </c>
      <c r="E117" s="197" t="s">
        <v>1097</v>
      </c>
      <c r="F117" s="198" t="s">
        <v>1098</v>
      </c>
      <c r="G117" s="199" t="s">
        <v>371</v>
      </c>
      <c r="H117" s="200">
        <v>7</v>
      </c>
      <c r="I117" s="201"/>
      <c r="J117" s="202">
        <f>ROUND(I117*H117,2)</f>
        <v>0</v>
      </c>
      <c r="K117" s="198" t="s">
        <v>20</v>
      </c>
      <c r="L117" s="44"/>
      <c r="M117" s="203" t="s">
        <v>20</v>
      </c>
      <c r="N117" s="204" t="s">
        <v>46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274</v>
      </c>
      <c r="AT117" s="207" t="s">
        <v>139</v>
      </c>
      <c r="AU117" s="207" t="s">
        <v>84</v>
      </c>
      <c r="AY117" s="17" t="s">
        <v>138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22</v>
      </c>
      <c r="BK117" s="208">
        <f>ROUND(I117*H117,2)</f>
        <v>0</v>
      </c>
      <c r="BL117" s="17" t="s">
        <v>274</v>
      </c>
      <c r="BM117" s="207" t="s">
        <v>1099</v>
      </c>
    </row>
    <row r="118" s="2" customFormat="1" ht="16.5" customHeight="1">
      <c r="A118" s="38"/>
      <c r="B118" s="39"/>
      <c r="C118" s="196" t="s">
        <v>353</v>
      </c>
      <c r="D118" s="196" t="s">
        <v>139</v>
      </c>
      <c r="E118" s="197" t="s">
        <v>1100</v>
      </c>
      <c r="F118" s="198" t="s">
        <v>1087</v>
      </c>
      <c r="G118" s="199" t="s">
        <v>1019</v>
      </c>
      <c r="H118" s="200">
        <v>1</v>
      </c>
      <c r="I118" s="201"/>
      <c r="J118" s="202">
        <f>ROUND(I118*H118,2)</f>
        <v>0</v>
      </c>
      <c r="K118" s="198" t="s">
        <v>20</v>
      </c>
      <c r="L118" s="44"/>
      <c r="M118" s="203" t="s">
        <v>20</v>
      </c>
      <c r="N118" s="204" t="s">
        <v>46</v>
      </c>
      <c r="O118" s="84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274</v>
      </c>
      <c r="AT118" s="207" t="s">
        <v>139</v>
      </c>
      <c r="AU118" s="207" t="s">
        <v>84</v>
      </c>
      <c r="AY118" s="17" t="s">
        <v>138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22</v>
      </c>
      <c r="BK118" s="208">
        <f>ROUND(I118*H118,2)</f>
        <v>0</v>
      </c>
      <c r="BL118" s="17" t="s">
        <v>274</v>
      </c>
      <c r="BM118" s="207" t="s">
        <v>1101</v>
      </c>
    </row>
    <row r="119" s="11" customFormat="1" ht="22.8" customHeight="1">
      <c r="A119" s="11"/>
      <c r="B119" s="182"/>
      <c r="C119" s="183"/>
      <c r="D119" s="184" t="s">
        <v>74</v>
      </c>
      <c r="E119" s="224" t="s">
        <v>1102</v>
      </c>
      <c r="F119" s="224" t="s">
        <v>174</v>
      </c>
      <c r="G119" s="183"/>
      <c r="H119" s="183"/>
      <c r="I119" s="186"/>
      <c r="J119" s="225">
        <f>BK119</f>
        <v>0</v>
      </c>
      <c r="K119" s="183"/>
      <c r="L119" s="188"/>
      <c r="M119" s="189"/>
      <c r="N119" s="190"/>
      <c r="O119" s="190"/>
      <c r="P119" s="191">
        <f>SUM(P120:P124)</f>
        <v>0</v>
      </c>
      <c r="Q119" s="190"/>
      <c r="R119" s="191">
        <f>SUM(R120:R124)</f>
        <v>0</v>
      </c>
      <c r="S119" s="190"/>
      <c r="T119" s="192">
        <f>SUM(T120:T124)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93" t="s">
        <v>22</v>
      </c>
      <c r="AT119" s="194" t="s">
        <v>74</v>
      </c>
      <c r="AU119" s="194" t="s">
        <v>22</v>
      </c>
      <c r="AY119" s="193" t="s">
        <v>138</v>
      </c>
      <c r="BK119" s="195">
        <f>SUM(BK120:BK124)</f>
        <v>0</v>
      </c>
    </row>
    <row r="120" s="2" customFormat="1" ht="16.5" customHeight="1">
      <c r="A120" s="38"/>
      <c r="B120" s="39"/>
      <c r="C120" s="196" t="s">
        <v>358</v>
      </c>
      <c r="D120" s="196" t="s">
        <v>139</v>
      </c>
      <c r="E120" s="197" t="s">
        <v>1103</v>
      </c>
      <c r="F120" s="198" t="s">
        <v>1104</v>
      </c>
      <c r="G120" s="199" t="s">
        <v>348</v>
      </c>
      <c r="H120" s="200">
        <v>164</v>
      </c>
      <c r="I120" s="201"/>
      <c r="J120" s="202">
        <f>ROUND(I120*H120,2)</f>
        <v>0</v>
      </c>
      <c r="K120" s="198" t="s">
        <v>20</v>
      </c>
      <c r="L120" s="44"/>
      <c r="M120" s="203" t="s">
        <v>20</v>
      </c>
      <c r="N120" s="204" t="s">
        <v>46</v>
      </c>
      <c r="O120" s="84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7" t="s">
        <v>274</v>
      </c>
      <c r="AT120" s="207" t="s">
        <v>139</v>
      </c>
      <c r="AU120" s="207" t="s">
        <v>84</v>
      </c>
      <c r="AY120" s="17" t="s">
        <v>138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7" t="s">
        <v>22</v>
      </c>
      <c r="BK120" s="208">
        <f>ROUND(I120*H120,2)</f>
        <v>0</v>
      </c>
      <c r="BL120" s="17" t="s">
        <v>274</v>
      </c>
      <c r="BM120" s="207" t="s">
        <v>1105</v>
      </c>
    </row>
    <row r="121" s="2" customFormat="1" ht="16.5" customHeight="1">
      <c r="A121" s="38"/>
      <c r="B121" s="39"/>
      <c r="C121" s="196" t="s">
        <v>363</v>
      </c>
      <c r="D121" s="196" t="s">
        <v>139</v>
      </c>
      <c r="E121" s="197" t="s">
        <v>1106</v>
      </c>
      <c r="F121" s="198" t="s">
        <v>1107</v>
      </c>
      <c r="G121" s="199" t="s">
        <v>348</v>
      </c>
      <c r="H121" s="200">
        <v>164</v>
      </c>
      <c r="I121" s="201"/>
      <c r="J121" s="202">
        <f>ROUND(I121*H121,2)</f>
        <v>0</v>
      </c>
      <c r="K121" s="198" t="s">
        <v>20</v>
      </c>
      <c r="L121" s="44"/>
      <c r="M121" s="203" t="s">
        <v>20</v>
      </c>
      <c r="N121" s="204" t="s">
        <v>46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274</v>
      </c>
      <c r="AT121" s="207" t="s">
        <v>139</v>
      </c>
      <c r="AU121" s="207" t="s">
        <v>84</v>
      </c>
      <c r="AY121" s="17" t="s">
        <v>138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22</v>
      </c>
      <c r="BK121" s="208">
        <f>ROUND(I121*H121,2)</f>
        <v>0</v>
      </c>
      <c r="BL121" s="17" t="s">
        <v>274</v>
      </c>
      <c r="BM121" s="207" t="s">
        <v>1108</v>
      </c>
    </row>
    <row r="122" s="2" customFormat="1" ht="16.5" customHeight="1">
      <c r="A122" s="38"/>
      <c r="B122" s="39"/>
      <c r="C122" s="196" t="s">
        <v>384</v>
      </c>
      <c r="D122" s="196" t="s">
        <v>139</v>
      </c>
      <c r="E122" s="197" t="s">
        <v>1109</v>
      </c>
      <c r="F122" s="198" t="s">
        <v>1110</v>
      </c>
      <c r="G122" s="199" t="s">
        <v>371</v>
      </c>
      <c r="H122" s="200">
        <v>5</v>
      </c>
      <c r="I122" s="201"/>
      <c r="J122" s="202">
        <f>ROUND(I122*H122,2)</f>
        <v>0</v>
      </c>
      <c r="K122" s="198" t="s">
        <v>20</v>
      </c>
      <c r="L122" s="44"/>
      <c r="M122" s="203" t="s">
        <v>20</v>
      </c>
      <c r="N122" s="204" t="s">
        <v>46</v>
      </c>
      <c r="O122" s="84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7" t="s">
        <v>274</v>
      </c>
      <c r="AT122" s="207" t="s">
        <v>139</v>
      </c>
      <c r="AU122" s="207" t="s">
        <v>84</v>
      </c>
      <c r="AY122" s="17" t="s">
        <v>138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7" t="s">
        <v>22</v>
      </c>
      <c r="BK122" s="208">
        <f>ROUND(I122*H122,2)</f>
        <v>0</v>
      </c>
      <c r="BL122" s="17" t="s">
        <v>274</v>
      </c>
      <c r="BM122" s="207" t="s">
        <v>1111</v>
      </c>
    </row>
    <row r="123" s="2" customFormat="1" ht="16.5" customHeight="1">
      <c r="A123" s="38"/>
      <c r="B123" s="39"/>
      <c r="C123" s="196" t="s">
        <v>390</v>
      </c>
      <c r="D123" s="196" t="s">
        <v>139</v>
      </c>
      <c r="E123" s="197" t="s">
        <v>1112</v>
      </c>
      <c r="F123" s="198" t="s">
        <v>1113</v>
      </c>
      <c r="G123" s="199" t="s">
        <v>371</v>
      </c>
      <c r="H123" s="200">
        <v>5</v>
      </c>
      <c r="I123" s="201"/>
      <c r="J123" s="202">
        <f>ROUND(I123*H123,2)</f>
        <v>0</v>
      </c>
      <c r="K123" s="198" t="s">
        <v>20</v>
      </c>
      <c r="L123" s="44"/>
      <c r="M123" s="203" t="s">
        <v>20</v>
      </c>
      <c r="N123" s="204" t="s">
        <v>46</v>
      </c>
      <c r="O123" s="84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274</v>
      </c>
      <c r="AT123" s="207" t="s">
        <v>139</v>
      </c>
      <c r="AU123" s="207" t="s">
        <v>84</v>
      </c>
      <c r="AY123" s="17" t="s">
        <v>138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7" t="s">
        <v>22</v>
      </c>
      <c r="BK123" s="208">
        <f>ROUND(I123*H123,2)</f>
        <v>0</v>
      </c>
      <c r="BL123" s="17" t="s">
        <v>274</v>
      </c>
      <c r="BM123" s="207" t="s">
        <v>1114</v>
      </c>
    </row>
    <row r="124" s="2" customFormat="1" ht="16.5" customHeight="1">
      <c r="A124" s="38"/>
      <c r="B124" s="39"/>
      <c r="C124" s="196" t="s">
        <v>398</v>
      </c>
      <c r="D124" s="196" t="s">
        <v>139</v>
      </c>
      <c r="E124" s="197" t="s">
        <v>1115</v>
      </c>
      <c r="F124" s="198" t="s">
        <v>1116</v>
      </c>
      <c r="G124" s="199" t="s">
        <v>1019</v>
      </c>
      <c r="H124" s="200">
        <v>1</v>
      </c>
      <c r="I124" s="201"/>
      <c r="J124" s="202">
        <f>ROUND(I124*H124,2)</f>
        <v>0</v>
      </c>
      <c r="K124" s="198" t="s">
        <v>20</v>
      </c>
      <c r="L124" s="44"/>
      <c r="M124" s="203" t="s">
        <v>20</v>
      </c>
      <c r="N124" s="204" t="s">
        <v>46</v>
      </c>
      <c r="O124" s="84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7" t="s">
        <v>274</v>
      </c>
      <c r="AT124" s="207" t="s">
        <v>139</v>
      </c>
      <c r="AU124" s="207" t="s">
        <v>84</v>
      </c>
      <c r="AY124" s="17" t="s">
        <v>138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7" t="s">
        <v>22</v>
      </c>
      <c r="BK124" s="208">
        <f>ROUND(I124*H124,2)</f>
        <v>0</v>
      </c>
      <c r="BL124" s="17" t="s">
        <v>274</v>
      </c>
      <c r="BM124" s="207" t="s">
        <v>1117</v>
      </c>
    </row>
    <row r="125" s="11" customFormat="1" ht="22.8" customHeight="1">
      <c r="A125" s="11"/>
      <c r="B125" s="182"/>
      <c r="C125" s="183"/>
      <c r="D125" s="184" t="s">
        <v>74</v>
      </c>
      <c r="E125" s="224" t="s">
        <v>1118</v>
      </c>
      <c r="F125" s="224" t="s">
        <v>1119</v>
      </c>
      <c r="G125" s="183"/>
      <c r="H125" s="183"/>
      <c r="I125" s="186"/>
      <c r="J125" s="225">
        <f>BK125</f>
        <v>0</v>
      </c>
      <c r="K125" s="183"/>
      <c r="L125" s="188"/>
      <c r="M125" s="189"/>
      <c r="N125" s="190"/>
      <c r="O125" s="190"/>
      <c r="P125" s="191">
        <f>SUM(P126:P130)</f>
        <v>0</v>
      </c>
      <c r="Q125" s="190"/>
      <c r="R125" s="191">
        <f>SUM(R126:R130)</f>
        <v>0</v>
      </c>
      <c r="S125" s="190"/>
      <c r="T125" s="192">
        <f>SUM(T126:T130)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93" t="s">
        <v>22</v>
      </c>
      <c r="AT125" s="194" t="s">
        <v>74</v>
      </c>
      <c r="AU125" s="194" t="s">
        <v>22</v>
      </c>
      <c r="AY125" s="193" t="s">
        <v>138</v>
      </c>
      <c r="BK125" s="195">
        <f>SUM(BK126:BK130)</f>
        <v>0</v>
      </c>
    </row>
    <row r="126" s="2" customFormat="1" ht="16.5" customHeight="1">
      <c r="A126" s="38"/>
      <c r="B126" s="39"/>
      <c r="C126" s="196" t="s">
        <v>403</v>
      </c>
      <c r="D126" s="196" t="s">
        <v>139</v>
      </c>
      <c r="E126" s="197" t="s">
        <v>1120</v>
      </c>
      <c r="F126" s="198" t="s">
        <v>1121</v>
      </c>
      <c r="G126" s="199" t="s">
        <v>1122</v>
      </c>
      <c r="H126" s="200">
        <v>1</v>
      </c>
      <c r="I126" s="201"/>
      <c r="J126" s="202">
        <f>ROUND(I126*H126,2)</f>
        <v>0</v>
      </c>
      <c r="K126" s="198" t="s">
        <v>20</v>
      </c>
      <c r="L126" s="44"/>
      <c r="M126" s="203" t="s">
        <v>20</v>
      </c>
      <c r="N126" s="204" t="s">
        <v>46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274</v>
      </c>
      <c r="AT126" s="207" t="s">
        <v>139</v>
      </c>
      <c r="AU126" s="207" t="s">
        <v>84</v>
      </c>
      <c r="AY126" s="17" t="s">
        <v>138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22</v>
      </c>
      <c r="BK126" s="208">
        <f>ROUND(I126*H126,2)</f>
        <v>0</v>
      </c>
      <c r="BL126" s="17" t="s">
        <v>274</v>
      </c>
      <c r="BM126" s="207" t="s">
        <v>1123</v>
      </c>
    </row>
    <row r="127" s="2" customFormat="1" ht="16.5" customHeight="1">
      <c r="A127" s="38"/>
      <c r="B127" s="39"/>
      <c r="C127" s="196" t="s">
        <v>408</v>
      </c>
      <c r="D127" s="196" t="s">
        <v>139</v>
      </c>
      <c r="E127" s="197" t="s">
        <v>1124</v>
      </c>
      <c r="F127" s="198" t="s">
        <v>1125</v>
      </c>
      <c r="G127" s="199" t="s">
        <v>1122</v>
      </c>
      <c r="H127" s="200">
        <v>1</v>
      </c>
      <c r="I127" s="201"/>
      <c r="J127" s="202">
        <f>ROUND(I127*H127,2)</f>
        <v>0</v>
      </c>
      <c r="K127" s="198" t="s">
        <v>20</v>
      </c>
      <c r="L127" s="44"/>
      <c r="M127" s="203" t="s">
        <v>20</v>
      </c>
      <c r="N127" s="204" t="s">
        <v>46</v>
      </c>
      <c r="O127" s="84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7" t="s">
        <v>274</v>
      </c>
      <c r="AT127" s="207" t="s">
        <v>139</v>
      </c>
      <c r="AU127" s="207" t="s">
        <v>84</v>
      </c>
      <c r="AY127" s="17" t="s">
        <v>138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7" t="s">
        <v>22</v>
      </c>
      <c r="BK127" s="208">
        <f>ROUND(I127*H127,2)</f>
        <v>0</v>
      </c>
      <c r="BL127" s="17" t="s">
        <v>274</v>
      </c>
      <c r="BM127" s="207" t="s">
        <v>1126</v>
      </c>
    </row>
    <row r="128" s="2" customFormat="1" ht="16.5" customHeight="1">
      <c r="A128" s="38"/>
      <c r="B128" s="39"/>
      <c r="C128" s="196" t="s">
        <v>415</v>
      </c>
      <c r="D128" s="196" t="s">
        <v>139</v>
      </c>
      <c r="E128" s="197" t="s">
        <v>1127</v>
      </c>
      <c r="F128" s="198" t="s">
        <v>1128</v>
      </c>
      <c r="G128" s="199" t="s">
        <v>1122</v>
      </c>
      <c r="H128" s="200">
        <v>1</v>
      </c>
      <c r="I128" s="201"/>
      <c r="J128" s="202">
        <f>ROUND(I128*H128,2)</f>
        <v>0</v>
      </c>
      <c r="K128" s="198" t="s">
        <v>20</v>
      </c>
      <c r="L128" s="44"/>
      <c r="M128" s="203" t="s">
        <v>20</v>
      </c>
      <c r="N128" s="204" t="s">
        <v>46</v>
      </c>
      <c r="O128" s="84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7" t="s">
        <v>274</v>
      </c>
      <c r="AT128" s="207" t="s">
        <v>139</v>
      </c>
      <c r="AU128" s="207" t="s">
        <v>84</v>
      </c>
      <c r="AY128" s="17" t="s">
        <v>138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7" t="s">
        <v>22</v>
      </c>
      <c r="BK128" s="208">
        <f>ROUND(I128*H128,2)</f>
        <v>0</v>
      </c>
      <c r="BL128" s="17" t="s">
        <v>274</v>
      </c>
      <c r="BM128" s="207" t="s">
        <v>1129</v>
      </c>
    </row>
    <row r="129" s="2" customFormat="1" ht="16.5" customHeight="1">
      <c r="A129" s="38"/>
      <c r="B129" s="39"/>
      <c r="C129" s="196" t="s">
        <v>685</v>
      </c>
      <c r="D129" s="196" t="s">
        <v>139</v>
      </c>
      <c r="E129" s="197" t="s">
        <v>1130</v>
      </c>
      <c r="F129" s="198" t="s">
        <v>1131</v>
      </c>
      <c r="G129" s="199" t="s">
        <v>1122</v>
      </c>
      <c r="H129" s="200">
        <v>1</v>
      </c>
      <c r="I129" s="201"/>
      <c r="J129" s="202">
        <f>ROUND(I129*H129,2)</f>
        <v>0</v>
      </c>
      <c r="K129" s="198" t="s">
        <v>20</v>
      </c>
      <c r="L129" s="44"/>
      <c r="M129" s="203" t="s">
        <v>20</v>
      </c>
      <c r="N129" s="204" t="s">
        <v>46</v>
      </c>
      <c r="O129" s="84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274</v>
      </c>
      <c r="AT129" s="207" t="s">
        <v>139</v>
      </c>
      <c r="AU129" s="207" t="s">
        <v>84</v>
      </c>
      <c r="AY129" s="17" t="s">
        <v>138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22</v>
      </c>
      <c r="BK129" s="208">
        <f>ROUND(I129*H129,2)</f>
        <v>0</v>
      </c>
      <c r="BL129" s="17" t="s">
        <v>274</v>
      </c>
      <c r="BM129" s="207" t="s">
        <v>1132</v>
      </c>
    </row>
    <row r="130" s="2" customFormat="1" ht="16.5" customHeight="1">
      <c r="A130" s="38"/>
      <c r="B130" s="39"/>
      <c r="C130" s="196" t="s">
        <v>691</v>
      </c>
      <c r="D130" s="196" t="s">
        <v>139</v>
      </c>
      <c r="E130" s="197" t="s">
        <v>1133</v>
      </c>
      <c r="F130" s="198" t="s">
        <v>1134</v>
      </c>
      <c r="G130" s="199" t="s">
        <v>1122</v>
      </c>
      <c r="H130" s="200">
        <v>1</v>
      </c>
      <c r="I130" s="201"/>
      <c r="J130" s="202">
        <f>ROUND(I130*H130,2)</f>
        <v>0</v>
      </c>
      <c r="K130" s="198" t="s">
        <v>20</v>
      </c>
      <c r="L130" s="44"/>
      <c r="M130" s="273" t="s">
        <v>20</v>
      </c>
      <c r="N130" s="274" t="s">
        <v>46</v>
      </c>
      <c r="O130" s="216"/>
      <c r="P130" s="275">
        <f>O130*H130</f>
        <v>0</v>
      </c>
      <c r="Q130" s="275">
        <v>0</v>
      </c>
      <c r="R130" s="275">
        <f>Q130*H130</f>
        <v>0</v>
      </c>
      <c r="S130" s="275">
        <v>0</v>
      </c>
      <c r="T130" s="27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7" t="s">
        <v>274</v>
      </c>
      <c r="AT130" s="207" t="s">
        <v>139</v>
      </c>
      <c r="AU130" s="207" t="s">
        <v>84</v>
      </c>
      <c r="AY130" s="17" t="s">
        <v>138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7" t="s">
        <v>22</v>
      </c>
      <c r="BK130" s="208">
        <f>ROUND(I130*H130,2)</f>
        <v>0</v>
      </c>
      <c r="BL130" s="17" t="s">
        <v>274</v>
      </c>
      <c r="BM130" s="207" t="s">
        <v>1135</v>
      </c>
    </row>
    <row r="131" s="2" customFormat="1" ht="6.96" customHeight="1">
      <c r="A131" s="38"/>
      <c r="B131" s="59"/>
      <c r="C131" s="60"/>
      <c r="D131" s="60"/>
      <c r="E131" s="60"/>
      <c r="F131" s="60"/>
      <c r="G131" s="60"/>
      <c r="H131" s="60"/>
      <c r="I131" s="60"/>
      <c r="J131" s="60"/>
      <c r="K131" s="60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bBg7SbAGmk/LmGQO2K+IClYFuHS35sHy8VZS9NfhRNjC+HLU9JaOFJRvrrlM3wWcHSxeERVsZTKxAg0bJN6CnQ==" hashValue="fBPvWAzmDreglfMNOgKN3iVmJScON3IcojVRcPaxWIglw2D6rpVMYEGfmVPnvJ1Grg+nyNSUjYwKeCyun0xKKw==" algorithmName="SHA-512" password="CC35"/>
  <autoFilter ref="C84:K13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113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Kaznějov - sběrný dvůr odpadů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114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1136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20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23</v>
      </c>
      <c r="E12" s="38"/>
      <c r="F12" s="136" t="s">
        <v>116</v>
      </c>
      <c r="G12" s="38"/>
      <c r="H12" s="38"/>
      <c r="I12" s="132" t="s">
        <v>25</v>
      </c>
      <c r="J12" s="137" t="str">
        <f>'Rekapitulace stavby'!AN8</f>
        <v>24. 11. 2023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29</v>
      </c>
      <c r="E14" s="38"/>
      <c r="F14" s="38"/>
      <c r="G14" s="38"/>
      <c r="H14" s="38"/>
      <c r="I14" s="132" t="s">
        <v>30</v>
      </c>
      <c r="J14" s="136" t="s">
        <v>20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31</v>
      </c>
      <c r="F15" s="38"/>
      <c r="G15" s="38"/>
      <c r="H15" s="38"/>
      <c r="I15" s="132" t="s">
        <v>32</v>
      </c>
      <c r="J15" s="136" t="s">
        <v>20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33</v>
      </c>
      <c r="E17" s="38"/>
      <c r="F17" s="38"/>
      <c r="G17" s="38"/>
      <c r="H17" s="38"/>
      <c r="I17" s="132" t="s">
        <v>30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32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35</v>
      </c>
      <c r="E20" s="38"/>
      <c r="F20" s="38"/>
      <c r="G20" s="38"/>
      <c r="H20" s="38"/>
      <c r="I20" s="132" t="s">
        <v>30</v>
      </c>
      <c r="J20" s="136" t="s">
        <v>20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32</v>
      </c>
      <c r="J21" s="136" t="s">
        <v>20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37</v>
      </c>
      <c r="E23" s="38"/>
      <c r="F23" s="38"/>
      <c r="G23" s="38"/>
      <c r="H23" s="38"/>
      <c r="I23" s="132" t="s">
        <v>30</v>
      </c>
      <c r="J23" s="136" t="s">
        <v>20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32</v>
      </c>
      <c r="J24" s="136" t="s">
        <v>20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ROUND((SUM(BE83:BE96)),  2)</f>
        <v>0</v>
      </c>
      <c r="G33" s="38"/>
      <c r="H33" s="38"/>
      <c r="I33" s="148">
        <v>0.20999999999999999</v>
      </c>
      <c r="J33" s="147">
        <f>ROUND(((SUM(BE83:BE96))*I33),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ROUND((SUM(BF83:BF96)),  2)</f>
        <v>0</v>
      </c>
      <c r="G34" s="38"/>
      <c r="H34" s="38"/>
      <c r="I34" s="148">
        <v>0.14999999999999999</v>
      </c>
      <c r="J34" s="147">
        <f>ROUND(((SUM(BF83:BF96))*I34),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ROUND((SUM(BG83:BG96)),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ROUND((SUM(BH83:BH96)),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ROUND((SUM(BI83:BI96)),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Kaznějov - sběrný dvůr odpadů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07 - Kamerový systém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</v>
      </c>
      <c r="G52" s="40"/>
      <c r="H52" s="40"/>
      <c r="I52" s="32" t="s">
        <v>25</v>
      </c>
      <c r="J52" s="72" t="str">
        <f>IF(J12="","",J12)</f>
        <v>24. 11. 2023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>Město Kaznějov</v>
      </c>
      <c r="G54" s="40"/>
      <c r="H54" s="40"/>
      <c r="I54" s="32" t="s">
        <v>35</v>
      </c>
      <c r="J54" s="36" t="str">
        <f>E21</f>
        <v>Ing. Jiří Presl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33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>Roman Mitas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118</v>
      </c>
      <c r="D57" s="162"/>
      <c r="E57" s="162"/>
      <c r="F57" s="162"/>
      <c r="G57" s="162"/>
      <c r="H57" s="162"/>
      <c r="I57" s="162"/>
      <c r="J57" s="163" t="s">
        <v>119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120</v>
      </c>
    </row>
    <row r="60" hidden="1" s="9" customFormat="1" ht="24.96" customHeight="1">
      <c r="A60" s="9"/>
      <c r="B60" s="165"/>
      <c r="C60" s="166"/>
      <c r="D60" s="167" t="s">
        <v>1137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8"/>
      <c r="C61" s="219"/>
      <c r="D61" s="220" t="s">
        <v>1138</v>
      </c>
      <c r="E61" s="221"/>
      <c r="F61" s="221"/>
      <c r="G61" s="221"/>
      <c r="H61" s="221"/>
      <c r="I61" s="221"/>
      <c r="J61" s="222">
        <f>J85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8"/>
      <c r="C62" s="219"/>
      <c r="D62" s="220" t="s">
        <v>1139</v>
      </c>
      <c r="E62" s="221"/>
      <c r="F62" s="221"/>
      <c r="G62" s="221"/>
      <c r="H62" s="221"/>
      <c r="I62" s="221"/>
      <c r="J62" s="222">
        <f>J91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8"/>
      <c r="C63" s="219"/>
      <c r="D63" s="220" t="s">
        <v>1140</v>
      </c>
      <c r="E63" s="221"/>
      <c r="F63" s="221"/>
      <c r="G63" s="221"/>
      <c r="H63" s="221"/>
      <c r="I63" s="221"/>
      <c r="J63" s="222">
        <f>J94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122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Kaznějov - sběrný dvůr odpadů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114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07 - Kamerový systém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23</v>
      </c>
      <c r="D77" s="40"/>
      <c r="E77" s="40"/>
      <c r="F77" s="27" t="str">
        <f>F12</f>
        <v xml:space="preserve"> </v>
      </c>
      <c r="G77" s="40"/>
      <c r="H77" s="40"/>
      <c r="I77" s="32" t="s">
        <v>25</v>
      </c>
      <c r="J77" s="72" t="str">
        <f>IF(J12="","",J12)</f>
        <v>24. 11. 2023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E15</f>
        <v>Město Kaznějov</v>
      </c>
      <c r="G79" s="40"/>
      <c r="H79" s="40"/>
      <c r="I79" s="32" t="s">
        <v>35</v>
      </c>
      <c r="J79" s="36" t="str">
        <f>E21</f>
        <v>Ing. Jiří Presl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33</v>
      </c>
      <c r="D80" s="40"/>
      <c r="E80" s="40"/>
      <c r="F80" s="27" t="str">
        <f>IF(E18="","",E18)</f>
        <v>Vyplň údaj</v>
      </c>
      <c r="G80" s="40"/>
      <c r="H80" s="40"/>
      <c r="I80" s="32" t="s">
        <v>37</v>
      </c>
      <c r="J80" s="36" t="str">
        <f>E24</f>
        <v>Roman Mitas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1"/>
      <c r="B82" s="172"/>
      <c r="C82" s="173" t="s">
        <v>123</v>
      </c>
      <c r="D82" s="174" t="s">
        <v>60</v>
      </c>
      <c r="E82" s="174" t="s">
        <v>56</v>
      </c>
      <c r="F82" s="174" t="s">
        <v>57</v>
      </c>
      <c r="G82" s="174" t="s">
        <v>124</v>
      </c>
      <c r="H82" s="174" t="s">
        <v>125</v>
      </c>
      <c r="I82" s="174" t="s">
        <v>126</v>
      </c>
      <c r="J82" s="174" t="s">
        <v>119</v>
      </c>
      <c r="K82" s="175" t="s">
        <v>127</v>
      </c>
      <c r="L82" s="176"/>
      <c r="M82" s="92" t="s">
        <v>20</v>
      </c>
      <c r="N82" s="93" t="s">
        <v>45</v>
      </c>
      <c r="O82" s="93" t="s">
        <v>128</v>
      </c>
      <c r="P82" s="93" t="s">
        <v>129</v>
      </c>
      <c r="Q82" s="93" t="s">
        <v>130</v>
      </c>
      <c r="R82" s="93" t="s">
        <v>131</v>
      </c>
      <c r="S82" s="93" t="s">
        <v>132</v>
      </c>
      <c r="T82" s="94" t="s">
        <v>133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8"/>
      <c r="B83" s="39"/>
      <c r="C83" s="99" t="s">
        <v>134</v>
      </c>
      <c r="D83" s="40"/>
      <c r="E83" s="40"/>
      <c r="F83" s="40"/>
      <c r="G83" s="40"/>
      <c r="H83" s="40"/>
      <c r="I83" s="40"/>
      <c r="J83" s="177">
        <f>BK83</f>
        <v>0</v>
      </c>
      <c r="K83" s="40"/>
      <c r="L83" s="44"/>
      <c r="M83" s="95"/>
      <c r="N83" s="178"/>
      <c r="O83" s="96"/>
      <c r="P83" s="179">
        <f>P84</f>
        <v>0</v>
      </c>
      <c r="Q83" s="96"/>
      <c r="R83" s="179">
        <f>R84</f>
        <v>0</v>
      </c>
      <c r="S83" s="96"/>
      <c r="T83" s="18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74</v>
      </c>
      <c r="AU83" s="17" t="s">
        <v>120</v>
      </c>
      <c r="BK83" s="181">
        <f>BK84</f>
        <v>0</v>
      </c>
    </row>
    <row r="84" s="11" customFormat="1" ht="25.92" customHeight="1">
      <c r="A84" s="11"/>
      <c r="B84" s="182"/>
      <c r="C84" s="183"/>
      <c r="D84" s="184" t="s">
        <v>74</v>
      </c>
      <c r="E84" s="185" t="s">
        <v>1141</v>
      </c>
      <c r="F84" s="185" t="s">
        <v>1142</v>
      </c>
      <c r="G84" s="183"/>
      <c r="H84" s="183"/>
      <c r="I84" s="186"/>
      <c r="J84" s="187">
        <f>BK84</f>
        <v>0</v>
      </c>
      <c r="K84" s="183"/>
      <c r="L84" s="188"/>
      <c r="M84" s="189"/>
      <c r="N84" s="190"/>
      <c r="O84" s="190"/>
      <c r="P84" s="191">
        <f>P85+P91+P94</f>
        <v>0</v>
      </c>
      <c r="Q84" s="190"/>
      <c r="R84" s="191">
        <f>R85+R91+R94</f>
        <v>0</v>
      </c>
      <c r="S84" s="190"/>
      <c r="T84" s="192">
        <f>T85+T91+T94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3" t="s">
        <v>84</v>
      </c>
      <c r="AT84" s="194" t="s">
        <v>74</v>
      </c>
      <c r="AU84" s="194" t="s">
        <v>75</v>
      </c>
      <c r="AY84" s="193" t="s">
        <v>138</v>
      </c>
      <c r="BK84" s="195">
        <f>BK85+BK91+BK94</f>
        <v>0</v>
      </c>
    </row>
    <row r="85" s="11" customFormat="1" ht="22.8" customHeight="1">
      <c r="A85" s="11"/>
      <c r="B85" s="182"/>
      <c r="C85" s="183"/>
      <c r="D85" s="184" t="s">
        <v>74</v>
      </c>
      <c r="E85" s="224" t="s">
        <v>1009</v>
      </c>
      <c r="F85" s="224" t="s">
        <v>1143</v>
      </c>
      <c r="G85" s="183"/>
      <c r="H85" s="183"/>
      <c r="I85" s="186"/>
      <c r="J85" s="225">
        <f>BK85</f>
        <v>0</v>
      </c>
      <c r="K85" s="183"/>
      <c r="L85" s="188"/>
      <c r="M85" s="189"/>
      <c r="N85" s="190"/>
      <c r="O85" s="190"/>
      <c r="P85" s="191">
        <f>SUM(P86:P90)</f>
        <v>0</v>
      </c>
      <c r="Q85" s="190"/>
      <c r="R85" s="191">
        <f>SUM(R86:R90)</f>
        <v>0</v>
      </c>
      <c r="S85" s="190"/>
      <c r="T85" s="192">
        <f>SUM(T86:T90)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22</v>
      </c>
      <c r="AT85" s="194" t="s">
        <v>74</v>
      </c>
      <c r="AU85" s="194" t="s">
        <v>22</v>
      </c>
      <c r="AY85" s="193" t="s">
        <v>138</v>
      </c>
      <c r="BK85" s="195">
        <f>SUM(BK86:BK90)</f>
        <v>0</v>
      </c>
    </row>
    <row r="86" s="2" customFormat="1" ht="16.5" customHeight="1">
      <c r="A86" s="38"/>
      <c r="B86" s="39"/>
      <c r="C86" s="196" t="s">
        <v>22</v>
      </c>
      <c r="D86" s="196" t="s">
        <v>139</v>
      </c>
      <c r="E86" s="197" t="s">
        <v>1144</v>
      </c>
      <c r="F86" s="198" t="s">
        <v>1145</v>
      </c>
      <c r="G86" s="199" t="s">
        <v>371</v>
      </c>
      <c r="H86" s="200">
        <v>1</v>
      </c>
      <c r="I86" s="201"/>
      <c r="J86" s="202">
        <f>ROUND(I86*H86,2)</f>
        <v>0</v>
      </c>
      <c r="K86" s="198" t="s">
        <v>20</v>
      </c>
      <c r="L86" s="44"/>
      <c r="M86" s="203" t="s">
        <v>20</v>
      </c>
      <c r="N86" s="204" t="s">
        <v>46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274</v>
      </c>
      <c r="AT86" s="207" t="s">
        <v>139</v>
      </c>
      <c r="AU86" s="207" t="s">
        <v>84</v>
      </c>
      <c r="AY86" s="17" t="s">
        <v>138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22</v>
      </c>
      <c r="BK86" s="208">
        <f>ROUND(I86*H86,2)</f>
        <v>0</v>
      </c>
      <c r="BL86" s="17" t="s">
        <v>274</v>
      </c>
      <c r="BM86" s="207" t="s">
        <v>1146</v>
      </c>
    </row>
    <row r="87" s="2" customFormat="1" ht="16.5" customHeight="1">
      <c r="A87" s="38"/>
      <c r="B87" s="39"/>
      <c r="C87" s="196" t="s">
        <v>84</v>
      </c>
      <c r="D87" s="196" t="s">
        <v>139</v>
      </c>
      <c r="E87" s="197" t="s">
        <v>1147</v>
      </c>
      <c r="F87" s="198" t="s">
        <v>1148</v>
      </c>
      <c r="G87" s="199" t="s">
        <v>348</v>
      </c>
      <c r="H87" s="200">
        <v>179</v>
      </c>
      <c r="I87" s="201"/>
      <c r="J87" s="202">
        <f>ROUND(I87*H87,2)</f>
        <v>0</v>
      </c>
      <c r="K87" s="198" t="s">
        <v>20</v>
      </c>
      <c r="L87" s="44"/>
      <c r="M87" s="203" t="s">
        <v>20</v>
      </c>
      <c r="N87" s="204" t="s">
        <v>46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274</v>
      </c>
      <c r="AT87" s="207" t="s">
        <v>139</v>
      </c>
      <c r="AU87" s="207" t="s">
        <v>84</v>
      </c>
      <c r="AY87" s="17" t="s">
        <v>138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22</v>
      </c>
      <c r="BK87" s="208">
        <f>ROUND(I87*H87,2)</f>
        <v>0</v>
      </c>
      <c r="BL87" s="17" t="s">
        <v>274</v>
      </c>
      <c r="BM87" s="207" t="s">
        <v>1149</v>
      </c>
    </row>
    <row r="88" s="2" customFormat="1" ht="16.5" customHeight="1">
      <c r="A88" s="38"/>
      <c r="B88" s="39"/>
      <c r="C88" s="196" t="s">
        <v>152</v>
      </c>
      <c r="D88" s="196" t="s">
        <v>139</v>
      </c>
      <c r="E88" s="197" t="s">
        <v>1150</v>
      </c>
      <c r="F88" s="198" t="s">
        <v>1151</v>
      </c>
      <c r="G88" s="199" t="s">
        <v>371</v>
      </c>
      <c r="H88" s="200">
        <v>3</v>
      </c>
      <c r="I88" s="201"/>
      <c r="J88" s="202">
        <f>ROUND(I88*H88,2)</f>
        <v>0</v>
      </c>
      <c r="K88" s="198" t="s">
        <v>20</v>
      </c>
      <c r="L88" s="44"/>
      <c r="M88" s="203" t="s">
        <v>20</v>
      </c>
      <c r="N88" s="204" t="s">
        <v>46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274</v>
      </c>
      <c r="AT88" s="207" t="s">
        <v>139</v>
      </c>
      <c r="AU88" s="207" t="s">
        <v>84</v>
      </c>
      <c r="AY88" s="17" t="s">
        <v>138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22</v>
      </c>
      <c r="BK88" s="208">
        <f>ROUND(I88*H88,2)</f>
        <v>0</v>
      </c>
      <c r="BL88" s="17" t="s">
        <v>274</v>
      </c>
      <c r="BM88" s="207" t="s">
        <v>1152</v>
      </c>
    </row>
    <row r="89" s="2" customFormat="1" ht="16.5" customHeight="1">
      <c r="A89" s="38"/>
      <c r="B89" s="39"/>
      <c r="C89" s="196" t="s">
        <v>157</v>
      </c>
      <c r="D89" s="196" t="s">
        <v>139</v>
      </c>
      <c r="E89" s="197" t="s">
        <v>1083</v>
      </c>
      <c r="F89" s="198" t="s">
        <v>1084</v>
      </c>
      <c r="G89" s="199" t="s">
        <v>1019</v>
      </c>
      <c r="H89" s="200">
        <v>1</v>
      </c>
      <c r="I89" s="201"/>
      <c r="J89" s="202">
        <f>ROUND(I89*H89,2)</f>
        <v>0</v>
      </c>
      <c r="K89" s="198" t="s">
        <v>20</v>
      </c>
      <c r="L89" s="44"/>
      <c r="M89" s="203" t="s">
        <v>20</v>
      </c>
      <c r="N89" s="204" t="s">
        <v>46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274</v>
      </c>
      <c r="AT89" s="207" t="s">
        <v>139</v>
      </c>
      <c r="AU89" s="207" t="s">
        <v>84</v>
      </c>
      <c r="AY89" s="17" t="s">
        <v>138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22</v>
      </c>
      <c r="BK89" s="208">
        <f>ROUND(I89*H89,2)</f>
        <v>0</v>
      </c>
      <c r="BL89" s="17" t="s">
        <v>274</v>
      </c>
      <c r="BM89" s="207" t="s">
        <v>1153</v>
      </c>
    </row>
    <row r="90" s="2" customFormat="1" ht="16.5" customHeight="1">
      <c r="A90" s="38"/>
      <c r="B90" s="39"/>
      <c r="C90" s="196" t="s">
        <v>137</v>
      </c>
      <c r="D90" s="196" t="s">
        <v>139</v>
      </c>
      <c r="E90" s="197" t="s">
        <v>1086</v>
      </c>
      <c r="F90" s="198" t="s">
        <v>1087</v>
      </c>
      <c r="G90" s="199" t="s">
        <v>1019</v>
      </c>
      <c r="H90" s="200">
        <v>1</v>
      </c>
      <c r="I90" s="201"/>
      <c r="J90" s="202">
        <f>ROUND(I90*H90,2)</f>
        <v>0</v>
      </c>
      <c r="K90" s="198" t="s">
        <v>20</v>
      </c>
      <c r="L90" s="44"/>
      <c r="M90" s="203" t="s">
        <v>20</v>
      </c>
      <c r="N90" s="204" t="s">
        <v>46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274</v>
      </c>
      <c r="AT90" s="207" t="s">
        <v>139</v>
      </c>
      <c r="AU90" s="207" t="s">
        <v>84</v>
      </c>
      <c r="AY90" s="17" t="s">
        <v>138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22</v>
      </c>
      <c r="BK90" s="208">
        <f>ROUND(I90*H90,2)</f>
        <v>0</v>
      </c>
      <c r="BL90" s="17" t="s">
        <v>274</v>
      </c>
      <c r="BM90" s="207" t="s">
        <v>1154</v>
      </c>
    </row>
    <row r="91" s="11" customFormat="1" ht="22.8" customHeight="1">
      <c r="A91" s="11"/>
      <c r="B91" s="182"/>
      <c r="C91" s="183"/>
      <c r="D91" s="184" t="s">
        <v>74</v>
      </c>
      <c r="E91" s="224" t="s">
        <v>1021</v>
      </c>
      <c r="F91" s="224" t="s">
        <v>1090</v>
      </c>
      <c r="G91" s="183"/>
      <c r="H91" s="183"/>
      <c r="I91" s="186"/>
      <c r="J91" s="225">
        <f>BK91</f>
        <v>0</v>
      </c>
      <c r="K91" s="183"/>
      <c r="L91" s="188"/>
      <c r="M91" s="189"/>
      <c r="N91" s="190"/>
      <c r="O91" s="190"/>
      <c r="P91" s="191">
        <f>SUM(P92:P93)</f>
        <v>0</v>
      </c>
      <c r="Q91" s="190"/>
      <c r="R91" s="191">
        <f>SUM(R92:R93)</f>
        <v>0</v>
      </c>
      <c r="S91" s="190"/>
      <c r="T91" s="192">
        <f>SUM(T92:T93)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22</v>
      </c>
      <c r="AT91" s="194" t="s">
        <v>74</v>
      </c>
      <c r="AU91" s="194" t="s">
        <v>22</v>
      </c>
      <c r="AY91" s="193" t="s">
        <v>138</v>
      </c>
      <c r="BK91" s="195">
        <f>SUM(BK92:BK93)</f>
        <v>0</v>
      </c>
    </row>
    <row r="92" s="2" customFormat="1" ht="16.5" customHeight="1">
      <c r="A92" s="38"/>
      <c r="B92" s="39"/>
      <c r="C92" s="196" t="s">
        <v>206</v>
      </c>
      <c r="D92" s="196" t="s">
        <v>139</v>
      </c>
      <c r="E92" s="197" t="s">
        <v>1155</v>
      </c>
      <c r="F92" s="198" t="s">
        <v>1095</v>
      </c>
      <c r="G92" s="199" t="s">
        <v>371</v>
      </c>
      <c r="H92" s="200">
        <v>33</v>
      </c>
      <c r="I92" s="201"/>
      <c r="J92" s="202">
        <f>ROUND(I92*H92,2)</f>
        <v>0</v>
      </c>
      <c r="K92" s="198" t="s">
        <v>20</v>
      </c>
      <c r="L92" s="44"/>
      <c r="M92" s="203" t="s">
        <v>20</v>
      </c>
      <c r="N92" s="204" t="s">
        <v>46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274</v>
      </c>
      <c r="AT92" s="207" t="s">
        <v>139</v>
      </c>
      <c r="AU92" s="207" t="s">
        <v>84</v>
      </c>
      <c r="AY92" s="17" t="s">
        <v>138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22</v>
      </c>
      <c r="BK92" s="208">
        <f>ROUND(I92*H92,2)</f>
        <v>0</v>
      </c>
      <c r="BL92" s="17" t="s">
        <v>274</v>
      </c>
      <c r="BM92" s="207" t="s">
        <v>1156</v>
      </c>
    </row>
    <row r="93" s="2" customFormat="1" ht="16.5" customHeight="1">
      <c r="A93" s="38"/>
      <c r="B93" s="39"/>
      <c r="C93" s="196" t="s">
        <v>213</v>
      </c>
      <c r="D93" s="196" t="s">
        <v>139</v>
      </c>
      <c r="E93" s="197" t="s">
        <v>1100</v>
      </c>
      <c r="F93" s="198" t="s">
        <v>1087</v>
      </c>
      <c r="G93" s="199" t="s">
        <v>1019</v>
      </c>
      <c r="H93" s="200">
        <v>1</v>
      </c>
      <c r="I93" s="201"/>
      <c r="J93" s="202">
        <f>ROUND(I93*H93,2)</f>
        <v>0</v>
      </c>
      <c r="K93" s="198" t="s">
        <v>20</v>
      </c>
      <c r="L93" s="44"/>
      <c r="M93" s="203" t="s">
        <v>20</v>
      </c>
      <c r="N93" s="204" t="s">
        <v>46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274</v>
      </c>
      <c r="AT93" s="207" t="s">
        <v>139</v>
      </c>
      <c r="AU93" s="207" t="s">
        <v>84</v>
      </c>
      <c r="AY93" s="17" t="s">
        <v>138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22</v>
      </c>
      <c r="BK93" s="208">
        <f>ROUND(I93*H93,2)</f>
        <v>0</v>
      </c>
      <c r="BL93" s="17" t="s">
        <v>274</v>
      </c>
      <c r="BM93" s="207" t="s">
        <v>1157</v>
      </c>
    </row>
    <row r="94" s="11" customFormat="1" ht="22.8" customHeight="1">
      <c r="A94" s="11"/>
      <c r="B94" s="182"/>
      <c r="C94" s="183"/>
      <c r="D94" s="184" t="s">
        <v>74</v>
      </c>
      <c r="E94" s="224" t="s">
        <v>1089</v>
      </c>
      <c r="F94" s="224" t="s">
        <v>1119</v>
      </c>
      <c r="G94" s="183"/>
      <c r="H94" s="183"/>
      <c r="I94" s="186"/>
      <c r="J94" s="225">
        <f>BK94</f>
        <v>0</v>
      </c>
      <c r="K94" s="183"/>
      <c r="L94" s="188"/>
      <c r="M94" s="189"/>
      <c r="N94" s="190"/>
      <c r="O94" s="190"/>
      <c r="P94" s="191">
        <f>SUM(P95:P96)</f>
        <v>0</v>
      </c>
      <c r="Q94" s="190"/>
      <c r="R94" s="191">
        <f>SUM(R95:R96)</f>
        <v>0</v>
      </c>
      <c r="S94" s="190"/>
      <c r="T94" s="192">
        <f>SUM(T95:T96)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3" t="s">
        <v>22</v>
      </c>
      <c r="AT94" s="194" t="s">
        <v>74</v>
      </c>
      <c r="AU94" s="194" t="s">
        <v>22</v>
      </c>
      <c r="AY94" s="193" t="s">
        <v>138</v>
      </c>
      <c r="BK94" s="195">
        <f>SUM(BK95:BK96)</f>
        <v>0</v>
      </c>
    </row>
    <row r="95" s="2" customFormat="1" ht="16.5" customHeight="1">
      <c r="A95" s="38"/>
      <c r="B95" s="39"/>
      <c r="C95" s="196" t="s">
        <v>221</v>
      </c>
      <c r="D95" s="196" t="s">
        <v>139</v>
      </c>
      <c r="E95" s="197" t="s">
        <v>1158</v>
      </c>
      <c r="F95" s="198" t="s">
        <v>1159</v>
      </c>
      <c r="G95" s="199" t="s">
        <v>1160</v>
      </c>
      <c r="H95" s="200">
        <v>8</v>
      </c>
      <c r="I95" s="201"/>
      <c r="J95" s="202">
        <f>ROUND(I95*H95,2)</f>
        <v>0</v>
      </c>
      <c r="K95" s="198" t="s">
        <v>20</v>
      </c>
      <c r="L95" s="44"/>
      <c r="M95" s="203" t="s">
        <v>20</v>
      </c>
      <c r="N95" s="204" t="s">
        <v>46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274</v>
      </c>
      <c r="AT95" s="207" t="s">
        <v>139</v>
      </c>
      <c r="AU95" s="207" t="s">
        <v>84</v>
      </c>
      <c r="AY95" s="17" t="s">
        <v>138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22</v>
      </c>
      <c r="BK95" s="208">
        <f>ROUND(I95*H95,2)</f>
        <v>0</v>
      </c>
      <c r="BL95" s="17" t="s">
        <v>274</v>
      </c>
      <c r="BM95" s="207" t="s">
        <v>1161</v>
      </c>
    </row>
    <row r="96" s="2" customFormat="1" ht="16.5" customHeight="1">
      <c r="A96" s="38"/>
      <c r="B96" s="39"/>
      <c r="C96" s="196" t="s">
        <v>232</v>
      </c>
      <c r="D96" s="196" t="s">
        <v>139</v>
      </c>
      <c r="E96" s="197" t="s">
        <v>1162</v>
      </c>
      <c r="F96" s="198" t="s">
        <v>1131</v>
      </c>
      <c r="G96" s="199" t="s">
        <v>1019</v>
      </c>
      <c r="H96" s="200">
        <v>1</v>
      </c>
      <c r="I96" s="201"/>
      <c r="J96" s="202">
        <f>ROUND(I96*H96,2)</f>
        <v>0</v>
      </c>
      <c r="K96" s="198" t="s">
        <v>20</v>
      </c>
      <c r="L96" s="44"/>
      <c r="M96" s="273" t="s">
        <v>20</v>
      </c>
      <c r="N96" s="274" t="s">
        <v>46</v>
      </c>
      <c r="O96" s="216"/>
      <c r="P96" s="275">
        <f>O96*H96</f>
        <v>0</v>
      </c>
      <c r="Q96" s="275">
        <v>0</v>
      </c>
      <c r="R96" s="275">
        <f>Q96*H96</f>
        <v>0</v>
      </c>
      <c r="S96" s="275">
        <v>0</v>
      </c>
      <c r="T96" s="27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274</v>
      </c>
      <c r="AT96" s="207" t="s">
        <v>139</v>
      </c>
      <c r="AU96" s="207" t="s">
        <v>84</v>
      </c>
      <c r="AY96" s="17" t="s">
        <v>138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22</v>
      </c>
      <c r="BK96" s="208">
        <f>ROUND(I96*H96,2)</f>
        <v>0</v>
      </c>
      <c r="BL96" s="17" t="s">
        <v>274</v>
      </c>
      <c r="BM96" s="207" t="s">
        <v>1163</v>
      </c>
    </row>
    <row r="97" s="2" customFormat="1" ht="6.96" customHeight="1">
      <c r="A97" s="38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44"/>
      <c r="M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</sheetData>
  <sheetProtection sheet="1" autoFilter="0" formatColumns="0" formatRows="0" objects="1" scenarios="1" spinCount="100000" saltValue="F8CaniHLL3/4Kt8FXJrNCK+/hwfInmyOyZgvdiw7TR1/p9OIAlEE3kWk2HJh1ae50lB1v+WG+lYThs1hx29qHA==" hashValue="JBSbcYQ0yXLEB4XibkRMEuf4a9/fU+r1dvcgUqhNbDQdNJc8S+vTuYI7NWfez3cnjTibmNFkijF2vhaFm/oG2w==" algorithmName="SHA-512" password="CC35"/>
  <autoFilter ref="C82:K9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Mitas</dc:creator>
  <cp:lastModifiedBy>Roman Mitas</cp:lastModifiedBy>
  <dcterms:created xsi:type="dcterms:W3CDTF">2025-04-03T18:08:55Z</dcterms:created>
  <dcterms:modified xsi:type="dcterms:W3CDTF">2025-04-03T18:09:02Z</dcterms:modified>
</cp:coreProperties>
</file>