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1 - SO 001 Příprava území " sheetId="2" r:id="rId2"/>
    <sheet name="101 - SO 101 Komunikace a..." sheetId="3" r:id="rId3"/>
    <sheet name="201 - SO 201 Opěrná zeď" sheetId="4" r:id="rId4"/>
    <sheet name="301 - SO 301 Odvodnění ko..." sheetId="5" r:id="rId5"/>
    <sheet name="401 - SO 401 - D.1.4.1VEN..." sheetId="6" r:id="rId6"/>
    <sheet name="540 - Vedlejší a ostatní ...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'001 - SO 001 Příprava území '!$C$118:$K$186</definedName>
    <definedName name="_xlnm.Print_Area" localSheetId="1">'001 - SO 001 Příprava území '!$C$4:$J$75,'001 - SO 001 Příprava území '!$C$81:$J$100,'001 - SO 001 Příprava území '!$C$106:$K$186</definedName>
    <definedName name="_xlnm.Print_Titles" localSheetId="1">'001 - SO 001 Příprava území '!$118:$118</definedName>
    <definedName name="_xlnm._FilterDatabase" localSheetId="2" hidden="1">'101 - SO 101 Komunikace a...'!$C$125:$K$321</definedName>
    <definedName name="_xlnm.Print_Area" localSheetId="2">'101 - SO 101 Komunikace a...'!$C$4:$J$75,'101 - SO 101 Komunikace a...'!$C$81:$J$107,'101 - SO 101 Komunikace a...'!$C$113:$K$321</definedName>
    <definedName name="_xlnm.Print_Titles" localSheetId="2">'101 - SO 101 Komunikace a...'!$125:$125</definedName>
    <definedName name="_xlnm._FilterDatabase" localSheetId="3" hidden="1">'201 - SO 201 Opěrná zeď'!$C$124:$K$348</definedName>
    <definedName name="_xlnm.Print_Area" localSheetId="3">'201 - SO 201 Opěrná zeď'!$C$4:$J$76,'201 - SO 201 Opěrná zeď'!$C$82:$J$106,'201 - SO 201 Opěrná zeď'!$C$112:$K$348</definedName>
    <definedName name="_xlnm.Print_Titles" localSheetId="3">'201 - SO 201 Opěrná zeď'!$124:$124</definedName>
    <definedName name="_xlnm._FilterDatabase" localSheetId="4" hidden="1">'301 - SO 301 Odvodnění ko...'!$C$122:$K$228</definedName>
    <definedName name="_xlnm.Print_Area" localSheetId="4">'301 - SO 301 Odvodnění ko...'!$C$4:$J$76,'301 - SO 301 Odvodnění ko...'!$C$82:$J$104,'301 - SO 301 Odvodnění ko...'!$C$110:$K$228</definedName>
    <definedName name="_xlnm.Print_Titles" localSheetId="4">'301 - SO 301 Odvodnění ko...'!$122:$122</definedName>
    <definedName name="_xlnm._FilterDatabase" localSheetId="5" hidden="1">'401 - SO 401 - D.1.4.1VEN...'!$C$123:$K$197</definedName>
    <definedName name="_xlnm.Print_Area" localSheetId="5">'401 - SO 401 - D.1.4.1VEN...'!$C$4:$J$76,'401 - SO 401 - D.1.4.1VEN...'!$C$82:$J$105,'401 - SO 401 - D.1.4.1VEN...'!$C$111:$K$197</definedName>
    <definedName name="_xlnm.Print_Titles" localSheetId="5">'401 - SO 401 - D.1.4.1VEN...'!$123:$123</definedName>
    <definedName name="_xlnm._FilterDatabase" localSheetId="6" hidden="1">'540 - Vedlejší a ostatní ...'!$C$120:$K$137</definedName>
    <definedName name="_xlnm.Print_Area" localSheetId="6">'540 - Vedlejší a ostatní ...'!$C$4:$J$76,'540 - Vedlejší a ostatní ...'!$C$82:$J$102,'540 - Vedlejší a ostatní ...'!$C$108:$K$137</definedName>
    <definedName name="_xlnm.Print_Titles" localSheetId="6">'540 - Vedlejší a ostatní ...'!$120:$120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T131"/>
  <c r="R132"/>
  <c r="R131"/>
  <c r="P132"/>
  <c r="P131"/>
  <c r="BI130"/>
  <c r="BH130"/>
  <c r="BG130"/>
  <c r="BE130"/>
  <c r="T130"/>
  <c r="T129"/>
  <c r="R130"/>
  <c r="R129"/>
  <c r="P130"/>
  <c r="P129"/>
  <c r="BI127"/>
  <c r="BH127"/>
  <c r="BG127"/>
  <c r="BE127"/>
  <c r="T127"/>
  <c r="R127"/>
  <c r="P127"/>
  <c r="BI126"/>
  <c r="BH126"/>
  <c r="BG126"/>
  <c r="BE126"/>
  <c r="T126"/>
  <c r="R126"/>
  <c r="P126"/>
  <c r="BI124"/>
  <c r="BH124"/>
  <c r="BG124"/>
  <c r="BE124"/>
  <c r="T124"/>
  <c r="R124"/>
  <c r="P124"/>
  <c r="F115"/>
  <c r="E113"/>
  <c r="F89"/>
  <c r="E87"/>
  <c r="J24"/>
  <c r="E24"/>
  <c r="J92"/>
  <c r="J23"/>
  <c r="J21"/>
  <c r="E21"/>
  <c r="J117"/>
  <c r="J20"/>
  <c r="J18"/>
  <c r="E18"/>
  <c r="F118"/>
  <c r="J17"/>
  <c r="J15"/>
  <c r="E15"/>
  <c r="F117"/>
  <c r="J14"/>
  <c r="J12"/>
  <c r="J89"/>
  <c r="E7"/>
  <c r="E85"/>
  <c i="6" r="J37"/>
  <c r="J36"/>
  <c i="1" r="AY99"/>
  <c i="6" r="J35"/>
  <c i="1" r="AX99"/>
  <c i="6"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T134"/>
  <c r="R135"/>
  <c r="R134"/>
  <c r="P135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85"/>
  <c i="5" r="J139"/>
  <c r="J37"/>
  <c r="J36"/>
  <c i="1" r="AY98"/>
  <c i="5" r="J35"/>
  <c i="1" r="AX98"/>
  <c i="5" r="BI227"/>
  <c r="BH227"/>
  <c r="BG227"/>
  <c r="BF227"/>
  <c r="T227"/>
  <c r="T226"/>
  <c r="R227"/>
  <c r="R226"/>
  <c r="P227"/>
  <c r="P226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4"/>
  <c r="BH214"/>
  <c r="BG214"/>
  <c r="BF214"/>
  <c r="T214"/>
  <c r="R214"/>
  <c r="P214"/>
  <c r="BI209"/>
  <c r="BH209"/>
  <c r="BG209"/>
  <c r="BF209"/>
  <c r="T209"/>
  <c r="R209"/>
  <c r="P209"/>
  <c r="BI205"/>
  <c r="BH205"/>
  <c r="BG205"/>
  <c r="BF205"/>
  <c r="T205"/>
  <c r="R205"/>
  <c r="P205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4"/>
  <c r="BH164"/>
  <c r="BG164"/>
  <c r="BF164"/>
  <c r="T164"/>
  <c r="R164"/>
  <c r="P164"/>
  <c r="BI159"/>
  <c r="BH159"/>
  <c r="BG159"/>
  <c r="BF159"/>
  <c r="T159"/>
  <c r="R159"/>
  <c r="P159"/>
  <c r="BI152"/>
  <c r="BH152"/>
  <c r="BG152"/>
  <c r="BF152"/>
  <c r="T152"/>
  <c r="R152"/>
  <c r="P152"/>
  <c r="BI148"/>
  <c r="BH148"/>
  <c r="BG148"/>
  <c r="BF148"/>
  <c r="T148"/>
  <c r="R148"/>
  <c r="P148"/>
  <c r="BI141"/>
  <c r="BH141"/>
  <c r="BG141"/>
  <c r="BF141"/>
  <c r="T141"/>
  <c r="R141"/>
  <c r="P141"/>
  <c r="J99"/>
  <c r="BI137"/>
  <c r="BH137"/>
  <c r="BG137"/>
  <c r="BF137"/>
  <c r="T137"/>
  <c r="R137"/>
  <c r="P137"/>
  <c r="BI133"/>
  <c r="BH133"/>
  <c r="BG133"/>
  <c r="BF133"/>
  <c r="T133"/>
  <c r="R133"/>
  <c r="P133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91"/>
  <c r="J20"/>
  <c r="J18"/>
  <c r="E18"/>
  <c r="F92"/>
  <c r="J17"/>
  <c r="J15"/>
  <c r="E15"/>
  <c r="F119"/>
  <c r="J14"/>
  <c r="J12"/>
  <c r="J117"/>
  <c r="E7"/>
  <c r="E85"/>
  <c i="4" r="J37"/>
  <c r="J36"/>
  <c i="1" r="AY97"/>
  <c i="4" r="J35"/>
  <c i="1" r="AX97"/>
  <c i="4" r="BI347"/>
  <c r="BH347"/>
  <c r="BG347"/>
  <c r="BF347"/>
  <c r="T347"/>
  <c r="R347"/>
  <c r="P347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28"/>
  <c r="BH328"/>
  <c r="BG328"/>
  <c r="BF328"/>
  <c r="T328"/>
  <c r="R328"/>
  <c r="P328"/>
  <c r="BI313"/>
  <c r="BH313"/>
  <c r="BG313"/>
  <c r="BF313"/>
  <c r="T313"/>
  <c r="R313"/>
  <c r="P313"/>
  <c r="BI310"/>
  <c r="BH310"/>
  <c r="BG310"/>
  <c r="BF310"/>
  <c r="T310"/>
  <c r="R310"/>
  <c r="P310"/>
  <c r="BI295"/>
  <c r="BH295"/>
  <c r="BG295"/>
  <c r="BF295"/>
  <c r="T295"/>
  <c r="R295"/>
  <c r="P295"/>
  <c r="BI292"/>
  <c r="BH292"/>
  <c r="BG292"/>
  <c r="BF292"/>
  <c r="T292"/>
  <c r="R292"/>
  <c r="P292"/>
  <c r="BI277"/>
  <c r="BH277"/>
  <c r="BG277"/>
  <c r="BF277"/>
  <c r="T277"/>
  <c r="R277"/>
  <c r="P277"/>
  <c r="BI273"/>
  <c r="BH273"/>
  <c r="BG273"/>
  <c r="BF273"/>
  <c r="T273"/>
  <c r="T272"/>
  <c r="R273"/>
  <c r="R272"/>
  <c r="P273"/>
  <c r="P272"/>
  <c r="BI270"/>
  <c r="BH270"/>
  <c r="BG270"/>
  <c r="BF270"/>
  <c r="T270"/>
  <c r="R270"/>
  <c r="P270"/>
  <c r="BI267"/>
  <c r="BH267"/>
  <c r="BG267"/>
  <c r="BF267"/>
  <c r="T267"/>
  <c r="R267"/>
  <c r="P267"/>
  <c r="BI255"/>
  <c r="BH255"/>
  <c r="BG255"/>
  <c r="BF255"/>
  <c r="T255"/>
  <c r="R255"/>
  <c r="P255"/>
  <c r="BI253"/>
  <c r="BH253"/>
  <c r="BG253"/>
  <c r="BF253"/>
  <c r="T253"/>
  <c r="R253"/>
  <c r="P253"/>
  <c r="BI230"/>
  <c r="BH230"/>
  <c r="BG230"/>
  <c r="BF230"/>
  <c r="T230"/>
  <c r="R230"/>
  <c r="P230"/>
  <c r="BI207"/>
  <c r="BH207"/>
  <c r="BG207"/>
  <c r="BF207"/>
  <c r="T207"/>
  <c r="R207"/>
  <c r="P207"/>
  <c r="BI199"/>
  <c r="BH199"/>
  <c r="BG199"/>
  <c r="BF199"/>
  <c r="T199"/>
  <c r="R199"/>
  <c r="P199"/>
  <c r="BI191"/>
  <c r="BH191"/>
  <c r="BG191"/>
  <c r="BF191"/>
  <c r="T191"/>
  <c r="R191"/>
  <c r="P191"/>
  <c r="BI184"/>
  <c r="BH184"/>
  <c r="BG184"/>
  <c r="BF184"/>
  <c r="T184"/>
  <c r="R184"/>
  <c r="P184"/>
  <c r="BI176"/>
  <c r="BH176"/>
  <c r="BG176"/>
  <c r="BF176"/>
  <c r="T176"/>
  <c r="R176"/>
  <c r="P176"/>
  <c r="BI169"/>
  <c r="BH169"/>
  <c r="BG169"/>
  <c r="BF169"/>
  <c r="T169"/>
  <c r="R169"/>
  <c r="P169"/>
  <c r="BI160"/>
  <c r="BH160"/>
  <c r="BG160"/>
  <c r="BF160"/>
  <c r="T160"/>
  <c r="R160"/>
  <c r="P160"/>
  <c r="BI153"/>
  <c r="BH153"/>
  <c r="BG153"/>
  <c r="BF153"/>
  <c r="T153"/>
  <c r="R153"/>
  <c r="P153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121"/>
  <c r="J20"/>
  <c r="J18"/>
  <c r="E18"/>
  <c r="F92"/>
  <c r="J17"/>
  <c r="J15"/>
  <c r="E15"/>
  <c r="F91"/>
  <c r="J14"/>
  <c r="J12"/>
  <c r="J119"/>
  <c r="E7"/>
  <c r="E115"/>
  <c i="3" r="J37"/>
  <c r="J36"/>
  <c i="1" r="AY96"/>
  <c i="3" r="J35"/>
  <c i="1" r="AX96"/>
  <c i="3" r="BI318"/>
  <c r="BH318"/>
  <c r="BG318"/>
  <c r="BF318"/>
  <c r="T318"/>
  <c r="R318"/>
  <c r="P318"/>
  <c r="BI314"/>
  <c r="BH314"/>
  <c r="BG314"/>
  <c r="BF314"/>
  <c r="T314"/>
  <c r="R314"/>
  <c r="P314"/>
  <c r="BI310"/>
  <c r="BH310"/>
  <c r="BG310"/>
  <c r="BF310"/>
  <c r="T310"/>
  <c r="R310"/>
  <c r="P310"/>
  <c r="BI304"/>
  <c r="BH304"/>
  <c r="BG304"/>
  <c r="BF304"/>
  <c r="T304"/>
  <c r="T303"/>
  <c r="R304"/>
  <c r="R303"/>
  <c r="P304"/>
  <c r="P303"/>
  <c r="BI300"/>
  <c r="BH300"/>
  <c r="BG300"/>
  <c r="BF300"/>
  <c r="T300"/>
  <c r="T299"/>
  <c r="R300"/>
  <c r="R299"/>
  <c r="P300"/>
  <c r="P299"/>
  <c r="BI297"/>
  <c r="BH297"/>
  <c r="BG297"/>
  <c r="BF297"/>
  <c r="T297"/>
  <c r="R297"/>
  <c r="P297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4"/>
  <c r="BH244"/>
  <c r="BG244"/>
  <c r="BF244"/>
  <c r="T244"/>
  <c r="R244"/>
  <c r="P244"/>
  <c r="BI240"/>
  <c r="BH240"/>
  <c r="BG240"/>
  <c r="BF240"/>
  <c r="T240"/>
  <c r="R240"/>
  <c r="P240"/>
  <c r="BI238"/>
  <c r="BH238"/>
  <c r="BG238"/>
  <c r="BF238"/>
  <c r="T238"/>
  <c r="R238"/>
  <c r="P238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8"/>
  <c r="BH218"/>
  <c r="BG218"/>
  <c r="BF218"/>
  <c r="T218"/>
  <c r="R218"/>
  <c r="P218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3"/>
  <c r="BH193"/>
  <c r="BG193"/>
  <c r="BF193"/>
  <c r="T193"/>
  <c r="R193"/>
  <c r="P193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J123"/>
  <c r="J122"/>
  <c r="F122"/>
  <c r="F120"/>
  <c r="E118"/>
  <c r="J91"/>
  <c r="J90"/>
  <c r="F90"/>
  <c r="F88"/>
  <c r="E86"/>
  <c r="J18"/>
  <c r="E18"/>
  <c r="F123"/>
  <c r="J17"/>
  <c r="J12"/>
  <c r="J88"/>
  <c r="E7"/>
  <c r="E116"/>
  <c i="2" r="J37"/>
  <c r="J36"/>
  <c i="1" r="AY95"/>
  <c i="2" r="J35"/>
  <c i="1" r="AX95"/>
  <c i="2"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J116"/>
  <c r="J115"/>
  <c r="F115"/>
  <c r="F113"/>
  <c r="E111"/>
  <c r="J91"/>
  <c r="J90"/>
  <c r="F90"/>
  <c r="F88"/>
  <c r="E86"/>
  <c r="J18"/>
  <c r="E18"/>
  <c r="F91"/>
  <c r="J17"/>
  <c r="J12"/>
  <c r="J113"/>
  <c r="E7"/>
  <c r="E84"/>
  <c i="1" r="L90"/>
  <c r="AM90"/>
  <c r="AM89"/>
  <c r="L89"/>
  <c r="AM87"/>
  <c r="L87"/>
  <c r="L85"/>
  <c r="L84"/>
  <c i="2" r="J169"/>
  <c r="J153"/>
  <c r="J142"/>
  <c r="BK134"/>
  <c r="BK126"/>
  <c r="J185"/>
  <c r="J179"/>
  <c r="J174"/>
  <c r="J167"/>
  <c r="BK185"/>
  <c i="1" r="AS94"/>
  <c i="3" r="J282"/>
  <c r="BK261"/>
  <c r="J249"/>
  <c r="BK231"/>
  <c r="J211"/>
  <c r="J169"/>
  <c r="BK132"/>
  <c r="BK300"/>
  <c r="J285"/>
  <c r="BK253"/>
  <c r="BK234"/>
  <c r="BK209"/>
  <c r="BK160"/>
  <c r="BK143"/>
  <c r="J297"/>
  <c r="BK269"/>
  <c r="BK244"/>
  <c r="J226"/>
  <c r="BK205"/>
  <c r="BK193"/>
  <c r="J173"/>
  <c r="J160"/>
  <c r="BK148"/>
  <c r="J310"/>
  <c r="J269"/>
  <c r="J258"/>
  <c r="J207"/>
  <c r="BK176"/>
  <c r="J157"/>
  <c i="4" r="J347"/>
  <c r="J310"/>
  <c r="J191"/>
  <c r="BK128"/>
  <c r="J339"/>
  <c r="J295"/>
  <c r="J270"/>
  <c r="BK253"/>
  <c r="BK146"/>
  <c r="BK342"/>
  <c r="J292"/>
  <c r="BK169"/>
  <c r="J146"/>
  <c r="BK273"/>
  <c r="J184"/>
  <c r="BK142"/>
  <c i="5" r="J220"/>
  <c r="J194"/>
  <c r="J174"/>
  <c r="BK224"/>
  <c r="J209"/>
  <c r="J178"/>
  <c r="BK159"/>
  <c r="BK227"/>
  <c r="J205"/>
  <c r="BK182"/>
  <c r="BK152"/>
  <c r="J133"/>
  <c i="6" r="BK184"/>
  <c r="BK164"/>
  <c r="BK144"/>
  <c r="J131"/>
  <c r="BK192"/>
  <c r="J178"/>
  <c r="J162"/>
  <c r="J150"/>
  <c r="BK196"/>
  <c r="BK186"/>
  <c r="BK162"/>
  <c r="BK127"/>
  <c r="J184"/>
  <c r="J174"/>
  <c r="BK160"/>
  <c r="BK154"/>
  <c r="J138"/>
  <c i="7" r="J134"/>
  <c r="J124"/>
  <c r="J127"/>
  <c r="J126"/>
  <c i="2" r="BK169"/>
  <c r="J156"/>
  <c r="BK142"/>
  <c r="J134"/>
  <c r="J126"/>
  <c r="BK182"/>
  <c r="BK177"/>
  <c r="BK172"/>
  <c r="BK165"/>
  <c r="J159"/>
  <c r="J122"/>
  <c i="3" r="BK314"/>
  <c r="BK292"/>
  <c r="BK285"/>
  <c r="J267"/>
  <c r="J251"/>
  <c r="J234"/>
  <c r="BK218"/>
  <c r="BK154"/>
  <c r="J314"/>
  <c r="BK304"/>
  <c r="BK295"/>
  <c r="BK282"/>
  <c r="BK251"/>
  <c r="J231"/>
  <c r="BK211"/>
  <c r="BK199"/>
  <c r="BK157"/>
  <c r="J140"/>
  <c r="BK275"/>
  <c r="BK256"/>
  <c r="J228"/>
  <c r="J218"/>
  <c r="J195"/>
  <c r="J180"/>
  <c r="J164"/>
  <c r="J136"/>
  <c r="J295"/>
  <c r="BK267"/>
  <c r="J222"/>
  <c r="BK195"/>
  <c r="BK167"/>
  <c r="BK136"/>
  <c i="4" r="BK313"/>
  <c r="BK199"/>
  <c r="J153"/>
  <c r="J345"/>
  <c r="BK310"/>
  <c r="J273"/>
  <c r="J207"/>
  <c r="J138"/>
  <c r="BK328"/>
  <c r="J253"/>
  <c r="BK160"/>
  <c r="BK135"/>
  <c r="BK270"/>
  <c r="J169"/>
  <c r="BK138"/>
  <c i="5" r="J214"/>
  <c r="J190"/>
  <c r="J148"/>
  <c r="BK220"/>
  <c r="BK205"/>
  <c r="J164"/>
  <c r="J141"/>
  <c r="BK190"/>
  <c r="BK164"/>
  <c r="BK141"/>
  <c i="6" r="J186"/>
  <c r="J172"/>
  <c r="J148"/>
  <c r="J135"/>
  <c r="J196"/>
  <c r="BK182"/>
  <c r="BK170"/>
  <c r="J154"/>
  <c r="J140"/>
  <c r="J190"/>
  <c r="J170"/>
  <c r="BK135"/>
  <c r="J188"/>
  <c r="BK178"/>
  <c r="J164"/>
  <c r="J156"/>
  <c r="BK146"/>
  <c i="7" r="BK127"/>
  <c r="J136"/>
  <c r="BK137"/>
  <c r="BK136"/>
  <c i="2" r="BK159"/>
  <c r="BK156"/>
  <c r="BK150"/>
  <c r="BK138"/>
  <c r="BK130"/>
  <c r="BK179"/>
  <c r="BK174"/>
  <c r="J172"/>
  <c r="J165"/>
  <c r="J150"/>
  <c i="3" r="BK318"/>
  <c r="J304"/>
  <c r="J289"/>
  <c r="J271"/>
  <c r="J244"/>
  <c r="BK228"/>
  <c r="J209"/>
  <c r="J184"/>
  <c r="BK146"/>
  <c r="BK310"/>
  <c r="BK289"/>
  <c r="J279"/>
  <c r="J240"/>
  <c r="BK215"/>
  <c r="J193"/>
  <c r="J154"/>
  <c r="J132"/>
  <c r="BK271"/>
  <c r="J238"/>
  <c r="J224"/>
  <c r="J203"/>
  <c r="BK188"/>
  <c r="BK169"/>
  <c r="J146"/>
  <c r="J273"/>
  <c r="BK226"/>
  <c r="BK203"/>
  <c r="BK173"/>
  <c r="J143"/>
  <c i="4" r="BK345"/>
  <c r="BK255"/>
  <c r="BK184"/>
  <c r="J328"/>
  <c r="BK292"/>
  <c r="BK267"/>
  <c r="J230"/>
  <c r="J142"/>
  <c r="BK339"/>
  <c r="BK176"/>
  <c r="BK277"/>
  <c r="BK191"/>
  <c r="J160"/>
  <c i="5" r="J227"/>
  <c r="J198"/>
  <c r="BK178"/>
  <c r="J137"/>
  <c r="BK216"/>
  <c r="BK198"/>
  <c r="J170"/>
  <c r="J152"/>
  <c r="J216"/>
  <c r="BK186"/>
  <c r="J159"/>
  <c r="BK137"/>
  <c r="J126"/>
  <c i="6" r="BK180"/>
  <c r="BK156"/>
  <c r="BK140"/>
  <c r="BK129"/>
  <c r="J192"/>
  <c r="BK166"/>
  <c r="BK152"/>
  <c r="BK131"/>
  <c r="BK188"/>
  <c r="J146"/>
  <c r="J182"/>
  <c r="BK172"/>
  <c r="BK158"/>
  <c r="BK150"/>
  <c r="J129"/>
  <c i="7" r="BK126"/>
  <c r="J132"/>
  <c r="BK130"/>
  <c r="BK134"/>
  <c i="2" r="BK163"/>
  <c r="BK153"/>
  <c r="J146"/>
  <c r="J138"/>
  <c r="J130"/>
  <c r="BK122"/>
  <c r="J182"/>
  <c r="J177"/>
  <c r="BK167"/>
  <c r="J163"/>
  <c r="BK146"/>
  <c i="3" r="J318"/>
  <c r="J300"/>
  <c r="BK273"/>
  <c r="J253"/>
  <c r="BK238"/>
  <c r="BK222"/>
  <c r="J188"/>
  <c r="J148"/>
  <c r="J129"/>
  <c r="BK297"/>
  <c r="J292"/>
  <c r="BK265"/>
  <c r="BK263"/>
  <c r="J261"/>
  <c r="BK258"/>
  <c r="J256"/>
  <c r="BK249"/>
  <c r="BK224"/>
  <c r="J205"/>
  <c r="J176"/>
  <c r="J151"/>
  <c r="BK279"/>
  <c r="J263"/>
  <c r="BK240"/>
  <c r="BK207"/>
  <c r="J199"/>
  <c r="BK184"/>
  <c r="J167"/>
  <c r="BK151"/>
  <c r="BK129"/>
  <c r="J275"/>
  <c r="J265"/>
  <c r="J215"/>
  <c r="BK180"/>
  <c r="BK164"/>
  <c r="BK140"/>
  <c i="4" r="J342"/>
  <c r="BK207"/>
  <c r="BK347"/>
  <c r="J313"/>
  <c r="J277"/>
  <c r="J255"/>
  <c r="J199"/>
  <c r="J135"/>
  <c r="BK295"/>
  <c r="BK230"/>
  <c r="BK153"/>
  <c r="J128"/>
  <c r="J267"/>
  <c r="J176"/>
  <c i="5" r="BK209"/>
  <c r="J182"/>
  <c r="BK170"/>
  <c r="BK133"/>
  <c r="BK214"/>
  <c r="J186"/>
  <c r="BK148"/>
  <c r="J224"/>
  <c r="BK194"/>
  <c r="BK174"/>
  <c r="BK126"/>
  <c i="6" r="BK176"/>
  <c r="BK148"/>
  <c r="BK138"/>
  <c r="J127"/>
  <c r="BK190"/>
  <c r="J176"/>
  <c r="J160"/>
  <c r="J144"/>
  <c r="BK194"/>
  <c r="BK174"/>
  <c r="J158"/>
  <c r="J194"/>
  <c r="J180"/>
  <c r="J166"/>
  <c r="J152"/>
  <c i="7" r="BK132"/>
  <c r="J137"/>
  <c r="BK124"/>
  <c r="J130"/>
  <c i="2" l="1" r="R121"/>
  <c r="R162"/>
  <c r="P171"/>
  <c i="3" r="BK128"/>
  <c r="J128"/>
  <c r="J97"/>
  <c r="T175"/>
  <c r="P192"/>
  <c r="T214"/>
  <c r="P255"/>
  <c r="T260"/>
  <c r="T309"/>
  <c r="T302"/>
  <c i="4" r="R127"/>
  <c r="BK168"/>
  <c r="J168"/>
  <c r="J99"/>
  <c r="T206"/>
  <c r="T266"/>
  <c r="T276"/>
  <c r="T275"/>
  <c r="T341"/>
  <c i="5" r="BK125"/>
  <c r="J125"/>
  <c r="J98"/>
  <c r="BK140"/>
  <c r="J140"/>
  <c r="J100"/>
  <c r="BK169"/>
  <c r="J169"/>
  <c r="J101"/>
  <c r="BK213"/>
  <c r="J213"/>
  <c r="J102"/>
  <c i="6" r="P126"/>
  <c r="P125"/>
  <c r="R137"/>
  <c r="R133"/>
  <c r="BK143"/>
  <c r="J143"/>
  <c r="J103"/>
  <c r="R169"/>
  <c i="2" r="BK121"/>
  <c r="J121"/>
  <c r="J97"/>
  <c r="BK162"/>
  <c r="J162"/>
  <c r="J98"/>
  <c r="R171"/>
  <c i="3" r="R128"/>
  <c r="P175"/>
  <c r="BK192"/>
  <c r="J192"/>
  <c r="J99"/>
  <c r="BK214"/>
  <c r="J214"/>
  <c r="J100"/>
  <c r="BK255"/>
  <c r="J255"/>
  <c r="J101"/>
  <c r="BK260"/>
  <c r="J260"/>
  <c r="J102"/>
  <c r="BK309"/>
  <c r="J309"/>
  <c r="J106"/>
  <c i="4" r="P127"/>
  <c r="T168"/>
  <c r="P206"/>
  <c r="R266"/>
  <c r="R276"/>
  <c r="R275"/>
  <c r="R341"/>
  <c i="5" r="T125"/>
  <c r="P140"/>
  <c r="R169"/>
  <c r="R213"/>
  <c i="6" r="T126"/>
  <c r="T125"/>
  <c r="T137"/>
  <c r="T133"/>
  <c r="T143"/>
  <c r="BK169"/>
  <c r="J169"/>
  <c r="J104"/>
  <c i="7" r="T123"/>
  <c r="T122"/>
  <c r="P133"/>
  <c i="2" r="T121"/>
  <c r="T120"/>
  <c r="T119"/>
  <c r="T162"/>
  <c r="T171"/>
  <c i="3" r="P128"/>
  <c r="BK175"/>
  <c r="J175"/>
  <c r="J98"/>
  <c r="T192"/>
  <c r="P214"/>
  <c r="T255"/>
  <c r="P260"/>
  <c r="P309"/>
  <c r="P302"/>
  <c i="4" r="BK127"/>
  <c r="P168"/>
  <c r="BK206"/>
  <c r="J206"/>
  <c r="J100"/>
  <c r="P266"/>
  <c r="P276"/>
  <c r="P275"/>
  <c r="P341"/>
  <c i="5" r="R125"/>
  <c r="T140"/>
  <c r="P169"/>
  <c r="P213"/>
  <c i="6" r="BK126"/>
  <c r="J126"/>
  <c r="J98"/>
  <c r="P137"/>
  <c r="P133"/>
  <c r="R143"/>
  <c r="R142"/>
  <c r="P169"/>
  <c i="7" r="BK123"/>
  <c r="R123"/>
  <c r="R122"/>
  <c r="BK133"/>
  <c r="J133"/>
  <c r="J101"/>
  <c r="R133"/>
  <c i="2" r="P121"/>
  <c r="P120"/>
  <c r="P119"/>
  <c i="1" r="AU95"/>
  <c i="2" r="P162"/>
  <c r="BK171"/>
  <c r="J171"/>
  <c r="J99"/>
  <c i="3" r="T128"/>
  <c r="T127"/>
  <c r="R175"/>
  <c r="R192"/>
  <c r="R214"/>
  <c r="R255"/>
  <c r="R260"/>
  <c r="R309"/>
  <c r="R302"/>
  <c i="4" r="T127"/>
  <c r="T126"/>
  <c r="R168"/>
  <c r="R206"/>
  <c r="BK266"/>
  <c r="J266"/>
  <c r="J101"/>
  <c r="BK276"/>
  <c r="J276"/>
  <c r="J104"/>
  <c r="BK341"/>
  <c r="J341"/>
  <c r="J105"/>
  <c i="5" r="P125"/>
  <c r="P124"/>
  <c r="P123"/>
  <c i="1" r="AU98"/>
  <c i="5" r="R140"/>
  <c r="T169"/>
  <c r="T213"/>
  <c i="6" r="R126"/>
  <c r="R125"/>
  <c r="BK137"/>
  <c r="J137"/>
  <c r="J101"/>
  <c r="P143"/>
  <c r="P142"/>
  <c r="T169"/>
  <c i="7" r="P123"/>
  <c r="P122"/>
  <c r="P121"/>
  <c i="1" r="AU100"/>
  <c i="7" r="T133"/>
  <c i="3" r="BK299"/>
  <c r="J299"/>
  <c r="J103"/>
  <c i="7" r="BK129"/>
  <c r="J129"/>
  <c r="J99"/>
  <c i="5" r="BK226"/>
  <c r="J226"/>
  <c r="J103"/>
  <c i="7" r="BK131"/>
  <c r="J131"/>
  <c r="J100"/>
  <c i="3" r="BK303"/>
  <c r="J303"/>
  <c r="J105"/>
  <c i="4" r="BK272"/>
  <c r="J272"/>
  <c r="J102"/>
  <c i="6" r="BK134"/>
  <c r="J134"/>
  <c r="J100"/>
  <c r="BK142"/>
  <c i="7" r="J115"/>
  <c r="J118"/>
  <c r="BF124"/>
  <c r="BF134"/>
  <c r="J91"/>
  <c r="E111"/>
  <c r="F91"/>
  <c r="F92"/>
  <c r="BF127"/>
  <c r="BF136"/>
  <c r="BF126"/>
  <c r="BF130"/>
  <c r="BF132"/>
  <c r="BF137"/>
  <c i="6" r="F121"/>
  <c r="BE127"/>
  <c r="BE129"/>
  <c r="BE131"/>
  <c r="BE135"/>
  <c r="BE138"/>
  <c r="BE144"/>
  <c r="BE160"/>
  <c r="BE174"/>
  <c r="BE176"/>
  <c r="BE186"/>
  <c r="E114"/>
  <c r="BE140"/>
  <c r="BE152"/>
  <c r="BE180"/>
  <c r="BE182"/>
  <c r="BE184"/>
  <c r="BE192"/>
  <c r="J89"/>
  <c r="BE148"/>
  <c r="BE156"/>
  <c r="BE162"/>
  <c r="BE164"/>
  <c r="BE172"/>
  <c r="BE178"/>
  <c r="BE194"/>
  <c r="BE196"/>
  <c r="BE146"/>
  <c r="BE150"/>
  <c r="BE154"/>
  <c r="BE158"/>
  <c r="BE166"/>
  <c r="BE170"/>
  <c r="BE188"/>
  <c r="BE190"/>
  <c i="4" r="J127"/>
  <c r="J98"/>
  <c i="5" r="F91"/>
  <c r="J92"/>
  <c r="J119"/>
  <c r="J89"/>
  <c r="F120"/>
  <c r="BE133"/>
  <c r="BE137"/>
  <c r="BE141"/>
  <c r="BE148"/>
  <c r="BE170"/>
  <c r="BE182"/>
  <c r="BE186"/>
  <c r="BE190"/>
  <c r="BE224"/>
  <c r="E113"/>
  <c r="BE126"/>
  <c r="BE159"/>
  <c r="BE198"/>
  <c r="BE205"/>
  <c r="BE214"/>
  <c r="BE216"/>
  <c r="BE220"/>
  <c r="BE152"/>
  <c r="BE164"/>
  <c r="BE174"/>
  <c r="BE178"/>
  <c r="BE194"/>
  <c r="BE209"/>
  <c r="BE227"/>
  <c i="4" r="J89"/>
  <c r="J92"/>
  <c r="BE128"/>
  <c r="BE146"/>
  <c r="BE153"/>
  <c r="BE230"/>
  <c r="BE292"/>
  <c r="BE295"/>
  <c r="BE310"/>
  <c r="BE313"/>
  <c r="E85"/>
  <c r="J91"/>
  <c r="F122"/>
  <c r="BE138"/>
  <c r="BE191"/>
  <c r="BE199"/>
  <c r="BE207"/>
  <c r="BE253"/>
  <c r="BE255"/>
  <c r="BE267"/>
  <c r="F121"/>
  <c r="BE160"/>
  <c r="BE169"/>
  <c r="BE176"/>
  <c r="BE184"/>
  <c r="BE328"/>
  <c r="BE342"/>
  <c r="BE347"/>
  <c r="BE135"/>
  <c r="BE142"/>
  <c r="BE270"/>
  <c r="BE273"/>
  <c r="BE277"/>
  <c r="BE339"/>
  <c r="BE345"/>
  <c i="3" r="J120"/>
  <c r="BE129"/>
  <c r="BE132"/>
  <c r="BE143"/>
  <c r="BE148"/>
  <c r="BE157"/>
  <c r="BE169"/>
  <c r="BE188"/>
  <c r="BE205"/>
  <c r="BE207"/>
  <c r="BE215"/>
  <c r="BE226"/>
  <c r="BE228"/>
  <c r="BE231"/>
  <c r="BE238"/>
  <c r="BE240"/>
  <c r="BE244"/>
  <c r="BE251"/>
  <c r="BE253"/>
  <c r="BE261"/>
  <c r="BE279"/>
  <c r="BE289"/>
  <c r="BE297"/>
  <c r="BE304"/>
  <c r="E84"/>
  <c r="F91"/>
  <c r="BE140"/>
  <c r="BE154"/>
  <c r="BE173"/>
  <c r="BE176"/>
  <c r="BE195"/>
  <c r="BE211"/>
  <c r="BE218"/>
  <c r="BE222"/>
  <c r="BE234"/>
  <c r="BE249"/>
  <c r="BE282"/>
  <c r="BE285"/>
  <c r="BE292"/>
  <c r="BE300"/>
  <c r="BE136"/>
  <c r="BE146"/>
  <c r="BE151"/>
  <c r="BE164"/>
  <c r="BE184"/>
  <c r="BE267"/>
  <c r="BE269"/>
  <c r="BE271"/>
  <c r="BE273"/>
  <c r="BE160"/>
  <c r="BE167"/>
  <c r="BE180"/>
  <c r="BE193"/>
  <c r="BE199"/>
  <c r="BE203"/>
  <c r="BE209"/>
  <c r="BE224"/>
  <c r="BE256"/>
  <c r="BE258"/>
  <c r="BE263"/>
  <c r="BE265"/>
  <c r="BE275"/>
  <c r="BE295"/>
  <c r="BE310"/>
  <c r="BE314"/>
  <c r="BE318"/>
  <c i="2" r="E109"/>
  <c r="F116"/>
  <c r="BE146"/>
  <c r="BE167"/>
  <c r="BE163"/>
  <c r="BE165"/>
  <c r="BE169"/>
  <c r="BE172"/>
  <c r="BE174"/>
  <c r="BE177"/>
  <c r="BE179"/>
  <c r="BE182"/>
  <c r="BE185"/>
  <c r="J88"/>
  <c r="BE122"/>
  <c r="BE126"/>
  <c r="BE130"/>
  <c r="BE134"/>
  <c r="BE138"/>
  <c r="BE142"/>
  <c r="BE150"/>
  <c r="BE153"/>
  <c r="BE156"/>
  <c r="BE159"/>
  <c r="F36"/>
  <c i="1" r="BC95"/>
  <c i="3" r="F36"/>
  <c i="1" r="BC96"/>
  <c i="4" r="F34"/>
  <c i="1" r="BA97"/>
  <c i="5" r="F36"/>
  <c i="1" r="BC98"/>
  <c i="6" r="F37"/>
  <c i="1" r="BD99"/>
  <c i="6" r="F36"/>
  <c i="1" r="BC99"/>
  <c i="2" r="J34"/>
  <c i="1" r="AW95"/>
  <c i="2" r="F37"/>
  <c i="1" r="BD95"/>
  <c i="3" r="F37"/>
  <c i="1" r="BD96"/>
  <c i="4" r="F35"/>
  <c i="1" r="BB97"/>
  <c i="4" r="F36"/>
  <c i="1" r="BC97"/>
  <c i="5" r="J34"/>
  <c i="1" r="AW98"/>
  <c i="6" r="J34"/>
  <c i="1" r="AW99"/>
  <c i="7" r="J33"/>
  <c i="1" r="AV100"/>
  <c i="7" r="F36"/>
  <c i="1" r="BC100"/>
  <c i="2" r="F35"/>
  <c i="1" r="BB95"/>
  <c i="3" r="J34"/>
  <c i="1" r="AW96"/>
  <c i="4" r="J34"/>
  <c i="1" r="AW97"/>
  <c i="5" r="F34"/>
  <c i="1" r="BA98"/>
  <c i="5" r="F35"/>
  <c i="1" r="BB98"/>
  <c i="6" r="F35"/>
  <c i="1" r="BB99"/>
  <c i="7" r="F33"/>
  <c i="1" r="AZ100"/>
  <c i="2" r="F34"/>
  <c i="1" r="BA95"/>
  <c i="3" r="F34"/>
  <c i="1" r="BA96"/>
  <c i="3" r="F35"/>
  <c i="1" r="BB96"/>
  <c i="4" r="F37"/>
  <c i="1" r="BD97"/>
  <c i="5" r="F37"/>
  <c i="1" r="BD98"/>
  <c i="6" r="F34"/>
  <c i="1" r="BA99"/>
  <c i="7" r="F37"/>
  <c i="1" r="BD100"/>
  <c i="7" r="F35"/>
  <c i="1" r="BB100"/>
  <c i="5" l="1" r="T124"/>
  <c r="T123"/>
  <c i="4" r="P126"/>
  <c r="P125"/>
  <c i="1" r="AU97"/>
  <c i="3" r="R127"/>
  <c r="R126"/>
  <c i="6" r="P124"/>
  <c i="1" r="AU99"/>
  <c i="7" r="R121"/>
  <c i="5" r="R124"/>
  <c r="R123"/>
  <c i="6" r="R124"/>
  <c i="3" r="T126"/>
  <c i="4" r="BK126"/>
  <c i="3" r="P127"/>
  <c r="P126"/>
  <c i="1" r="AU96"/>
  <c i="7" r="T121"/>
  <c r="BK122"/>
  <c r="BK121"/>
  <c r="J121"/>
  <c r="J96"/>
  <c i="6" r="T142"/>
  <c r="T124"/>
  <c i="4" r="T125"/>
  <c r="R126"/>
  <c r="R125"/>
  <c i="2" r="R120"/>
  <c r="R119"/>
  <c i="6" r="BK125"/>
  <c r="J125"/>
  <c r="J97"/>
  <c i="7" r="J123"/>
  <c r="J98"/>
  <c i="3" r="BK127"/>
  <c r="J127"/>
  <c r="J96"/>
  <c r="BK302"/>
  <c r="J302"/>
  <c r="J104"/>
  <c i="4" r="BK275"/>
  <c r="J275"/>
  <c r="J103"/>
  <c i="5" r="BK124"/>
  <c r="J124"/>
  <c r="J97"/>
  <c i="6" r="BK133"/>
  <c r="J133"/>
  <c r="J99"/>
  <c i="2" r="BK120"/>
  <c r="J120"/>
  <c r="J96"/>
  <c i="6" r="J142"/>
  <c r="J102"/>
  <c i="2" r="J33"/>
  <c i="1" r="AV95"/>
  <c r="AT95"/>
  <c i="4" r="J33"/>
  <c i="1" r="AV97"/>
  <c r="AT97"/>
  <c i="6" r="J33"/>
  <c i="1" r="AV99"/>
  <c r="AT99"/>
  <c i="3" r="J33"/>
  <c i="1" r="AV96"/>
  <c r="AT96"/>
  <c i="5" r="F33"/>
  <c i="1" r="AZ98"/>
  <c i="7" r="J34"/>
  <c i="1" r="AW100"/>
  <c r="AT100"/>
  <c r="BC94"/>
  <c r="W32"/>
  <c r="BB94"/>
  <c r="W31"/>
  <c i="3" r="F33"/>
  <c i="1" r="AZ96"/>
  <c i="5" r="J33"/>
  <c i="1" r="AV98"/>
  <c r="AT98"/>
  <c r="BD94"/>
  <c r="W33"/>
  <c i="7" r="F34"/>
  <c i="1" r="BA100"/>
  <c r="BA94"/>
  <c r="W30"/>
  <c i="2" r="F33"/>
  <c i="1" r="AZ95"/>
  <c i="4" r="F33"/>
  <c i="1" r="AZ97"/>
  <c i="6" r="F33"/>
  <c i="1" r="AZ99"/>
  <c i="4" l="1" r="BK125"/>
  <c r="J125"/>
  <c i="5" r="BK123"/>
  <c r="J123"/>
  <c r="J96"/>
  <c i="6" r="BK124"/>
  <c r="J124"/>
  <c i="3" r="BK126"/>
  <c r="J126"/>
  <c r="J95"/>
  <c i="7" r="J122"/>
  <c r="J97"/>
  <c i="2" r="BK119"/>
  <c r="J119"/>
  <c r="J95"/>
  <c i="4" r="J126"/>
  <c r="J97"/>
  <c r="J30"/>
  <c i="1" r="AG97"/>
  <c r="AU94"/>
  <c r="AZ94"/>
  <c r="W29"/>
  <c i="7" r="J30"/>
  <c i="1" r="AG100"/>
  <c i="6" r="J30"/>
  <c i="1" r="AG99"/>
  <c r="AW94"/>
  <c r="AK30"/>
  <c r="AY94"/>
  <c r="AX94"/>
  <c i="6" l="1" r="J39"/>
  <c i="4" r="J39"/>
  <c i="7" r="J39"/>
  <c i="4" r="J96"/>
  <c i="6" r="J96"/>
  <c i="1" r="AN97"/>
  <c r="AN99"/>
  <c r="AN100"/>
  <c i="2" r="J30"/>
  <c i="1" r="AG95"/>
  <c r="AV94"/>
  <c r="AK29"/>
  <c i="5" r="J30"/>
  <c i="1" r="AG98"/>
  <c r="AN98"/>
  <c i="3" r="J30"/>
  <c i="1" r="AG96"/>
  <c r="AN96"/>
  <c i="5" l="1" r="J39"/>
  <c i="3" r="J39"/>
  <c i="2" r="J39"/>
  <c i="1" r="AN95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<sst xmlns="http://schemas.openxmlformats.org/spreadsheetml/2006/main">
  <si>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</si>
  <si>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</si>
  <si>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</si>
  <si>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</si>
  <si>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</si>
  <si>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{5bc85905-ccc1-4d3e-a2e2-fbb14c610a77}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</si>
  <si>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</si>
  <si>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</si>
  <si>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</si>
  <si>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</si>
  <si>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</si>
  <si>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</si>
  <si>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</si>
  <si>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</si>
  <si>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3568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</si>
  <si>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</si>
  <si>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</si>
  <si>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Kaznějov komunikace</t>
  </si>
  <si>
    <t>KSO:</t>
  </si>
  <si>
    <t>CC-CZ:</t>
  </si>
  <si>
    <t>Místo:</t>
  </si>
  <si>
    <t xml:space="preserve"> </t>
  </si>
  <si>
    <t>Datum:</t>
  </si>
  <si>
    <t>24. 11. 2023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</si>
  <si>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</si>
  <si>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</si>
  <si>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</si>
  <si>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</si>
  <si>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</si>
  <si>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</si>
  <si>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</si>
  <si>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</si>
  <si>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</si>
  <si>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</si>
  <si>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</si>
  <si>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</si>
  <si>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</si>
  <si>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</si>
  <si>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</si>
  <si>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</si>
  <si>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</si>
  <si>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</si>
  <si>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</si>
  <si>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</si>
  <si>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</si>
  <si>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</si>
  <si>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</si>
  <si>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</si>
  <si>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</si>
  <si>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</si>
  <si>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</si>
  <si>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</si>
  <si>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</si>
  <si>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</si>
  <si>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</si>
  <si>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</si>
  <si>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</si>
  <si>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</si>
  <si>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</si>
  <si>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</si>
  <si>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</si>
  <si>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</si>
  <si>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</si>
  <si>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</si>
  <si>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</si>
  <si>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</si>
  <si>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</si>
  <si>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</si>
  <si>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</si>
  <si>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</si>
  <si>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</si>
  <si>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</si>
  <si>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</si>
  <si>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</si>
  <si>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</si>
  <si>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</si>
  <si>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</si>
  <si>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</si>
  <si>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</si>
  <si>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 xml:space="preserve">SO 001 Příprava území </t>
  </si>
  <si>
    <t>ING</t>
  </si>
  <si>
    <t>1</t>
  </si>
  <si>
    <t>{4dbb67ef-bb09-49fb-a607-18ea6c0268f6}</t>
  </si>
  <si>
    <t>822 27 71</t>
  </si>
  <si>
    <t>2</t>
  </si>
  <si>
    <t>101</t>
  </si>
  <si>
    <t>SO 101 Komunikace a chodník ke sběrnému dvoru,SO 102 Dopravně inženýrské opatření DIO</t>
  </si>
  <si>
    <t>{c88cda51-6cb8-41c4-bfb3-2ae222e72880}</t>
  </si>
  <si>
    <t>201</t>
  </si>
  <si>
    <t>SO 201 Opěrná zeď</t>
  </si>
  <si>
    <t>STA</t>
  </si>
  <si>
    <t>{bd0ddee5-7a13-4aa3-a7ec-8a3addbb44f9}</t>
  </si>
  <si>
    <t>301</t>
  </si>
  <si>
    <t>SO 301 Odvodnění komunikací a zpevněných ploch</t>
  </si>
  <si>
    <t>{e246e2d4-6897-4fd5-b5d5-93516692ad55}</t>
  </si>
  <si>
    <t>401</t>
  </si>
  <si>
    <t>SO 401 - D.1.4.1VENKOVNÍ OSVĚTLENÍ</t>
  </si>
  <si>
    <t>{62b48187-d76f-4a8a-a8c8-65ce91c761aa}</t>
  </si>
  <si>
    <t>540</t>
  </si>
  <si>
    <t>Vedlejší a ostatní náklady</t>
  </si>
  <si>
    <t>VON</t>
  </si>
  <si>
    <t>{688d517f-1bf7-46ed-acf2-3211226cc933}</t>
  </si>
  <si>
    <t>KRYCÍ LIST SOUPISU PRACÍ</t>
  </si>
  <si>
    <t>Objekt:</t>
  </si>
  <si>
    <t xml:space="preserve">001 - SO 001 Příprava území </t>
  </si>
  <si>
    <t>21121</t>
  </si>
  <si>
    <t>pozemek 116/1,116/2 a 116/3 v k.ú. Kaznějov</t>
  </si>
  <si>
    <t>CZ-CPA:</t>
  </si>
  <si>
    <t>42.11.20</t>
  </si>
  <si>
    <t>Město Kaznějov</t>
  </si>
  <si>
    <t>87414627</t>
  </si>
  <si>
    <t>Pavel Bastl</t>
  </si>
  <si>
    <t>CZ7406161972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</si>
  <si>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</si>
  <si>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</si>
  <si>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</si>
  <si>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</si>
  <si>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</si>
  <si>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</si>
  <si>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</si>
  <si>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</si>
  <si>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</si>
  <si>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</si>
  <si>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</si>
  <si>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</si>
  <si>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</si>
  <si>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</si>
  <si>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</si>
  <si>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</si>
  <si>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</si>
  <si>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</si>
  <si>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</si>
  <si>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</si>
  <si>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</si>
  <si>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</si>
  <si>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</si>
  <si>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</si>
  <si>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</si>
  <si>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</si>
  <si>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</si>
  <si>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113106171</t>
  </si>
  <si>
    <t>Rozebrání dlažeb vozovek ze zámkové dlažby s ložem z kameniva ručně</t>
  </si>
  <si>
    <t>m2</t>
  </si>
  <si>
    <t>CS ÚRS 2023 02</t>
  </si>
  <si>
    <t>4</t>
  </si>
  <si>
    <t>1691693563</t>
  </si>
  <si>
    <t>PP</t>
  </si>
  <si>
    <t>Rozebrání dlažeb vozovek a ploch s přemístěním hmot na skládku na vzdálenost do 3 m nebo s naložením na dopravní prostředek, s jakoukoliv výplní spár ručně ze zámkové dlažby s ložem z kameniva</t>
  </si>
  <si>
    <t>VV</t>
  </si>
  <si>
    <t>"výměra dle autocad"</t>
  </si>
  <si>
    <t>113107212</t>
  </si>
  <si>
    <t>Odstranění podkladu z kameniva těženého tl přes 100 do 200 mm strojně pl přes 200 m2</t>
  </si>
  <si>
    <t>798205362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</si>
  <si>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</si>
  <si>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>730+15+10</t>
  </si>
  <si>
    <t>3</t>
  </si>
  <si>
    <t>113107222</t>
  </si>
  <si>
    <t>Odstranění podkladu z kameniva drceného tl přes 100 do 200 mm strojně pl přes 200 m2</t>
  </si>
  <si>
    <t>-1639436136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</si>
  <si>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</si>
  <si>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730+10</t>
  </si>
  <si>
    <t>113107242</t>
  </si>
  <si>
    <t>Odstranění podkladu živičného tl přes 50 do 100 mm strojně pl přes 200 m2</t>
  </si>
  <si>
    <t>-1969011377</t>
  </si>
  <si>
    <t>Odstranění podkladů nebo krytů strojně plochy jednotlivě přes 200 m2 s přemístěním hmot na skládku na vzdálenost do 20 m nebo s naložením na dopravní prostředek živičných, o tl. vrstvy přes 50 do 100 mm</t>
  </si>
  <si>
    <t>730</t>
  </si>
  <si>
    <t>5</t>
  </si>
  <si>
    <t>113154114</t>
  </si>
  <si>
    <t>Frézování živičného krytu tl 100 mm pruh š 0,5 m pl do 500 m2 bez překážek v trase</t>
  </si>
  <si>
    <t>-1555549352</t>
  </si>
  <si>
    <t>Frézování živičného podkladu nebo krytu s naložením na dopravní prostředek plochy do 500 m2 bez překážek v trase pruhu šířky do 0,5 m, tloušťky vrstvy 100 mm</t>
  </si>
  <si>
    <t>130</t>
  </si>
  <si>
    <t>6</t>
  </si>
  <si>
    <t>113201112</t>
  </si>
  <si>
    <t>Vytrhání obrub silničních ležatých</t>
  </si>
  <si>
    <t>m</t>
  </si>
  <si>
    <t>-408830679</t>
  </si>
  <si>
    <t>Vytrhání obrub s vybouráním lože, s přemístěním hmot na skládku na vzdálenost do 3 m nebo s naložením na dopravní prostředek silničních ležatých</t>
  </si>
  <si>
    <t>90</t>
  </si>
  <si>
    <t>7</t>
  </si>
  <si>
    <t>121151123</t>
  </si>
  <si>
    <t>Sejmutí ornice plochy přes 500 m2 tl vrstvy do 200 mm strojně</t>
  </si>
  <si>
    <t>-1295885650</t>
  </si>
  <si>
    <t>Sejmutí ornice strojně při souvislé ploše přes 500 m2, tl. vrstvy do 200 mm</t>
  </si>
  <si>
    <t>1110</t>
  </si>
  <si>
    <t>Výměra dle autocad"</t>
  </si>
  <si>
    <t>8</t>
  </si>
  <si>
    <t>162751117</t>
  </si>
  <si>
    <t>Vodorovné přemístění přes 9 000 do 10000 m výkopku/sypaniny z horniny třídy těžitelnosti I skupiny 1 až 3</t>
  </si>
  <si>
    <t>m3</t>
  </si>
  <si>
    <t>2075442727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</si>
  <si>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</si>
  <si>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(1110*0,10)</t>
  </si>
  <si>
    <t>9</t>
  </si>
  <si>
    <t>162751119</t>
  </si>
  <si>
    <t>Příplatek k vodorovnému přemístění výkopku/sypaniny z horniny třídy těžitelnosti I skupiny 1 až 3 ZKD 1000 m přes 10000 m</t>
  </si>
  <si>
    <t>-670209030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</si>
  <si>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</si>
  <si>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111*38</t>
  </si>
  <si>
    <t>10</t>
  </si>
  <si>
    <t>171201231</t>
  </si>
  <si>
    <t>Poplatek za uložení zeminy a kamení na recyklační skládce (skládkovné) kód odpadu 17 05 04</t>
  </si>
  <si>
    <t>t</t>
  </si>
  <si>
    <t>1781486773</t>
  </si>
  <si>
    <t>Poplatek za uložení stavebního odpadu na recyklační skládce (skládkovné) zeminy a kamení zatříděného do Katalogu odpadů pod kódem 17 05 04</t>
  </si>
  <si>
    <t>(111)*1,8</t>
  </si>
  <si>
    <t>11</t>
  </si>
  <si>
    <t>171251201</t>
  </si>
  <si>
    <t>Uložení sypaniny na skládky nebo meziskládky</t>
  </si>
  <si>
    <t>369448063</t>
  </si>
  <si>
    <t>Uložení sypaniny na skládky nebo meziskládky bez hutnění s upravením uložené sypaniny do předepsaného tvaru</t>
  </si>
  <si>
    <t>111</t>
  </si>
  <si>
    <t>Ostatní konstrukce a práce, bourání</t>
  </si>
  <si>
    <t>12</t>
  </si>
  <si>
    <t>966006211</t>
  </si>
  <si>
    <t>Odstranění svislých dopravních značek ze sloupů, sloupků nebo konzol</t>
  </si>
  <si>
    <t>kus</t>
  </si>
  <si>
    <t>-739099873</t>
  </si>
  <si>
    <t>Odstranění (demontáž) svislých dopravních značek s odklizením materiálu na skládku na vzdálenost do 20 m nebo s naložením na dopravní prostředek ze sloupů, sloupků nebo konzol</t>
  </si>
  <si>
    <t>13</t>
  </si>
  <si>
    <t>966071823</t>
  </si>
  <si>
    <t>Rozebrání oplocení z drátěného pletiva se čtvercovými oky v přes 2,0 do 4,0 m</t>
  </si>
  <si>
    <t>1856433206</t>
  </si>
  <si>
    <t>Rozebrání oplocení z pletiva drátěného se čtvercovými oky, výšky přes 2,0 do 4,0 m</t>
  </si>
  <si>
    <t>14</t>
  </si>
  <si>
    <t>979024443</t>
  </si>
  <si>
    <t>Očištění vybouraných obrubníků a krajníků silničních</t>
  </si>
  <si>
    <t>1379122219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</si>
  <si>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</si>
  <si>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979051121</t>
  </si>
  <si>
    <t>Očištění zámkových dlaždic se spárováním z kameniva těženého při překopech inženýrských sítí</t>
  </si>
  <si>
    <t>118691285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</si>
  <si>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 vyplněním spár kamenivem</t>
  </si>
  <si>
    <t>997</t>
  </si>
  <si>
    <t>Přesun sutě</t>
  </si>
  <si>
    <t>16</t>
  </si>
  <si>
    <t>997211511</t>
  </si>
  <si>
    <t>Vodorovná doprava suti po suchu na vzdálenost do 1 km</t>
  </si>
  <si>
    <t>-2067637195</t>
  </si>
  <si>
    <t>Vodorovná doprava suti nebo vybouraných hmot suti se složením a hrubým urovnáním, na vzdálenost do 1 km</t>
  </si>
  <si>
    <t>17</t>
  </si>
  <si>
    <t>997211519</t>
  </si>
  <si>
    <t>Příplatek ZKD 1 km u vodorovné dopravy suti</t>
  </si>
  <si>
    <t>-249969854</t>
  </si>
  <si>
    <t>Vodorovná doprava suti nebo vybouraných hmot suti se složením a hrubým urovnáním, na vzdálenost Příplatek k ceně za každý další i započatý 1 km přes 1 km</t>
  </si>
  <si>
    <t>47*662,164</t>
  </si>
  <si>
    <t>18</t>
  </si>
  <si>
    <t>997211611</t>
  </si>
  <si>
    <t>Nakládání suti na dopravní prostředky pro vodorovnou dopravu</t>
  </si>
  <si>
    <t>-1621295821</t>
  </si>
  <si>
    <t>Nakládání suti nebo vybouraných hmot na dopravní prostředky pro vodorovnou dopravu suti</t>
  </si>
  <si>
    <t>19</t>
  </si>
  <si>
    <t>997221861</t>
  </si>
  <si>
    <t>Poplatek za uložení na recyklační skládce (skládkovné) stavebního odpadu z prostého betonu pod kódem 17 01 01</t>
  </si>
  <si>
    <t>318341675</t>
  </si>
  <si>
    <t>Poplatek za uložení stavebního odpadu na recyklační skládce (skládkovné) z prostého betonu zatříděného do Katalogu odpadů pod kódem 17 01 01</t>
  </si>
  <si>
    <t>30,564</t>
  </si>
  <si>
    <t>20</t>
  </si>
  <si>
    <t>997221873</t>
  </si>
  <si>
    <t>Poplatek za uložení na recyklační skládce (skládkovné) stavebního odpadu zeminy a kamení zatříděného do Katalogu odpadů pod kódem 17 05 04</t>
  </si>
  <si>
    <t>-1705617340</t>
  </si>
  <si>
    <t>441,10</t>
  </si>
  <si>
    <t>997221875</t>
  </si>
  <si>
    <t>Poplatek za uložení na recyklační skládce (skládkovné) stavebního odpadu asfaltového bez obsahu dehtu zatříděného do Katalogu odpadů pod kódem 17 03 02</t>
  </si>
  <si>
    <t>956979210</t>
  </si>
  <si>
    <t>Poplatek za uložení stavebního odpadu na recyklační skládce (skládkovné) asfaltového bez obsahu dehtu zatříděného do Katalogu odpadů pod kódem 17 03 02</t>
  </si>
  <si>
    <t>101 - SO 101 Komunikace a chodník ke sběrnému dvoru,SO 102 Dopravně inženýrské opatření DIO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</si>
  <si>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</si>
  <si>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</si>
  <si>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</si>
  <si>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</si>
  <si>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998 - Přesun hmot</t>
  </si>
  <si>
    <t>VRN - Vedlejší rozpočtové náklady</t>
  </si>
  <si>
    <t xml:space="preserve">    VRN3 - Zařízení staveniště</t>
  </si>
  <si>
    <t xml:space="preserve">    VRN4 - Inženýrská činnost</t>
  </si>
  <si>
    <t>122151104</t>
  </si>
  <si>
    <t>Odkopávky a prokopávky nezapažené v hornině třídy těžitelnosti I skupiny 1 a 2 objem do 500 m3 strojně</t>
  </si>
  <si>
    <t>1875412404</t>
  </si>
  <si>
    <t>Odkopávky a prokopávky nezapažené strojně v hornině třídy těžitelnosti I skupiny 1 a 2 přes 100 do 500 m3</t>
  </si>
  <si>
    <t>800*0,15</t>
  </si>
  <si>
    <t>122252206</t>
  </si>
  <si>
    <t>Odkopávky a prokopávky nezapažené pro silnice a dálnice v hornině třídy těžitelnosti I objem do 5000 m3 strojně</t>
  </si>
  <si>
    <t>-1260922867</t>
  </si>
  <si>
    <t>Odkopávky a prokopávky nezapažené pro silnice a dálnice strojně v hornině třídy těžitelnosti I přes 1 000 do 5 000 m3</t>
  </si>
  <si>
    <t>1873+1529</t>
  </si>
  <si>
    <t>"výkop,násyp (vhodná zemina)"</t>
  </si>
  <si>
    <t>132211401</t>
  </si>
  <si>
    <t>Hloubená vykopávka pod základy v hornině třídy těžitelnosti I skupiny 3 ručně</t>
  </si>
  <si>
    <t>533774496</t>
  </si>
  <si>
    <t>Hloubená vykopávka pod základy ručně s přehozením výkopku na vzdálenost 3 m nebo s naložením na dopravní prostředek v hornině třídy těžitelnosti I skupiny 3</t>
  </si>
  <si>
    <t>(0,40*0,50)*110</t>
  </si>
  <si>
    <t>"drenáž"</t>
  </si>
  <si>
    <t>488710979</t>
  </si>
  <si>
    <t>22+120+1873+1529</t>
  </si>
  <si>
    <t>-446290121</t>
  </si>
  <si>
    <t>(22+120+1873+1529)*38</t>
  </si>
  <si>
    <t>167102111</t>
  </si>
  <si>
    <t>Nakládání drnu ze skládky</t>
  </si>
  <si>
    <t>-1724672934</t>
  </si>
  <si>
    <t>167151111</t>
  </si>
  <si>
    <t>Nakládání výkopku z hornin třídy těžitelnosti I skupiny 1 až 3 přes 100 m3</t>
  </si>
  <si>
    <t>-759320330</t>
  </si>
  <si>
    <t>Nakládání, skládání a překládání neulehlého výkopku nebo sypaniny strojně nakládání, množství přes 100 m3, z hornin třídy těžitelnosti I, skupiny 1 až 3</t>
  </si>
  <si>
    <t>1529</t>
  </si>
  <si>
    <t>171152101</t>
  </si>
  <si>
    <t>Uložení sypaniny z hornin soudržných do násypů zhutněných silnic a dálnic</t>
  </si>
  <si>
    <t>-1083562344</t>
  </si>
  <si>
    <t>Uložení sypaniny do zhutněných násypů pro silnice, dálnice a letiště s rozprostřením sypaniny ve vrstvách, s hrubým urovnáním a uzavřením povrchu násypu z hornin soudržných</t>
  </si>
  <si>
    <t>84094539</t>
  </si>
  <si>
    <t>(22+1873)*1,8</t>
  </si>
  <si>
    <t>-1466818733</t>
  </si>
  <si>
    <t>22+1873</t>
  </si>
  <si>
    <t>181152302</t>
  </si>
  <si>
    <t>Úprava pláně pro silnice a dálnice v zářezech se zhutněním</t>
  </si>
  <si>
    <t>-1631379222</t>
  </si>
  <si>
    <t>Úprava pláně na stavbách silnic a dálnic strojně v zářezech mimo skalních se zhutněním</t>
  </si>
  <si>
    <t>235+830</t>
  </si>
  <si>
    <t>"výměra dle aurocad"</t>
  </si>
  <si>
    <t>M</t>
  </si>
  <si>
    <t>00572410</t>
  </si>
  <si>
    <t>osivo směs travní parková</t>
  </si>
  <si>
    <t>kg</t>
  </si>
  <si>
    <t>-35128497</t>
  </si>
  <si>
    <t>1500*0,02 "Přepočtené koeficientem množství</t>
  </si>
  <si>
    <t>181411133</t>
  </si>
  <si>
    <t>Založení parkového trávníku výsevem pl do 1000 m2 ve svahu přes 1:2 do 1:1</t>
  </si>
  <si>
    <t>57001846</t>
  </si>
  <si>
    <t>Založení trávníku na půdě předem připravené plochy do 1000 m2 výsevem včetně utažení parkového na svahu přes 1:2 do 1:1</t>
  </si>
  <si>
    <t>182311123</t>
  </si>
  <si>
    <t>Rozprostření ornice ve svahu přes 1:5 tl vrstvy do 200 mm ručně</t>
  </si>
  <si>
    <t>-1659068279</t>
  </si>
  <si>
    <t>Rozprostření a urovnání ornice ve svahu sklonu přes 1:5 ručně při souvislé ploše, tl. vrstvy do 200 mm</t>
  </si>
  <si>
    <t>800</t>
  </si>
  <si>
    <t>185803114</t>
  </si>
  <si>
    <t>Ošetření trávníku shrabáním ve svahu přes 1:1</t>
  </si>
  <si>
    <t>1293451883</t>
  </si>
  <si>
    <t>Ošetření trávníku jednorázové na svahu přes 1:1</t>
  </si>
  <si>
    <t>Zakládání</t>
  </si>
  <si>
    <t>58344229</t>
  </si>
  <si>
    <t>štěrkodrť frakce 0/125</t>
  </si>
  <si>
    <t>-176271515</t>
  </si>
  <si>
    <t>1529*2,3</t>
  </si>
  <si>
    <t>"násyp,aktivní zóna"</t>
  </si>
  <si>
    <t>214500311</t>
  </si>
  <si>
    <t>Zřízení výplně rýh s drenážním potrubím do DN 200 štěrkopískem v přes 550 do 850 mm</t>
  </si>
  <si>
    <t>-255493132</t>
  </si>
  <si>
    <t>Zřízení výplně rýhy s drenážním potrubím z trub DN do 200 štěrkem, pískem nebo štěrkopískem, výšky přes 550 do 850 mm</t>
  </si>
  <si>
    <t>110</t>
  </si>
  <si>
    <t>58337302</t>
  </si>
  <si>
    <t>štěrkopísek frakce 0/16</t>
  </si>
  <si>
    <t>-179684624</t>
  </si>
  <si>
    <t>22*1,67</t>
  </si>
  <si>
    <t>275321611</t>
  </si>
  <si>
    <t>Základové patky ze ŽB bez zvýšených nároků na prostředí tř. C 30/37</t>
  </si>
  <si>
    <t>-2041638104</t>
  </si>
  <si>
    <t>Základy z betonu železového (bez výztuže) patky z betonu bez zvláštních nároků na prostředí tř. C 30/37</t>
  </si>
  <si>
    <t>(0,70*0,60*0,70)*6</t>
  </si>
  <si>
    <t>"patky sloupků"</t>
  </si>
  <si>
    <t>Svislé a kompletní konstrukce</t>
  </si>
  <si>
    <t>338121127R</t>
  </si>
  <si>
    <t>Osazování sloupků a vzpěr plotových</t>
  </si>
  <si>
    <t>-954036932</t>
  </si>
  <si>
    <t>348401130</t>
  </si>
  <si>
    <t>Montáž oplocení ze strojového pletiva s napínacími dráty v přes 1,6 do 2,0 m</t>
  </si>
  <si>
    <t>1293175316</t>
  </si>
  <si>
    <t>Montáž oplocení z pletiva strojového s napínacími dráty přes 1,6 do 2,0 m</t>
  </si>
  <si>
    <t>6,50</t>
  </si>
  <si>
    <t>22</t>
  </si>
  <si>
    <t>59232544</t>
  </si>
  <si>
    <t>betonová podhrabová deska 2510x500x50mm se zámkem 15mm na ukotvení sloupků profilovaných oválných 50x70mm</t>
  </si>
  <si>
    <t>617622742</t>
  </si>
  <si>
    <t>" včetně osazení"</t>
  </si>
  <si>
    <t>23</t>
  </si>
  <si>
    <t>55342276R</t>
  </si>
  <si>
    <t>vzpěra plotová Pz dl.2,50 m</t>
  </si>
  <si>
    <t>2047686283</t>
  </si>
  <si>
    <t>vzpěra plotová Pz dl. 2,50 m</t>
  </si>
  <si>
    <t>24</t>
  </si>
  <si>
    <t>59231009R</t>
  </si>
  <si>
    <t>sloupek rohový Pz prům. 60 mm, výška 2,70 m</t>
  </si>
  <si>
    <t>-1420072645</t>
  </si>
  <si>
    <t>25</t>
  </si>
  <si>
    <t>59231010R</t>
  </si>
  <si>
    <t>mezisloupky Pz , prům, 60 mm, dl. 2,70 m</t>
  </si>
  <si>
    <t>996693645</t>
  </si>
  <si>
    <t>mezisloupky Pz, prům. 60 mm, dl. 2,70 m</t>
  </si>
  <si>
    <t>26</t>
  </si>
  <si>
    <t>59231011R</t>
  </si>
  <si>
    <t>napínací sloupky dl. 2,70 m</t>
  </si>
  <si>
    <t>-1395604335</t>
  </si>
  <si>
    <t>27</t>
  </si>
  <si>
    <t>31324775</t>
  </si>
  <si>
    <t>pletivo čtyřhranné Zn pletené 55x55/2,0mm v 2000mm</t>
  </si>
  <si>
    <t>-1949614343</t>
  </si>
  <si>
    <t>6,5*1,05 "Přepočtené koeficientem množství</t>
  </si>
  <si>
    <t>Komunikace pozemní</t>
  </si>
  <si>
    <t>28</t>
  </si>
  <si>
    <t>564211012</t>
  </si>
  <si>
    <t>Podklad nebo podsyp ze štěrkopísku ŠP plochy do 100 m2 tl 60 mm</t>
  </si>
  <si>
    <t>-1656844374</t>
  </si>
  <si>
    <t>Podklad nebo podsyp ze štěrkopísku ŠP s rozprostřením, vlhčením a zhutněním plochy jednotlivě do 100 m2, po zhutnění tl. 60 mm</t>
  </si>
  <si>
    <t>110*0,40</t>
  </si>
  <si>
    <t>29</t>
  </si>
  <si>
    <t>564851111</t>
  </si>
  <si>
    <t>Podklad ze štěrkodrtě ŠD plochy přes 100 m2 tl 150 mm</t>
  </si>
  <si>
    <t>532237696</t>
  </si>
  <si>
    <t>Podklad ze štěrkodrti ŠD s rozprostřením a zhutněním plochy přes 100 m2, po zhutnění tl. 150 mm</t>
  </si>
  <si>
    <t>235</t>
  </si>
  <si>
    <t>30</t>
  </si>
  <si>
    <t>564861111</t>
  </si>
  <si>
    <t>Podklad ze štěrkodrtě ŠD plochy přes 100 m2 tl 200 mm</t>
  </si>
  <si>
    <t>-1123796753</t>
  </si>
  <si>
    <t>Podklad ze štěrkodrti ŠD s rozprostřením a zhutněním plochy přes 100 m2, po zhutnění tl. 200 mm</t>
  </si>
  <si>
    <t>31</t>
  </si>
  <si>
    <t>564952111</t>
  </si>
  <si>
    <t>Podklad z mechanicky zpevněného kameniva MZK tl 150 mm</t>
  </si>
  <si>
    <t>-1272424453</t>
  </si>
  <si>
    <t>Podklad z mechanicky zpevněného kameniva MZK (minerální beton) s rozprostřením a s hutněním, po zhutnění tl. 150 mm</t>
  </si>
  <si>
    <t>32</t>
  </si>
  <si>
    <t>565165111</t>
  </si>
  <si>
    <t>Asfaltový beton vrstva podkladní ACP 16 (obalované kamenivo OKS) tl 80 mm š do 3 m</t>
  </si>
  <si>
    <t>-855739782</t>
  </si>
  <si>
    <t>Asfaltový beton vrstva podkladní ACP 16 (obalované kamenivo střednězrnné - OKS) s rozprostřením a zhutněním v pruhu šířky přes 1,5 do 3 m, po zhutnění tl. 80 mm</t>
  </si>
  <si>
    <t>33</t>
  </si>
  <si>
    <t>573111111</t>
  </si>
  <si>
    <t>Postřik živičný infiltrační s posypem z asfaltu množství 0,60 kg/m2</t>
  </si>
  <si>
    <t>657923552</t>
  </si>
  <si>
    <t>Postřik infiltrační PI z asfaltu silničního s posypem kamenivem, v množství 0,60 kg/m2</t>
  </si>
  <si>
    <t>830</t>
  </si>
  <si>
    <t>34</t>
  </si>
  <si>
    <t>573231108</t>
  </si>
  <si>
    <t>Postřik živičný spojovací ze silniční emulze v množství 0,50 kg/m2</t>
  </si>
  <si>
    <t>260152700</t>
  </si>
  <si>
    <t>Postřik spojovací PS bez posypu kamenivem ze silniční emulze, v množství 0,50 kg/m2</t>
  </si>
  <si>
    <t>35</t>
  </si>
  <si>
    <t>577134211</t>
  </si>
  <si>
    <t>Asfaltový beton vrstva obrusná ACO 11 (ABS) tř. II tl 40 mm š do 3 m z nemodifikovaného asfaltu</t>
  </si>
  <si>
    <t>585678696</t>
  </si>
  <si>
    <t>Asfaltový beton vrstva obrusná ACO 11 (ABS) s rozprostřením a se zhutněním z nemodifikovaného asfaltu v pruhu šířky do 3 m tř. II, po zhutnění tl. 40 mm</t>
  </si>
  <si>
    <t>830+5</t>
  </si>
  <si>
    <t>36</t>
  </si>
  <si>
    <t>577166111</t>
  </si>
  <si>
    <t>Asfaltový beton vrstva ložní ACL 22 (ABVH) tl 70 mm š do 3 m z nemodifikovaného asfaltu</t>
  </si>
  <si>
    <t>172040312</t>
  </si>
  <si>
    <t>Asfaltový beton vrstva ložní ACL 22 (ABVH) s rozprostřením a zhutněním z nemodifikovaného asfaltu v pruhu šířky do 3 m, po zhutnění tl. 70 mm</t>
  </si>
  <si>
    <t>37</t>
  </si>
  <si>
    <t>596211112</t>
  </si>
  <si>
    <t>Kladení zámkové dlažby komunikací pro pěší ručně tl 60 mm skupiny A pl přes 100 do 300 m2</t>
  </si>
  <si>
    <t>1511516503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</si>
  <si>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100 do 300 m2</t>
  </si>
  <si>
    <t>38</t>
  </si>
  <si>
    <t>596212210</t>
  </si>
  <si>
    <t>Kladení zámkové dlažby pozemních komunikací ručně tl 80 mm skupiny A pl do 50 m2</t>
  </si>
  <si>
    <t>1719630002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</si>
  <si>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</si>
  <si>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380*0,10</t>
  </si>
  <si>
    <t>"přídlažba"</t>
  </si>
  <si>
    <t>39</t>
  </si>
  <si>
    <t>59245020</t>
  </si>
  <si>
    <t>dlažba tvar obdélník betonová 200x100x80mm přírodní</t>
  </si>
  <si>
    <t>539577796</t>
  </si>
  <si>
    <t>40</t>
  </si>
  <si>
    <t>59245018</t>
  </si>
  <si>
    <t>dlažba tvar obdélník betonová 200x100x60mm přírodní</t>
  </si>
  <si>
    <t>1567791180</t>
  </si>
  <si>
    <t>41</t>
  </si>
  <si>
    <t>59245006</t>
  </si>
  <si>
    <t>dlažba tvar obdélník betonová pro nevidomé 200x100x60mm barevná</t>
  </si>
  <si>
    <t>-744734928</t>
  </si>
  <si>
    <t>Trubní vedení</t>
  </si>
  <si>
    <t>42</t>
  </si>
  <si>
    <t>871218113</t>
  </si>
  <si>
    <t>Kladení drenážního potrubí z flexibilního PVC průměru do 65 mm</t>
  </si>
  <si>
    <t>407845424</t>
  </si>
  <si>
    <t>Kladení drenážního potrubí z plastických hmot do připravené rýhy z flexibilního PVC, průměru do 65 mm</t>
  </si>
  <si>
    <t>43</t>
  </si>
  <si>
    <t>28611293</t>
  </si>
  <si>
    <t>trubka drenážní flexibilní neperforovaná PVC-U SN 4 DN 100 pro meliorace, dočasné nebo odlehčovací drenáže</t>
  </si>
  <si>
    <t>-1429488691</t>
  </si>
  <si>
    <t>44</t>
  </si>
  <si>
    <t>914111121</t>
  </si>
  <si>
    <t>Montáž svislé dopravní značky do velikosti 2 m2 objímkami na sloupek nebo konzolu</t>
  </si>
  <si>
    <t>1887558744</t>
  </si>
  <si>
    <t>Montáž svislé dopravní značky základní velikosti do 2 m2 objímkami na sloupky nebo konzoly</t>
  </si>
  <si>
    <t>45</t>
  </si>
  <si>
    <t>40445616</t>
  </si>
  <si>
    <t>značky upravující přednost P6 900mm retroreflexní</t>
  </si>
  <si>
    <t>-1638849579</t>
  </si>
  <si>
    <t>46</t>
  </si>
  <si>
    <t>914511111</t>
  </si>
  <si>
    <t>Montáž sloupku dopravních značek délky do 3,5 m s betonovým základem</t>
  </si>
  <si>
    <t>1578728814</t>
  </si>
  <si>
    <t>Montáž sloupku dopravních značek délky do 3,5 m do betonového základu</t>
  </si>
  <si>
    <t>47</t>
  </si>
  <si>
    <t>40445230</t>
  </si>
  <si>
    <t>sloupek pro dopravní značku Zn D 70mm v 3,5m</t>
  </si>
  <si>
    <t>1490547023</t>
  </si>
  <si>
    <t>48</t>
  </si>
  <si>
    <t>915221112</t>
  </si>
  <si>
    <t>Vodorovné dopravní značení vodící čáry souvislé š 250 mm retroreflexní bílý plast</t>
  </si>
  <si>
    <t>-1175715297</t>
  </si>
  <si>
    <t>Vodorovné dopravní značení stříkaným plastem vodící čára bílá šířky 250 mm souvislá retroreflexní</t>
  </si>
  <si>
    <t>49</t>
  </si>
  <si>
    <t>915221122</t>
  </si>
  <si>
    <t>Vodorovné dopravní značení vodící čáry přerušované š 250 mm retroreflexní bílý plast</t>
  </si>
  <si>
    <t>825472505</t>
  </si>
  <si>
    <t>Vodorovné dopravní značení stříkaným plastem vodící čára bílá šířky 250 mm přerušovaná retroreflexní</t>
  </si>
  <si>
    <t>50</t>
  </si>
  <si>
    <t>915611111</t>
  </si>
  <si>
    <t>Předznačení vodorovného liniového značení</t>
  </si>
  <si>
    <t>344229091</t>
  </si>
  <si>
    <t>Předznačení pro vodorovné značení stříkané barvou nebo prováděné z nátěrových hmot liniové dělicí čáry, vodicí proužky</t>
  </si>
  <si>
    <t>51</t>
  </si>
  <si>
    <t>916131213</t>
  </si>
  <si>
    <t>Osazení silničního obrubníku betonového stojatého s boční opěrou do lože z betonu prostého</t>
  </si>
  <si>
    <t>1847004864</t>
  </si>
  <si>
    <t>Osazení silničního obrubníku betonového se zřízením lože, s vyplněním a zatřením spár cementovou maltou stojatého s boční opěrou z betonu prostého, do lože z betonu prostého</t>
  </si>
  <si>
    <t>380</t>
  </si>
  <si>
    <t>52</t>
  </si>
  <si>
    <t>59217031</t>
  </si>
  <si>
    <t>obrubník betonový silniční 1000x150x250mm</t>
  </si>
  <si>
    <t>-1995256872</t>
  </si>
  <si>
    <t>372,549*1,02 "Přepočtené koeficientem množství</t>
  </si>
  <si>
    <t>53</t>
  </si>
  <si>
    <t>59217036</t>
  </si>
  <si>
    <t>obrubník betonový parkový přírodní 500x80x250mm</t>
  </si>
  <si>
    <t>-1055573308</t>
  </si>
  <si>
    <t>98,039*1,02 "Přepočtené koeficientem množství</t>
  </si>
  <si>
    <t>54</t>
  </si>
  <si>
    <t>916231213</t>
  </si>
  <si>
    <t>Osazení chodníkového obrubníku betonového stojatého s boční opěrou do lože z betonu prostého</t>
  </si>
  <si>
    <t>-211051117</t>
  </si>
  <si>
    <t>Osazení chodníkového obrubníku betonového se zřízením lože, s vyplněním a zatřením spár cementovou maltou stojatého s boční opěrou z betonu prostého, do lože z betonu prostého</t>
  </si>
  <si>
    <t>100</t>
  </si>
  <si>
    <t>55</t>
  </si>
  <si>
    <t>916991121</t>
  </si>
  <si>
    <t>Lože pod obrubníky, krajníky nebo obruby z dlažebních kostek z betonu prostého</t>
  </si>
  <si>
    <t>1129865787</t>
  </si>
  <si>
    <t>Lože pod obrubníky, krajníky nebo obruby z dlažebních kostek z betonu prostého</t>
  </si>
  <si>
    <t>380*0,40*0,10</t>
  </si>
  <si>
    <t>56</t>
  </si>
  <si>
    <t>919726121</t>
  </si>
  <si>
    <t>Geotextilie pro ochranu, separaci a filtraci netkaná měrná hm do 200 g/m2</t>
  </si>
  <si>
    <t>-1709052248</t>
  </si>
  <si>
    <t>Geotextilie netkaná pro ochranu, separaci nebo filtraci měrná hmotnost do 200 g/m2</t>
  </si>
  <si>
    <t>110*1,50</t>
  </si>
  <si>
    <t>57</t>
  </si>
  <si>
    <t>919731122</t>
  </si>
  <si>
    <t>Zarovnání styčné plochy podkladu nebo krytu živičného tl přes 50 do 100 mm</t>
  </si>
  <si>
    <t>1504113695</t>
  </si>
  <si>
    <t>Zarovnání styčné plochy podkladu nebo krytu podél vybourané části komunikace nebo zpevněné plochy živičné tl. přes 50 do 100 mm</t>
  </si>
  <si>
    <t>58</t>
  </si>
  <si>
    <t>919735112</t>
  </si>
  <si>
    <t>Řezání stávajícího živičného krytu hl přes 50 do 100 mm</t>
  </si>
  <si>
    <t>-1382619147</t>
  </si>
  <si>
    <t>Řezání stávajícího živičného krytu nebo podkladu hloubky přes 50 do 100 mm</t>
  </si>
  <si>
    <t>998</t>
  </si>
  <si>
    <t>Přesun hmot</t>
  </si>
  <si>
    <t>59</t>
  </si>
  <si>
    <t>998225111</t>
  </si>
  <si>
    <t>Přesun hmot pro pozemní komunikace s krytem z kamene, monolitickým betonovým nebo živičným</t>
  </si>
  <si>
    <t>-1976876077</t>
  </si>
  <si>
    <t>Přesun hmot pro komunikace s krytem z kameniva, monolitickým betonovým nebo živičným dopravní vzdálenost do 200 m jakékoliv délky objektu</t>
  </si>
  <si>
    <t>VRN</t>
  </si>
  <si>
    <t>Vedlejší rozpočtové náklady</t>
  </si>
  <si>
    <t>VRN3</t>
  </si>
  <si>
    <t>Zařízení staveniště</t>
  </si>
  <si>
    <t>60</t>
  </si>
  <si>
    <t>034303000</t>
  </si>
  <si>
    <t>Dopravní značení na staveništi</t>
  </si>
  <si>
    <t>1024</t>
  </si>
  <si>
    <t>-2004495292</t>
  </si>
  <si>
    <t>"SO 102 dopravně inženýrské opatření DIO"</t>
  </si>
  <si>
    <t>"návrh bude upřesněn zhotovitelem po projednání s dotčenými orgány"</t>
  </si>
  <si>
    <t>VRN4</t>
  </si>
  <si>
    <t>Inženýrská činnost</t>
  </si>
  <si>
    <t>61</t>
  </si>
  <si>
    <t>043103000</t>
  </si>
  <si>
    <t>Zkoušky bez rozlišení</t>
  </si>
  <si>
    <t>-857861163</t>
  </si>
  <si>
    <t>P</t>
  </si>
  <si>
    <t>Poznámka k položce:_x000d_
Laboratorní skoušky odstraněného asfaltu - obsah škodlivých látek (nebezpečný odpad). Na základě těchto zkoušek bude rozhodnuto zatřídění na příslušnou skládku a skládkovné. Zkoušky nebyly součástí PD.</t>
  </si>
  <si>
    <t>62</t>
  </si>
  <si>
    <t>043154000</t>
  </si>
  <si>
    <t>Zkoušky hutnicí</t>
  </si>
  <si>
    <t>-1930427683</t>
  </si>
  <si>
    <t>Poznámka k položce:_x000d_
Množství vhodné zeminy do násypů bude určeno geotechnikem zhotovitele v průběhu stavby. Postup prací dle ČSN 73 6133 a platných ČSN</t>
  </si>
  <si>
    <t>63</t>
  </si>
  <si>
    <t>043194000</t>
  </si>
  <si>
    <t>Ostatní zkoušky</t>
  </si>
  <si>
    <t>-1138959382</t>
  </si>
  <si>
    <t>Poznámka k položce:_x000d_
Zkoušky vyluhovatelnosti zeminy budou provedeny v průběhu stavby. Průzkumy a zkoušky nebyly součástí PD. Případnou odvozovou vzdálenost a skládkovné si určí zhotovitel.</t>
  </si>
  <si>
    <t>201 - SO 201 Opěrná zeď</t>
  </si>
  <si>
    <t>PSV - Práce a dodávky PSV</t>
  </si>
  <si>
    <t xml:space="preserve">    711 - Izolace proti vodě, vlhkosti a plynům</t>
  </si>
  <si>
    <t xml:space="preserve">    767 - Konstrukce zámečnické</t>
  </si>
  <si>
    <t>131251105</t>
  </si>
  <si>
    <t>Hloubení jam nezapažených v hornině třídy těžitelnosti I skupiny 3 objemu do 1000 m3 strojně</t>
  </si>
  <si>
    <t>-763225282</t>
  </si>
  <si>
    <t>Hloubení nezapažených jam a zářezů strojně s urovnáním dna do předepsaného profilu a spádu v hornině třídy těžitelnosti I skupiny 3 přes 500 do 1 000 m3</t>
  </si>
  <si>
    <t>"segment 1"(6*2)*13</t>
  </si>
  <si>
    <t>"segment 2"(6*2)*12</t>
  </si>
  <si>
    <t>"segment 3"(6*2)*10,117</t>
  </si>
  <si>
    <t>"segment 4" (6*2)*13</t>
  </si>
  <si>
    <t>Součet</t>
  </si>
  <si>
    <t>-1597610666</t>
  </si>
  <si>
    <t>577,404-299,105</t>
  </si>
  <si>
    <t>1338101028</t>
  </si>
  <si>
    <t>278,299*38 'Přepočtené koeficientem množství</t>
  </si>
  <si>
    <t>1611530566</t>
  </si>
  <si>
    <t>278,299*1,9 'Přepočtené koeficientem množství</t>
  </si>
  <si>
    <t>174151101</t>
  </si>
  <si>
    <t>Zásyp jam, šachet rýh nebo kolem objektů sypaninou se zhutněním</t>
  </si>
  <si>
    <t>-1945512063</t>
  </si>
  <si>
    <t>Zásyp sypaninou z jakékoliv horniny strojně s uložením výkopku ve vrstvách se zhutněním jam, šachet, rýh nebo kolem objektů v těchto vykopávkách</t>
  </si>
  <si>
    <t>"segment 1"(2,9*1,4)*13+(1,6*3,3)*10+(1*0,6)*3</t>
  </si>
  <si>
    <t>"segment 2"(2,9*1,4)*12+(1*0,6)*12</t>
  </si>
  <si>
    <t>"segment 3"(2,9*1,4)*10,117+(1*0,6)*10,117</t>
  </si>
  <si>
    <t>"segment 4" (2,9*1,4)*13+(1,6*3,3)*6+(1*0,6)*7</t>
  </si>
  <si>
    <t>175151101</t>
  </si>
  <si>
    <t>Obsypání potrubí strojně sypaninou bez prohození, uloženou do 3 m</t>
  </si>
  <si>
    <t>-1101714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</si>
  <si>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</si>
  <si>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"segment 1"(0,8*0,65)*13</t>
  </si>
  <si>
    <t>"segment 2"(0,8*0,65)*12</t>
  </si>
  <si>
    <t>"segment 3"(0,8*0,65)*10,117</t>
  </si>
  <si>
    <t>"segment 4" (0,8*0,65)*13</t>
  </si>
  <si>
    <t>58343872</t>
  </si>
  <si>
    <t>kamenivo drcené hrubé frakce 8/16</t>
  </si>
  <si>
    <t>-1245860177</t>
  </si>
  <si>
    <t>25,021*2 'Přepočtené koeficientem množství</t>
  </si>
  <si>
    <t>212312111</t>
  </si>
  <si>
    <t>Lože pro trativody z betonu prostého</t>
  </si>
  <si>
    <t>448023404</t>
  </si>
  <si>
    <t>"segment 1"(0,2*0,6)*13</t>
  </si>
  <si>
    <t>"segment 2"(0,2*0,6)*12</t>
  </si>
  <si>
    <t>"segment 3"(0,2*0,6)*10,117</t>
  </si>
  <si>
    <t>"segment 4" (0,2*0,6)*13</t>
  </si>
  <si>
    <t>212755214</t>
  </si>
  <si>
    <t>Trativody z drenážních trubek plastových flexibilních D 100 mm bez lože</t>
  </si>
  <si>
    <t>-2084495522</t>
  </si>
  <si>
    <t>Trativody bez lože z drenážních trubek plastových flexibilních D 100 mm</t>
  </si>
  <si>
    <t>"segment 1"13</t>
  </si>
  <si>
    <t>"segment 2"12</t>
  </si>
  <si>
    <t>"segment 3"10,117</t>
  </si>
  <si>
    <t>"segment 4" 13</t>
  </si>
  <si>
    <t>"vyústění" 2</t>
  </si>
  <si>
    <t>213141111</t>
  </si>
  <si>
    <t>Zřízení vrstvy z geotextilie v rovině nebo ve sklonu do 1:5 š do 3 m</t>
  </si>
  <si>
    <t>-246813967</t>
  </si>
  <si>
    <t>Zřízení vrstvy z geotextilie filtrační, separační, odvodňovací, ochranné, výztužné nebo protierozní v rovině nebo ve sklonu do 1:5, šířky do 3 m</t>
  </si>
  <si>
    <t>"segment 1"(0,8*2+0,7*2)*13</t>
  </si>
  <si>
    <t>"segment 2"(0,8*2+0,7*2)*12</t>
  </si>
  <si>
    <t>"segment 3"(0,8*2+0,7*2)*10,117</t>
  </si>
  <si>
    <t>"segment 4" (0,8*2+0,7*2)*13</t>
  </si>
  <si>
    <t>69311081</t>
  </si>
  <si>
    <t>geotextilie netkaná separační, ochranná, filtrační, drenážní PES 300g/m2</t>
  </si>
  <si>
    <t>1667656367</t>
  </si>
  <si>
    <t>144,351*1,1845 'Přepočtené koeficientem množství</t>
  </si>
  <si>
    <t>273313511</t>
  </si>
  <si>
    <t>Základové desky z betonu tř. C 12/15</t>
  </si>
  <si>
    <t>-123659228</t>
  </si>
  <si>
    <t>Základy z betonu prostého desky z betonu kamenem neprokládaného tř. C 12/15</t>
  </si>
  <si>
    <t>"segment 1"(4,3*0,1)*12,2</t>
  </si>
  <si>
    <t>"segment 2"(4,3*0,1)*12</t>
  </si>
  <si>
    <t>"segment 3"(3,9*0,1)*10,117</t>
  </si>
  <si>
    <t>"segment 4" (3,9*0,1)*12,2</t>
  </si>
  <si>
    <t>327324128</t>
  </si>
  <si>
    <t>Opěrné zdi a valy ze ŽB odolného proti agresivnímu prostředí tř. C 30/37</t>
  </si>
  <si>
    <t>-1815715978</t>
  </si>
  <si>
    <t>Opěrné zdi a valy z betonu železového odolný proti agresivnímu prostředí tř. C 30/37</t>
  </si>
  <si>
    <t>"segment 1"</t>
  </si>
  <si>
    <t>"vodorovná část" (3,9*0,4)*12</t>
  </si>
  <si>
    <t>"svislá část" (3,65*0,4)*12</t>
  </si>
  <si>
    <t>"římsa" (0,5*0,32)*12</t>
  </si>
  <si>
    <t>Mezisoučet</t>
  </si>
  <si>
    <t>"segment 2"</t>
  </si>
  <si>
    <t>"svislá část" (3,4*0,4)*12</t>
  </si>
  <si>
    <t>"segment 3"</t>
  </si>
  <si>
    <t>"vodorovná část" (3,5*0,4)*10,117</t>
  </si>
  <si>
    <t>"svislá část" (3,15*0,4)*10,117</t>
  </si>
  <si>
    <t>"římsa" (0,5*0,32)*10,117</t>
  </si>
  <si>
    <t>"segment 4"</t>
  </si>
  <si>
    <t>"vodorovná část" (3,5*0,4)*12</t>
  </si>
  <si>
    <t>"svislá část" (2,91*0,4)*12</t>
  </si>
  <si>
    <t>327351211</t>
  </si>
  <si>
    <t>Bednění opěrných zdí a valů svislých i skloněných zřízení</t>
  </si>
  <si>
    <t>-39118386</t>
  </si>
  <si>
    <t>Bednění opěrných zdí a valů svislých i skloněných, výšky do 20 m zřízení</t>
  </si>
  <si>
    <t>"vodorovná část" (2*0,4)*12+(3,9*0,4*2)</t>
  </si>
  <si>
    <t>"svislá část" (3,65*2)*12+(3,65*0,4*2)</t>
  </si>
  <si>
    <t>"římsa" (0,1+0,32*2)*12+(0,5*0,32*2)</t>
  </si>
  <si>
    <t>"svislá část" (3,4*2)*12+(3,4*0,4*2)</t>
  </si>
  <si>
    <t>"vodorovná část" (2*0,4)*10,117+(3,5*0,4*2)</t>
  </si>
  <si>
    <t>"svislá část" (3,15*2)*10,117+(3,5*0,4*2)</t>
  </si>
  <si>
    <t>"římsa" (0,1+0,32*2)*10,117+(0,5*0,32*2)</t>
  </si>
  <si>
    <t>"vodorovná část" (2*0,4)*12+(3,5*0,4*2)</t>
  </si>
  <si>
    <t>"svislá část" (2,91*2)*12+(2,91*0,4*2)</t>
  </si>
  <si>
    <t>327351221</t>
  </si>
  <si>
    <t>Bednění opěrných zdí a valů svislých i skloněných odstranění</t>
  </si>
  <si>
    <t>-163732682</t>
  </si>
  <si>
    <t>Bednění opěrných zdí a valů svislých i skloněných, výšky do 20 m odstranění</t>
  </si>
  <si>
    <t>327361006</t>
  </si>
  <si>
    <t>Výztuž opěrných zdí a valů D 12 mm z betonářské oceli 10 505</t>
  </si>
  <si>
    <t>92364970</t>
  </si>
  <si>
    <t>Výztuž opěrných zdí a valů průměru do 12 mm, z oceli 10 505 (R) nebo BSt 500</t>
  </si>
  <si>
    <t>"segment 1"12*0,267</t>
  </si>
  <si>
    <t>"segment 2"12*0,267</t>
  </si>
  <si>
    <t>"segment 3"10,117*0,226</t>
  </si>
  <si>
    <t>"segment 4"12*0,226</t>
  </si>
  <si>
    <t>953334617</t>
  </si>
  <si>
    <t>Těsnící křížový plech do řízených smršťovacích spar betonových kcí š přes 150 do 200 mm</t>
  </si>
  <si>
    <t>1334584676</t>
  </si>
  <si>
    <t>Těsnící křížový plech do řízených smršťovacích spar betonových konstrukcí k vytvoření a utěsnění plánovaných spar šířky přes 150 do 200 mm</t>
  </si>
  <si>
    <t>4+3,7+3,5+3,25</t>
  </si>
  <si>
    <t>9533346191R</t>
  </si>
  <si>
    <t>Montáž a dodávka smykových trnů</t>
  </si>
  <si>
    <t>143940973</t>
  </si>
  <si>
    <t>2*3</t>
  </si>
  <si>
    <t>998153131</t>
  </si>
  <si>
    <t>Přesun hmot pro samostatné zdi a valy zděné z cihel, kamene, tvárnic nebo monolitické v do 12 m</t>
  </si>
  <si>
    <t>1050374985</t>
  </si>
  <si>
    <t>Přesun hmot pro zdi a valy samostatné se svislou nosnou konstrukcí zděnou nebo monolitickou betonovou tyčovou nebo plošnou vodorovná dopravní vzdálenost do 50 m, pro zdi výšky do 12 m</t>
  </si>
  <si>
    <t>PSV</t>
  </si>
  <si>
    <t>Práce a dodávky PSV</t>
  </si>
  <si>
    <t>711</t>
  </si>
  <si>
    <t>Izolace proti vodě, vlhkosti a plynům</t>
  </si>
  <si>
    <t>711112001</t>
  </si>
  <si>
    <t>Provedení izolace proti zemní vlhkosti svislé za studena nátěrem penetračním</t>
  </si>
  <si>
    <t>1542068939</t>
  </si>
  <si>
    <t>Provedení izolace proti zemní vlhkosti natěradly a tmely za studena na ploše svislé S nátěrem penetračním</t>
  </si>
  <si>
    <t xml:space="preserve"> (3,4)*12</t>
  </si>
  <si>
    <t xml:space="preserve"> (3,1)*12</t>
  </si>
  <si>
    <t>(2,8)*10,117</t>
  </si>
  <si>
    <t>(2,6)*12</t>
  </si>
  <si>
    <t>11163150</t>
  </si>
  <si>
    <t>lak penetrační asfaltový</t>
  </si>
  <si>
    <t>-520595922</t>
  </si>
  <si>
    <t>137,528*0,00034 'Přepočtené koeficientem množství</t>
  </si>
  <si>
    <t>711142559</t>
  </si>
  <si>
    <t>Provedení izolace proti zemní vlhkosti pásy přitavením svislé NAIP</t>
  </si>
  <si>
    <t>65951382</t>
  </si>
  <si>
    <t>Provedení izolace proti zemní vlhkosti pásy přitavením NAIP na ploše svislé S</t>
  </si>
  <si>
    <t>62855001</t>
  </si>
  <si>
    <t>pás asfaltový natavitelný modifikovaný SBS s vložkou z polyesterové rohože a spalitelnou PE fólií nebo jemnozrnným minerálním posypem na horním povrchu tl 4,0mm</t>
  </si>
  <si>
    <t>1888648017</t>
  </si>
  <si>
    <t>137,528*1,221 'Přepočtené koeficientem množství</t>
  </si>
  <si>
    <t>711161222</t>
  </si>
  <si>
    <t>Izolace proti zemní vlhkosti nopovou fólií s textilií svislá, nopek v 8,0 mm, tl do 0,6 mm</t>
  </si>
  <si>
    <t>-2075842986</t>
  </si>
  <si>
    <t>Izolace proti zemní vlhkosti a beztlakové vodě nopovými fóliemi na ploše svislé S vrstva ochranná, odvětrávací a drenážní s nakašírovanou filtrační textilií výška nopku 8,0 mm, tl. fólie do 0,6 mm</t>
  </si>
  <si>
    <t>711161383</t>
  </si>
  <si>
    <t>Izolace proti zemní vlhkosti nopovou fólií ukončení horní lištou</t>
  </si>
  <si>
    <t>-1344996047</t>
  </si>
  <si>
    <t>Izolace proti zemní vlhkosti a beztlakové vodě nopovými fóliemi ostatní ukončení izolace lištou</t>
  </si>
  <si>
    <t>"segment 1"12</t>
  </si>
  <si>
    <t>"segment 4"12</t>
  </si>
  <si>
    <t>998711101</t>
  </si>
  <si>
    <t>Přesun hmot tonážní pro izolace proti vodě, vlhkosti a plynům v objektech v do 6 m</t>
  </si>
  <si>
    <t>217760093</t>
  </si>
  <si>
    <t>Přesun hmot pro izolace proti vodě, vlhkosti a plynům stanovený z hmotnosti přesunovaného materiálu vodorovná dopravní vzdálenost do 50 m v objektech výšky do 6 m</t>
  </si>
  <si>
    <t>767</t>
  </si>
  <si>
    <t>Konstrukce zámečnické</t>
  </si>
  <si>
    <t>767161223</t>
  </si>
  <si>
    <t>Montáž zábradlí rovného z profilové oceli do zdí hm přes 60 kg</t>
  </si>
  <si>
    <t>-714449426</t>
  </si>
  <si>
    <t>Montáž zábradlí rovného z profilové oceli do zdiva, hmotnosti 1 m zábradlí přes 60 kg</t>
  </si>
  <si>
    <t>46,11</t>
  </si>
  <si>
    <t>130100491R</t>
  </si>
  <si>
    <t>Dodávka ocelového zábradlí včetně povrchové úpravy</t>
  </si>
  <si>
    <t>-2123361434</t>
  </si>
  <si>
    <t>998767101</t>
  </si>
  <si>
    <t>Přesun hmot tonážní pro zámečnické konstrukce v objektech v do 6 m</t>
  </si>
  <si>
    <t>1644837748</t>
  </si>
  <si>
    <t>Přesun hmot pro zámečnické konstrukce stanovený z hmotnosti přesunovaného materiálu vodorovná dopravní vzdálenost do 50 m v objektech výšky do 6 m</t>
  </si>
  <si>
    <t>301 - SO 301 Odvodnění komunikací a zpevněných ploch</t>
  </si>
  <si>
    <t xml:space="preserve">    4 - Vodorovné konstrukce</t>
  </si>
  <si>
    <t>2*(0,2*0,5*3,6)+2*(12,4*0,2*0,5)+12,4*4*0,2 "vsak 1"</t>
  </si>
  <si>
    <t>2*(0,2*0,5*3,6)+2*(12,4*0,2*0,5)+12,4*4*0,2 "vsak 2"</t>
  </si>
  <si>
    <t>2*(0,2*0,5*3,6)+2*(12,4*0,2*0,5)+12,4*4*0,2 "vsak 3"</t>
  </si>
  <si>
    <t>2*(0,2*0,5*3,6)+2*(7,6*0,2*0,5)+7,6*4*0,2 "vsak 4"</t>
  </si>
  <si>
    <t>1*4*0,45</t>
  </si>
  <si>
    <t>Vodorovné konstrukce</t>
  </si>
  <si>
    <t>451541111R</t>
  </si>
  <si>
    <t>Lože pod vsakovací objekt ze štěrkodrtě frakce 8/16 mm</t>
  </si>
  <si>
    <t>14*5,6*0,15 "vsak 1"</t>
  </si>
  <si>
    <t>14*5,6*0,15 "vsak 2"</t>
  </si>
  <si>
    <t>14*5,6*0,15 "vsak 3"</t>
  </si>
  <si>
    <t>9,2*5,6*0,15 "vsak 4"</t>
  </si>
  <si>
    <t>451572111</t>
  </si>
  <si>
    <t>Lože pod potrubí, stoky a drobné objekty v otevřeném výkopu z kameniva drobného těženého 0 až 4 mm</t>
  </si>
  <si>
    <t>4*(1*1*0,15)</t>
  </si>
  <si>
    <t>451572111R</t>
  </si>
  <si>
    <t>Lože pod vsakovací objekt z kameniva drobného těženého frakce 4/8 mm</t>
  </si>
  <si>
    <t>14*5,6*0,05 "vsak 1"</t>
  </si>
  <si>
    <t>14*5,6*0,05 "vsak 2"</t>
  </si>
  <si>
    <t>14*5,6*0,05 "vsak 3"</t>
  </si>
  <si>
    <t>9,2*5,6*0,05 "vsak 4"</t>
  </si>
  <si>
    <t>452311171</t>
  </si>
  <si>
    <t>Podkladní a zajišťovací konstrukce z betonu prostého v otevřeném výkopu bez zvýšených nároků na prostředí desky pod potrubí, stoky a drobné objekty z betonu tř. C 30/37</t>
  </si>
  <si>
    <t>CS ÚRS 2023 01</t>
  </si>
  <si>
    <t>(3,14*0,8*0,8*0,1)*4 "podkladní deska sorpční vpusti DN 1000"</t>
  </si>
  <si>
    <t>0,7*0,7*0,05 "podkladní deska vpusti liniového žlabu"</t>
  </si>
  <si>
    <t>452351101</t>
  </si>
  <si>
    <t>Bednění podkladních a zajišťovacích konstrukcí v otevřeném výkopu desek nebo sedlových loží pod potrubí, stoky a drobné objekty</t>
  </si>
  <si>
    <t>(2*3,14*0,8*0,1)*4 "podkladní deska sorpční vpusti DN 1000"</t>
  </si>
  <si>
    <t>4*0,7*0,05 "podkladní deska vpusti liniového žlabu"</t>
  </si>
  <si>
    <t>871315241</t>
  </si>
  <si>
    <t>Kanalizační potrubí z tvrdého PVC v otevřeném výkopu ve sklonu do 20 %, hladkého plnostěnného vícevrstvého, tuhost třídy SN 12 DN 150</t>
  </si>
  <si>
    <t>5*0,8</t>
  </si>
  <si>
    <t>877310310</t>
  </si>
  <si>
    <t>Montáž tvarovek na kanalizačním plastovém potrubí z polypropylenu PP nebo tvrdého PVC hladkého plnostěnného kolen, víček nebo hrdlových uzávěrů DN 150</t>
  </si>
  <si>
    <t>3*2+1</t>
  </si>
  <si>
    <t>28612202</t>
  </si>
  <si>
    <t>koleno kanalizační plastové PVC KG DN 160/45° SN12/16</t>
  </si>
  <si>
    <t>28612200</t>
  </si>
  <si>
    <t>koleno kanalizační plastové PVC KG DN 160/15° SN12/16</t>
  </si>
  <si>
    <t>892351111</t>
  </si>
  <si>
    <t>Tlakové zkoušky vodou na potrubí DN 150 nebo 200</t>
  </si>
  <si>
    <t>4*1</t>
  </si>
  <si>
    <t>895931111R</t>
  </si>
  <si>
    <t>Vpust uliční sorpční z betonu prostého DN 1000, poklop DN 600, zat. D400, přítok a odtok PVC 150</t>
  </si>
  <si>
    <t>895931112R</t>
  </si>
  <si>
    <t>Vpust uliční sorpční z betonu prostého DN 1000, mříž DN 600, zat. D400, odtok PVC 150</t>
  </si>
  <si>
    <t>897171122</t>
  </si>
  <si>
    <t>Akumulační boxy z polypropylenu PP pro vsakování dešťových vod pod plochy zatížené nákladními automobily o celkovém akumulačním objemu přes 10 do 30 m3</t>
  </si>
  <si>
    <t>12*3,6*0,45 "vsak 1"</t>
  </si>
  <si>
    <t>12*3,6*0,45 "vsak 2"</t>
  </si>
  <si>
    <t>12*3,6*0,45 "vsak 3"</t>
  </si>
  <si>
    <t>7,2*3,6*0,45 "vsak 4"</t>
  </si>
  <si>
    <t>897173124</t>
  </si>
  <si>
    <t>Kontrolní šachta integrovaná do akumulačních boxů umístěných pod plochami zatíženými nákladními automobily, výšky přes 1 050 do 1 400 mm</t>
  </si>
  <si>
    <t>3*1</t>
  </si>
  <si>
    <t>897173126</t>
  </si>
  <si>
    <t>Kontrolní šachta integrovaná do akumulačních boxů umístěných pod plochami zatíženými nákladními automobily, výšky přes 1 750 do 2 100 mm</t>
  </si>
  <si>
    <t>919726123</t>
  </si>
  <si>
    <t>Geotextilie netkaná pro ochranu, separaci nebo filtraci měrná hmotnost přes 300 do 500 g/m2</t>
  </si>
  <si>
    <t>935114121</t>
  </si>
  <si>
    <t>Štěrbinový odvodňovací betonový žlab se základem z betonu prostého a s obetonováním rozměru 450x500 mm bez obrubníku bez vnitřního spádu</t>
  </si>
  <si>
    <t>895941301</t>
  </si>
  <si>
    <t>Osazení vpusti uliční z betonových dílců DN 450 dno s výtokem</t>
  </si>
  <si>
    <t>59221645</t>
  </si>
  <si>
    <t>vpusťový komplet základní (pero,drážka) betonový 400/450x500x1000mm</t>
  </si>
  <si>
    <t>998275101</t>
  </si>
  <si>
    <t>Přesun hmot pro trubní vedení hloubené z trub kameninových pro kanalizace v otevřeném výkopu dopravní vzdálenost do 15 m</t>
  </si>
  <si>
    <t>401 - SO 401 - D.1.4.1VENKOVNÍ OSVĚTLENÍ</t>
  </si>
  <si>
    <t xml:space="preserve">    D - Ostatní elektro</t>
  </si>
  <si>
    <t xml:space="preserve">    741 - Elektroinstalace - silnoproud</t>
  </si>
  <si>
    <t xml:space="preserve">    743 - Elektromontáže - hrubá montáž</t>
  </si>
  <si>
    <t>M - Práce a dodávky M</t>
  </si>
  <si>
    <t xml:space="preserve">    21-M - Elektromontáže</t>
  </si>
  <si>
    <t xml:space="preserve">    46-M - Zemní práce při extr.mont.pracích</t>
  </si>
  <si>
    <t>Ostatní elektro</t>
  </si>
  <si>
    <t>D00000002</t>
  </si>
  <si>
    <t>zakreslení skutečného provedení</t>
  </si>
  <si>
    <t>hod</t>
  </si>
  <si>
    <t>-1630889211</t>
  </si>
  <si>
    <t>D00000003</t>
  </si>
  <si>
    <t>ekologická likvidace veškeré demontované elektroinstalace na spec. skládce</t>
  </si>
  <si>
    <t>tuna</t>
  </si>
  <si>
    <t>1109302307</t>
  </si>
  <si>
    <t>D00000003.1</t>
  </si>
  <si>
    <t xml:space="preserve">vypracování realizační  dílenské dokumentace</t>
  </si>
  <si>
    <t>-415140959</t>
  </si>
  <si>
    <t>741</t>
  </si>
  <si>
    <t>Elektroinstalace - silnoproud</t>
  </si>
  <si>
    <t>741810003</t>
  </si>
  <si>
    <t>Celková prohlídka elektrického rozvodu a zařízení do 1 milionu Kč</t>
  </si>
  <si>
    <t>1334584030</t>
  </si>
  <si>
    <t>743</t>
  </si>
  <si>
    <t>Elektromontáže - hrubá montáž</t>
  </si>
  <si>
    <t>743991100</t>
  </si>
  <si>
    <t>Měření zemních odporů zemniče</t>
  </si>
  <si>
    <t>-1146883035</t>
  </si>
  <si>
    <t>743992400</t>
  </si>
  <si>
    <t>Měření zemnící síť délky pásku do 1000 m</t>
  </si>
  <si>
    <t>1372630410</t>
  </si>
  <si>
    <t>Práce a dodávky M</t>
  </si>
  <si>
    <t>21-M</t>
  </si>
  <si>
    <t>Elektromontáže</t>
  </si>
  <si>
    <t>210100006</t>
  </si>
  <si>
    <t>Ukončení vodičů v rozváděči nebo na přístroji včetně zapojení průřezu žíly do 50 mm2</t>
  </si>
  <si>
    <t>64</t>
  </si>
  <si>
    <t>1070960331</t>
  </si>
  <si>
    <t>210202013</t>
  </si>
  <si>
    <t xml:space="preserve">Montáž svítidel  na stožár, výložník</t>
  </si>
  <si>
    <t>618514256</t>
  </si>
  <si>
    <t>348BOOAA1</t>
  </si>
  <si>
    <t>S1 LED svítidlo 26W/2700K/2731lm, CRI70, 100000hod., 230V</t>
  </si>
  <si>
    <t>128</t>
  </si>
  <si>
    <t>1166569597</t>
  </si>
  <si>
    <t>210204011</t>
  </si>
  <si>
    <t>Montáž stožárů osvětlení ocelových samostatně stojících délky do 12 m</t>
  </si>
  <si>
    <t>61990395</t>
  </si>
  <si>
    <t>316BOOBA1</t>
  </si>
  <si>
    <t>stožár osvětlovací, pozinkovaný- uliční, 6m</t>
  </si>
  <si>
    <t>834347121</t>
  </si>
  <si>
    <t>210204201</t>
  </si>
  <si>
    <t>Montáž elektrovýzbroje stožárů osvětlení 1 okruh</t>
  </si>
  <si>
    <t>-482416357</t>
  </si>
  <si>
    <t>345BOOBA3</t>
  </si>
  <si>
    <t>stožárová výzbroj 1poj.</t>
  </si>
  <si>
    <t>1909663024</t>
  </si>
  <si>
    <t>341NKT001</t>
  </si>
  <si>
    <t>kabel silový, pohyblivý přívod VMVV-F3x1 mm2</t>
  </si>
  <si>
    <t>-1210779872</t>
  </si>
  <si>
    <t>210220020</t>
  </si>
  <si>
    <t>Montáž uzemňovacího vedení vodičů FeZn pomocí svorek v zemi páskou do 120 mm2 ve městské zástavbě</t>
  </si>
  <si>
    <t>612373321</t>
  </si>
  <si>
    <t>354410730</t>
  </si>
  <si>
    <t>drát průměr 10 mm FeZn</t>
  </si>
  <si>
    <t>1611573731</t>
  </si>
  <si>
    <t>210812011</t>
  </si>
  <si>
    <t>Montáž kabelu Cu plného nebo laněného do 1 kV žíly 3x1,5 až 6 mm2 (např. CYKY) bez ukončení uloženého volně nebo v liště</t>
  </si>
  <si>
    <t>1944772002</t>
  </si>
  <si>
    <t>34111042</t>
  </si>
  <si>
    <t>kabel instalační jádro Cu plné izolace PVC plášť PVC 450/750V (CYKY) 3x4mm2</t>
  </si>
  <si>
    <t>1164422516</t>
  </si>
  <si>
    <t>130,434782608696*1,15 "Přepočtené koeficientem množství</t>
  </si>
  <si>
    <t>46-M</t>
  </si>
  <si>
    <t>Zemní práce při extr.mont.pracích</t>
  </si>
  <si>
    <t>460010024</t>
  </si>
  <si>
    <t>Vytyčení trasy vedení kabelového podzemního v zastavěném prostoru</t>
  </si>
  <si>
    <t>km</t>
  </si>
  <si>
    <t>1886429278</t>
  </si>
  <si>
    <t>460080012</t>
  </si>
  <si>
    <t>Základové konstrukce z monolitického betonu C 8/10 bez bednění</t>
  </si>
  <si>
    <t>18072419</t>
  </si>
  <si>
    <t>460100022</t>
  </si>
  <si>
    <t xml:space="preserve">Stožár pouzdro VO v ose    250x1500_x000d_
</t>
  </si>
  <si>
    <t>1899634266</t>
  </si>
  <si>
    <t xml:space="preserve">Stožár pouzdro VO v ose    250x1500
</t>
  </si>
  <si>
    <t>460201611</t>
  </si>
  <si>
    <t>Zarovnání kabelových rýh š do 50 cm po výkopu strojně</t>
  </si>
  <si>
    <t>1317951609</t>
  </si>
  <si>
    <t>460202064</t>
  </si>
  <si>
    <t>Hloubení kabelových nezapažených rýh strojně š 40 cm, hl 80 cm, v hornině tř 4</t>
  </si>
  <si>
    <t>-1838649814</t>
  </si>
  <si>
    <t>460202094</t>
  </si>
  <si>
    <t>Hloubení kabelových nezapažených rýh strojně š 40 cm, hl 120 cm, v hornině tř 4</t>
  </si>
  <si>
    <t>-2121360320</t>
  </si>
  <si>
    <t>460301113</t>
  </si>
  <si>
    <t>Vrty nepažené pro stožáry průměru do 55 cm, hloubky do 2 m v hornině tř III</t>
  </si>
  <si>
    <t>1924560900</t>
  </si>
  <si>
    <t>460421082</t>
  </si>
  <si>
    <t>Lože kabelů z písku nebo štěrkopísku tl 5 cm nad kabel, kryté plastovou folií, š lože do 50 cm</t>
  </si>
  <si>
    <t>-234530423</t>
  </si>
  <si>
    <t>460510064</t>
  </si>
  <si>
    <t>Kabelové prostupy z trub plastových do rýhy s obsypem, průměru do 10 cm</t>
  </si>
  <si>
    <t>896316537</t>
  </si>
  <si>
    <t>345713550.1</t>
  </si>
  <si>
    <t>trubka elektroinstalační ohebná, HDPE+LDPE KF 09110</t>
  </si>
  <si>
    <t>-949944898</t>
  </si>
  <si>
    <t>460510075</t>
  </si>
  <si>
    <t>Kabelové prostupy z trub plastových do rýhy s obetonováním, průměru do 15 cm</t>
  </si>
  <si>
    <t>CS ÚRS 202301</t>
  </si>
  <si>
    <t>1129724469</t>
  </si>
  <si>
    <t>345713550.1.1</t>
  </si>
  <si>
    <t>trubka elektroinstalační ohebná , HDPE+LDPE KF 09110</t>
  </si>
  <si>
    <t>-864805064</t>
  </si>
  <si>
    <t>460561901</t>
  </si>
  <si>
    <t>Zásyp rýh nebo jam strojně bez zhutnění v zástavbě</t>
  </si>
  <si>
    <t>749116807</t>
  </si>
  <si>
    <t>460600024.1</t>
  </si>
  <si>
    <t>Vodorovné přemístění horniny jakékoliv třídy na skládku do vzdálenosti dle možností zhotovitele se složením</t>
  </si>
  <si>
    <t>-1553927402</t>
  </si>
  <si>
    <t>540 - Vedlejší a ostatní náklady</t>
  </si>
  <si>
    <t xml:space="preserve">    VRN1 - Průzkumné, geodetické a projektové práce</t>
  </si>
  <si>
    <t>VRN9 - Ostatní náklady</t>
  </si>
  <si>
    <t>VRN1</t>
  </si>
  <si>
    <t>Průzkumné, geodetické a projektové práce</t>
  </si>
  <si>
    <t>012002000</t>
  </si>
  <si>
    <t>Geodetické práce</t>
  </si>
  <si>
    <t>kpl</t>
  </si>
  <si>
    <t>-1436475904</t>
  </si>
  <si>
    <t>013254000</t>
  </si>
  <si>
    <t>Dokumentace skutečného provedení stavby</t>
  </si>
  <si>
    <t>-1930974268</t>
  </si>
  <si>
    <t>013294000</t>
  </si>
  <si>
    <t>Ostatní dokumentace</t>
  </si>
  <si>
    <t>383260288</t>
  </si>
  <si>
    <t>"Zpracování dílenské dokumentace v potřebném rozsahu"1</t>
  </si>
  <si>
    <t>030001000</t>
  </si>
  <si>
    <t>1437278204</t>
  </si>
  <si>
    <t>045002000</t>
  </si>
  <si>
    <t>Kompletační a koordinační činnost</t>
  </si>
  <si>
    <t>soub</t>
  </si>
  <si>
    <t>-1751506650</t>
  </si>
  <si>
    <t>VRN9</t>
  </si>
  <si>
    <t>Ostatní náklady</t>
  </si>
  <si>
    <t>091002000</t>
  </si>
  <si>
    <t>Ostatní náklady související s objektem</t>
  </si>
  <si>
    <t>-769783283</t>
  </si>
  <si>
    <t>"vytýčení všech dotčených inženýrských sítí "1</t>
  </si>
  <si>
    <t>0910030091R</t>
  </si>
  <si>
    <t xml:space="preserve">Informační tabule (pro dotační program) nebo plachta o rozměru 2,1m x 2,2m </t>
  </si>
  <si>
    <t>-1947801689</t>
  </si>
  <si>
    <t>0910030092R</t>
  </si>
  <si>
    <t>Pamětní deska vyrobená z trvanlivého materiálu o rozměru 0,3m x 0,4m</t>
  </si>
  <si>
    <t>1886148211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</si>
</sst>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30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36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37</v>
      </c>
      <c r="E29" s="48"/>
      <c r="F29" s="33" t="s">
        <v>38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39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41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48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49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48</v>
      </c>
      <c r="AI60" s="43"/>
      <c r="AJ60" s="43"/>
      <c r="AK60" s="43"/>
      <c r="AL60" s="43"/>
      <c r="AM60" s="65" t="s">
        <v>49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48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49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48</v>
      </c>
      <c r="AI75" s="43"/>
      <c r="AJ75" s="43"/>
      <c r="AK75" s="43"/>
      <c r="AL75" s="43"/>
      <c r="AM75" s="65" t="s">
        <v>49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52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3568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Kaznějov komunikace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24. 11. 2023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31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5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ROUND(SUM(AG95:AG100),2)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ROUND(SUM(AS95:AS100),2)</f>
        <v>0</v>
      </c>
      <c r="AT94" s="115">
        <f>ROUND(SUM(AV94:AW94),2)</f>
        <v>0</v>
      </c>
      <c r="AU94" s="116">
        <f>ROUND(SUM(AU95:AU100),5)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ROUND(SUM(AZ95:AZ100),2)</f>
        <v>0</v>
      </c>
      <c r="BA94" s="115">
        <f>ROUND(SUM(BA95:BA100),2)</f>
        <v>0</v>
      </c>
      <c r="BB94" s="115">
        <f>ROUND(SUM(BB95:BB100),2)</f>
        <v>0</v>
      </c>
      <c r="BC94" s="115">
        <f>ROUND(SUM(BC95:BC100),2)</f>
        <v>0</v>
      </c>
      <c r="BD94" s="117">
        <f>ROUND(SUM(BD95:BD100),2)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75</v>
      </c>
      <c r="BW94" s="118" t="s">
        <v>5</v>
      </c>
      <c r="BX94" s="118" t="s">
        <v>76</v>
      </c>
      <c r="CL94" s="118" t="s">
        <v>1</v>
      </c>
    </row>
    <row r="95" s="7" customFormat="1" ht="16.5" customHeight="1">
      <c r="A95" s="120" t="s">
        <v>77</v>
      </c>
      <c r="B95" s="121"/>
      <c r="C95" s="122"/>
      <c r="D95" s="123" t="s">
        <v>78</v>
      </c>
      <c r="E95" s="123"/>
      <c r="F95" s="123"/>
      <c r="G95" s="123"/>
      <c r="H95" s="123"/>
      <c r="I95" s="124"/>
      <c r="J95" s="123" t="s">
        <v>79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'001 - SO 001 Příprava území 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80</v>
      </c>
      <c r="AR95" s="127"/>
      <c r="AS95" s="128">
        <v>0</v>
      </c>
      <c r="AT95" s="129">
        <f>ROUND(SUM(AV95:AW95),2)</f>
        <v>0</v>
      </c>
      <c r="AU95" s="130">
        <f>'001 - SO 001 Příprava území '!P119</f>
        <v>0</v>
      </c>
      <c r="AV95" s="129">
        <f>'001 - SO 001 Příprava území '!J33</f>
        <v>0</v>
      </c>
      <c r="AW95" s="129">
        <f>'001 - SO 001 Příprava území '!J34</f>
        <v>0</v>
      </c>
      <c r="AX95" s="129">
        <f>'001 - SO 001 Příprava území '!J35</f>
        <v>0</v>
      </c>
      <c r="AY95" s="129">
        <f>'001 - SO 001 Příprava území '!J36</f>
        <v>0</v>
      </c>
      <c r="AZ95" s="129">
        <f>'001 - SO 001 Příprava území '!F33</f>
        <v>0</v>
      </c>
      <c r="BA95" s="129">
        <f>'001 - SO 001 Příprava území '!F34</f>
        <v>0</v>
      </c>
      <c r="BB95" s="129">
        <f>'001 - SO 001 Příprava území '!F35</f>
        <v>0</v>
      </c>
      <c r="BC95" s="129">
        <f>'001 - SO 001 Příprava území '!F36</f>
        <v>0</v>
      </c>
      <c r="BD95" s="131">
        <f>'001 - SO 001 Příprava území '!F37</f>
        <v>0</v>
      </c>
      <c r="BE95" s="7"/>
      <c r="BT95" s="132" t="s">
        <v>81</v>
      </c>
      <c r="BV95" s="132" t="s">
        <v>75</v>
      </c>
      <c r="BW95" s="132" t="s">
        <v>82</v>
      </c>
      <c r="BX95" s="132" t="s">
        <v>5</v>
      </c>
      <c r="CL95" s="132" t="s">
        <v>83</v>
      </c>
      <c r="CM95" s="132" t="s">
        <v>84</v>
      </c>
    </row>
    <row r="96" s="7" customFormat="1" ht="37.5" customHeight="1">
      <c r="A96" s="120" t="s">
        <v>77</v>
      </c>
      <c r="B96" s="121"/>
      <c r="C96" s="122"/>
      <c r="D96" s="123" t="s">
        <v>85</v>
      </c>
      <c r="E96" s="123"/>
      <c r="F96" s="123"/>
      <c r="G96" s="123"/>
      <c r="H96" s="123"/>
      <c r="I96" s="124"/>
      <c r="J96" s="123" t="s">
        <v>86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'101 - SO 101 Komunikace a...'!J30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80</v>
      </c>
      <c r="AR96" s="127"/>
      <c r="AS96" s="128">
        <v>0</v>
      </c>
      <c r="AT96" s="129">
        <f>ROUND(SUM(AV96:AW96),2)</f>
        <v>0</v>
      </c>
      <c r="AU96" s="130">
        <f>'101 - SO 101 Komunikace a...'!P126</f>
        <v>0</v>
      </c>
      <c r="AV96" s="129">
        <f>'101 - SO 101 Komunikace a...'!J33</f>
        <v>0</v>
      </c>
      <c r="AW96" s="129">
        <f>'101 - SO 101 Komunikace a...'!J34</f>
        <v>0</v>
      </c>
      <c r="AX96" s="129">
        <f>'101 - SO 101 Komunikace a...'!J35</f>
        <v>0</v>
      </c>
      <c r="AY96" s="129">
        <f>'101 - SO 101 Komunikace a...'!J36</f>
        <v>0</v>
      </c>
      <c r="AZ96" s="129">
        <f>'101 - SO 101 Komunikace a...'!F33</f>
        <v>0</v>
      </c>
      <c r="BA96" s="129">
        <f>'101 - SO 101 Komunikace a...'!F34</f>
        <v>0</v>
      </c>
      <c r="BB96" s="129">
        <f>'101 - SO 101 Komunikace a...'!F35</f>
        <v>0</v>
      </c>
      <c r="BC96" s="129">
        <f>'101 - SO 101 Komunikace a...'!F36</f>
        <v>0</v>
      </c>
      <c r="BD96" s="131">
        <f>'101 - SO 101 Komunikace a...'!F37</f>
        <v>0</v>
      </c>
      <c r="BE96" s="7"/>
      <c r="BT96" s="132" t="s">
        <v>81</v>
      </c>
      <c r="BV96" s="132" t="s">
        <v>75</v>
      </c>
      <c r="BW96" s="132" t="s">
        <v>87</v>
      </c>
      <c r="BX96" s="132" t="s">
        <v>5</v>
      </c>
      <c r="CL96" s="132" t="s">
        <v>83</v>
      </c>
      <c r="CM96" s="132" t="s">
        <v>84</v>
      </c>
    </row>
    <row r="97" s="7" customFormat="1" ht="16.5" customHeight="1">
      <c r="A97" s="120" t="s">
        <v>77</v>
      </c>
      <c r="B97" s="121"/>
      <c r="C97" s="122"/>
      <c r="D97" s="123" t="s">
        <v>88</v>
      </c>
      <c r="E97" s="123"/>
      <c r="F97" s="123"/>
      <c r="G97" s="123"/>
      <c r="H97" s="123"/>
      <c r="I97" s="124"/>
      <c r="J97" s="123" t="s">
        <v>89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'201 - SO 201 Opěrná zeď'!J30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90</v>
      </c>
      <c r="AR97" s="127"/>
      <c r="AS97" s="128">
        <v>0</v>
      </c>
      <c r="AT97" s="129">
        <f>ROUND(SUM(AV97:AW97),2)</f>
        <v>0</v>
      </c>
      <c r="AU97" s="130">
        <f>'201 - SO 201 Opěrná zeď'!P125</f>
        <v>0</v>
      </c>
      <c r="AV97" s="129">
        <f>'201 - SO 201 Opěrná zeď'!J33</f>
        <v>0</v>
      </c>
      <c r="AW97" s="129">
        <f>'201 - SO 201 Opěrná zeď'!J34</f>
        <v>0</v>
      </c>
      <c r="AX97" s="129">
        <f>'201 - SO 201 Opěrná zeď'!J35</f>
        <v>0</v>
      </c>
      <c r="AY97" s="129">
        <f>'201 - SO 201 Opěrná zeď'!J36</f>
        <v>0</v>
      </c>
      <c r="AZ97" s="129">
        <f>'201 - SO 201 Opěrná zeď'!F33</f>
        <v>0</v>
      </c>
      <c r="BA97" s="129">
        <f>'201 - SO 201 Opěrná zeď'!F34</f>
        <v>0</v>
      </c>
      <c r="BB97" s="129">
        <f>'201 - SO 201 Opěrná zeď'!F35</f>
        <v>0</v>
      </c>
      <c r="BC97" s="129">
        <f>'201 - SO 201 Opěrná zeď'!F36</f>
        <v>0</v>
      </c>
      <c r="BD97" s="131">
        <f>'201 - SO 201 Opěrná zeď'!F37</f>
        <v>0</v>
      </c>
      <c r="BE97" s="7"/>
      <c r="BT97" s="132" t="s">
        <v>81</v>
      </c>
      <c r="BV97" s="132" t="s">
        <v>75</v>
      </c>
      <c r="BW97" s="132" t="s">
        <v>91</v>
      </c>
      <c r="BX97" s="132" t="s">
        <v>5</v>
      </c>
      <c r="CL97" s="132" t="s">
        <v>1</v>
      </c>
      <c r="CM97" s="132" t="s">
        <v>84</v>
      </c>
    </row>
    <row r="98" s="7" customFormat="1" ht="24.75" customHeight="1">
      <c r="A98" s="120" t="s">
        <v>77</v>
      </c>
      <c r="B98" s="121"/>
      <c r="C98" s="122"/>
      <c r="D98" s="123" t="s">
        <v>92</v>
      </c>
      <c r="E98" s="123"/>
      <c r="F98" s="123"/>
      <c r="G98" s="123"/>
      <c r="H98" s="123"/>
      <c r="I98" s="124"/>
      <c r="J98" s="123" t="s">
        <v>93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'301 - SO 301 Odvodnění ko...'!J30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90</v>
      </c>
      <c r="AR98" s="127"/>
      <c r="AS98" s="128">
        <v>0</v>
      </c>
      <c r="AT98" s="129">
        <f>ROUND(SUM(AV98:AW98),2)</f>
        <v>0</v>
      </c>
      <c r="AU98" s="130">
        <f>'301 - SO 301 Odvodnění ko...'!P123</f>
        <v>0</v>
      </c>
      <c r="AV98" s="129">
        <f>'301 - SO 301 Odvodnění ko...'!J33</f>
        <v>0</v>
      </c>
      <c r="AW98" s="129">
        <f>'301 - SO 301 Odvodnění ko...'!J34</f>
        <v>0</v>
      </c>
      <c r="AX98" s="129">
        <f>'301 - SO 301 Odvodnění ko...'!J35</f>
        <v>0</v>
      </c>
      <c r="AY98" s="129">
        <f>'301 - SO 301 Odvodnění ko...'!J36</f>
        <v>0</v>
      </c>
      <c r="AZ98" s="129">
        <f>'301 - SO 301 Odvodnění ko...'!F33</f>
        <v>0</v>
      </c>
      <c r="BA98" s="129">
        <f>'301 - SO 301 Odvodnění ko...'!F34</f>
        <v>0</v>
      </c>
      <c r="BB98" s="129">
        <f>'301 - SO 301 Odvodnění ko...'!F35</f>
        <v>0</v>
      </c>
      <c r="BC98" s="129">
        <f>'301 - SO 301 Odvodnění ko...'!F36</f>
        <v>0</v>
      </c>
      <c r="BD98" s="131">
        <f>'301 - SO 301 Odvodnění ko...'!F37</f>
        <v>0</v>
      </c>
      <c r="BE98" s="7"/>
      <c r="BT98" s="132" t="s">
        <v>81</v>
      </c>
      <c r="BV98" s="132" t="s">
        <v>75</v>
      </c>
      <c r="BW98" s="132" t="s">
        <v>94</v>
      </c>
      <c r="BX98" s="132" t="s">
        <v>5</v>
      </c>
      <c r="CL98" s="132" t="s">
        <v>1</v>
      </c>
      <c r="CM98" s="132" t="s">
        <v>84</v>
      </c>
    </row>
    <row r="99" s="7" customFormat="1" ht="24.75" customHeight="1">
      <c r="A99" s="120" t="s">
        <v>77</v>
      </c>
      <c r="B99" s="121"/>
      <c r="C99" s="122"/>
      <c r="D99" s="123" t="s">
        <v>95</v>
      </c>
      <c r="E99" s="123"/>
      <c r="F99" s="123"/>
      <c r="G99" s="123"/>
      <c r="H99" s="123"/>
      <c r="I99" s="124"/>
      <c r="J99" s="123" t="s">
        <v>96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'401 - SO 401 - D.1.4.1VEN...'!J30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90</v>
      </c>
      <c r="AR99" s="127"/>
      <c r="AS99" s="128">
        <v>0</v>
      </c>
      <c r="AT99" s="129">
        <f>ROUND(SUM(AV99:AW99),2)</f>
        <v>0</v>
      </c>
      <c r="AU99" s="130">
        <f>'401 - SO 401 - D.1.4.1VEN...'!P124</f>
        <v>0</v>
      </c>
      <c r="AV99" s="129">
        <f>'401 - SO 401 - D.1.4.1VEN...'!J33</f>
        <v>0</v>
      </c>
      <c r="AW99" s="129">
        <f>'401 - SO 401 - D.1.4.1VEN...'!J34</f>
        <v>0</v>
      </c>
      <c r="AX99" s="129">
        <f>'401 - SO 401 - D.1.4.1VEN...'!J35</f>
        <v>0</v>
      </c>
      <c r="AY99" s="129">
        <f>'401 - SO 401 - D.1.4.1VEN...'!J36</f>
        <v>0</v>
      </c>
      <c r="AZ99" s="129">
        <f>'401 - SO 401 - D.1.4.1VEN...'!F33</f>
        <v>0</v>
      </c>
      <c r="BA99" s="129">
        <f>'401 - SO 401 - D.1.4.1VEN...'!F34</f>
        <v>0</v>
      </c>
      <c r="BB99" s="129">
        <f>'401 - SO 401 - D.1.4.1VEN...'!F35</f>
        <v>0</v>
      </c>
      <c r="BC99" s="129">
        <f>'401 - SO 401 - D.1.4.1VEN...'!F36</f>
        <v>0</v>
      </c>
      <c r="BD99" s="131">
        <f>'401 - SO 401 - D.1.4.1VEN...'!F37</f>
        <v>0</v>
      </c>
      <c r="BE99" s="7"/>
      <c r="BT99" s="132" t="s">
        <v>81</v>
      </c>
      <c r="BV99" s="132" t="s">
        <v>75</v>
      </c>
      <c r="BW99" s="132" t="s">
        <v>97</v>
      </c>
      <c r="BX99" s="132" t="s">
        <v>5</v>
      </c>
      <c r="CL99" s="132" t="s">
        <v>1</v>
      </c>
      <c r="CM99" s="132" t="s">
        <v>84</v>
      </c>
    </row>
    <row r="100" s="7" customFormat="1" ht="16.5" customHeight="1">
      <c r="A100" s="120" t="s">
        <v>77</v>
      </c>
      <c r="B100" s="121"/>
      <c r="C100" s="122"/>
      <c r="D100" s="123" t="s">
        <v>98</v>
      </c>
      <c r="E100" s="123"/>
      <c r="F100" s="123"/>
      <c r="G100" s="123"/>
      <c r="H100" s="123"/>
      <c r="I100" s="124"/>
      <c r="J100" s="123" t="s">
        <v>99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'540 - Vedlejší a ostatní ...'!J30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100</v>
      </c>
      <c r="AR100" s="127"/>
      <c r="AS100" s="133">
        <v>0</v>
      </c>
      <c r="AT100" s="134">
        <f>ROUND(SUM(AV100:AW100),2)</f>
        <v>0</v>
      </c>
      <c r="AU100" s="135">
        <f>'540 - Vedlejší a ostatní ...'!P121</f>
        <v>0</v>
      </c>
      <c r="AV100" s="134">
        <f>'540 - Vedlejší a ostatní ...'!J33</f>
        <v>0</v>
      </c>
      <c r="AW100" s="134">
        <f>'540 - Vedlejší a ostatní ...'!J34</f>
        <v>0</v>
      </c>
      <c r="AX100" s="134">
        <f>'540 - Vedlejší a ostatní ...'!J35</f>
        <v>0</v>
      </c>
      <c r="AY100" s="134">
        <f>'540 - Vedlejší a ostatní ...'!J36</f>
        <v>0</v>
      </c>
      <c r="AZ100" s="134">
        <f>'540 - Vedlejší a ostatní ...'!F33</f>
        <v>0</v>
      </c>
      <c r="BA100" s="134">
        <f>'540 - Vedlejší a ostatní ...'!F34</f>
        <v>0</v>
      </c>
      <c r="BB100" s="134">
        <f>'540 - Vedlejší a ostatní ...'!F35</f>
        <v>0</v>
      </c>
      <c r="BC100" s="134">
        <f>'540 - Vedlejší a ostatní ...'!F36</f>
        <v>0</v>
      </c>
      <c r="BD100" s="136">
        <f>'540 - Vedlejší a ostatní ...'!F37</f>
        <v>0</v>
      </c>
      <c r="BE100" s="7"/>
      <c r="BT100" s="132" t="s">
        <v>81</v>
      </c>
      <c r="BV100" s="132" t="s">
        <v>75</v>
      </c>
      <c r="BW100" s="132" t="s">
        <v>101</v>
      </c>
      <c r="BX100" s="132" t="s">
        <v>5</v>
      </c>
      <c r="CL100" s="132" t="s">
        <v>1</v>
      </c>
      <c r="CM100" s="132" t="s">
        <v>81</v>
      </c>
    </row>
    <row r="101" s="2" customFormat="1" ht="30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5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  <c r="AN102" s="68"/>
      <c r="AO102" s="68"/>
      <c r="AP102" s="68"/>
      <c r="AQ102" s="68"/>
      <c r="AR102" s="45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</sheetData>
  <sheetProtection sheet="1" formatColumns="0" formatRows="0" objects="1" scenarios="1" spinCount="100000" saltValue="9iQ2UGVfy+xn8w7cXfRjUvjAxD8S4mpsHidRPDMHOUcESVhLO/rPZnJxbYsoKjQoyJjhlnJFqegsuI1YDBt/QA==" hashValue="IxOGO6RAWh9Q+QCQ0oFMP80IlH4oG07sKQ82e3Di+yZSgc8EdLP5eB9fk4e+dSyXItk3ZWHZ8EuMlyCQoCW0sg==" algorithmName="SHA-512" password="CC35"/>
  <mergeCells count="62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01 - SO 001 Příprava území '!C2" display="/"/>
    <hyperlink ref="A96" location="'101 - SO 101 Komunikace a...'!C2" display="/"/>
    <hyperlink ref="A97" location="'201 - SO 201 Opěrná zeď'!C2" display="/"/>
    <hyperlink ref="A98" location="'301 - SO 301 Odvodnění ko...'!C2" display="/"/>
    <hyperlink ref="A99" location="'401 - SO 401 - D.1.4.1VEN...'!C2" display="/"/>
    <hyperlink ref="A100" location="'540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102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Kaznějov komunikace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83</v>
      </c>
      <c r="G11" s="39"/>
      <c r="H11" s="39"/>
      <c r="I11" s="141" t="s">
        <v>19</v>
      </c>
      <c r="J11" s="144" t="s">
        <v>105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106</v>
      </c>
      <c r="G12" s="39"/>
      <c r="H12" s="39"/>
      <c r="I12" s="141" t="s">
        <v>22</v>
      </c>
      <c r="J12" s="145" t="str">
        <f>'Rekapitulace stavby'!AN8</f>
        <v>24. 11. 2023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21.84" customHeight="1">
      <c r="A13" s="39"/>
      <c r="B13" s="45"/>
      <c r="C13" s="39"/>
      <c r="D13" s="39"/>
      <c r="E13" s="39"/>
      <c r="F13" s="39"/>
      <c r="G13" s="39"/>
      <c r="H13" s="39"/>
      <c r="I13" s="146" t="s">
        <v>107</v>
      </c>
      <c r="J13" s="147" t="s">
        <v>108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109</v>
      </c>
      <c r="F15" s="39"/>
      <c r="G15" s="39"/>
      <c r="H15" s="39"/>
      <c r="I15" s="141" t="s">
        <v>26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">
        <v>110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111</v>
      </c>
      <c r="F21" s="39"/>
      <c r="G21" s="39"/>
      <c r="H21" s="39"/>
      <c r="I21" s="141" t="s">
        <v>26</v>
      </c>
      <c r="J21" s="144" t="s">
        <v>112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">
        <v>110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111</v>
      </c>
      <c r="F24" s="39"/>
      <c r="G24" s="39"/>
      <c r="H24" s="39"/>
      <c r="I24" s="141" t="s">
        <v>26</v>
      </c>
      <c r="J24" s="144" t="s">
        <v>112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33</v>
      </c>
      <c r="E30" s="39"/>
      <c r="F30" s="39"/>
      <c r="G30" s="39"/>
      <c r="H30" s="39"/>
      <c r="I30" s="39"/>
      <c r="J30" s="154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35</v>
      </c>
      <c r="G32" s="39"/>
      <c r="H32" s="39"/>
      <c r="I32" s="155" t="s">
        <v>34</v>
      </c>
      <c r="J32" s="155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37</v>
      </c>
      <c r="E33" s="141" t="s">
        <v>38</v>
      </c>
      <c r="F33" s="157">
        <f>ROUND((SUM(BE119:BE186)),  2)</f>
        <v>0</v>
      </c>
      <c r="G33" s="39"/>
      <c r="H33" s="39"/>
      <c r="I33" s="158">
        <v>0.20999999999999999</v>
      </c>
      <c r="J33" s="157">
        <f>ROUND(((SUM(BE119:BE186))*I33),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7">
        <f>ROUND((SUM(BF119:BF186)),  2)</f>
        <v>0</v>
      </c>
      <c r="G34" s="39"/>
      <c r="H34" s="39"/>
      <c r="I34" s="158">
        <v>0.14999999999999999</v>
      </c>
      <c r="J34" s="157">
        <f>ROUND(((SUM(BF119:BF186))*I34),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7">
        <f>ROUND((SUM(BG119:BG186)),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7">
        <f>ROUND((SUM(BH119:BH186)),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7">
        <f>ROUND((SUM(BI119:BI186)),  2)</f>
        <v>0</v>
      </c>
      <c r="G37" s="39"/>
      <c r="H37" s="39"/>
      <c r="I37" s="158">
        <v>0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43</v>
      </c>
      <c r="E39" s="161"/>
      <c r="F39" s="161"/>
      <c r="G39" s="162" t="s">
        <v>44</v>
      </c>
      <c r="H39" s="163" t="s">
        <v>45</v>
      </c>
      <c r="I39" s="161"/>
      <c r="J39" s="164">
        <f>SUM(J30:J37)</f>
        <v>0</v>
      </c>
      <c r="K39" s="165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2" customFormat="1" ht="14.4" customHeight="1">
      <c r="B49" s="64"/>
      <c r="D49" s="166" t="s">
        <v>46</v>
      </c>
      <c r="E49" s="167"/>
      <c r="F49" s="167"/>
      <c r="G49" s="166" t="s">
        <v>47</v>
      </c>
      <c r="H49" s="167"/>
      <c r="I49" s="167"/>
      <c r="J49" s="167"/>
      <c r="K49" s="167"/>
      <c r="L49" s="64"/>
    </row>
    <row r="50">
      <c r="B50" s="21"/>
      <c r="L50" s="21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 s="2" customFormat="1">
      <c r="A60" s="39"/>
      <c r="B60" s="45"/>
      <c r="C60" s="39"/>
      <c r="D60" s="168" t="s">
        <v>48</v>
      </c>
      <c r="E60" s="169"/>
      <c r="F60" s="170" t="s">
        <v>49</v>
      </c>
      <c r="G60" s="168" t="s">
        <v>48</v>
      </c>
      <c r="H60" s="169"/>
      <c r="I60" s="169"/>
      <c r="J60" s="171" t="s">
        <v>49</v>
      </c>
      <c r="K60" s="169"/>
      <c r="L60" s="64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>
      <c r="B61" s="21"/>
      <c r="L61" s="21"/>
    </row>
    <row r="62">
      <c r="B62" s="21"/>
      <c r="L62" s="21"/>
    </row>
    <row r="63">
      <c r="B63" s="21"/>
      <c r="L63" s="21"/>
    </row>
    <row r="64" s="2" customFormat="1">
      <c r="A64" s="39"/>
      <c r="B64" s="45"/>
      <c r="C64" s="39"/>
      <c r="D64" s="166" t="s">
        <v>50</v>
      </c>
      <c r="E64" s="172"/>
      <c r="F64" s="172"/>
      <c r="G64" s="166" t="s">
        <v>51</v>
      </c>
      <c r="H64" s="172"/>
      <c r="I64" s="172"/>
      <c r="J64" s="172"/>
      <c r="K64" s="172"/>
      <c r="L64" s="64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>
      <c r="B65" s="21"/>
      <c r="L65" s="2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 s="2" customFormat="1">
      <c r="A75" s="39"/>
      <c r="B75" s="45"/>
      <c r="C75" s="39"/>
      <c r="D75" s="168" t="s">
        <v>48</v>
      </c>
      <c r="E75" s="169"/>
      <c r="F75" s="170" t="s">
        <v>49</v>
      </c>
      <c r="G75" s="168" t="s">
        <v>48</v>
      </c>
      <c r="H75" s="169"/>
      <c r="I75" s="169"/>
      <c r="J75" s="171" t="s">
        <v>49</v>
      </c>
      <c r="K75" s="169"/>
      <c r="L75" s="64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4.4" customHeight="1">
      <c r="A76" s="39"/>
      <c r="B76" s="173"/>
      <c r="C76" s="174"/>
      <c r="D76" s="174"/>
      <c r="E76" s="174"/>
      <c r="F76" s="174"/>
      <c r="G76" s="174"/>
      <c r="H76" s="174"/>
      <c r="I76" s="174"/>
      <c r="J76" s="174"/>
      <c r="K76" s="174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175"/>
      <c r="C80" s="176"/>
      <c r="D80" s="176"/>
      <c r="E80" s="176"/>
      <c r="F80" s="176"/>
      <c r="G80" s="176"/>
      <c r="H80" s="176"/>
      <c r="I80" s="176"/>
      <c r="J80" s="176"/>
      <c r="K80" s="176"/>
      <c r="L80" s="64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113</v>
      </c>
      <c r="D81" s="41"/>
      <c r="E81" s="41"/>
      <c r="F81" s="41"/>
      <c r="G81" s="41"/>
      <c r="H81" s="41"/>
      <c r="I81" s="41"/>
      <c r="J81" s="41"/>
      <c r="K81" s="41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7" t="str">
        <f>E7</f>
        <v>Kaznějov komunikace</v>
      </c>
      <c r="F84" s="33"/>
      <c r="G84" s="33"/>
      <c r="H84" s="33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103</v>
      </c>
      <c r="D85" s="41"/>
      <c r="E85" s="41"/>
      <c r="F85" s="41"/>
      <c r="G85" s="41"/>
      <c r="H85" s="41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7" t="str">
        <f>E9</f>
        <v xml:space="preserve">001 - SO 001 Příprava území </v>
      </c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20</v>
      </c>
      <c r="D88" s="41"/>
      <c r="E88" s="41"/>
      <c r="F88" s="28" t="str">
        <f>F12</f>
        <v>pozemek 116/1,116/2 a 116/3 v k.ú. Kaznějov</v>
      </c>
      <c r="G88" s="41"/>
      <c r="H88" s="41"/>
      <c r="I88" s="33" t="s">
        <v>22</v>
      </c>
      <c r="J88" s="80" t="str">
        <f>IF(J12="","",J12)</f>
        <v>24. 11. 2023</v>
      </c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24</v>
      </c>
      <c r="D90" s="41"/>
      <c r="E90" s="41"/>
      <c r="F90" s="28" t="str">
        <f>E15</f>
        <v>Město Kaznějov</v>
      </c>
      <c r="G90" s="41"/>
      <c r="H90" s="41"/>
      <c r="I90" s="33" t="s">
        <v>29</v>
      </c>
      <c r="J90" s="37" t="str">
        <f>E21</f>
        <v>Pavel Bastl</v>
      </c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27</v>
      </c>
      <c r="D91" s="41"/>
      <c r="E91" s="41"/>
      <c r="F91" s="28" t="str">
        <f>IF(E18="","",E18)</f>
        <v>Vyplň údaj</v>
      </c>
      <c r="G91" s="41"/>
      <c r="H91" s="41"/>
      <c r="I91" s="33" t="s">
        <v>31</v>
      </c>
      <c r="J91" s="37" t="str">
        <f>E24</f>
        <v>Pavel Bastl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9.28" customHeight="1">
      <c r="A93" s="39"/>
      <c r="B93" s="40"/>
      <c r="C93" s="178" t="s">
        <v>114</v>
      </c>
      <c r="D93" s="179"/>
      <c r="E93" s="179"/>
      <c r="F93" s="179"/>
      <c r="G93" s="179"/>
      <c r="H93" s="179"/>
      <c r="I93" s="179"/>
      <c r="J93" s="180" t="s">
        <v>115</v>
      </c>
      <c r="K93" s="179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22.8" customHeight="1">
      <c r="A95" s="39"/>
      <c r="B95" s="40"/>
      <c r="C95" s="181" t="s">
        <v>116</v>
      </c>
      <c r="D95" s="41"/>
      <c r="E95" s="41"/>
      <c r="F95" s="41"/>
      <c r="G95" s="41"/>
      <c r="H95" s="41"/>
      <c r="I95" s="41"/>
      <c r="J95" s="111">
        <f>J119</f>
        <v>0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U95" s="18" t="s">
        <v>117</v>
      </c>
    </row>
    <row r="96" s="9" customFormat="1" ht="24.96" customHeight="1">
      <c r="A96" s="9"/>
      <c r="B96" s="182"/>
      <c r="C96" s="183"/>
      <c r="D96" s="184" t="s">
        <v>118</v>
      </c>
      <c r="E96" s="185"/>
      <c r="F96" s="185"/>
      <c r="G96" s="185"/>
      <c r="H96" s="185"/>
      <c r="I96" s="185"/>
      <c r="J96" s="186">
        <f>J120</f>
        <v>0</v>
      </c>
      <c r="K96" s="183"/>
      <c r="L96" s="187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10" customFormat="1" ht="19.92" customHeight="1">
      <c r="A97" s="10"/>
      <c r="B97" s="188"/>
      <c r="C97" s="189"/>
      <c r="D97" s="190" t="s">
        <v>119</v>
      </c>
      <c r="E97" s="191"/>
      <c r="F97" s="191"/>
      <c r="G97" s="191"/>
      <c r="H97" s="191"/>
      <c r="I97" s="191"/>
      <c r="J97" s="192">
        <f>J121</f>
        <v>0</v>
      </c>
      <c r="K97" s="189"/>
      <c r="L97" s="19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88"/>
      <c r="C98" s="189"/>
      <c r="D98" s="190" t="s">
        <v>120</v>
      </c>
      <c r="E98" s="191"/>
      <c r="F98" s="191"/>
      <c r="G98" s="191"/>
      <c r="H98" s="191"/>
      <c r="I98" s="191"/>
      <c r="J98" s="192">
        <f>J162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121</v>
      </c>
      <c r="E99" s="191"/>
      <c r="F99" s="191"/>
      <c r="G99" s="191"/>
      <c r="H99" s="191"/>
      <c r="I99" s="191"/>
      <c r="J99" s="192">
        <f>J171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122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7" t="str">
        <f>E7</f>
        <v>Kaznějov komunikace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103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 xml:space="preserve">001 - SO 001 Příprava území 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pozemek 116/1,116/2 a 116/3 v k.ú. Kaznějov</v>
      </c>
      <c r="G113" s="41"/>
      <c r="H113" s="41"/>
      <c r="I113" s="33" t="s">
        <v>22</v>
      </c>
      <c r="J113" s="80" t="str">
        <f>IF(J12="","",J12)</f>
        <v>24. 11. 2023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>Město Kaznějov</v>
      </c>
      <c r="G115" s="41"/>
      <c r="H115" s="41"/>
      <c r="I115" s="33" t="s">
        <v>29</v>
      </c>
      <c r="J115" s="37" t="str">
        <f>E21</f>
        <v>Pavel Bastl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27</v>
      </c>
      <c r="D116" s="41"/>
      <c r="E116" s="41"/>
      <c r="F116" s="28" t="str">
        <f>IF(E18="","",E18)</f>
        <v>Vyplň údaj</v>
      </c>
      <c r="G116" s="41"/>
      <c r="H116" s="41"/>
      <c r="I116" s="33" t="s">
        <v>31</v>
      </c>
      <c r="J116" s="37" t="str">
        <f>E24</f>
        <v>Pavel Bastl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4"/>
      <c r="B118" s="195"/>
      <c r="C118" s="196" t="s">
        <v>123</v>
      </c>
      <c r="D118" s="197" t="s">
        <v>58</v>
      </c>
      <c r="E118" s="197" t="s">
        <v>54</v>
      </c>
      <c r="F118" s="197" t="s">
        <v>55</v>
      </c>
      <c r="G118" s="197" t="s">
        <v>124</v>
      </c>
      <c r="H118" s="197" t="s">
        <v>125</v>
      </c>
      <c r="I118" s="197" t="s">
        <v>126</v>
      </c>
      <c r="J118" s="197" t="s">
        <v>115</v>
      </c>
      <c r="K118" s="198" t="s">
        <v>127</v>
      </c>
      <c r="L118" s="199"/>
      <c r="M118" s="101" t="s">
        <v>1</v>
      </c>
      <c r="N118" s="102" t="s">
        <v>37</v>
      </c>
      <c r="O118" s="102" t="s">
        <v>128</v>
      </c>
      <c r="P118" s="102" t="s">
        <v>129</v>
      </c>
      <c r="Q118" s="102" t="s">
        <v>130</v>
      </c>
      <c r="R118" s="102" t="s">
        <v>131</v>
      </c>
      <c r="S118" s="102" t="s">
        <v>132</v>
      </c>
      <c r="T118" s="103" t="s">
        <v>133</v>
      </c>
      <c r="U118" s="194"/>
      <c r="V118" s="194"/>
      <c r="W118" s="194"/>
      <c r="X118" s="194"/>
      <c r="Y118" s="194"/>
      <c r="Z118" s="194"/>
      <c r="AA118" s="194"/>
      <c r="AB118" s="194"/>
      <c r="AC118" s="194"/>
      <c r="AD118" s="194"/>
      <c r="AE118" s="194"/>
    </row>
    <row r="119" s="2" customFormat="1" ht="22.8" customHeight="1">
      <c r="A119" s="39"/>
      <c r="B119" s="40"/>
      <c r="C119" s="108" t="s">
        <v>134</v>
      </c>
      <c r="D119" s="41"/>
      <c r="E119" s="41"/>
      <c r="F119" s="41"/>
      <c r="G119" s="41"/>
      <c r="H119" s="41"/>
      <c r="I119" s="41"/>
      <c r="J119" s="200">
        <f>BK119</f>
        <v>0</v>
      </c>
      <c r="K119" s="41"/>
      <c r="L119" s="45"/>
      <c r="M119" s="104"/>
      <c r="N119" s="201"/>
      <c r="O119" s="105"/>
      <c r="P119" s="202">
        <f>P120</f>
        <v>0</v>
      </c>
      <c r="Q119" s="105"/>
      <c r="R119" s="202">
        <f>R120</f>
        <v>0.010400000000000001</v>
      </c>
      <c r="S119" s="105"/>
      <c r="T119" s="203">
        <f>T120</f>
        <v>662.16380000000004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72</v>
      </c>
      <c r="AU119" s="18" t="s">
        <v>117</v>
      </c>
      <c r="BK119" s="204">
        <f>BK120</f>
        <v>0</v>
      </c>
    </row>
    <row r="120" s="12" customFormat="1" ht="25.92" customHeight="1">
      <c r="A120" s="12"/>
      <c r="B120" s="205"/>
      <c r="C120" s="206"/>
      <c r="D120" s="207" t="s">
        <v>72</v>
      </c>
      <c r="E120" s="208" t="s">
        <v>135</v>
      </c>
      <c r="F120" s="208" t="s">
        <v>136</v>
      </c>
      <c r="G120" s="206"/>
      <c r="H120" s="206"/>
      <c r="I120" s="209"/>
      <c r="J120" s="210">
        <f>BK120</f>
        <v>0</v>
      </c>
      <c r="K120" s="206"/>
      <c r="L120" s="211"/>
      <c r="M120" s="212"/>
      <c r="N120" s="213"/>
      <c r="O120" s="213"/>
      <c r="P120" s="214">
        <f>P121+P162+P171</f>
        <v>0</v>
      </c>
      <c r="Q120" s="213"/>
      <c r="R120" s="214">
        <f>R121+R162+R171</f>
        <v>0.010400000000000001</v>
      </c>
      <c r="S120" s="213"/>
      <c r="T120" s="215">
        <f>T121+T162+T171</f>
        <v>662.16380000000004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6" t="s">
        <v>81</v>
      </c>
      <c r="AT120" s="217" t="s">
        <v>72</v>
      </c>
      <c r="AU120" s="217" t="s">
        <v>73</v>
      </c>
      <c r="AY120" s="216" t="s">
        <v>137</v>
      </c>
      <c r="BK120" s="218">
        <f>BK121+BK162+BK171</f>
        <v>0</v>
      </c>
    </row>
    <row r="121" s="12" customFormat="1" ht="22.8" customHeight="1">
      <c r="A121" s="12"/>
      <c r="B121" s="205"/>
      <c r="C121" s="206"/>
      <c r="D121" s="207" t="s">
        <v>72</v>
      </c>
      <c r="E121" s="219" t="s">
        <v>81</v>
      </c>
      <c r="F121" s="219" t="s">
        <v>138</v>
      </c>
      <c r="G121" s="206"/>
      <c r="H121" s="206"/>
      <c r="I121" s="209"/>
      <c r="J121" s="220">
        <f>BK121</f>
        <v>0</v>
      </c>
      <c r="K121" s="206"/>
      <c r="L121" s="211"/>
      <c r="M121" s="212"/>
      <c r="N121" s="213"/>
      <c r="O121" s="213"/>
      <c r="P121" s="214">
        <f>SUM(P122:P161)</f>
        <v>0</v>
      </c>
      <c r="Q121" s="213"/>
      <c r="R121" s="214">
        <f>SUM(R122:R161)</f>
        <v>0.010400000000000001</v>
      </c>
      <c r="S121" s="213"/>
      <c r="T121" s="215">
        <f>SUM(T122:T161)</f>
        <v>662.125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6" t="s">
        <v>81</v>
      </c>
      <c r="AT121" s="217" t="s">
        <v>72</v>
      </c>
      <c r="AU121" s="217" t="s">
        <v>81</v>
      </c>
      <c r="AY121" s="216" t="s">
        <v>137</v>
      </c>
      <c r="BK121" s="218">
        <f>SUM(BK122:BK161)</f>
        <v>0</v>
      </c>
    </row>
    <row r="122" s="2" customFormat="1" ht="24.15" customHeight="1">
      <c r="A122" s="39"/>
      <c r="B122" s="40"/>
      <c r="C122" s="221" t="s">
        <v>81</v>
      </c>
      <c r="D122" s="221" t="s">
        <v>139</v>
      </c>
      <c r="E122" s="222" t="s">
        <v>140</v>
      </c>
      <c r="F122" s="223" t="s">
        <v>141</v>
      </c>
      <c r="G122" s="224" t="s">
        <v>142</v>
      </c>
      <c r="H122" s="225">
        <v>15</v>
      </c>
      <c r="I122" s="226"/>
      <c r="J122" s="227">
        <f>ROUND(I122*H122,2)</f>
        <v>0</v>
      </c>
      <c r="K122" s="223" t="s">
        <v>143</v>
      </c>
      <c r="L122" s="45"/>
      <c r="M122" s="228" t="s">
        <v>1</v>
      </c>
      <c r="N122" s="229" t="s">
        <v>38</v>
      </c>
      <c r="O122" s="92"/>
      <c r="P122" s="230">
        <f>O122*H122</f>
        <v>0</v>
      </c>
      <c r="Q122" s="230">
        <v>0</v>
      </c>
      <c r="R122" s="230">
        <f>Q122*H122</f>
        <v>0</v>
      </c>
      <c r="S122" s="230">
        <v>0.29499999999999998</v>
      </c>
      <c r="T122" s="231">
        <f>S122*H122</f>
        <v>4.4249999999999998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144</v>
      </c>
      <c r="AT122" s="232" t="s">
        <v>139</v>
      </c>
      <c r="AU122" s="232" t="s">
        <v>84</v>
      </c>
      <c r="AY122" s="18" t="s">
        <v>137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8" t="s">
        <v>81</v>
      </c>
      <c r="BK122" s="233">
        <f>ROUND(I122*H122,2)</f>
        <v>0</v>
      </c>
      <c r="BL122" s="18" t="s">
        <v>144</v>
      </c>
      <c r="BM122" s="232" t="s">
        <v>145</v>
      </c>
    </row>
    <row r="123" s="2" customFormat="1">
      <c r="A123" s="39"/>
      <c r="B123" s="40"/>
      <c r="C123" s="41"/>
      <c r="D123" s="234" t="s">
        <v>146</v>
      </c>
      <c r="E123" s="41"/>
      <c r="F123" s="235" t="s">
        <v>147</v>
      </c>
      <c r="G123" s="41"/>
      <c r="H123" s="41"/>
      <c r="I123" s="236"/>
      <c r="J123" s="41"/>
      <c r="K123" s="41"/>
      <c r="L123" s="45"/>
      <c r="M123" s="237"/>
      <c r="N123" s="238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146</v>
      </c>
      <c r="AU123" s="18" t="s">
        <v>84</v>
      </c>
    </row>
    <row r="124" s="13" customFormat="1">
      <c r="A124" s="13"/>
      <c r="B124" s="239"/>
      <c r="C124" s="240"/>
      <c r="D124" s="234" t="s">
        <v>148</v>
      </c>
      <c r="E124" s="241" t="s">
        <v>1</v>
      </c>
      <c r="F124" s="242" t="s">
        <v>8</v>
      </c>
      <c r="G124" s="240"/>
      <c r="H124" s="243">
        <v>15</v>
      </c>
      <c r="I124" s="244"/>
      <c r="J124" s="240"/>
      <c r="K124" s="240"/>
      <c r="L124" s="245"/>
      <c r="M124" s="246"/>
      <c r="N124" s="247"/>
      <c r="O124" s="247"/>
      <c r="P124" s="247"/>
      <c r="Q124" s="247"/>
      <c r="R124" s="247"/>
      <c r="S124" s="247"/>
      <c r="T124" s="24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9" t="s">
        <v>148</v>
      </c>
      <c r="AU124" s="249" t="s">
        <v>84</v>
      </c>
      <c r="AV124" s="13" t="s">
        <v>84</v>
      </c>
      <c r="AW124" s="13" t="s">
        <v>30</v>
      </c>
      <c r="AX124" s="13" t="s">
        <v>81</v>
      </c>
      <c r="AY124" s="249" t="s">
        <v>137</v>
      </c>
    </row>
    <row r="125" s="14" customFormat="1">
      <c r="A125" s="14"/>
      <c r="B125" s="250"/>
      <c r="C125" s="251"/>
      <c r="D125" s="234" t="s">
        <v>148</v>
      </c>
      <c r="E125" s="252" t="s">
        <v>1</v>
      </c>
      <c r="F125" s="253" t="s">
        <v>149</v>
      </c>
      <c r="G125" s="251"/>
      <c r="H125" s="252" t="s">
        <v>1</v>
      </c>
      <c r="I125" s="254"/>
      <c r="J125" s="251"/>
      <c r="K125" s="251"/>
      <c r="L125" s="255"/>
      <c r="M125" s="256"/>
      <c r="N125" s="257"/>
      <c r="O125" s="257"/>
      <c r="P125" s="257"/>
      <c r="Q125" s="257"/>
      <c r="R125" s="257"/>
      <c r="S125" s="257"/>
      <c r="T125" s="258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9" t="s">
        <v>148</v>
      </c>
      <c r="AU125" s="259" t="s">
        <v>84</v>
      </c>
      <c r="AV125" s="14" t="s">
        <v>81</v>
      </c>
      <c r="AW125" s="14" t="s">
        <v>30</v>
      </c>
      <c r="AX125" s="14" t="s">
        <v>73</v>
      </c>
      <c r="AY125" s="259" t="s">
        <v>137</v>
      </c>
    </row>
    <row r="126" s="2" customFormat="1" ht="24.15" customHeight="1">
      <c r="A126" s="39"/>
      <c r="B126" s="40"/>
      <c r="C126" s="221" t="s">
        <v>84</v>
      </c>
      <c r="D126" s="221" t="s">
        <v>139</v>
      </c>
      <c r="E126" s="222" t="s">
        <v>150</v>
      </c>
      <c r="F126" s="223" t="s">
        <v>151</v>
      </c>
      <c r="G126" s="224" t="s">
        <v>142</v>
      </c>
      <c r="H126" s="225">
        <v>755</v>
      </c>
      <c r="I126" s="226"/>
      <c r="J126" s="227">
        <f>ROUND(I126*H126,2)</f>
        <v>0</v>
      </c>
      <c r="K126" s="223" t="s">
        <v>143</v>
      </c>
      <c r="L126" s="45"/>
      <c r="M126" s="228" t="s">
        <v>1</v>
      </c>
      <c r="N126" s="229" t="s">
        <v>38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0.29999999999999999</v>
      </c>
      <c r="T126" s="231">
        <f>S126*H126</f>
        <v>226.5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144</v>
      </c>
      <c r="AT126" s="232" t="s">
        <v>139</v>
      </c>
      <c r="AU126" s="232" t="s">
        <v>84</v>
      </c>
      <c r="AY126" s="18" t="s">
        <v>137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81</v>
      </c>
      <c r="BK126" s="233">
        <f>ROUND(I126*H126,2)</f>
        <v>0</v>
      </c>
      <c r="BL126" s="18" t="s">
        <v>144</v>
      </c>
      <c r="BM126" s="232" t="s">
        <v>152</v>
      </c>
    </row>
    <row r="127" s="2" customFormat="1">
      <c r="A127" s="39"/>
      <c r="B127" s="40"/>
      <c r="C127" s="41"/>
      <c r="D127" s="234" t="s">
        <v>146</v>
      </c>
      <c r="E127" s="41"/>
      <c r="F127" s="235" t="s">
        <v>153</v>
      </c>
      <c r="G127" s="41"/>
      <c r="H127" s="41"/>
      <c r="I127" s="236"/>
      <c r="J127" s="41"/>
      <c r="K127" s="41"/>
      <c r="L127" s="45"/>
      <c r="M127" s="237"/>
      <c r="N127" s="238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146</v>
      </c>
      <c r="AU127" s="18" t="s">
        <v>84</v>
      </c>
    </row>
    <row r="128" s="13" customFormat="1">
      <c r="A128" s="13"/>
      <c r="B128" s="239"/>
      <c r="C128" s="240"/>
      <c r="D128" s="234" t="s">
        <v>148</v>
      </c>
      <c r="E128" s="241" t="s">
        <v>1</v>
      </c>
      <c r="F128" s="242" t="s">
        <v>154</v>
      </c>
      <c r="G128" s="240"/>
      <c r="H128" s="243">
        <v>755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148</v>
      </c>
      <c r="AU128" s="249" t="s">
        <v>84</v>
      </c>
      <c r="AV128" s="13" t="s">
        <v>84</v>
      </c>
      <c r="AW128" s="13" t="s">
        <v>30</v>
      </c>
      <c r="AX128" s="13" t="s">
        <v>81</v>
      </c>
      <c r="AY128" s="249" t="s">
        <v>137</v>
      </c>
    </row>
    <row r="129" s="14" customFormat="1">
      <c r="A129" s="14"/>
      <c r="B129" s="250"/>
      <c r="C129" s="251"/>
      <c r="D129" s="234" t="s">
        <v>148</v>
      </c>
      <c r="E129" s="252" t="s">
        <v>1</v>
      </c>
      <c r="F129" s="253" t="s">
        <v>149</v>
      </c>
      <c r="G129" s="251"/>
      <c r="H129" s="252" t="s">
        <v>1</v>
      </c>
      <c r="I129" s="254"/>
      <c r="J129" s="251"/>
      <c r="K129" s="251"/>
      <c r="L129" s="255"/>
      <c r="M129" s="256"/>
      <c r="N129" s="257"/>
      <c r="O129" s="257"/>
      <c r="P129" s="257"/>
      <c r="Q129" s="257"/>
      <c r="R129" s="257"/>
      <c r="S129" s="257"/>
      <c r="T129" s="25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9" t="s">
        <v>148</v>
      </c>
      <c r="AU129" s="259" t="s">
        <v>84</v>
      </c>
      <c r="AV129" s="14" t="s">
        <v>81</v>
      </c>
      <c r="AW129" s="14" t="s">
        <v>30</v>
      </c>
      <c r="AX129" s="14" t="s">
        <v>73</v>
      </c>
      <c r="AY129" s="259" t="s">
        <v>137</v>
      </c>
    </row>
    <row r="130" s="2" customFormat="1" ht="24.15" customHeight="1">
      <c r="A130" s="39"/>
      <c r="B130" s="40"/>
      <c r="C130" s="221" t="s">
        <v>155</v>
      </c>
      <c r="D130" s="221" t="s">
        <v>139</v>
      </c>
      <c r="E130" s="222" t="s">
        <v>156</v>
      </c>
      <c r="F130" s="223" t="s">
        <v>157</v>
      </c>
      <c r="G130" s="224" t="s">
        <v>142</v>
      </c>
      <c r="H130" s="225">
        <v>740</v>
      </c>
      <c r="I130" s="226"/>
      <c r="J130" s="227">
        <f>ROUND(I130*H130,2)</f>
        <v>0</v>
      </c>
      <c r="K130" s="223" t="s">
        <v>143</v>
      </c>
      <c r="L130" s="45"/>
      <c r="M130" s="228" t="s">
        <v>1</v>
      </c>
      <c r="N130" s="229" t="s">
        <v>38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0.28999999999999998</v>
      </c>
      <c r="T130" s="231">
        <f>S130*H130</f>
        <v>214.59999999999999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144</v>
      </c>
      <c r="AT130" s="232" t="s">
        <v>139</v>
      </c>
      <c r="AU130" s="232" t="s">
        <v>84</v>
      </c>
      <c r="AY130" s="18" t="s">
        <v>137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81</v>
      </c>
      <c r="BK130" s="233">
        <f>ROUND(I130*H130,2)</f>
        <v>0</v>
      </c>
      <c r="BL130" s="18" t="s">
        <v>144</v>
      </c>
      <c r="BM130" s="232" t="s">
        <v>158</v>
      </c>
    </row>
    <row r="131" s="2" customFormat="1">
      <c r="A131" s="39"/>
      <c r="B131" s="40"/>
      <c r="C131" s="41"/>
      <c r="D131" s="234" t="s">
        <v>146</v>
      </c>
      <c r="E131" s="41"/>
      <c r="F131" s="235" t="s">
        <v>159</v>
      </c>
      <c r="G131" s="41"/>
      <c r="H131" s="41"/>
      <c r="I131" s="236"/>
      <c r="J131" s="41"/>
      <c r="K131" s="41"/>
      <c r="L131" s="45"/>
      <c r="M131" s="237"/>
      <c r="N131" s="238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146</v>
      </c>
      <c r="AU131" s="18" t="s">
        <v>84</v>
      </c>
    </row>
    <row r="132" s="13" customFormat="1">
      <c r="A132" s="13"/>
      <c r="B132" s="239"/>
      <c r="C132" s="240"/>
      <c r="D132" s="234" t="s">
        <v>148</v>
      </c>
      <c r="E132" s="241" t="s">
        <v>1</v>
      </c>
      <c r="F132" s="242" t="s">
        <v>160</v>
      </c>
      <c r="G132" s="240"/>
      <c r="H132" s="243">
        <v>740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148</v>
      </c>
      <c r="AU132" s="249" t="s">
        <v>84</v>
      </c>
      <c r="AV132" s="13" t="s">
        <v>84</v>
      </c>
      <c r="AW132" s="13" t="s">
        <v>30</v>
      </c>
      <c r="AX132" s="13" t="s">
        <v>81</v>
      </c>
      <c r="AY132" s="249" t="s">
        <v>137</v>
      </c>
    </row>
    <row r="133" s="14" customFormat="1">
      <c r="A133" s="14"/>
      <c r="B133" s="250"/>
      <c r="C133" s="251"/>
      <c r="D133" s="234" t="s">
        <v>148</v>
      </c>
      <c r="E133" s="252" t="s">
        <v>1</v>
      </c>
      <c r="F133" s="253" t="s">
        <v>149</v>
      </c>
      <c r="G133" s="251"/>
      <c r="H133" s="252" t="s">
        <v>1</v>
      </c>
      <c r="I133" s="254"/>
      <c r="J133" s="251"/>
      <c r="K133" s="251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148</v>
      </c>
      <c r="AU133" s="259" t="s">
        <v>84</v>
      </c>
      <c r="AV133" s="14" t="s">
        <v>81</v>
      </c>
      <c r="AW133" s="14" t="s">
        <v>30</v>
      </c>
      <c r="AX133" s="14" t="s">
        <v>73</v>
      </c>
      <c r="AY133" s="259" t="s">
        <v>137</v>
      </c>
    </row>
    <row r="134" s="2" customFormat="1" ht="24.15" customHeight="1">
      <c r="A134" s="39"/>
      <c r="B134" s="40"/>
      <c r="C134" s="221" t="s">
        <v>144</v>
      </c>
      <c r="D134" s="221" t="s">
        <v>139</v>
      </c>
      <c r="E134" s="222" t="s">
        <v>161</v>
      </c>
      <c r="F134" s="223" t="s">
        <v>162</v>
      </c>
      <c r="G134" s="224" t="s">
        <v>142</v>
      </c>
      <c r="H134" s="225">
        <v>730</v>
      </c>
      <c r="I134" s="226"/>
      <c r="J134" s="227">
        <f>ROUND(I134*H134,2)</f>
        <v>0</v>
      </c>
      <c r="K134" s="223" t="s">
        <v>143</v>
      </c>
      <c r="L134" s="45"/>
      <c r="M134" s="228" t="s">
        <v>1</v>
      </c>
      <c r="N134" s="229" t="s">
        <v>38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0.22</v>
      </c>
      <c r="T134" s="231">
        <f>S134*H134</f>
        <v>160.59999999999999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144</v>
      </c>
      <c r="AT134" s="232" t="s">
        <v>139</v>
      </c>
      <c r="AU134" s="232" t="s">
        <v>84</v>
      </c>
      <c r="AY134" s="18" t="s">
        <v>137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81</v>
      </c>
      <c r="BK134" s="233">
        <f>ROUND(I134*H134,2)</f>
        <v>0</v>
      </c>
      <c r="BL134" s="18" t="s">
        <v>144</v>
      </c>
      <c r="BM134" s="232" t="s">
        <v>163</v>
      </c>
    </row>
    <row r="135" s="2" customFormat="1">
      <c r="A135" s="39"/>
      <c r="B135" s="40"/>
      <c r="C135" s="41"/>
      <c r="D135" s="234" t="s">
        <v>146</v>
      </c>
      <c r="E135" s="41"/>
      <c r="F135" s="235" t="s">
        <v>164</v>
      </c>
      <c r="G135" s="41"/>
      <c r="H135" s="41"/>
      <c r="I135" s="236"/>
      <c r="J135" s="41"/>
      <c r="K135" s="41"/>
      <c r="L135" s="45"/>
      <c r="M135" s="237"/>
      <c r="N135" s="238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146</v>
      </c>
      <c r="AU135" s="18" t="s">
        <v>84</v>
      </c>
    </row>
    <row r="136" s="13" customFormat="1">
      <c r="A136" s="13"/>
      <c r="B136" s="239"/>
      <c r="C136" s="240"/>
      <c r="D136" s="234" t="s">
        <v>148</v>
      </c>
      <c r="E136" s="241" t="s">
        <v>1</v>
      </c>
      <c r="F136" s="242" t="s">
        <v>165</v>
      </c>
      <c r="G136" s="240"/>
      <c r="H136" s="243">
        <v>730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148</v>
      </c>
      <c r="AU136" s="249" t="s">
        <v>84</v>
      </c>
      <c r="AV136" s="13" t="s">
        <v>84</v>
      </c>
      <c r="AW136" s="13" t="s">
        <v>30</v>
      </c>
      <c r="AX136" s="13" t="s">
        <v>81</v>
      </c>
      <c r="AY136" s="249" t="s">
        <v>137</v>
      </c>
    </row>
    <row r="137" s="14" customFormat="1">
      <c r="A137" s="14"/>
      <c r="B137" s="250"/>
      <c r="C137" s="251"/>
      <c r="D137" s="234" t="s">
        <v>148</v>
      </c>
      <c r="E137" s="252" t="s">
        <v>1</v>
      </c>
      <c r="F137" s="253" t="s">
        <v>149</v>
      </c>
      <c r="G137" s="251"/>
      <c r="H137" s="252" t="s">
        <v>1</v>
      </c>
      <c r="I137" s="254"/>
      <c r="J137" s="251"/>
      <c r="K137" s="251"/>
      <c r="L137" s="255"/>
      <c r="M137" s="256"/>
      <c r="N137" s="257"/>
      <c r="O137" s="257"/>
      <c r="P137" s="257"/>
      <c r="Q137" s="257"/>
      <c r="R137" s="257"/>
      <c r="S137" s="257"/>
      <c r="T137" s="25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9" t="s">
        <v>148</v>
      </c>
      <c r="AU137" s="259" t="s">
        <v>84</v>
      </c>
      <c r="AV137" s="14" t="s">
        <v>81</v>
      </c>
      <c r="AW137" s="14" t="s">
        <v>30</v>
      </c>
      <c r="AX137" s="14" t="s">
        <v>73</v>
      </c>
      <c r="AY137" s="259" t="s">
        <v>137</v>
      </c>
    </row>
    <row r="138" s="2" customFormat="1" ht="24.15" customHeight="1">
      <c r="A138" s="39"/>
      <c r="B138" s="40"/>
      <c r="C138" s="221" t="s">
        <v>166</v>
      </c>
      <c r="D138" s="221" t="s">
        <v>139</v>
      </c>
      <c r="E138" s="222" t="s">
        <v>167</v>
      </c>
      <c r="F138" s="223" t="s">
        <v>168</v>
      </c>
      <c r="G138" s="224" t="s">
        <v>142</v>
      </c>
      <c r="H138" s="225">
        <v>130</v>
      </c>
      <c r="I138" s="226"/>
      <c r="J138" s="227">
        <f>ROUND(I138*H138,2)</f>
        <v>0</v>
      </c>
      <c r="K138" s="223" t="s">
        <v>143</v>
      </c>
      <c r="L138" s="45"/>
      <c r="M138" s="228" t="s">
        <v>1</v>
      </c>
      <c r="N138" s="229" t="s">
        <v>38</v>
      </c>
      <c r="O138" s="92"/>
      <c r="P138" s="230">
        <f>O138*H138</f>
        <v>0</v>
      </c>
      <c r="Q138" s="230">
        <v>8.0000000000000007E-05</v>
      </c>
      <c r="R138" s="230">
        <f>Q138*H138</f>
        <v>0.010400000000000001</v>
      </c>
      <c r="S138" s="230">
        <v>0.23000000000000001</v>
      </c>
      <c r="T138" s="231">
        <f>S138*H138</f>
        <v>29.900000000000002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144</v>
      </c>
      <c r="AT138" s="232" t="s">
        <v>139</v>
      </c>
      <c r="AU138" s="232" t="s">
        <v>84</v>
      </c>
      <c r="AY138" s="18" t="s">
        <v>137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81</v>
      </c>
      <c r="BK138" s="233">
        <f>ROUND(I138*H138,2)</f>
        <v>0</v>
      </c>
      <c r="BL138" s="18" t="s">
        <v>144</v>
      </c>
      <c r="BM138" s="232" t="s">
        <v>169</v>
      </c>
    </row>
    <row r="139" s="2" customFormat="1">
      <c r="A139" s="39"/>
      <c r="B139" s="40"/>
      <c r="C139" s="41"/>
      <c r="D139" s="234" t="s">
        <v>146</v>
      </c>
      <c r="E139" s="41"/>
      <c r="F139" s="235" t="s">
        <v>170</v>
      </c>
      <c r="G139" s="41"/>
      <c r="H139" s="41"/>
      <c r="I139" s="236"/>
      <c r="J139" s="41"/>
      <c r="K139" s="41"/>
      <c r="L139" s="45"/>
      <c r="M139" s="237"/>
      <c r="N139" s="238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146</v>
      </c>
      <c r="AU139" s="18" t="s">
        <v>84</v>
      </c>
    </row>
    <row r="140" s="13" customFormat="1">
      <c r="A140" s="13"/>
      <c r="B140" s="239"/>
      <c r="C140" s="240"/>
      <c r="D140" s="234" t="s">
        <v>148</v>
      </c>
      <c r="E140" s="241" t="s">
        <v>1</v>
      </c>
      <c r="F140" s="242" t="s">
        <v>171</v>
      </c>
      <c r="G140" s="240"/>
      <c r="H140" s="243">
        <v>130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148</v>
      </c>
      <c r="AU140" s="249" t="s">
        <v>84</v>
      </c>
      <c r="AV140" s="13" t="s">
        <v>84</v>
      </c>
      <c r="AW140" s="13" t="s">
        <v>30</v>
      </c>
      <c r="AX140" s="13" t="s">
        <v>81</v>
      </c>
      <c r="AY140" s="249" t="s">
        <v>137</v>
      </c>
    </row>
    <row r="141" s="14" customFormat="1">
      <c r="A141" s="14"/>
      <c r="B141" s="250"/>
      <c r="C141" s="251"/>
      <c r="D141" s="234" t="s">
        <v>148</v>
      </c>
      <c r="E141" s="252" t="s">
        <v>1</v>
      </c>
      <c r="F141" s="253" t="s">
        <v>149</v>
      </c>
      <c r="G141" s="251"/>
      <c r="H141" s="252" t="s">
        <v>1</v>
      </c>
      <c r="I141" s="254"/>
      <c r="J141" s="251"/>
      <c r="K141" s="251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148</v>
      </c>
      <c r="AU141" s="259" t="s">
        <v>84</v>
      </c>
      <c r="AV141" s="14" t="s">
        <v>81</v>
      </c>
      <c r="AW141" s="14" t="s">
        <v>30</v>
      </c>
      <c r="AX141" s="14" t="s">
        <v>73</v>
      </c>
      <c r="AY141" s="259" t="s">
        <v>137</v>
      </c>
    </row>
    <row r="142" s="2" customFormat="1" ht="16.5" customHeight="1">
      <c r="A142" s="39"/>
      <c r="B142" s="40"/>
      <c r="C142" s="221" t="s">
        <v>172</v>
      </c>
      <c r="D142" s="221" t="s">
        <v>139</v>
      </c>
      <c r="E142" s="222" t="s">
        <v>173</v>
      </c>
      <c r="F142" s="223" t="s">
        <v>174</v>
      </c>
      <c r="G142" s="224" t="s">
        <v>175</v>
      </c>
      <c r="H142" s="225">
        <v>90</v>
      </c>
      <c r="I142" s="226"/>
      <c r="J142" s="227">
        <f>ROUND(I142*H142,2)</f>
        <v>0</v>
      </c>
      <c r="K142" s="223" t="s">
        <v>143</v>
      </c>
      <c r="L142" s="45"/>
      <c r="M142" s="228" t="s">
        <v>1</v>
      </c>
      <c r="N142" s="229" t="s">
        <v>38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0.28999999999999998</v>
      </c>
      <c r="T142" s="231">
        <f>S142*H142</f>
        <v>26.099999999999998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144</v>
      </c>
      <c r="AT142" s="232" t="s">
        <v>139</v>
      </c>
      <c r="AU142" s="232" t="s">
        <v>84</v>
      </c>
      <c r="AY142" s="18" t="s">
        <v>137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81</v>
      </c>
      <c r="BK142" s="233">
        <f>ROUND(I142*H142,2)</f>
        <v>0</v>
      </c>
      <c r="BL142" s="18" t="s">
        <v>144</v>
      </c>
      <c r="BM142" s="232" t="s">
        <v>176</v>
      </c>
    </row>
    <row r="143" s="2" customFormat="1">
      <c r="A143" s="39"/>
      <c r="B143" s="40"/>
      <c r="C143" s="41"/>
      <c r="D143" s="234" t="s">
        <v>146</v>
      </c>
      <c r="E143" s="41"/>
      <c r="F143" s="235" t="s">
        <v>177</v>
      </c>
      <c r="G143" s="41"/>
      <c r="H143" s="41"/>
      <c r="I143" s="236"/>
      <c r="J143" s="41"/>
      <c r="K143" s="41"/>
      <c r="L143" s="45"/>
      <c r="M143" s="237"/>
      <c r="N143" s="238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146</v>
      </c>
      <c r="AU143" s="18" t="s">
        <v>84</v>
      </c>
    </row>
    <row r="144" s="13" customFormat="1">
      <c r="A144" s="13"/>
      <c r="B144" s="239"/>
      <c r="C144" s="240"/>
      <c r="D144" s="234" t="s">
        <v>148</v>
      </c>
      <c r="E144" s="241" t="s">
        <v>1</v>
      </c>
      <c r="F144" s="242" t="s">
        <v>178</v>
      </c>
      <c r="G144" s="240"/>
      <c r="H144" s="243">
        <v>90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148</v>
      </c>
      <c r="AU144" s="249" t="s">
        <v>84</v>
      </c>
      <c r="AV144" s="13" t="s">
        <v>84</v>
      </c>
      <c r="AW144" s="13" t="s">
        <v>30</v>
      </c>
      <c r="AX144" s="13" t="s">
        <v>81</v>
      </c>
      <c r="AY144" s="249" t="s">
        <v>137</v>
      </c>
    </row>
    <row r="145" s="14" customFormat="1">
      <c r="A145" s="14"/>
      <c r="B145" s="250"/>
      <c r="C145" s="251"/>
      <c r="D145" s="234" t="s">
        <v>148</v>
      </c>
      <c r="E145" s="252" t="s">
        <v>1</v>
      </c>
      <c r="F145" s="253" t="s">
        <v>149</v>
      </c>
      <c r="G145" s="251"/>
      <c r="H145" s="252" t="s">
        <v>1</v>
      </c>
      <c r="I145" s="254"/>
      <c r="J145" s="251"/>
      <c r="K145" s="251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148</v>
      </c>
      <c r="AU145" s="259" t="s">
        <v>84</v>
      </c>
      <c r="AV145" s="14" t="s">
        <v>81</v>
      </c>
      <c r="AW145" s="14" t="s">
        <v>30</v>
      </c>
      <c r="AX145" s="14" t="s">
        <v>73</v>
      </c>
      <c r="AY145" s="259" t="s">
        <v>137</v>
      </c>
    </row>
    <row r="146" s="2" customFormat="1" ht="24.15" customHeight="1">
      <c r="A146" s="39"/>
      <c r="B146" s="40"/>
      <c r="C146" s="221" t="s">
        <v>179</v>
      </c>
      <c r="D146" s="221" t="s">
        <v>139</v>
      </c>
      <c r="E146" s="222" t="s">
        <v>180</v>
      </c>
      <c r="F146" s="223" t="s">
        <v>181</v>
      </c>
      <c r="G146" s="224" t="s">
        <v>142</v>
      </c>
      <c r="H146" s="225">
        <v>1110</v>
      </c>
      <c r="I146" s="226"/>
      <c r="J146" s="227">
        <f>ROUND(I146*H146,2)</f>
        <v>0</v>
      </c>
      <c r="K146" s="223" t="s">
        <v>143</v>
      </c>
      <c r="L146" s="45"/>
      <c r="M146" s="228" t="s">
        <v>1</v>
      </c>
      <c r="N146" s="229" t="s">
        <v>38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144</v>
      </c>
      <c r="AT146" s="232" t="s">
        <v>139</v>
      </c>
      <c r="AU146" s="232" t="s">
        <v>84</v>
      </c>
      <c r="AY146" s="18" t="s">
        <v>137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81</v>
      </c>
      <c r="BK146" s="233">
        <f>ROUND(I146*H146,2)</f>
        <v>0</v>
      </c>
      <c r="BL146" s="18" t="s">
        <v>144</v>
      </c>
      <c r="BM146" s="232" t="s">
        <v>182</v>
      </c>
    </row>
    <row r="147" s="2" customFormat="1">
      <c r="A147" s="39"/>
      <c r="B147" s="40"/>
      <c r="C147" s="41"/>
      <c r="D147" s="234" t="s">
        <v>146</v>
      </c>
      <c r="E147" s="41"/>
      <c r="F147" s="235" t="s">
        <v>183</v>
      </c>
      <c r="G147" s="41"/>
      <c r="H147" s="41"/>
      <c r="I147" s="236"/>
      <c r="J147" s="41"/>
      <c r="K147" s="41"/>
      <c r="L147" s="45"/>
      <c r="M147" s="237"/>
      <c r="N147" s="238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146</v>
      </c>
      <c r="AU147" s="18" t="s">
        <v>84</v>
      </c>
    </row>
    <row r="148" s="13" customFormat="1">
      <c r="A148" s="13"/>
      <c r="B148" s="239"/>
      <c r="C148" s="240"/>
      <c r="D148" s="234" t="s">
        <v>148</v>
      </c>
      <c r="E148" s="241" t="s">
        <v>1</v>
      </c>
      <c r="F148" s="242" t="s">
        <v>184</v>
      </c>
      <c r="G148" s="240"/>
      <c r="H148" s="243">
        <v>1110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148</v>
      </c>
      <c r="AU148" s="249" t="s">
        <v>84</v>
      </c>
      <c r="AV148" s="13" t="s">
        <v>84</v>
      </c>
      <c r="AW148" s="13" t="s">
        <v>30</v>
      </c>
      <c r="AX148" s="13" t="s">
        <v>81</v>
      </c>
      <c r="AY148" s="249" t="s">
        <v>137</v>
      </c>
    </row>
    <row r="149" s="14" customFormat="1">
      <c r="A149" s="14"/>
      <c r="B149" s="250"/>
      <c r="C149" s="251"/>
      <c r="D149" s="234" t="s">
        <v>148</v>
      </c>
      <c r="E149" s="252" t="s">
        <v>1</v>
      </c>
      <c r="F149" s="253" t="s">
        <v>185</v>
      </c>
      <c r="G149" s="251"/>
      <c r="H149" s="252" t="s">
        <v>1</v>
      </c>
      <c r="I149" s="254"/>
      <c r="J149" s="251"/>
      <c r="K149" s="251"/>
      <c r="L149" s="255"/>
      <c r="M149" s="256"/>
      <c r="N149" s="257"/>
      <c r="O149" s="257"/>
      <c r="P149" s="257"/>
      <c r="Q149" s="257"/>
      <c r="R149" s="257"/>
      <c r="S149" s="257"/>
      <c r="T149" s="25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9" t="s">
        <v>148</v>
      </c>
      <c r="AU149" s="259" t="s">
        <v>84</v>
      </c>
      <c r="AV149" s="14" t="s">
        <v>81</v>
      </c>
      <c r="AW149" s="14" t="s">
        <v>30</v>
      </c>
      <c r="AX149" s="14" t="s">
        <v>73</v>
      </c>
      <c r="AY149" s="259" t="s">
        <v>137</v>
      </c>
    </row>
    <row r="150" s="2" customFormat="1" ht="37.8" customHeight="1">
      <c r="A150" s="39"/>
      <c r="B150" s="40"/>
      <c r="C150" s="221" t="s">
        <v>186</v>
      </c>
      <c r="D150" s="221" t="s">
        <v>139</v>
      </c>
      <c r="E150" s="222" t="s">
        <v>187</v>
      </c>
      <c r="F150" s="223" t="s">
        <v>188</v>
      </c>
      <c r="G150" s="224" t="s">
        <v>189</v>
      </c>
      <c r="H150" s="225">
        <v>111</v>
      </c>
      <c r="I150" s="226"/>
      <c r="J150" s="227">
        <f>ROUND(I150*H150,2)</f>
        <v>0</v>
      </c>
      <c r="K150" s="223" t="s">
        <v>143</v>
      </c>
      <c r="L150" s="45"/>
      <c r="M150" s="228" t="s">
        <v>1</v>
      </c>
      <c r="N150" s="229" t="s">
        <v>38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144</v>
      </c>
      <c r="AT150" s="232" t="s">
        <v>139</v>
      </c>
      <c r="AU150" s="232" t="s">
        <v>84</v>
      </c>
      <c r="AY150" s="18" t="s">
        <v>137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81</v>
      </c>
      <c r="BK150" s="233">
        <f>ROUND(I150*H150,2)</f>
        <v>0</v>
      </c>
      <c r="BL150" s="18" t="s">
        <v>144</v>
      </c>
      <c r="BM150" s="232" t="s">
        <v>190</v>
      </c>
    </row>
    <row r="151" s="2" customFormat="1">
      <c r="A151" s="39"/>
      <c r="B151" s="40"/>
      <c r="C151" s="41"/>
      <c r="D151" s="234" t="s">
        <v>146</v>
      </c>
      <c r="E151" s="41"/>
      <c r="F151" s="235" t="s">
        <v>191</v>
      </c>
      <c r="G151" s="41"/>
      <c r="H151" s="41"/>
      <c r="I151" s="236"/>
      <c r="J151" s="41"/>
      <c r="K151" s="41"/>
      <c r="L151" s="45"/>
      <c r="M151" s="237"/>
      <c r="N151" s="238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146</v>
      </c>
      <c r="AU151" s="18" t="s">
        <v>84</v>
      </c>
    </row>
    <row r="152" s="13" customFormat="1">
      <c r="A152" s="13"/>
      <c r="B152" s="239"/>
      <c r="C152" s="240"/>
      <c r="D152" s="234" t="s">
        <v>148</v>
      </c>
      <c r="E152" s="241" t="s">
        <v>1</v>
      </c>
      <c r="F152" s="242" t="s">
        <v>192</v>
      </c>
      <c r="G152" s="240"/>
      <c r="H152" s="243">
        <v>111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148</v>
      </c>
      <c r="AU152" s="249" t="s">
        <v>84</v>
      </c>
      <c r="AV152" s="13" t="s">
        <v>84</v>
      </c>
      <c r="AW152" s="13" t="s">
        <v>30</v>
      </c>
      <c r="AX152" s="13" t="s">
        <v>81</v>
      </c>
      <c r="AY152" s="249" t="s">
        <v>137</v>
      </c>
    </row>
    <row r="153" s="2" customFormat="1" ht="37.8" customHeight="1">
      <c r="A153" s="39"/>
      <c r="B153" s="40"/>
      <c r="C153" s="221" t="s">
        <v>193</v>
      </c>
      <c r="D153" s="221" t="s">
        <v>139</v>
      </c>
      <c r="E153" s="222" t="s">
        <v>194</v>
      </c>
      <c r="F153" s="223" t="s">
        <v>195</v>
      </c>
      <c r="G153" s="224" t="s">
        <v>189</v>
      </c>
      <c r="H153" s="225">
        <v>4218</v>
      </c>
      <c r="I153" s="226"/>
      <c r="J153" s="227">
        <f>ROUND(I153*H153,2)</f>
        <v>0</v>
      </c>
      <c r="K153" s="223" t="s">
        <v>143</v>
      </c>
      <c r="L153" s="45"/>
      <c r="M153" s="228" t="s">
        <v>1</v>
      </c>
      <c r="N153" s="229" t="s">
        <v>38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144</v>
      </c>
      <c r="AT153" s="232" t="s">
        <v>139</v>
      </c>
      <c r="AU153" s="232" t="s">
        <v>84</v>
      </c>
      <c r="AY153" s="18" t="s">
        <v>137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81</v>
      </c>
      <c r="BK153" s="233">
        <f>ROUND(I153*H153,2)</f>
        <v>0</v>
      </c>
      <c r="BL153" s="18" t="s">
        <v>144</v>
      </c>
      <c r="BM153" s="232" t="s">
        <v>196</v>
      </c>
    </row>
    <row r="154" s="2" customFormat="1">
      <c r="A154" s="39"/>
      <c r="B154" s="40"/>
      <c r="C154" s="41"/>
      <c r="D154" s="234" t="s">
        <v>146</v>
      </c>
      <c r="E154" s="41"/>
      <c r="F154" s="235" t="s">
        <v>197</v>
      </c>
      <c r="G154" s="41"/>
      <c r="H154" s="41"/>
      <c r="I154" s="236"/>
      <c r="J154" s="41"/>
      <c r="K154" s="41"/>
      <c r="L154" s="45"/>
      <c r="M154" s="237"/>
      <c r="N154" s="238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146</v>
      </c>
      <c r="AU154" s="18" t="s">
        <v>84</v>
      </c>
    </row>
    <row r="155" s="13" customFormat="1">
      <c r="A155" s="13"/>
      <c r="B155" s="239"/>
      <c r="C155" s="240"/>
      <c r="D155" s="234" t="s">
        <v>148</v>
      </c>
      <c r="E155" s="241" t="s">
        <v>1</v>
      </c>
      <c r="F155" s="242" t="s">
        <v>198</v>
      </c>
      <c r="G155" s="240"/>
      <c r="H155" s="243">
        <v>4218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148</v>
      </c>
      <c r="AU155" s="249" t="s">
        <v>84</v>
      </c>
      <c r="AV155" s="13" t="s">
        <v>84</v>
      </c>
      <c r="AW155" s="13" t="s">
        <v>30</v>
      </c>
      <c r="AX155" s="13" t="s">
        <v>81</v>
      </c>
      <c r="AY155" s="249" t="s">
        <v>137</v>
      </c>
    </row>
    <row r="156" s="2" customFormat="1" ht="33" customHeight="1">
      <c r="A156" s="39"/>
      <c r="B156" s="40"/>
      <c r="C156" s="221" t="s">
        <v>199</v>
      </c>
      <c r="D156" s="221" t="s">
        <v>139</v>
      </c>
      <c r="E156" s="222" t="s">
        <v>200</v>
      </c>
      <c r="F156" s="223" t="s">
        <v>201</v>
      </c>
      <c r="G156" s="224" t="s">
        <v>202</v>
      </c>
      <c r="H156" s="225">
        <v>199.80000000000001</v>
      </c>
      <c r="I156" s="226"/>
      <c r="J156" s="227">
        <f>ROUND(I156*H156,2)</f>
        <v>0</v>
      </c>
      <c r="K156" s="223" t="s">
        <v>143</v>
      </c>
      <c r="L156" s="45"/>
      <c r="M156" s="228" t="s">
        <v>1</v>
      </c>
      <c r="N156" s="229" t="s">
        <v>38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144</v>
      </c>
      <c r="AT156" s="232" t="s">
        <v>139</v>
      </c>
      <c r="AU156" s="232" t="s">
        <v>84</v>
      </c>
      <c r="AY156" s="18" t="s">
        <v>137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81</v>
      </c>
      <c r="BK156" s="233">
        <f>ROUND(I156*H156,2)</f>
        <v>0</v>
      </c>
      <c r="BL156" s="18" t="s">
        <v>144</v>
      </c>
      <c r="BM156" s="232" t="s">
        <v>203</v>
      </c>
    </row>
    <row r="157" s="2" customFormat="1">
      <c r="A157" s="39"/>
      <c r="B157" s="40"/>
      <c r="C157" s="41"/>
      <c r="D157" s="234" t="s">
        <v>146</v>
      </c>
      <c r="E157" s="41"/>
      <c r="F157" s="235" t="s">
        <v>204</v>
      </c>
      <c r="G157" s="41"/>
      <c r="H157" s="41"/>
      <c r="I157" s="236"/>
      <c r="J157" s="41"/>
      <c r="K157" s="41"/>
      <c r="L157" s="45"/>
      <c r="M157" s="237"/>
      <c r="N157" s="238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146</v>
      </c>
      <c r="AU157" s="18" t="s">
        <v>84</v>
      </c>
    </row>
    <row r="158" s="13" customFormat="1">
      <c r="A158" s="13"/>
      <c r="B158" s="239"/>
      <c r="C158" s="240"/>
      <c r="D158" s="234" t="s">
        <v>148</v>
      </c>
      <c r="E158" s="241" t="s">
        <v>1</v>
      </c>
      <c r="F158" s="242" t="s">
        <v>205</v>
      </c>
      <c r="G158" s="240"/>
      <c r="H158" s="243">
        <v>199.80000000000001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148</v>
      </c>
      <c r="AU158" s="249" t="s">
        <v>84</v>
      </c>
      <c r="AV158" s="13" t="s">
        <v>84</v>
      </c>
      <c r="AW158" s="13" t="s">
        <v>30</v>
      </c>
      <c r="AX158" s="13" t="s">
        <v>81</v>
      </c>
      <c r="AY158" s="249" t="s">
        <v>137</v>
      </c>
    </row>
    <row r="159" s="2" customFormat="1" ht="16.5" customHeight="1">
      <c r="A159" s="39"/>
      <c r="B159" s="40"/>
      <c r="C159" s="221" t="s">
        <v>206</v>
      </c>
      <c r="D159" s="221" t="s">
        <v>139</v>
      </c>
      <c r="E159" s="222" t="s">
        <v>207</v>
      </c>
      <c r="F159" s="223" t="s">
        <v>208</v>
      </c>
      <c r="G159" s="224" t="s">
        <v>189</v>
      </c>
      <c r="H159" s="225">
        <v>111</v>
      </c>
      <c r="I159" s="226"/>
      <c r="J159" s="227">
        <f>ROUND(I159*H159,2)</f>
        <v>0</v>
      </c>
      <c r="K159" s="223" t="s">
        <v>143</v>
      </c>
      <c r="L159" s="45"/>
      <c r="M159" s="228" t="s">
        <v>1</v>
      </c>
      <c r="N159" s="229" t="s">
        <v>38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144</v>
      </c>
      <c r="AT159" s="232" t="s">
        <v>139</v>
      </c>
      <c r="AU159" s="232" t="s">
        <v>84</v>
      </c>
      <c r="AY159" s="18" t="s">
        <v>137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81</v>
      </c>
      <c r="BK159" s="233">
        <f>ROUND(I159*H159,2)</f>
        <v>0</v>
      </c>
      <c r="BL159" s="18" t="s">
        <v>144</v>
      </c>
      <c r="BM159" s="232" t="s">
        <v>209</v>
      </c>
    </row>
    <row r="160" s="2" customFormat="1">
      <c r="A160" s="39"/>
      <c r="B160" s="40"/>
      <c r="C160" s="41"/>
      <c r="D160" s="234" t="s">
        <v>146</v>
      </c>
      <c r="E160" s="41"/>
      <c r="F160" s="235" t="s">
        <v>210</v>
      </c>
      <c r="G160" s="41"/>
      <c r="H160" s="41"/>
      <c r="I160" s="236"/>
      <c r="J160" s="41"/>
      <c r="K160" s="41"/>
      <c r="L160" s="45"/>
      <c r="M160" s="237"/>
      <c r="N160" s="238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146</v>
      </c>
      <c r="AU160" s="18" t="s">
        <v>84</v>
      </c>
    </row>
    <row r="161" s="13" customFormat="1">
      <c r="A161" s="13"/>
      <c r="B161" s="239"/>
      <c r="C161" s="240"/>
      <c r="D161" s="234" t="s">
        <v>148</v>
      </c>
      <c r="E161" s="241" t="s">
        <v>1</v>
      </c>
      <c r="F161" s="242" t="s">
        <v>211</v>
      </c>
      <c r="G161" s="240"/>
      <c r="H161" s="243">
        <v>111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148</v>
      </c>
      <c r="AU161" s="249" t="s">
        <v>84</v>
      </c>
      <c r="AV161" s="13" t="s">
        <v>84</v>
      </c>
      <c r="AW161" s="13" t="s">
        <v>30</v>
      </c>
      <c r="AX161" s="13" t="s">
        <v>81</v>
      </c>
      <c r="AY161" s="249" t="s">
        <v>137</v>
      </c>
    </row>
    <row r="162" s="12" customFormat="1" ht="22.8" customHeight="1">
      <c r="A162" s="12"/>
      <c r="B162" s="205"/>
      <c r="C162" s="206"/>
      <c r="D162" s="207" t="s">
        <v>72</v>
      </c>
      <c r="E162" s="219" t="s">
        <v>193</v>
      </c>
      <c r="F162" s="219" t="s">
        <v>212</v>
      </c>
      <c r="G162" s="206"/>
      <c r="H162" s="206"/>
      <c r="I162" s="209"/>
      <c r="J162" s="220">
        <f>BK162</f>
        <v>0</v>
      </c>
      <c r="K162" s="206"/>
      <c r="L162" s="211"/>
      <c r="M162" s="212"/>
      <c r="N162" s="213"/>
      <c r="O162" s="213"/>
      <c r="P162" s="214">
        <f>SUM(P163:P170)</f>
        <v>0</v>
      </c>
      <c r="Q162" s="213"/>
      <c r="R162" s="214">
        <f>SUM(R163:R170)</f>
        <v>0</v>
      </c>
      <c r="S162" s="213"/>
      <c r="T162" s="215">
        <f>SUM(T163:T170)</f>
        <v>0.038800000000000001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6" t="s">
        <v>81</v>
      </c>
      <c r="AT162" s="217" t="s">
        <v>72</v>
      </c>
      <c r="AU162" s="217" t="s">
        <v>81</v>
      </c>
      <c r="AY162" s="216" t="s">
        <v>137</v>
      </c>
      <c r="BK162" s="218">
        <f>SUM(BK163:BK170)</f>
        <v>0</v>
      </c>
    </row>
    <row r="163" s="2" customFormat="1" ht="24.15" customHeight="1">
      <c r="A163" s="39"/>
      <c r="B163" s="40"/>
      <c r="C163" s="221" t="s">
        <v>213</v>
      </c>
      <c r="D163" s="221" t="s">
        <v>139</v>
      </c>
      <c r="E163" s="222" t="s">
        <v>214</v>
      </c>
      <c r="F163" s="223" t="s">
        <v>215</v>
      </c>
      <c r="G163" s="224" t="s">
        <v>216</v>
      </c>
      <c r="H163" s="225">
        <v>1</v>
      </c>
      <c r="I163" s="226"/>
      <c r="J163" s="227">
        <f>ROUND(I163*H163,2)</f>
        <v>0</v>
      </c>
      <c r="K163" s="223" t="s">
        <v>143</v>
      </c>
      <c r="L163" s="45"/>
      <c r="M163" s="228" t="s">
        <v>1</v>
      </c>
      <c r="N163" s="229" t="s">
        <v>38</v>
      </c>
      <c r="O163" s="92"/>
      <c r="P163" s="230">
        <f>O163*H163</f>
        <v>0</v>
      </c>
      <c r="Q163" s="230">
        <v>0</v>
      </c>
      <c r="R163" s="230">
        <f>Q163*H163</f>
        <v>0</v>
      </c>
      <c r="S163" s="230">
        <v>0.0040000000000000001</v>
      </c>
      <c r="T163" s="231">
        <f>S163*H163</f>
        <v>0.0040000000000000001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144</v>
      </c>
      <c r="AT163" s="232" t="s">
        <v>139</v>
      </c>
      <c r="AU163" s="232" t="s">
        <v>84</v>
      </c>
      <c r="AY163" s="18" t="s">
        <v>137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81</v>
      </c>
      <c r="BK163" s="233">
        <f>ROUND(I163*H163,2)</f>
        <v>0</v>
      </c>
      <c r="BL163" s="18" t="s">
        <v>144</v>
      </c>
      <c r="BM163" s="232" t="s">
        <v>217</v>
      </c>
    </row>
    <row r="164" s="2" customFormat="1">
      <c r="A164" s="39"/>
      <c r="B164" s="40"/>
      <c r="C164" s="41"/>
      <c r="D164" s="234" t="s">
        <v>146</v>
      </c>
      <c r="E164" s="41"/>
      <c r="F164" s="235" t="s">
        <v>218</v>
      </c>
      <c r="G164" s="41"/>
      <c r="H164" s="41"/>
      <c r="I164" s="236"/>
      <c r="J164" s="41"/>
      <c r="K164" s="41"/>
      <c r="L164" s="45"/>
      <c r="M164" s="237"/>
      <c r="N164" s="238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146</v>
      </c>
      <c r="AU164" s="18" t="s">
        <v>84</v>
      </c>
    </row>
    <row r="165" s="2" customFormat="1" ht="24.15" customHeight="1">
      <c r="A165" s="39"/>
      <c r="B165" s="40"/>
      <c r="C165" s="221" t="s">
        <v>219</v>
      </c>
      <c r="D165" s="221" t="s">
        <v>139</v>
      </c>
      <c r="E165" s="222" t="s">
        <v>220</v>
      </c>
      <c r="F165" s="223" t="s">
        <v>221</v>
      </c>
      <c r="G165" s="224" t="s">
        <v>175</v>
      </c>
      <c r="H165" s="225">
        <v>10</v>
      </c>
      <c r="I165" s="226"/>
      <c r="J165" s="227">
        <f>ROUND(I165*H165,2)</f>
        <v>0</v>
      </c>
      <c r="K165" s="223" t="s">
        <v>143</v>
      </c>
      <c r="L165" s="45"/>
      <c r="M165" s="228" t="s">
        <v>1</v>
      </c>
      <c r="N165" s="229" t="s">
        <v>38</v>
      </c>
      <c r="O165" s="92"/>
      <c r="P165" s="230">
        <f>O165*H165</f>
        <v>0</v>
      </c>
      <c r="Q165" s="230">
        <v>0</v>
      </c>
      <c r="R165" s="230">
        <f>Q165*H165</f>
        <v>0</v>
      </c>
      <c r="S165" s="230">
        <v>0.00348</v>
      </c>
      <c r="T165" s="231">
        <f>S165*H165</f>
        <v>0.034799999999999998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144</v>
      </c>
      <c r="AT165" s="232" t="s">
        <v>139</v>
      </c>
      <c r="AU165" s="232" t="s">
        <v>84</v>
      </c>
      <c r="AY165" s="18" t="s">
        <v>137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8" t="s">
        <v>81</v>
      </c>
      <c r="BK165" s="233">
        <f>ROUND(I165*H165,2)</f>
        <v>0</v>
      </c>
      <c r="BL165" s="18" t="s">
        <v>144</v>
      </c>
      <c r="BM165" s="232" t="s">
        <v>222</v>
      </c>
    </row>
    <row r="166" s="2" customFormat="1">
      <c r="A166" s="39"/>
      <c r="B166" s="40"/>
      <c r="C166" s="41"/>
      <c r="D166" s="234" t="s">
        <v>146</v>
      </c>
      <c r="E166" s="41"/>
      <c r="F166" s="235" t="s">
        <v>223</v>
      </c>
      <c r="G166" s="41"/>
      <c r="H166" s="41"/>
      <c r="I166" s="236"/>
      <c r="J166" s="41"/>
      <c r="K166" s="41"/>
      <c r="L166" s="45"/>
      <c r="M166" s="237"/>
      <c r="N166" s="238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146</v>
      </c>
      <c r="AU166" s="18" t="s">
        <v>84</v>
      </c>
    </row>
    <row r="167" s="2" customFormat="1" ht="21.75" customHeight="1">
      <c r="A167" s="39"/>
      <c r="B167" s="40"/>
      <c r="C167" s="221" t="s">
        <v>224</v>
      </c>
      <c r="D167" s="221" t="s">
        <v>139</v>
      </c>
      <c r="E167" s="222" t="s">
        <v>225</v>
      </c>
      <c r="F167" s="223" t="s">
        <v>226</v>
      </c>
      <c r="G167" s="224" t="s">
        <v>175</v>
      </c>
      <c r="H167" s="225">
        <v>90</v>
      </c>
      <c r="I167" s="226"/>
      <c r="J167" s="227">
        <f>ROUND(I167*H167,2)</f>
        <v>0</v>
      </c>
      <c r="K167" s="223" t="s">
        <v>143</v>
      </c>
      <c r="L167" s="45"/>
      <c r="M167" s="228" t="s">
        <v>1</v>
      </c>
      <c r="N167" s="229" t="s">
        <v>38</v>
      </c>
      <c r="O167" s="92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144</v>
      </c>
      <c r="AT167" s="232" t="s">
        <v>139</v>
      </c>
      <c r="AU167" s="232" t="s">
        <v>84</v>
      </c>
      <c r="AY167" s="18" t="s">
        <v>137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81</v>
      </c>
      <c r="BK167" s="233">
        <f>ROUND(I167*H167,2)</f>
        <v>0</v>
      </c>
      <c r="BL167" s="18" t="s">
        <v>144</v>
      </c>
      <c r="BM167" s="232" t="s">
        <v>227</v>
      </c>
    </row>
    <row r="168" s="2" customFormat="1">
      <c r="A168" s="39"/>
      <c r="B168" s="40"/>
      <c r="C168" s="41"/>
      <c r="D168" s="234" t="s">
        <v>146</v>
      </c>
      <c r="E168" s="41"/>
      <c r="F168" s="235" t="s">
        <v>228</v>
      </c>
      <c r="G168" s="41"/>
      <c r="H168" s="41"/>
      <c r="I168" s="236"/>
      <c r="J168" s="41"/>
      <c r="K168" s="41"/>
      <c r="L168" s="45"/>
      <c r="M168" s="237"/>
      <c r="N168" s="238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146</v>
      </c>
      <c r="AU168" s="18" t="s">
        <v>84</v>
      </c>
    </row>
    <row r="169" s="2" customFormat="1" ht="33" customHeight="1">
      <c r="A169" s="39"/>
      <c r="B169" s="40"/>
      <c r="C169" s="221" t="s">
        <v>8</v>
      </c>
      <c r="D169" s="221" t="s">
        <v>139</v>
      </c>
      <c r="E169" s="222" t="s">
        <v>229</v>
      </c>
      <c r="F169" s="223" t="s">
        <v>230</v>
      </c>
      <c r="G169" s="224" t="s">
        <v>142</v>
      </c>
      <c r="H169" s="225">
        <v>15</v>
      </c>
      <c r="I169" s="226"/>
      <c r="J169" s="227">
        <f>ROUND(I169*H169,2)</f>
        <v>0</v>
      </c>
      <c r="K169" s="223" t="s">
        <v>143</v>
      </c>
      <c r="L169" s="45"/>
      <c r="M169" s="228" t="s">
        <v>1</v>
      </c>
      <c r="N169" s="229" t="s">
        <v>38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144</v>
      </c>
      <c r="AT169" s="232" t="s">
        <v>139</v>
      </c>
      <c r="AU169" s="232" t="s">
        <v>84</v>
      </c>
      <c r="AY169" s="18" t="s">
        <v>137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81</v>
      </c>
      <c r="BK169" s="233">
        <f>ROUND(I169*H169,2)</f>
        <v>0</v>
      </c>
      <c r="BL169" s="18" t="s">
        <v>144</v>
      </c>
      <c r="BM169" s="232" t="s">
        <v>231</v>
      </c>
    </row>
    <row r="170" s="2" customFormat="1">
      <c r="A170" s="39"/>
      <c r="B170" s="40"/>
      <c r="C170" s="41"/>
      <c r="D170" s="234" t="s">
        <v>146</v>
      </c>
      <c r="E170" s="41"/>
      <c r="F170" s="235" t="s">
        <v>232</v>
      </c>
      <c r="G170" s="41"/>
      <c r="H170" s="41"/>
      <c r="I170" s="236"/>
      <c r="J170" s="41"/>
      <c r="K170" s="41"/>
      <c r="L170" s="45"/>
      <c r="M170" s="237"/>
      <c r="N170" s="238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146</v>
      </c>
      <c r="AU170" s="18" t="s">
        <v>84</v>
      </c>
    </row>
    <row r="171" s="12" customFormat="1" ht="22.8" customHeight="1">
      <c r="A171" s="12"/>
      <c r="B171" s="205"/>
      <c r="C171" s="206"/>
      <c r="D171" s="207" t="s">
        <v>72</v>
      </c>
      <c r="E171" s="219" t="s">
        <v>233</v>
      </c>
      <c r="F171" s="219" t="s">
        <v>234</v>
      </c>
      <c r="G171" s="206"/>
      <c r="H171" s="206"/>
      <c r="I171" s="209"/>
      <c r="J171" s="220">
        <f>BK171</f>
        <v>0</v>
      </c>
      <c r="K171" s="206"/>
      <c r="L171" s="211"/>
      <c r="M171" s="212"/>
      <c r="N171" s="213"/>
      <c r="O171" s="213"/>
      <c r="P171" s="214">
        <f>SUM(P172:P186)</f>
        <v>0</v>
      </c>
      <c r="Q171" s="213"/>
      <c r="R171" s="214">
        <f>SUM(R172:R186)</f>
        <v>0</v>
      </c>
      <c r="S171" s="213"/>
      <c r="T171" s="215">
        <f>SUM(T172:T186)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6" t="s">
        <v>81</v>
      </c>
      <c r="AT171" s="217" t="s">
        <v>72</v>
      </c>
      <c r="AU171" s="217" t="s">
        <v>81</v>
      </c>
      <c r="AY171" s="216" t="s">
        <v>137</v>
      </c>
      <c r="BK171" s="218">
        <f>SUM(BK172:BK186)</f>
        <v>0</v>
      </c>
    </row>
    <row r="172" s="2" customFormat="1" ht="24.15" customHeight="1">
      <c r="A172" s="39"/>
      <c r="B172" s="40"/>
      <c r="C172" s="221" t="s">
        <v>235</v>
      </c>
      <c r="D172" s="221" t="s">
        <v>139</v>
      </c>
      <c r="E172" s="222" t="s">
        <v>236</v>
      </c>
      <c r="F172" s="223" t="s">
        <v>237</v>
      </c>
      <c r="G172" s="224" t="s">
        <v>202</v>
      </c>
      <c r="H172" s="225">
        <v>662.16399999999999</v>
      </c>
      <c r="I172" s="226"/>
      <c r="J172" s="227">
        <f>ROUND(I172*H172,2)</f>
        <v>0</v>
      </c>
      <c r="K172" s="223" t="s">
        <v>143</v>
      </c>
      <c r="L172" s="45"/>
      <c r="M172" s="228" t="s">
        <v>1</v>
      </c>
      <c r="N172" s="229" t="s">
        <v>38</v>
      </c>
      <c r="O172" s="92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144</v>
      </c>
      <c r="AT172" s="232" t="s">
        <v>139</v>
      </c>
      <c r="AU172" s="232" t="s">
        <v>84</v>
      </c>
      <c r="AY172" s="18" t="s">
        <v>137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8" t="s">
        <v>81</v>
      </c>
      <c r="BK172" s="233">
        <f>ROUND(I172*H172,2)</f>
        <v>0</v>
      </c>
      <c r="BL172" s="18" t="s">
        <v>144</v>
      </c>
      <c r="BM172" s="232" t="s">
        <v>238</v>
      </c>
    </row>
    <row r="173" s="2" customFormat="1">
      <c r="A173" s="39"/>
      <c r="B173" s="40"/>
      <c r="C173" s="41"/>
      <c r="D173" s="234" t="s">
        <v>146</v>
      </c>
      <c r="E173" s="41"/>
      <c r="F173" s="235" t="s">
        <v>239</v>
      </c>
      <c r="G173" s="41"/>
      <c r="H173" s="41"/>
      <c r="I173" s="236"/>
      <c r="J173" s="41"/>
      <c r="K173" s="41"/>
      <c r="L173" s="45"/>
      <c r="M173" s="237"/>
      <c r="N173" s="238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146</v>
      </c>
      <c r="AU173" s="18" t="s">
        <v>84</v>
      </c>
    </row>
    <row r="174" s="2" customFormat="1" ht="16.5" customHeight="1">
      <c r="A174" s="39"/>
      <c r="B174" s="40"/>
      <c r="C174" s="221" t="s">
        <v>240</v>
      </c>
      <c r="D174" s="221" t="s">
        <v>139</v>
      </c>
      <c r="E174" s="222" t="s">
        <v>241</v>
      </c>
      <c r="F174" s="223" t="s">
        <v>242</v>
      </c>
      <c r="G174" s="224" t="s">
        <v>202</v>
      </c>
      <c r="H174" s="225">
        <v>31121.707999999999</v>
      </c>
      <c r="I174" s="226"/>
      <c r="J174" s="227">
        <f>ROUND(I174*H174,2)</f>
        <v>0</v>
      </c>
      <c r="K174" s="223" t="s">
        <v>143</v>
      </c>
      <c r="L174" s="45"/>
      <c r="M174" s="228" t="s">
        <v>1</v>
      </c>
      <c r="N174" s="229" t="s">
        <v>38</v>
      </c>
      <c r="O174" s="92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144</v>
      </c>
      <c r="AT174" s="232" t="s">
        <v>139</v>
      </c>
      <c r="AU174" s="232" t="s">
        <v>84</v>
      </c>
      <c r="AY174" s="18" t="s">
        <v>137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81</v>
      </c>
      <c r="BK174" s="233">
        <f>ROUND(I174*H174,2)</f>
        <v>0</v>
      </c>
      <c r="BL174" s="18" t="s">
        <v>144</v>
      </c>
      <c r="BM174" s="232" t="s">
        <v>243</v>
      </c>
    </row>
    <row r="175" s="2" customFormat="1">
      <c r="A175" s="39"/>
      <c r="B175" s="40"/>
      <c r="C175" s="41"/>
      <c r="D175" s="234" t="s">
        <v>146</v>
      </c>
      <c r="E175" s="41"/>
      <c r="F175" s="235" t="s">
        <v>244</v>
      </c>
      <c r="G175" s="41"/>
      <c r="H175" s="41"/>
      <c r="I175" s="236"/>
      <c r="J175" s="41"/>
      <c r="K175" s="41"/>
      <c r="L175" s="45"/>
      <c r="M175" s="237"/>
      <c r="N175" s="238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146</v>
      </c>
      <c r="AU175" s="18" t="s">
        <v>84</v>
      </c>
    </row>
    <row r="176" s="13" customFormat="1">
      <c r="A176" s="13"/>
      <c r="B176" s="239"/>
      <c r="C176" s="240"/>
      <c r="D176" s="234" t="s">
        <v>148</v>
      </c>
      <c r="E176" s="241" t="s">
        <v>1</v>
      </c>
      <c r="F176" s="242" t="s">
        <v>245</v>
      </c>
      <c r="G176" s="240"/>
      <c r="H176" s="243">
        <v>31121.707999999999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148</v>
      </c>
      <c r="AU176" s="249" t="s">
        <v>84</v>
      </c>
      <c r="AV176" s="13" t="s">
        <v>84</v>
      </c>
      <c r="AW176" s="13" t="s">
        <v>30</v>
      </c>
      <c r="AX176" s="13" t="s">
        <v>81</v>
      </c>
      <c r="AY176" s="249" t="s">
        <v>137</v>
      </c>
    </row>
    <row r="177" s="2" customFormat="1" ht="24.15" customHeight="1">
      <c r="A177" s="39"/>
      <c r="B177" s="40"/>
      <c r="C177" s="221" t="s">
        <v>246</v>
      </c>
      <c r="D177" s="221" t="s">
        <v>139</v>
      </c>
      <c r="E177" s="222" t="s">
        <v>247</v>
      </c>
      <c r="F177" s="223" t="s">
        <v>248</v>
      </c>
      <c r="G177" s="224" t="s">
        <v>202</v>
      </c>
      <c r="H177" s="225">
        <v>662.16399999999999</v>
      </c>
      <c r="I177" s="226"/>
      <c r="J177" s="227">
        <f>ROUND(I177*H177,2)</f>
        <v>0</v>
      </c>
      <c r="K177" s="223" t="s">
        <v>143</v>
      </c>
      <c r="L177" s="45"/>
      <c r="M177" s="228" t="s">
        <v>1</v>
      </c>
      <c r="N177" s="229" t="s">
        <v>38</v>
      </c>
      <c r="O177" s="92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144</v>
      </c>
      <c r="AT177" s="232" t="s">
        <v>139</v>
      </c>
      <c r="AU177" s="232" t="s">
        <v>84</v>
      </c>
      <c r="AY177" s="18" t="s">
        <v>137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81</v>
      </c>
      <c r="BK177" s="233">
        <f>ROUND(I177*H177,2)</f>
        <v>0</v>
      </c>
      <c r="BL177" s="18" t="s">
        <v>144</v>
      </c>
      <c r="BM177" s="232" t="s">
        <v>249</v>
      </c>
    </row>
    <row r="178" s="2" customFormat="1">
      <c r="A178" s="39"/>
      <c r="B178" s="40"/>
      <c r="C178" s="41"/>
      <c r="D178" s="234" t="s">
        <v>146</v>
      </c>
      <c r="E178" s="41"/>
      <c r="F178" s="235" t="s">
        <v>250</v>
      </c>
      <c r="G178" s="41"/>
      <c r="H178" s="41"/>
      <c r="I178" s="236"/>
      <c r="J178" s="41"/>
      <c r="K178" s="41"/>
      <c r="L178" s="45"/>
      <c r="M178" s="237"/>
      <c r="N178" s="238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146</v>
      </c>
      <c r="AU178" s="18" t="s">
        <v>84</v>
      </c>
    </row>
    <row r="179" s="2" customFormat="1" ht="37.8" customHeight="1">
      <c r="A179" s="39"/>
      <c r="B179" s="40"/>
      <c r="C179" s="221" t="s">
        <v>251</v>
      </c>
      <c r="D179" s="221" t="s">
        <v>139</v>
      </c>
      <c r="E179" s="222" t="s">
        <v>252</v>
      </c>
      <c r="F179" s="223" t="s">
        <v>253</v>
      </c>
      <c r="G179" s="224" t="s">
        <v>202</v>
      </c>
      <c r="H179" s="225">
        <v>30.564</v>
      </c>
      <c r="I179" s="226"/>
      <c r="J179" s="227">
        <f>ROUND(I179*H179,2)</f>
        <v>0</v>
      </c>
      <c r="K179" s="223" t="s">
        <v>143</v>
      </c>
      <c r="L179" s="45"/>
      <c r="M179" s="228" t="s">
        <v>1</v>
      </c>
      <c r="N179" s="229" t="s">
        <v>38</v>
      </c>
      <c r="O179" s="92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144</v>
      </c>
      <c r="AT179" s="232" t="s">
        <v>139</v>
      </c>
      <c r="AU179" s="232" t="s">
        <v>84</v>
      </c>
      <c r="AY179" s="18" t="s">
        <v>137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81</v>
      </c>
      <c r="BK179" s="233">
        <f>ROUND(I179*H179,2)</f>
        <v>0</v>
      </c>
      <c r="BL179" s="18" t="s">
        <v>144</v>
      </c>
      <c r="BM179" s="232" t="s">
        <v>254</v>
      </c>
    </row>
    <row r="180" s="2" customFormat="1">
      <c r="A180" s="39"/>
      <c r="B180" s="40"/>
      <c r="C180" s="41"/>
      <c r="D180" s="234" t="s">
        <v>146</v>
      </c>
      <c r="E180" s="41"/>
      <c r="F180" s="235" t="s">
        <v>255</v>
      </c>
      <c r="G180" s="41"/>
      <c r="H180" s="41"/>
      <c r="I180" s="236"/>
      <c r="J180" s="41"/>
      <c r="K180" s="41"/>
      <c r="L180" s="45"/>
      <c r="M180" s="237"/>
      <c r="N180" s="238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146</v>
      </c>
      <c r="AU180" s="18" t="s">
        <v>84</v>
      </c>
    </row>
    <row r="181" s="13" customFormat="1">
      <c r="A181" s="13"/>
      <c r="B181" s="239"/>
      <c r="C181" s="240"/>
      <c r="D181" s="234" t="s">
        <v>148</v>
      </c>
      <c r="E181" s="241" t="s">
        <v>1</v>
      </c>
      <c r="F181" s="242" t="s">
        <v>256</v>
      </c>
      <c r="G181" s="240"/>
      <c r="H181" s="243">
        <v>30.564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148</v>
      </c>
      <c r="AU181" s="249" t="s">
        <v>84</v>
      </c>
      <c r="AV181" s="13" t="s">
        <v>84</v>
      </c>
      <c r="AW181" s="13" t="s">
        <v>30</v>
      </c>
      <c r="AX181" s="13" t="s">
        <v>81</v>
      </c>
      <c r="AY181" s="249" t="s">
        <v>137</v>
      </c>
    </row>
    <row r="182" s="2" customFormat="1" ht="44.25" customHeight="1">
      <c r="A182" s="39"/>
      <c r="B182" s="40"/>
      <c r="C182" s="221" t="s">
        <v>257</v>
      </c>
      <c r="D182" s="221" t="s">
        <v>139</v>
      </c>
      <c r="E182" s="222" t="s">
        <v>258</v>
      </c>
      <c r="F182" s="223" t="s">
        <v>259</v>
      </c>
      <c r="G182" s="224" t="s">
        <v>202</v>
      </c>
      <c r="H182" s="225">
        <v>441.10000000000002</v>
      </c>
      <c r="I182" s="226"/>
      <c r="J182" s="227">
        <f>ROUND(I182*H182,2)</f>
        <v>0</v>
      </c>
      <c r="K182" s="223" t="s">
        <v>143</v>
      </c>
      <c r="L182" s="45"/>
      <c r="M182" s="228" t="s">
        <v>1</v>
      </c>
      <c r="N182" s="229" t="s">
        <v>38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144</v>
      </c>
      <c r="AT182" s="232" t="s">
        <v>139</v>
      </c>
      <c r="AU182" s="232" t="s">
        <v>84</v>
      </c>
      <c r="AY182" s="18" t="s">
        <v>137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81</v>
      </c>
      <c r="BK182" s="233">
        <f>ROUND(I182*H182,2)</f>
        <v>0</v>
      </c>
      <c r="BL182" s="18" t="s">
        <v>144</v>
      </c>
      <c r="BM182" s="232" t="s">
        <v>260</v>
      </c>
    </row>
    <row r="183" s="2" customFormat="1">
      <c r="A183" s="39"/>
      <c r="B183" s="40"/>
      <c r="C183" s="41"/>
      <c r="D183" s="234" t="s">
        <v>146</v>
      </c>
      <c r="E183" s="41"/>
      <c r="F183" s="235" t="s">
        <v>204</v>
      </c>
      <c r="G183" s="41"/>
      <c r="H183" s="41"/>
      <c r="I183" s="236"/>
      <c r="J183" s="41"/>
      <c r="K183" s="41"/>
      <c r="L183" s="45"/>
      <c r="M183" s="237"/>
      <c r="N183" s="238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146</v>
      </c>
      <c r="AU183" s="18" t="s">
        <v>84</v>
      </c>
    </row>
    <row r="184" s="13" customFormat="1">
      <c r="A184" s="13"/>
      <c r="B184" s="239"/>
      <c r="C184" s="240"/>
      <c r="D184" s="234" t="s">
        <v>148</v>
      </c>
      <c r="E184" s="241" t="s">
        <v>1</v>
      </c>
      <c r="F184" s="242" t="s">
        <v>261</v>
      </c>
      <c r="G184" s="240"/>
      <c r="H184" s="243">
        <v>441.10000000000002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148</v>
      </c>
      <c r="AU184" s="249" t="s">
        <v>84</v>
      </c>
      <c r="AV184" s="13" t="s">
        <v>84</v>
      </c>
      <c r="AW184" s="13" t="s">
        <v>30</v>
      </c>
      <c r="AX184" s="13" t="s">
        <v>81</v>
      </c>
      <c r="AY184" s="249" t="s">
        <v>137</v>
      </c>
    </row>
    <row r="185" s="2" customFormat="1" ht="44.25" customHeight="1">
      <c r="A185" s="39"/>
      <c r="B185" s="40"/>
      <c r="C185" s="221" t="s">
        <v>7</v>
      </c>
      <c r="D185" s="221" t="s">
        <v>139</v>
      </c>
      <c r="E185" s="222" t="s">
        <v>262</v>
      </c>
      <c r="F185" s="223" t="s">
        <v>263</v>
      </c>
      <c r="G185" s="224" t="s">
        <v>202</v>
      </c>
      <c r="H185" s="225">
        <v>190.5</v>
      </c>
      <c r="I185" s="226"/>
      <c r="J185" s="227">
        <f>ROUND(I185*H185,2)</f>
        <v>0</v>
      </c>
      <c r="K185" s="223" t="s">
        <v>143</v>
      </c>
      <c r="L185" s="45"/>
      <c r="M185" s="228" t="s">
        <v>1</v>
      </c>
      <c r="N185" s="229" t="s">
        <v>38</v>
      </c>
      <c r="O185" s="92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2" t="s">
        <v>144</v>
      </c>
      <c r="AT185" s="232" t="s">
        <v>139</v>
      </c>
      <c r="AU185" s="232" t="s">
        <v>84</v>
      </c>
      <c r="AY185" s="18" t="s">
        <v>137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8" t="s">
        <v>81</v>
      </c>
      <c r="BK185" s="233">
        <f>ROUND(I185*H185,2)</f>
        <v>0</v>
      </c>
      <c r="BL185" s="18" t="s">
        <v>144</v>
      </c>
      <c r="BM185" s="232" t="s">
        <v>264</v>
      </c>
    </row>
    <row r="186" s="2" customFormat="1">
      <c r="A186" s="39"/>
      <c r="B186" s="40"/>
      <c r="C186" s="41"/>
      <c r="D186" s="234" t="s">
        <v>146</v>
      </c>
      <c r="E186" s="41"/>
      <c r="F186" s="235" t="s">
        <v>265</v>
      </c>
      <c r="G186" s="41"/>
      <c r="H186" s="41"/>
      <c r="I186" s="236"/>
      <c r="J186" s="41"/>
      <c r="K186" s="41"/>
      <c r="L186" s="45"/>
      <c r="M186" s="260"/>
      <c r="N186" s="261"/>
      <c r="O186" s="262"/>
      <c r="P186" s="262"/>
      <c r="Q186" s="262"/>
      <c r="R186" s="262"/>
      <c r="S186" s="262"/>
      <c r="T186" s="26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146</v>
      </c>
      <c r="AU186" s="18" t="s">
        <v>84</v>
      </c>
    </row>
    <row r="187" s="2" customFormat="1" ht="6.96" customHeight="1">
      <c r="A187" s="39"/>
      <c r="B187" s="67"/>
      <c r="C187" s="68"/>
      <c r="D187" s="68"/>
      <c r="E187" s="68"/>
      <c r="F187" s="68"/>
      <c r="G187" s="68"/>
      <c r="H187" s="68"/>
      <c r="I187" s="68"/>
      <c r="J187" s="68"/>
      <c r="K187" s="68"/>
      <c r="L187" s="45"/>
      <c r="M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</row>
  </sheetData>
  <sheetProtection sheet="1" autoFilter="0" formatColumns="0" formatRows="0" objects="1" scenarios="1" spinCount="100000" saltValue="RQkWEf9Z9pVrjRGhTSd+TKCmm4NuCVm4ZSh46Q9USdZ1ET1LjQ4vhXwH0nYC9TdmVp8oH85LqbovaJRRs3Yxcw==" hashValue="qVWcadgNBNh+wNyrQtvA1rM52pnlxwsIIeOjHG3q0PumnNpEXnNm92/j8rRuxExgfKOl5rHIFu9lS6w08DsC2w==" algorithmName="SHA-512" password="CC35"/>
  <autoFilter ref="C118:K186"/>
  <mergeCells count="9">
    <mergeCell ref="E7:H7"/>
    <mergeCell ref="E9:H9"/>
    <mergeCell ref="E18:H18"/>
    <mergeCell ref="E27:H27"/>
    <mergeCell ref="E84:H84"/>
    <mergeCell ref="E86:H86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102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Kaznějov komunikace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266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83</v>
      </c>
      <c r="G11" s="39"/>
      <c r="H11" s="39"/>
      <c r="I11" s="141" t="s">
        <v>19</v>
      </c>
      <c r="J11" s="144" t="s">
        <v>105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106</v>
      </c>
      <c r="G12" s="39"/>
      <c r="H12" s="39"/>
      <c r="I12" s="141" t="s">
        <v>22</v>
      </c>
      <c r="J12" s="145" t="str">
        <f>'Rekapitulace stavby'!AN8</f>
        <v>24. 11. 2023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21.84" customHeight="1">
      <c r="A13" s="39"/>
      <c r="B13" s="45"/>
      <c r="C13" s="39"/>
      <c r="D13" s="39"/>
      <c r="E13" s="39"/>
      <c r="F13" s="39"/>
      <c r="G13" s="39"/>
      <c r="H13" s="39"/>
      <c r="I13" s="146" t="s">
        <v>107</v>
      </c>
      <c r="J13" s="147" t="s">
        <v>108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109</v>
      </c>
      <c r="F15" s="39"/>
      <c r="G15" s="39"/>
      <c r="H15" s="39"/>
      <c r="I15" s="141" t="s">
        <v>26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">
        <v>110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111</v>
      </c>
      <c r="F21" s="39"/>
      <c r="G21" s="39"/>
      <c r="H21" s="39"/>
      <c r="I21" s="141" t="s">
        <v>26</v>
      </c>
      <c r="J21" s="144" t="s">
        <v>112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">
        <v>110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111</v>
      </c>
      <c r="F24" s="39"/>
      <c r="G24" s="39"/>
      <c r="H24" s="39"/>
      <c r="I24" s="141" t="s">
        <v>26</v>
      </c>
      <c r="J24" s="144" t="s">
        <v>112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33</v>
      </c>
      <c r="E30" s="39"/>
      <c r="F30" s="39"/>
      <c r="G30" s="39"/>
      <c r="H30" s="39"/>
      <c r="I30" s="39"/>
      <c r="J30" s="154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35</v>
      </c>
      <c r="G32" s="39"/>
      <c r="H32" s="39"/>
      <c r="I32" s="155" t="s">
        <v>34</v>
      </c>
      <c r="J32" s="155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37</v>
      </c>
      <c r="E33" s="141" t="s">
        <v>38</v>
      </c>
      <c r="F33" s="157">
        <f>ROUND((SUM(BE126:BE321)),  2)</f>
        <v>0</v>
      </c>
      <c r="G33" s="39"/>
      <c r="H33" s="39"/>
      <c r="I33" s="158">
        <v>0.20999999999999999</v>
      </c>
      <c r="J33" s="157">
        <f>ROUND(((SUM(BE126:BE321))*I33),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7">
        <f>ROUND((SUM(BF126:BF321)),  2)</f>
        <v>0</v>
      </c>
      <c r="G34" s="39"/>
      <c r="H34" s="39"/>
      <c r="I34" s="158">
        <v>0.14999999999999999</v>
      </c>
      <c r="J34" s="157">
        <f>ROUND(((SUM(BF126:BF321))*I34),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7">
        <f>ROUND((SUM(BG126:BG321)),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7">
        <f>ROUND((SUM(BH126:BH321)),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7">
        <f>ROUND((SUM(BI126:BI321)),  2)</f>
        <v>0</v>
      </c>
      <c r="G37" s="39"/>
      <c r="H37" s="39"/>
      <c r="I37" s="158">
        <v>0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43</v>
      </c>
      <c r="E39" s="161"/>
      <c r="F39" s="161"/>
      <c r="G39" s="162" t="s">
        <v>44</v>
      </c>
      <c r="H39" s="163" t="s">
        <v>45</v>
      </c>
      <c r="I39" s="161"/>
      <c r="J39" s="164">
        <f>SUM(J30:J37)</f>
        <v>0</v>
      </c>
      <c r="K39" s="165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2" customFormat="1" ht="14.4" customHeight="1">
      <c r="B49" s="64"/>
      <c r="D49" s="166" t="s">
        <v>46</v>
      </c>
      <c r="E49" s="167"/>
      <c r="F49" s="167"/>
      <c r="G49" s="166" t="s">
        <v>47</v>
      </c>
      <c r="H49" s="167"/>
      <c r="I49" s="167"/>
      <c r="J49" s="167"/>
      <c r="K49" s="167"/>
      <c r="L49" s="64"/>
    </row>
    <row r="50">
      <c r="B50" s="21"/>
      <c r="L50" s="21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 s="2" customFormat="1">
      <c r="A60" s="39"/>
      <c r="B60" s="45"/>
      <c r="C60" s="39"/>
      <c r="D60" s="168" t="s">
        <v>48</v>
      </c>
      <c r="E60" s="169"/>
      <c r="F60" s="170" t="s">
        <v>49</v>
      </c>
      <c r="G60" s="168" t="s">
        <v>48</v>
      </c>
      <c r="H60" s="169"/>
      <c r="I60" s="169"/>
      <c r="J60" s="171" t="s">
        <v>49</v>
      </c>
      <c r="K60" s="169"/>
      <c r="L60" s="64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>
      <c r="B61" s="21"/>
      <c r="L61" s="21"/>
    </row>
    <row r="62">
      <c r="B62" s="21"/>
      <c r="L62" s="21"/>
    </row>
    <row r="63">
      <c r="B63" s="21"/>
      <c r="L63" s="21"/>
    </row>
    <row r="64" s="2" customFormat="1">
      <c r="A64" s="39"/>
      <c r="B64" s="45"/>
      <c r="C64" s="39"/>
      <c r="D64" s="166" t="s">
        <v>50</v>
      </c>
      <c r="E64" s="172"/>
      <c r="F64" s="172"/>
      <c r="G64" s="166" t="s">
        <v>51</v>
      </c>
      <c r="H64" s="172"/>
      <c r="I64" s="172"/>
      <c r="J64" s="172"/>
      <c r="K64" s="172"/>
      <c r="L64" s="64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>
      <c r="B65" s="21"/>
      <c r="L65" s="2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 s="2" customFormat="1">
      <c r="A75" s="39"/>
      <c r="B75" s="45"/>
      <c r="C75" s="39"/>
      <c r="D75" s="168" t="s">
        <v>48</v>
      </c>
      <c r="E75" s="169"/>
      <c r="F75" s="170" t="s">
        <v>49</v>
      </c>
      <c r="G75" s="168" t="s">
        <v>48</v>
      </c>
      <c r="H75" s="169"/>
      <c r="I75" s="169"/>
      <c r="J75" s="171" t="s">
        <v>49</v>
      </c>
      <c r="K75" s="169"/>
      <c r="L75" s="64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4.4" customHeight="1">
      <c r="A76" s="39"/>
      <c r="B76" s="173"/>
      <c r="C76" s="174"/>
      <c r="D76" s="174"/>
      <c r="E76" s="174"/>
      <c r="F76" s="174"/>
      <c r="G76" s="174"/>
      <c r="H76" s="174"/>
      <c r="I76" s="174"/>
      <c r="J76" s="174"/>
      <c r="K76" s="174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175"/>
      <c r="C80" s="176"/>
      <c r="D80" s="176"/>
      <c r="E80" s="176"/>
      <c r="F80" s="176"/>
      <c r="G80" s="176"/>
      <c r="H80" s="176"/>
      <c r="I80" s="176"/>
      <c r="J80" s="176"/>
      <c r="K80" s="176"/>
      <c r="L80" s="64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113</v>
      </c>
      <c r="D81" s="41"/>
      <c r="E81" s="41"/>
      <c r="F81" s="41"/>
      <c r="G81" s="41"/>
      <c r="H81" s="41"/>
      <c r="I81" s="41"/>
      <c r="J81" s="41"/>
      <c r="K81" s="41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7" t="str">
        <f>E7</f>
        <v>Kaznějov komunikace</v>
      </c>
      <c r="F84" s="33"/>
      <c r="G84" s="33"/>
      <c r="H84" s="33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103</v>
      </c>
      <c r="D85" s="41"/>
      <c r="E85" s="41"/>
      <c r="F85" s="41"/>
      <c r="G85" s="41"/>
      <c r="H85" s="41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30" customHeight="1">
      <c r="A86" s="39"/>
      <c r="B86" s="40"/>
      <c r="C86" s="41"/>
      <c r="D86" s="41"/>
      <c r="E86" s="77" t="str">
        <f>E9</f>
        <v>101 - SO 101 Komunikace a chodník ke sběrnému dvoru,SO 102 Dopravně inženýrské opatření DIO</v>
      </c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20</v>
      </c>
      <c r="D88" s="41"/>
      <c r="E88" s="41"/>
      <c r="F88" s="28" t="str">
        <f>F12</f>
        <v>pozemek 116/1,116/2 a 116/3 v k.ú. Kaznějov</v>
      </c>
      <c r="G88" s="41"/>
      <c r="H88" s="41"/>
      <c r="I88" s="33" t="s">
        <v>22</v>
      </c>
      <c r="J88" s="80" t="str">
        <f>IF(J12="","",J12)</f>
        <v>24. 11. 2023</v>
      </c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24</v>
      </c>
      <c r="D90" s="41"/>
      <c r="E90" s="41"/>
      <c r="F90" s="28" t="str">
        <f>E15</f>
        <v>Město Kaznějov</v>
      </c>
      <c r="G90" s="41"/>
      <c r="H90" s="41"/>
      <c r="I90" s="33" t="s">
        <v>29</v>
      </c>
      <c r="J90" s="37" t="str">
        <f>E21</f>
        <v>Pavel Bastl</v>
      </c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27</v>
      </c>
      <c r="D91" s="41"/>
      <c r="E91" s="41"/>
      <c r="F91" s="28" t="str">
        <f>IF(E18="","",E18)</f>
        <v>Vyplň údaj</v>
      </c>
      <c r="G91" s="41"/>
      <c r="H91" s="41"/>
      <c r="I91" s="33" t="s">
        <v>31</v>
      </c>
      <c r="J91" s="37" t="str">
        <f>E24</f>
        <v>Pavel Bastl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9.28" customHeight="1">
      <c r="A93" s="39"/>
      <c r="B93" s="40"/>
      <c r="C93" s="178" t="s">
        <v>114</v>
      </c>
      <c r="D93" s="179"/>
      <c r="E93" s="179"/>
      <c r="F93" s="179"/>
      <c r="G93" s="179"/>
      <c r="H93" s="179"/>
      <c r="I93" s="179"/>
      <c r="J93" s="180" t="s">
        <v>115</v>
      </c>
      <c r="K93" s="179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22.8" customHeight="1">
      <c r="A95" s="39"/>
      <c r="B95" s="40"/>
      <c r="C95" s="181" t="s">
        <v>116</v>
      </c>
      <c r="D95" s="41"/>
      <c r="E95" s="41"/>
      <c r="F95" s="41"/>
      <c r="G95" s="41"/>
      <c r="H95" s="41"/>
      <c r="I95" s="41"/>
      <c r="J95" s="111">
        <f>J126</f>
        <v>0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U95" s="18" t="s">
        <v>117</v>
      </c>
    </row>
    <row r="96" s="9" customFormat="1" ht="24.96" customHeight="1">
      <c r="A96" s="9"/>
      <c r="B96" s="182"/>
      <c r="C96" s="183"/>
      <c r="D96" s="184" t="s">
        <v>118</v>
      </c>
      <c r="E96" s="185"/>
      <c r="F96" s="185"/>
      <c r="G96" s="185"/>
      <c r="H96" s="185"/>
      <c r="I96" s="185"/>
      <c r="J96" s="186">
        <f>J127</f>
        <v>0</v>
      </c>
      <c r="K96" s="183"/>
      <c r="L96" s="187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10" customFormat="1" ht="19.92" customHeight="1">
      <c r="A97" s="10"/>
      <c r="B97" s="188"/>
      <c r="C97" s="189"/>
      <c r="D97" s="190" t="s">
        <v>119</v>
      </c>
      <c r="E97" s="191"/>
      <c r="F97" s="191"/>
      <c r="G97" s="191"/>
      <c r="H97" s="191"/>
      <c r="I97" s="191"/>
      <c r="J97" s="192">
        <f>J128</f>
        <v>0</v>
      </c>
      <c r="K97" s="189"/>
      <c r="L97" s="19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88"/>
      <c r="C98" s="189"/>
      <c r="D98" s="190" t="s">
        <v>267</v>
      </c>
      <c r="E98" s="191"/>
      <c r="F98" s="191"/>
      <c r="G98" s="191"/>
      <c r="H98" s="191"/>
      <c r="I98" s="191"/>
      <c r="J98" s="192">
        <f>J175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268</v>
      </c>
      <c r="E99" s="191"/>
      <c r="F99" s="191"/>
      <c r="G99" s="191"/>
      <c r="H99" s="191"/>
      <c r="I99" s="191"/>
      <c r="J99" s="192">
        <f>J192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269</v>
      </c>
      <c r="E100" s="191"/>
      <c r="F100" s="191"/>
      <c r="G100" s="191"/>
      <c r="H100" s="191"/>
      <c r="I100" s="191"/>
      <c r="J100" s="192">
        <f>J214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270</v>
      </c>
      <c r="E101" s="191"/>
      <c r="F101" s="191"/>
      <c r="G101" s="191"/>
      <c r="H101" s="191"/>
      <c r="I101" s="191"/>
      <c r="J101" s="192">
        <f>J255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89"/>
      <c r="D102" s="190" t="s">
        <v>120</v>
      </c>
      <c r="E102" s="191"/>
      <c r="F102" s="191"/>
      <c r="G102" s="191"/>
      <c r="H102" s="191"/>
      <c r="I102" s="191"/>
      <c r="J102" s="192">
        <f>J260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8"/>
      <c r="C103" s="189"/>
      <c r="D103" s="190" t="s">
        <v>271</v>
      </c>
      <c r="E103" s="191"/>
      <c r="F103" s="191"/>
      <c r="G103" s="191"/>
      <c r="H103" s="191"/>
      <c r="I103" s="191"/>
      <c r="J103" s="192">
        <f>J299</f>
        <v>0</v>
      </c>
      <c r="K103" s="189"/>
      <c r="L103" s="19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2"/>
      <c r="C104" s="183"/>
      <c r="D104" s="184" t="s">
        <v>272</v>
      </c>
      <c r="E104" s="185"/>
      <c r="F104" s="185"/>
      <c r="G104" s="185"/>
      <c r="H104" s="185"/>
      <c r="I104" s="185"/>
      <c r="J104" s="186">
        <f>J302</f>
        <v>0</v>
      </c>
      <c r="K104" s="183"/>
      <c r="L104" s="18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8"/>
      <c r="C105" s="189"/>
      <c r="D105" s="190" t="s">
        <v>273</v>
      </c>
      <c r="E105" s="191"/>
      <c r="F105" s="191"/>
      <c r="G105" s="191"/>
      <c r="H105" s="191"/>
      <c r="I105" s="191"/>
      <c r="J105" s="192">
        <f>J303</f>
        <v>0</v>
      </c>
      <c r="K105" s="189"/>
      <c r="L105" s="19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8"/>
      <c r="C106" s="189"/>
      <c r="D106" s="190" t="s">
        <v>274</v>
      </c>
      <c r="E106" s="191"/>
      <c r="F106" s="191"/>
      <c r="G106" s="191"/>
      <c r="H106" s="191"/>
      <c r="I106" s="191"/>
      <c r="J106" s="192">
        <f>J309</f>
        <v>0</v>
      </c>
      <c r="K106" s="189"/>
      <c r="L106" s="19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122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77" t="str">
        <f>E7</f>
        <v>Kaznějov komunikace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103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30" customHeight="1">
      <c r="A118" s="39"/>
      <c r="B118" s="40"/>
      <c r="C118" s="41"/>
      <c r="D118" s="41"/>
      <c r="E118" s="77" t="str">
        <f>E9</f>
        <v>101 - SO 101 Komunikace a chodník ke sběrnému dvoru,SO 102 Dopravně inženýrské opatření DIO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>pozemek 116/1,116/2 a 116/3 v k.ú. Kaznějov</v>
      </c>
      <c r="G120" s="41"/>
      <c r="H120" s="41"/>
      <c r="I120" s="33" t="s">
        <v>22</v>
      </c>
      <c r="J120" s="80" t="str">
        <f>IF(J12="","",J12)</f>
        <v>24. 11. 2023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E15</f>
        <v>Město Kaznějov</v>
      </c>
      <c r="G122" s="41"/>
      <c r="H122" s="41"/>
      <c r="I122" s="33" t="s">
        <v>29</v>
      </c>
      <c r="J122" s="37" t="str">
        <f>E21</f>
        <v>Pavel Bastl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27</v>
      </c>
      <c r="D123" s="41"/>
      <c r="E123" s="41"/>
      <c r="F123" s="28" t="str">
        <f>IF(E18="","",E18)</f>
        <v>Vyplň údaj</v>
      </c>
      <c r="G123" s="41"/>
      <c r="H123" s="41"/>
      <c r="I123" s="33" t="s">
        <v>31</v>
      </c>
      <c r="J123" s="37" t="str">
        <f>E24</f>
        <v>Pavel Bastl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194"/>
      <c r="B125" s="195"/>
      <c r="C125" s="196" t="s">
        <v>123</v>
      </c>
      <c r="D125" s="197" t="s">
        <v>58</v>
      </c>
      <c r="E125" s="197" t="s">
        <v>54</v>
      </c>
      <c r="F125" s="197" t="s">
        <v>55</v>
      </c>
      <c r="G125" s="197" t="s">
        <v>124</v>
      </c>
      <c r="H125" s="197" t="s">
        <v>125</v>
      </c>
      <c r="I125" s="197" t="s">
        <v>126</v>
      </c>
      <c r="J125" s="197" t="s">
        <v>115</v>
      </c>
      <c r="K125" s="198" t="s">
        <v>127</v>
      </c>
      <c r="L125" s="199"/>
      <c r="M125" s="101" t="s">
        <v>1</v>
      </c>
      <c r="N125" s="102" t="s">
        <v>37</v>
      </c>
      <c r="O125" s="102" t="s">
        <v>128</v>
      </c>
      <c r="P125" s="102" t="s">
        <v>129</v>
      </c>
      <c r="Q125" s="102" t="s">
        <v>130</v>
      </c>
      <c r="R125" s="102" t="s">
        <v>131</v>
      </c>
      <c r="S125" s="102" t="s">
        <v>132</v>
      </c>
      <c r="T125" s="103" t="s">
        <v>133</v>
      </c>
      <c r="U125" s="194"/>
      <c r="V125" s="194"/>
      <c r="W125" s="194"/>
      <c r="X125" s="194"/>
      <c r="Y125" s="194"/>
      <c r="Z125" s="194"/>
      <c r="AA125" s="194"/>
      <c r="AB125" s="194"/>
      <c r="AC125" s="194"/>
      <c r="AD125" s="194"/>
      <c r="AE125" s="194"/>
    </row>
    <row r="126" s="2" customFormat="1" ht="22.8" customHeight="1">
      <c r="A126" s="39"/>
      <c r="B126" s="40"/>
      <c r="C126" s="108" t="s">
        <v>134</v>
      </c>
      <c r="D126" s="41"/>
      <c r="E126" s="41"/>
      <c r="F126" s="41"/>
      <c r="G126" s="41"/>
      <c r="H126" s="41"/>
      <c r="I126" s="41"/>
      <c r="J126" s="200">
        <f>BK126</f>
        <v>0</v>
      </c>
      <c r="K126" s="41"/>
      <c r="L126" s="45"/>
      <c r="M126" s="104"/>
      <c r="N126" s="201"/>
      <c r="O126" s="105"/>
      <c r="P126" s="202">
        <f>P127+P302</f>
        <v>0</v>
      </c>
      <c r="Q126" s="105"/>
      <c r="R126" s="202">
        <f>R127+R302</f>
        <v>3768.18777168</v>
      </c>
      <c r="S126" s="105"/>
      <c r="T126" s="203">
        <f>T127+T302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72</v>
      </c>
      <c r="AU126" s="18" t="s">
        <v>117</v>
      </c>
      <c r="BK126" s="204">
        <f>BK127+BK302</f>
        <v>0</v>
      </c>
    </row>
    <row r="127" s="12" customFormat="1" ht="25.92" customHeight="1">
      <c r="A127" s="12"/>
      <c r="B127" s="205"/>
      <c r="C127" s="206"/>
      <c r="D127" s="207" t="s">
        <v>72</v>
      </c>
      <c r="E127" s="208" t="s">
        <v>135</v>
      </c>
      <c r="F127" s="208" t="s">
        <v>136</v>
      </c>
      <c r="G127" s="206"/>
      <c r="H127" s="206"/>
      <c r="I127" s="209"/>
      <c r="J127" s="210">
        <f>BK127</f>
        <v>0</v>
      </c>
      <c r="K127" s="206"/>
      <c r="L127" s="211"/>
      <c r="M127" s="212"/>
      <c r="N127" s="213"/>
      <c r="O127" s="213"/>
      <c r="P127" s="214">
        <f>P128+P175+P192+P214+P255+P260+P299</f>
        <v>0</v>
      </c>
      <c r="Q127" s="213"/>
      <c r="R127" s="214">
        <f>R128+R175+R192+R214+R255+R260+R299</f>
        <v>3768.18777168</v>
      </c>
      <c r="S127" s="213"/>
      <c r="T127" s="215">
        <f>T128+T175+T192+T214+T255+T260+T299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6" t="s">
        <v>81</v>
      </c>
      <c r="AT127" s="217" t="s">
        <v>72</v>
      </c>
      <c r="AU127" s="217" t="s">
        <v>73</v>
      </c>
      <c r="AY127" s="216" t="s">
        <v>137</v>
      </c>
      <c r="BK127" s="218">
        <f>BK128+BK175+BK192+BK214+BK255+BK260+BK299</f>
        <v>0</v>
      </c>
    </row>
    <row r="128" s="12" customFormat="1" ht="22.8" customHeight="1">
      <c r="A128" s="12"/>
      <c r="B128" s="205"/>
      <c r="C128" s="206"/>
      <c r="D128" s="207" t="s">
        <v>72</v>
      </c>
      <c r="E128" s="219" t="s">
        <v>81</v>
      </c>
      <c r="F128" s="219" t="s">
        <v>138</v>
      </c>
      <c r="G128" s="206"/>
      <c r="H128" s="206"/>
      <c r="I128" s="209"/>
      <c r="J128" s="220">
        <f>BK128</f>
        <v>0</v>
      </c>
      <c r="K128" s="206"/>
      <c r="L128" s="211"/>
      <c r="M128" s="212"/>
      <c r="N128" s="213"/>
      <c r="O128" s="213"/>
      <c r="P128" s="214">
        <f>SUM(P129:P174)</f>
        <v>0</v>
      </c>
      <c r="Q128" s="213"/>
      <c r="R128" s="214">
        <f>SUM(R129:R174)</f>
        <v>0.029999999999999999</v>
      </c>
      <c r="S128" s="213"/>
      <c r="T128" s="215">
        <f>SUM(T129:T174)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6" t="s">
        <v>81</v>
      </c>
      <c r="AT128" s="217" t="s">
        <v>72</v>
      </c>
      <c r="AU128" s="217" t="s">
        <v>81</v>
      </c>
      <c r="AY128" s="216" t="s">
        <v>137</v>
      </c>
      <c r="BK128" s="218">
        <f>SUM(BK129:BK174)</f>
        <v>0</v>
      </c>
    </row>
    <row r="129" s="2" customFormat="1" ht="33" customHeight="1">
      <c r="A129" s="39"/>
      <c r="B129" s="40"/>
      <c r="C129" s="221" t="s">
        <v>81</v>
      </c>
      <c r="D129" s="221" t="s">
        <v>139</v>
      </c>
      <c r="E129" s="222" t="s">
        <v>275</v>
      </c>
      <c r="F129" s="223" t="s">
        <v>276</v>
      </c>
      <c r="G129" s="224" t="s">
        <v>189</v>
      </c>
      <c r="H129" s="225">
        <v>120</v>
      </c>
      <c r="I129" s="226"/>
      <c r="J129" s="227">
        <f>ROUND(I129*H129,2)</f>
        <v>0</v>
      </c>
      <c r="K129" s="223" t="s">
        <v>143</v>
      </c>
      <c r="L129" s="45"/>
      <c r="M129" s="228" t="s">
        <v>1</v>
      </c>
      <c r="N129" s="229" t="s">
        <v>38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144</v>
      </c>
      <c r="AT129" s="232" t="s">
        <v>139</v>
      </c>
      <c r="AU129" s="232" t="s">
        <v>84</v>
      </c>
      <c r="AY129" s="18" t="s">
        <v>137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81</v>
      </c>
      <c r="BK129" s="233">
        <f>ROUND(I129*H129,2)</f>
        <v>0</v>
      </c>
      <c r="BL129" s="18" t="s">
        <v>144</v>
      </c>
      <c r="BM129" s="232" t="s">
        <v>277</v>
      </c>
    </row>
    <row r="130" s="2" customFormat="1">
      <c r="A130" s="39"/>
      <c r="B130" s="40"/>
      <c r="C130" s="41"/>
      <c r="D130" s="234" t="s">
        <v>146</v>
      </c>
      <c r="E130" s="41"/>
      <c r="F130" s="235" t="s">
        <v>278</v>
      </c>
      <c r="G130" s="41"/>
      <c r="H130" s="41"/>
      <c r="I130" s="236"/>
      <c r="J130" s="41"/>
      <c r="K130" s="41"/>
      <c r="L130" s="45"/>
      <c r="M130" s="237"/>
      <c r="N130" s="238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146</v>
      </c>
      <c r="AU130" s="18" t="s">
        <v>84</v>
      </c>
    </row>
    <row r="131" s="13" customFormat="1">
      <c r="A131" s="13"/>
      <c r="B131" s="239"/>
      <c r="C131" s="240"/>
      <c r="D131" s="234" t="s">
        <v>148</v>
      </c>
      <c r="E131" s="241" t="s">
        <v>1</v>
      </c>
      <c r="F131" s="242" t="s">
        <v>279</v>
      </c>
      <c r="G131" s="240"/>
      <c r="H131" s="243">
        <v>120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148</v>
      </c>
      <c r="AU131" s="249" t="s">
        <v>84</v>
      </c>
      <c r="AV131" s="13" t="s">
        <v>84</v>
      </c>
      <c r="AW131" s="13" t="s">
        <v>30</v>
      </c>
      <c r="AX131" s="13" t="s">
        <v>81</v>
      </c>
      <c r="AY131" s="249" t="s">
        <v>137</v>
      </c>
    </row>
    <row r="132" s="2" customFormat="1" ht="37.8" customHeight="1">
      <c r="A132" s="39"/>
      <c r="B132" s="40"/>
      <c r="C132" s="221" t="s">
        <v>84</v>
      </c>
      <c r="D132" s="221" t="s">
        <v>139</v>
      </c>
      <c r="E132" s="222" t="s">
        <v>280</v>
      </c>
      <c r="F132" s="223" t="s">
        <v>281</v>
      </c>
      <c r="G132" s="224" t="s">
        <v>189</v>
      </c>
      <c r="H132" s="225">
        <v>3402</v>
      </c>
      <c r="I132" s="226"/>
      <c r="J132" s="227">
        <f>ROUND(I132*H132,2)</f>
        <v>0</v>
      </c>
      <c r="K132" s="223" t="s">
        <v>143</v>
      </c>
      <c r="L132" s="45"/>
      <c r="M132" s="228" t="s">
        <v>1</v>
      </c>
      <c r="N132" s="229" t="s">
        <v>38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144</v>
      </c>
      <c r="AT132" s="232" t="s">
        <v>139</v>
      </c>
      <c r="AU132" s="232" t="s">
        <v>84</v>
      </c>
      <c r="AY132" s="18" t="s">
        <v>137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81</v>
      </c>
      <c r="BK132" s="233">
        <f>ROUND(I132*H132,2)</f>
        <v>0</v>
      </c>
      <c r="BL132" s="18" t="s">
        <v>144</v>
      </c>
      <c r="BM132" s="232" t="s">
        <v>282</v>
      </c>
    </row>
    <row r="133" s="2" customFormat="1">
      <c r="A133" s="39"/>
      <c r="B133" s="40"/>
      <c r="C133" s="41"/>
      <c r="D133" s="234" t="s">
        <v>146</v>
      </c>
      <c r="E133" s="41"/>
      <c r="F133" s="235" t="s">
        <v>283</v>
      </c>
      <c r="G133" s="41"/>
      <c r="H133" s="41"/>
      <c r="I133" s="236"/>
      <c r="J133" s="41"/>
      <c r="K133" s="41"/>
      <c r="L133" s="45"/>
      <c r="M133" s="237"/>
      <c r="N133" s="238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146</v>
      </c>
      <c r="AU133" s="18" t="s">
        <v>84</v>
      </c>
    </row>
    <row r="134" s="13" customFormat="1">
      <c r="A134" s="13"/>
      <c r="B134" s="239"/>
      <c r="C134" s="240"/>
      <c r="D134" s="234" t="s">
        <v>148</v>
      </c>
      <c r="E134" s="241" t="s">
        <v>1</v>
      </c>
      <c r="F134" s="242" t="s">
        <v>284</v>
      </c>
      <c r="G134" s="240"/>
      <c r="H134" s="243">
        <v>3402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148</v>
      </c>
      <c r="AU134" s="249" t="s">
        <v>84</v>
      </c>
      <c r="AV134" s="13" t="s">
        <v>84</v>
      </c>
      <c r="AW134" s="13" t="s">
        <v>30</v>
      </c>
      <c r="AX134" s="13" t="s">
        <v>81</v>
      </c>
      <c r="AY134" s="249" t="s">
        <v>137</v>
      </c>
    </row>
    <row r="135" s="14" customFormat="1">
      <c r="A135" s="14"/>
      <c r="B135" s="250"/>
      <c r="C135" s="251"/>
      <c r="D135" s="234" t="s">
        <v>148</v>
      </c>
      <c r="E135" s="252" t="s">
        <v>1</v>
      </c>
      <c r="F135" s="253" t="s">
        <v>285</v>
      </c>
      <c r="G135" s="251"/>
      <c r="H135" s="252" t="s">
        <v>1</v>
      </c>
      <c r="I135" s="254"/>
      <c r="J135" s="251"/>
      <c r="K135" s="251"/>
      <c r="L135" s="255"/>
      <c r="M135" s="256"/>
      <c r="N135" s="257"/>
      <c r="O135" s="257"/>
      <c r="P135" s="257"/>
      <c r="Q135" s="257"/>
      <c r="R135" s="257"/>
      <c r="S135" s="257"/>
      <c r="T135" s="25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9" t="s">
        <v>148</v>
      </c>
      <c r="AU135" s="259" t="s">
        <v>84</v>
      </c>
      <c r="AV135" s="14" t="s">
        <v>81</v>
      </c>
      <c r="AW135" s="14" t="s">
        <v>30</v>
      </c>
      <c r="AX135" s="14" t="s">
        <v>73</v>
      </c>
      <c r="AY135" s="259" t="s">
        <v>137</v>
      </c>
    </row>
    <row r="136" s="2" customFormat="1" ht="24.15" customHeight="1">
      <c r="A136" s="39"/>
      <c r="B136" s="40"/>
      <c r="C136" s="221" t="s">
        <v>155</v>
      </c>
      <c r="D136" s="221" t="s">
        <v>139</v>
      </c>
      <c r="E136" s="222" t="s">
        <v>286</v>
      </c>
      <c r="F136" s="223" t="s">
        <v>287</v>
      </c>
      <c r="G136" s="224" t="s">
        <v>189</v>
      </c>
      <c r="H136" s="225">
        <v>22</v>
      </c>
      <c r="I136" s="226"/>
      <c r="J136" s="227">
        <f>ROUND(I136*H136,2)</f>
        <v>0</v>
      </c>
      <c r="K136" s="223" t="s">
        <v>143</v>
      </c>
      <c r="L136" s="45"/>
      <c r="M136" s="228" t="s">
        <v>1</v>
      </c>
      <c r="N136" s="229" t="s">
        <v>38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144</v>
      </c>
      <c r="AT136" s="232" t="s">
        <v>139</v>
      </c>
      <c r="AU136" s="232" t="s">
        <v>84</v>
      </c>
      <c r="AY136" s="18" t="s">
        <v>137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81</v>
      </c>
      <c r="BK136" s="233">
        <f>ROUND(I136*H136,2)</f>
        <v>0</v>
      </c>
      <c r="BL136" s="18" t="s">
        <v>144</v>
      </c>
      <c r="BM136" s="232" t="s">
        <v>288</v>
      </c>
    </row>
    <row r="137" s="2" customFormat="1">
      <c r="A137" s="39"/>
      <c r="B137" s="40"/>
      <c r="C137" s="41"/>
      <c r="D137" s="234" t="s">
        <v>146</v>
      </c>
      <c r="E137" s="41"/>
      <c r="F137" s="235" t="s">
        <v>289</v>
      </c>
      <c r="G137" s="41"/>
      <c r="H137" s="41"/>
      <c r="I137" s="236"/>
      <c r="J137" s="41"/>
      <c r="K137" s="41"/>
      <c r="L137" s="45"/>
      <c r="M137" s="237"/>
      <c r="N137" s="238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146</v>
      </c>
      <c r="AU137" s="18" t="s">
        <v>84</v>
      </c>
    </row>
    <row r="138" s="13" customFormat="1">
      <c r="A138" s="13"/>
      <c r="B138" s="239"/>
      <c r="C138" s="240"/>
      <c r="D138" s="234" t="s">
        <v>148</v>
      </c>
      <c r="E138" s="241" t="s">
        <v>1</v>
      </c>
      <c r="F138" s="242" t="s">
        <v>290</v>
      </c>
      <c r="G138" s="240"/>
      <c r="H138" s="243">
        <v>22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148</v>
      </c>
      <c r="AU138" s="249" t="s">
        <v>84</v>
      </c>
      <c r="AV138" s="13" t="s">
        <v>84</v>
      </c>
      <c r="AW138" s="13" t="s">
        <v>30</v>
      </c>
      <c r="AX138" s="13" t="s">
        <v>81</v>
      </c>
      <c r="AY138" s="249" t="s">
        <v>137</v>
      </c>
    </row>
    <row r="139" s="14" customFormat="1">
      <c r="A139" s="14"/>
      <c r="B139" s="250"/>
      <c r="C139" s="251"/>
      <c r="D139" s="234" t="s">
        <v>148</v>
      </c>
      <c r="E139" s="252" t="s">
        <v>1</v>
      </c>
      <c r="F139" s="253" t="s">
        <v>291</v>
      </c>
      <c r="G139" s="251"/>
      <c r="H139" s="252" t="s">
        <v>1</v>
      </c>
      <c r="I139" s="254"/>
      <c r="J139" s="251"/>
      <c r="K139" s="251"/>
      <c r="L139" s="255"/>
      <c r="M139" s="256"/>
      <c r="N139" s="257"/>
      <c r="O139" s="257"/>
      <c r="P139" s="257"/>
      <c r="Q139" s="257"/>
      <c r="R139" s="257"/>
      <c r="S139" s="257"/>
      <c r="T139" s="25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9" t="s">
        <v>148</v>
      </c>
      <c r="AU139" s="259" t="s">
        <v>84</v>
      </c>
      <c r="AV139" s="14" t="s">
        <v>81</v>
      </c>
      <c r="AW139" s="14" t="s">
        <v>30</v>
      </c>
      <c r="AX139" s="14" t="s">
        <v>73</v>
      </c>
      <c r="AY139" s="259" t="s">
        <v>137</v>
      </c>
    </row>
    <row r="140" s="2" customFormat="1" ht="37.8" customHeight="1">
      <c r="A140" s="39"/>
      <c r="B140" s="40"/>
      <c r="C140" s="221" t="s">
        <v>144</v>
      </c>
      <c r="D140" s="221" t="s">
        <v>139</v>
      </c>
      <c r="E140" s="222" t="s">
        <v>187</v>
      </c>
      <c r="F140" s="223" t="s">
        <v>188</v>
      </c>
      <c r="G140" s="224" t="s">
        <v>189</v>
      </c>
      <c r="H140" s="225">
        <v>3544</v>
      </c>
      <c r="I140" s="226"/>
      <c r="J140" s="227">
        <f>ROUND(I140*H140,2)</f>
        <v>0</v>
      </c>
      <c r="K140" s="223" t="s">
        <v>143</v>
      </c>
      <c r="L140" s="45"/>
      <c r="M140" s="228" t="s">
        <v>1</v>
      </c>
      <c r="N140" s="229" t="s">
        <v>38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144</v>
      </c>
      <c r="AT140" s="232" t="s">
        <v>139</v>
      </c>
      <c r="AU140" s="232" t="s">
        <v>84</v>
      </c>
      <c r="AY140" s="18" t="s">
        <v>137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81</v>
      </c>
      <c r="BK140" s="233">
        <f>ROUND(I140*H140,2)</f>
        <v>0</v>
      </c>
      <c r="BL140" s="18" t="s">
        <v>144</v>
      </c>
      <c r="BM140" s="232" t="s">
        <v>292</v>
      </c>
    </row>
    <row r="141" s="2" customFormat="1">
      <c r="A141" s="39"/>
      <c r="B141" s="40"/>
      <c r="C141" s="41"/>
      <c r="D141" s="234" t="s">
        <v>146</v>
      </c>
      <c r="E141" s="41"/>
      <c r="F141" s="235" t="s">
        <v>191</v>
      </c>
      <c r="G141" s="41"/>
      <c r="H141" s="41"/>
      <c r="I141" s="236"/>
      <c r="J141" s="41"/>
      <c r="K141" s="41"/>
      <c r="L141" s="45"/>
      <c r="M141" s="237"/>
      <c r="N141" s="238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146</v>
      </c>
      <c r="AU141" s="18" t="s">
        <v>84</v>
      </c>
    </row>
    <row r="142" s="13" customFormat="1">
      <c r="A142" s="13"/>
      <c r="B142" s="239"/>
      <c r="C142" s="240"/>
      <c r="D142" s="234" t="s">
        <v>148</v>
      </c>
      <c r="E142" s="241" t="s">
        <v>1</v>
      </c>
      <c r="F142" s="242" t="s">
        <v>293</v>
      </c>
      <c r="G142" s="240"/>
      <c r="H142" s="243">
        <v>3544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148</v>
      </c>
      <c r="AU142" s="249" t="s">
        <v>84</v>
      </c>
      <c r="AV142" s="13" t="s">
        <v>84</v>
      </c>
      <c r="AW142" s="13" t="s">
        <v>30</v>
      </c>
      <c r="AX142" s="13" t="s">
        <v>81</v>
      </c>
      <c r="AY142" s="249" t="s">
        <v>137</v>
      </c>
    </row>
    <row r="143" s="2" customFormat="1" ht="37.8" customHeight="1">
      <c r="A143" s="39"/>
      <c r="B143" s="40"/>
      <c r="C143" s="221" t="s">
        <v>166</v>
      </c>
      <c r="D143" s="221" t="s">
        <v>139</v>
      </c>
      <c r="E143" s="222" t="s">
        <v>194</v>
      </c>
      <c r="F143" s="223" t="s">
        <v>195</v>
      </c>
      <c r="G143" s="224" t="s">
        <v>189</v>
      </c>
      <c r="H143" s="225">
        <v>134672</v>
      </c>
      <c r="I143" s="226"/>
      <c r="J143" s="227">
        <f>ROUND(I143*H143,2)</f>
        <v>0</v>
      </c>
      <c r="K143" s="223" t="s">
        <v>143</v>
      </c>
      <c r="L143" s="45"/>
      <c r="M143" s="228" t="s">
        <v>1</v>
      </c>
      <c r="N143" s="229" t="s">
        <v>38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144</v>
      </c>
      <c r="AT143" s="232" t="s">
        <v>139</v>
      </c>
      <c r="AU143" s="232" t="s">
        <v>84</v>
      </c>
      <c r="AY143" s="18" t="s">
        <v>137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81</v>
      </c>
      <c r="BK143" s="233">
        <f>ROUND(I143*H143,2)</f>
        <v>0</v>
      </c>
      <c r="BL143" s="18" t="s">
        <v>144</v>
      </c>
      <c r="BM143" s="232" t="s">
        <v>294</v>
      </c>
    </row>
    <row r="144" s="2" customFormat="1">
      <c r="A144" s="39"/>
      <c r="B144" s="40"/>
      <c r="C144" s="41"/>
      <c r="D144" s="234" t="s">
        <v>146</v>
      </c>
      <c r="E144" s="41"/>
      <c r="F144" s="235" t="s">
        <v>197</v>
      </c>
      <c r="G144" s="41"/>
      <c r="H144" s="41"/>
      <c r="I144" s="236"/>
      <c r="J144" s="41"/>
      <c r="K144" s="41"/>
      <c r="L144" s="45"/>
      <c r="M144" s="237"/>
      <c r="N144" s="238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146</v>
      </c>
      <c r="AU144" s="18" t="s">
        <v>84</v>
      </c>
    </row>
    <row r="145" s="13" customFormat="1">
      <c r="A145" s="13"/>
      <c r="B145" s="239"/>
      <c r="C145" s="240"/>
      <c r="D145" s="234" t="s">
        <v>148</v>
      </c>
      <c r="E145" s="241" t="s">
        <v>1</v>
      </c>
      <c r="F145" s="242" t="s">
        <v>295</v>
      </c>
      <c r="G145" s="240"/>
      <c r="H145" s="243">
        <v>134672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148</v>
      </c>
      <c r="AU145" s="249" t="s">
        <v>84</v>
      </c>
      <c r="AV145" s="13" t="s">
        <v>84</v>
      </c>
      <c r="AW145" s="13" t="s">
        <v>30</v>
      </c>
      <c r="AX145" s="13" t="s">
        <v>81</v>
      </c>
      <c r="AY145" s="249" t="s">
        <v>137</v>
      </c>
    </row>
    <row r="146" s="2" customFormat="1" ht="16.5" customHeight="1">
      <c r="A146" s="39"/>
      <c r="B146" s="40"/>
      <c r="C146" s="221" t="s">
        <v>172</v>
      </c>
      <c r="D146" s="221" t="s">
        <v>139</v>
      </c>
      <c r="E146" s="222" t="s">
        <v>296</v>
      </c>
      <c r="F146" s="223" t="s">
        <v>297</v>
      </c>
      <c r="G146" s="224" t="s">
        <v>142</v>
      </c>
      <c r="H146" s="225">
        <v>800</v>
      </c>
      <c r="I146" s="226"/>
      <c r="J146" s="227">
        <f>ROUND(I146*H146,2)</f>
        <v>0</v>
      </c>
      <c r="K146" s="223" t="s">
        <v>143</v>
      </c>
      <c r="L146" s="45"/>
      <c r="M146" s="228" t="s">
        <v>1</v>
      </c>
      <c r="N146" s="229" t="s">
        <v>38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144</v>
      </c>
      <c r="AT146" s="232" t="s">
        <v>139</v>
      </c>
      <c r="AU146" s="232" t="s">
        <v>84</v>
      </c>
      <c r="AY146" s="18" t="s">
        <v>137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81</v>
      </c>
      <c r="BK146" s="233">
        <f>ROUND(I146*H146,2)</f>
        <v>0</v>
      </c>
      <c r="BL146" s="18" t="s">
        <v>144</v>
      </c>
      <c r="BM146" s="232" t="s">
        <v>298</v>
      </c>
    </row>
    <row r="147" s="2" customFormat="1">
      <c r="A147" s="39"/>
      <c r="B147" s="40"/>
      <c r="C147" s="41"/>
      <c r="D147" s="234" t="s">
        <v>146</v>
      </c>
      <c r="E147" s="41"/>
      <c r="F147" s="235" t="s">
        <v>297</v>
      </c>
      <c r="G147" s="41"/>
      <c r="H147" s="41"/>
      <c r="I147" s="236"/>
      <c r="J147" s="41"/>
      <c r="K147" s="41"/>
      <c r="L147" s="45"/>
      <c r="M147" s="237"/>
      <c r="N147" s="238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146</v>
      </c>
      <c r="AU147" s="18" t="s">
        <v>84</v>
      </c>
    </row>
    <row r="148" s="2" customFormat="1" ht="24.15" customHeight="1">
      <c r="A148" s="39"/>
      <c r="B148" s="40"/>
      <c r="C148" s="221" t="s">
        <v>179</v>
      </c>
      <c r="D148" s="221" t="s">
        <v>139</v>
      </c>
      <c r="E148" s="222" t="s">
        <v>299</v>
      </c>
      <c r="F148" s="223" t="s">
        <v>300</v>
      </c>
      <c r="G148" s="224" t="s">
        <v>189</v>
      </c>
      <c r="H148" s="225">
        <v>1529</v>
      </c>
      <c r="I148" s="226"/>
      <c r="J148" s="227">
        <f>ROUND(I148*H148,2)</f>
        <v>0</v>
      </c>
      <c r="K148" s="223" t="s">
        <v>143</v>
      </c>
      <c r="L148" s="45"/>
      <c r="M148" s="228" t="s">
        <v>1</v>
      </c>
      <c r="N148" s="229" t="s">
        <v>38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144</v>
      </c>
      <c r="AT148" s="232" t="s">
        <v>139</v>
      </c>
      <c r="AU148" s="232" t="s">
        <v>84</v>
      </c>
      <c r="AY148" s="18" t="s">
        <v>137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81</v>
      </c>
      <c r="BK148" s="233">
        <f>ROUND(I148*H148,2)</f>
        <v>0</v>
      </c>
      <c r="BL148" s="18" t="s">
        <v>144</v>
      </c>
      <c r="BM148" s="232" t="s">
        <v>301</v>
      </c>
    </row>
    <row r="149" s="2" customFormat="1">
      <c r="A149" s="39"/>
      <c r="B149" s="40"/>
      <c r="C149" s="41"/>
      <c r="D149" s="234" t="s">
        <v>146</v>
      </c>
      <c r="E149" s="41"/>
      <c r="F149" s="235" t="s">
        <v>302</v>
      </c>
      <c r="G149" s="41"/>
      <c r="H149" s="41"/>
      <c r="I149" s="236"/>
      <c r="J149" s="41"/>
      <c r="K149" s="41"/>
      <c r="L149" s="45"/>
      <c r="M149" s="237"/>
      <c r="N149" s="238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146</v>
      </c>
      <c r="AU149" s="18" t="s">
        <v>84</v>
      </c>
    </row>
    <row r="150" s="13" customFormat="1">
      <c r="A150" s="13"/>
      <c r="B150" s="239"/>
      <c r="C150" s="240"/>
      <c r="D150" s="234" t="s">
        <v>148</v>
      </c>
      <c r="E150" s="241" t="s">
        <v>1</v>
      </c>
      <c r="F150" s="242" t="s">
        <v>303</v>
      </c>
      <c r="G150" s="240"/>
      <c r="H150" s="243">
        <v>1529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148</v>
      </c>
      <c r="AU150" s="249" t="s">
        <v>84</v>
      </c>
      <c r="AV150" s="13" t="s">
        <v>84</v>
      </c>
      <c r="AW150" s="13" t="s">
        <v>30</v>
      </c>
      <c r="AX150" s="13" t="s">
        <v>81</v>
      </c>
      <c r="AY150" s="249" t="s">
        <v>137</v>
      </c>
    </row>
    <row r="151" s="2" customFormat="1" ht="24.15" customHeight="1">
      <c r="A151" s="39"/>
      <c r="B151" s="40"/>
      <c r="C151" s="221" t="s">
        <v>186</v>
      </c>
      <c r="D151" s="221" t="s">
        <v>139</v>
      </c>
      <c r="E151" s="222" t="s">
        <v>304</v>
      </c>
      <c r="F151" s="223" t="s">
        <v>305</v>
      </c>
      <c r="G151" s="224" t="s">
        <v>189</v>
      </c>
      <c r="H151" s="225">
        <v>1529</v>
      </c>
      <c r="I151" s="226"/>
      <c r="J151" s="227">
        <f>ROUND(I151*H151,2)</f>
        <v>0</v>
      </c>
      <c r="K151" s="223" t="s">
        <v>143</v>
      </c>
      <c r="L151" s="45"/>
      <c r="M151" s="228" t="s">
        <v>1</v>
      </c>
      <c r="N151" s="229" t="s">
        <v>38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144</v>
      </c>
      <c r="AT151" s="232" t="s">
        <v>139</v>
      </c>
      <c r="AU151" s="232" t="s">
        <v>84</v>
      </c>
      <c r="AY151" s="18" t="s">
        <v>137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81</v>
      </c>
      <c r="BK151" s="233">
        <f>ROUND(I151*H151,2)</f>
        <v>0</v>
      </c>
      <c r="BL151" s="18" t="s">
        <v>144</v>
      </c>
      <c r="BM151" s="232" t="s">
        <v>306</v>
      </c>
    </row>
    <row r="152" s="2" customFormat="1">
      <c r="A152" s="39"/>
      <c r="B152" s="40"/>
      <c r="C152" s="41"/>
      <c r="D152" s="234" t="s">
        <v>146</v>
      </c>
      <c r="E152" s="41"/>
      <c r="F152" s="235" t="s">
        <v>307</v>
      </c>
      <c r="G152" s="41"/>
      <c r="H152" s="41"/>
      <c r="I152" s="236"/>
      <c r="J152" s="41"/>
      <c r="K152" s="41"/>
      <c r="L152" s="45"/>
      <c r="M152" s="237"/>
      <c r="N152" s="238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146</v>
      </c>
      <c r="AU152" s="18" t="s">
        <v>84</v>
      </c>
    </row>
    <row r="153" s="13" customFormat="1">
      <c r="A153" s="13"/>
      <c r="B153" s="239"/>
      <c r="C153" s="240"/>
      <c r="D153" s="234" t="s">
        <v>148</v>
      </c>
      <c r="E153" s="241" t="s">
        <v>1</v>
      </c>
      <c r="F153" s="242" t="s">
        <v>303</v>
      </c>
      <c r="G153" s="240"/>
      <c r="H153" s="243">
        <v>1529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148</v>
      </c>
      <c r="AU153" s="249" t="s">
        <v>84</v>
      </c>
      <c r="AV153" s="13" t="s">
        <v>84</v>
      </c>
      <c r="AW153" s="13" t="s">
        <v>30</v>
      </c>
      <c r="AX153" s="13" t="s">
        <v>81</v>
      </c>
      <c r="AY153" s="249" t="s">
        <v>137</v>
      </c>
    </row>
    <row r="154" s="2" customFormat="1" ht="33" customHeight="1">
      <c r="A154" s="39"/>
      <c r="B154" s="40"/>
      <c r="C154" s="221" t="s">
        <v>193</v>
      </c>
      <c r="D154" s="221" t="s">
        <v>139</v>
      </c>
      <c r="E154" s="222" t="s">
        <v>200</v>
      </c>
      <c r="F154" s="223" t="s">
        <v>201</v>
      </c>
      <c r="G154" s="224" t="s">
        <v>202</v>
      </c>
      <c r="H154" s="225">
        <v>3411</v>
      </c>
      <c r="I154" s="226"/>
      <c r="J154" s="227">
        <f>ROUND(I154*H154,2)</f>
        <v>0</v>
      </c>
      <c r="K154" s="223" t="s">
        <v>143</v>
      </c>
      <c r="L154" s="45"/>
      <c r="M154" s="228" t="s">
        <v>1</v>
      </c>
      <c r="N154" s="229" t="s">
        <v>38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144</v>
      </c>
      <c r="AT154" s="232" t="s">
        <v>139</v>
      </c>
      <c r="AU154" s="232" t="s">
        <v>84</v>
      </c>
      <c r="AY154" s="18" t="s">
        <v>137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81</v>
      </c>
      <c r="BK154" s="233">
        <f>ROUND(I154*H154,2)</f>
        <v>0</v>
      </c>
      <c r="BL154" s="18" t="s">
        <v>144</v>
      </c>
      <c r="BM154" s="232" t="s">
        <v>308</v>
      </c>
    </row>
    <row r="155" s="2" customFormat="1">
      <c r="A155" s="39"/>
      <c r="B155" s="40"/>
      <c r="C155" s="41"/>
      <c r="D155" s="234" t="s">
        <v>146</v>
      </c>
      <c r="E155" s="41"/>
      <c r="F155" s="235" t="s">
        <v>204</v>
      </c>
      <c r="G155" s="41"/>
      <c r="H155" s="41"/>
      <c r="I155" s="236"/>
      <c r="J155" s="41"/>
      <c r="K155" s="41"/>
      <c r="L155" s="45"/>
      <c r="M155" s="237"/>
      <c r="N155" s="238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146</v>
      </c>
      <c r="AU155" s="18" t="s">
        <v>84</v>
      </c>
    </row>
    <row r="156" s="13" customFormat="1">
      <c r="A156" s="13"/>
      <c r="B156" s="239"/>
      <c r="C156" s="240"/>
      <c r="D156" s="234" t="s">
        <v>148</v>
      </c>
      <c r="E156" s="241" t="s">
        <v>1</v>
      </c>
      <c r="F156" s="242" t="s">
        <v>309</v>
      </c>
      <c r="G156" s="240"/>
      <c r="H156" s="243">
        <v>3411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148</v>
      </c>
      <c r="AU156" s="249" t="s">
        <v>84</v>
      </c>
      <c r="AV156" s="13" t="s">
        <v>84</v>
      </c>
      <c r="AW156" s="13" t="s">
        <v>30</v>
      </c>
      <c r="AX156" s="13" t="s">
        <v>81</v>
      </c>
      <c r="AY156" s="249" t="s">
        <v>137</v>
      </c>
    </row>
    <row r="157" s="2" customFormat="1" ht="16.5" customHeight="1">
      <c r="A157" s="39"/>
      <c r="B157" s="40"/>
      <c r="C157" s="221" t="s">
        <v>199</v>
      </c>
      <c r="D157" s="221" t="s">
        <v>139</v>
      </c>
      <c r="E157" s="222" t="s">
        <v>207</v>
      </c>
      <c r="F157" s="223" t="s">
        <v>208</v>
      </c>
      <c r="G157" s="224" t="s">
        <v>189</v>
      </c>
      <c r="H157" s="225">
        <v>1895</v>
      </c>
      <c r="I157" s="226"/>
      <c r="J157" s="227">
        <f>ROUND(I157*H157,2)</f>
        <v>0</v>
      </c>
      <c r="K157" s="223" t="s">
        <v>143</v>
      </c>
      <c r="L157" s="45"/>
      <c r="M157" s="228" t="s">
        <v>1</v>
      </c>
      <c r="N157" s="229" t="s">
        <v>38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144</v>
      </c>
      <c r="AT157" s="232" t="s">
        <v>139</v>
      </c>
      <c r="AU157" s="232" t="s">
        <v>84</v>
      </c>
      <c r="AY157" s="18" t="s">
        <v>137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81</v>
      </c>
      <c r="BK157" s="233">
        <f>ROUND(I157*H157,2)</f>
        <v>0</v>
      </c>
      <c r="BL157" s="18" t="s">
        <v>144</v>
      </c>
      <c r="BM157" s="232" t="s">
        <v>310</v>
      </c>
    </row>
    <row r="158" s="2" customFormat="1">
      <c r="A158" s="39"/>
      <c r="B158" s="40"/>
      <c r="C158" s="41"/>
      <c r="D158" s="234" t="s">
        <v>146</v>
      </c>
      <c r="E158" s="41"/>
      <c r="F158" s="235" t="s">
        <v>210</v>
      </c>
      <c r="G158" s="41"/>
      <c r="H158" s="41"/>
      <c r="I158" s="236"/>
      <c r="J158" s="41"/>
      <c r="K158" s="41"/>
      <c r="L158" s="45"/>
      <c r="M158" s="237"/>
      <c r="N158" s="238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146</v>
      </c>
      <c r="AU158" s="18" t="s">
        <v>84</v>
      </c>
    </row>
    <row r="159" s="13" customFormat="1">
      <c r="A159" s="13"/>
      <c r="B159" s="239"/>
      <c r="C159" s="240"/>
      <c r="D159" s="234" t="s">
        <v>148</v>
      </c>
      <c r="E159" s="241" t="s">
        <v>1</v>
      </c>
      <c r="F159" s="242" t="s">
        <v>311</v>
      </c>
      <c r="G159" s="240"/>
      <c r="H159" s="243">
        <v>1895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148</v>
      </c>
      <c r="AU159" s="249" t="s">
        <v>84</v>
      </c>
      <c r="AV159" s="13" t="s">
        <v>84</v>
      </c>
      <c r="AW159" s="13" t="s">
        <v>30</v>
      </c>
      <c r="AX159" s="13" t="s">
        <v>81</v>
      </c>
      <c r="AY159" s="249" t="s">
        <v>137</v>
      </c>
    </row>
    <row r="160" s="2" customFormat="1" ht="24.15" customHeight="1">
      <c r="A160" s="39"/>
      <c r="B160" s="40"/>
      <c r="C160" s="221" t="s">
        <v>206</v>
      </c>
      <c r="D160" s="221" t="s">
        <v>139</v>
      </c>
      <c r="E160" s="222" t="s">
        <v>312</v>
      </c>
      <c r="F160" s="223" t="s">
        <v>313</v>
      </c>
      <c r="G160" s="224" t="s">
        <v>142</v>
      </c>
      <c r="H160" s="225">
        <v>1065</v>
      </c>
      <c r="I160" s="226"/>
      <c r="J160" s="227">
        <f>ROUND(I160*H160,2)</f>
        <v>0</v>
      </c>
      <c r="K160" s="223" t="s">
        <v>143</v>
      </c>
      <c r="L160" s="45"/>
      <c r="M160" s="228" t="s">
        <v>1</v>
      </c>
      <c r="N160" s="229" t="s">
        <v>38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144</v>
      </c>
      <c r="AT160" s="232" t="s">
        <v>139</v>
      </c>
      <c r="AU160" s="232" t="s">
        <v>84</v>
      </c>
      <c r="AY160" s="18" t="s">
        <v>137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81</v>
      </c>
      <c r="BK160" s="233">
        <f>ROUND(I160*H160,2)</f>
        <v>0</v>
      </c>
      <c r="BL160" s="18" t="s">
        <v>144</v>
      </c>
      <c r="BM160" s="232" t="s">
        <v>314</v>
      </c>
    </row>
    <row r="161" s="2" customFormat="1">
      <c r="A161" s="39"/>
      <c r="B161" s="40"/>
      <c r="C161" s="41"/>
      <c r="D161" s="234" t="s">
        <v>146</v>
      </c>
      <c r="E161" s="41"/>
      <c r="F161" s="235" t="s">
        <v>315</v>
      </c>
      <c r="G161" s="41"/>
      <c r="H161" s="41"/>
      <c r="I161" s="236"/>
      <c r="J161" s="41"/>
      <c r="K161" s="41"/>
      <c r="L161" s="45"/>
      <c r="M161" s="237"/>
      <c r="N161" s="238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146</v>
      </c>
      <c r="AU161" s="18" t="s">
        <v>84</v>
      </c>
    </row>
    <row r="162" s="13" customFormat="1">
      <c r="A162" s="13"/>
      <c r="B162" s="239"/>
      <c r="C162" s="240"/>
      <c r="D162" s="234" t="s">
        <v>148</v>
      </c>
      <c r="E162" s="241" t="s">
        <v>1</v>
      </c>
      <c r="F162" s="242" t="s">
        <v>316</v>
      </c>
      <c r="G162" s="240"/>
      <c r="H162" s="243">
        <v>1065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148</v>
      </c>
      <c r="AU162" s="249" t="s">
        <v>84</v>
      </c>
      <c r="AV162" s="13" t="s">
        <v>84</v>
      </c>
      <c r="AW162" s="13" t="s">
        <v>30</v>
      </c>
      <c r="AX162" s="13" t="s">
        <v>81</v>
      </c>
      <c r="AY162" s="249" t="s">
        <v>137</v>
      </c>
    </row>
    <row r="163" s="14" customFormat="1">
      <c r="A163" s="14"/>
      <c r="B163" s="250"/>
      <c r="C163" s="251"/>
      <c r="D163" s="234" t="s">
        <v>148</v>
      </c>
      <c r="E163" s="252" t="s">
        <v>1</v>
      </c>
      <c r="F163" s="253" t="s">
        <v>317</v>
      </c>
      <c r="G163" s="251"/>
      <c r="H163" s="252" t="s">
        <v>1</v>
      </c>
      <c r="I163" s="254"/>
      <c r="J163" s="251"/>
      <c r="K163" s="251"/>
      <c r="L163" s="255"/>
      <c r="M163" s="256"/>
      <c r="N163" s="257"/>
      <c r="O163" s="257"/>
      <c r="P163" s="257"/>
      <c r="Q163" s="257"/>
      <c r="R163" s="257"/>
      <c r="S163" s="257"/>
      <c r="T163" s="25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9" t="s">
        <v>148</v>
      </c>
      <c r="AU163" s="259" t="s">
        <v>84</v>
      </c>
      <c r="AV163" s="14" t="s">
        <v>81</v>
      </c>
      <c r="AW163" s="14" t="s">
        <v>30</v>
      </c>
      <c r="AX163" s="14" t="s">
        <v>73</v>
      </c>
      <c r="AY163" s="259" t="s">
        <v>137</v>
      </c>
    </row>
    <row r="164" s="2" customFormat="1" ht="16.5" customHeight="1">
      <c r="A164" s="39"/>
      <c r="B164" s="40"/>
      <c r="C164" s="264" t="s">
        <v>213</v>
      </c>
      <c r="D164" s="264" t="s">
        <v>318</v>
      </c>
      <c r="E164" s="265" t="s">
        <v>319</v>
      </c>
      <c r="F164" s="266" t="s">
        <v>320</v>
      </c>
      <c r="G164" s="267" t="s">
        <v>321</v>
      </c>
      <c r="H164" s="268">
        <v>30</v>
      </c>
      <c r="I164" s="269"/>
      <c r="J164" s="270">
        <f>ROUND(I164*H164,2)</f>
        <v>0</v>
      </c>
      <c r="K164" s="266" t="s">
        <v>143</v>
      </c>
      <c r="L164" s="271"/>
      <c r="M164" s="272" t="s">
        <v>1</v>
      </c>
      <c r="N164" s="273" t="s">
        <v>38</v>
      </c>
      <c r="O164" s="92"/>
      <c r="P164" s="230">
        <f>O164*H164</f>
        <v>0</v>
      </c>
      <c r="Q164" s="230">
        <v>0.001</v>
      </c>
      <c r="R164" s="230">
        <f>Q164*H164</f>
        <v>0.029999999999999999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186</v>
      </c>
      <c r="AT164" s="232" t="s">
        <v>318</v>
      </c>
      <c r="AU164" s="232" t="s">
        <v>84</v>
      </c>
      <c r="AY164" s="18" t="s">
        <v>137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81</v>
      </c>
      <c r="BK164" s="233">
        <f>ROUND(I164*H164,2)</f>
        <v>0</v>
      </c>
      <c r="BL164" s="18" t="s">
        <v>144</v>
      </c>
      <c r="BM164" s="232" t="s">
        <v>322</v>
      </c>
    </row>
    <row r="165" s="2" customFormat="1">
      <c r="A165" s="39"/>
      <c r="B165" s="40"/>
      <c r="C165" s="41"/>
      <c r="D165" s="234" t="s">
        <v>146</v>
      </c>
      <c r="E165" s="41"/>
      <c r="F165" s="235" t="s">
        <v>320</v>
      </c>
      <c r="G165" s="41"/>
      <c r="H165" s="41"/>
      <c r="I165" s="236"/>
      <c r="J165" s="41"/>
      <c r="K165" s="41"/>
      <c r="L165" s="45"/>
      <c r="M165" s="237"/>
      <c r="N165" s="238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146</v>
      </c>
      <c r="AU165" s="18" t="s">
        <v>84</v>
      </c>
    </row>
    <row r="166" s="13" customFormat="1">
      <c r="A166" s="13"/>
      <c r="B166" s="239"/>
      <c r="C166" s="240"/>
      <c r="D166" s="234" t="s">
        <v>148</v>
      </c>
      <c r="E166" s="241" t="s">
        <v>1</v>
      </c>
      <c r="F166" s="242" t="s">
        <v>323</v>
      </c>
      <c r="G166" s="240"/>
      <c r="H166" s="243">
        <v>30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148</v>
      </c>
      <c r="AU166" s="249" t="s">
        <v>84</v>
      </c>
      <c r="AV166" s="13" t="s">
        <v>84</v>
      </c>
      <c r="AW166" s="13" t="s">
        <v>30</v>
      </c>
      <c r="AX166" s="13" t="s">
        <v>81</v>
      </c>
      <c r="AY166" s="249" t="s">
        <v>137</v>
      </c>
    </row>
    <row r="167" s="2" customFormat="1" ht="24.15" customHeight="1">
      <c r="A167" s="39"/>
      <c r="B167" s="40"/>
      <c r="C167" s="221" t="s">
        <v>219</v>
      </c>
      <c r="D167" s="221" t="s">
        <v>139</v>
      </c>
      <c r="E167" s="222" t="s">
        <v>324</v>
      </c>
      <c r="F167" s="223" t="s">
        <v>325</v>
      </c>
      <c r="G167" s="224" t="s">
        <v>142</v>
      </c>
      <c r="H167" s="225">
        <v>800</v>
      </c>
      <c r="I167" s="226"/>
      <c r="J167" s="227">
        <f>ROUND(I167*H167,2)</f>
        <v>0</v>
      </c>
      <c r="K167" s="223" t="s">
        <v>143</v>
      </c>
      <c r="L167" s="45"/>
      <c r="M167" s="228" t="s">
        <v>1</v>
      </c>
      <c r="N167" s="229" t="s">
        <v>38</v>
      </c>
      <c r="O167" s="92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144</v>
      </c>
      <c r="AT167" s="232" t="s">
        <v>139</v>
      </c>
      <c r="AU167" s="232" t="s">
        <v>84</v>
      </c>
      <c r="AY167" s="18" t="s">
        <v>137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81</v>
      </c>
      <c r="BK167" s="233">
        <f>ROUND(I167*H167,2)</f>
        <v>0</v>
      </c>
      <c r="BL167" s="18" t="s">
        <v>144</v>
      </c>
      <c r="BM167" s="232" t="s">
        <v>326</v>
      </c>
    </row>
    <row r="168" s="2" customFormat="1">
      <c r="A168" s="39"/>
      <c r="B168" s="40"/>
      <c r="C168" s="41"/>
      <c r="D168" s="234" t="s">
        <v>146</v>
      </c>
      <c r="E168" s="41"/>
      <c r="F168" s="235" t="s">
        <v>327</v>
      </c>
      <c r="G168" s="41"/>
      <c r="H168" s="41"/>
      <c r="I168" s="236"/>
      <c r="J168" s="41"/>
      <c r="K168" s="41"/>
      <c r="L168" s="45"/>
      <c r="M168" s="237"/>
      <c r="N168" s="238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146</v>
      </c>
      <c r="AU168" s="18" t="s">
        <v>84</v>
      </c>
    </row>
    <row r="169" s="2" customFormat="1" ht="24.15" customHeight="1">
      <c r="A169" s="39"/>
      <c r="B169" s="40"/>
      <c r="C169" s="221" t="s">
        <v>224</v>
      </c>
      <c r="D169" s="221" t="s">
        <v>139</v>
      </c>
      <c r="E169" s="222" t="s">
        <v>328</v>
      </c>
      <c r="F169" s="223" t="s">
        <v>329</v>
      </c>
      <c r="G169" s="224" t="s">
        <v>142</v>
      </c>
      <c r="H169" s="225">
        <v>800</v>
      </c>
      <c r="I169" s="226"/>
      <c r="J169" s="227">
        <f>ROUND(I169*H169,2)</f>
        <v>0</v>
      </c>
      <c r="K169" s="223" t="s">
        <v>143</v>
      </c>
      <c r="L169" s="45"/>
      <c r="M169" s="228" t="s">
        <v>1</v>
      </c>
      <c r="N169" s="229" t="s">
        <v>38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144</v>
      </c>
      <c r="AT169" s="232" t="s">
        <v>139</v>
      </c>
      <c r="AU169" s="232" t="s">
        <v>84</v>
      </c>
      <c r="AY169" s="18" t="s">
        <v>137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81</v>
      </c>
      <c r="BK169" s="233">
        <f>ROUND(I169*H169,2)</f>
        <v>0</v>
      </c>
      <c r="BL169" s="18" t="s">
        <v>144</v>
      </c>
      <c r="BM169" s="232" t="s">
        <v>330</v>
      </c>
    </row>
    <row r="170" s="2" customFormat="1">
      <c r="A170" s="39"/>
      <c r="B170" s="40"/>
      <c r="C170" s="41"/>
      <c r="D170" s="234" t="s">
        <v>146</v>
      </c>
      <c r="E170" s="41"/>
      <c r="F170" s="235" t="s">
        <v>331</v>
      </c>
      <c r="G170" s="41"/>
      <c r="H170" s="41"/>
      <c r="I170" s="236"/>
      <c r="J170" s="41"/>
      <c r="K170" s="41"/>
      <c r="L170" s="45"/>
      <c r="M170" s="237"/>
      <c r="N170" s="238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146</v>
      </c>
      <c r="AU170" s="18" t="s">
        <v>84</v>
      </c>
    </row>
    <row r="171" s="13" customFormat="1">
      <c r="A171" s="13"/>
      <c r="B171" s="239"/>
      <c r="C171" s="240"/>
      <c r="D171" s="234" t="s">
        <v>148</v>
      </c>
      <c r="E171" s="241" t="s">
        <v>1</v>
      </c>
      <c r="F171" s="242" t="s">
        <v>332</v>
      </c>
      <c r="G171" s="240"/>
      <c r="H171" s="243">
        <v>800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148</v>
      </c>
      <c r="AU171" s="249" t="s">
        <v>84</v>
      </c>
      <c r="AV171" s="13" t="s">
        <v>84</v>
      </c>
      <c r="AW171" s="13" t="s">
        <v>30</v>
      </c>
      <c r="AX171" s="13" t="s">
        <v>81</v>
      </c>
      <c r="AY171" s="249" t="s">
        <v>137</v>
      </c>
    </row>
    <row r="172" s="14" customFormat="1">
      <c r="A172" s="14"/>
      <c r="B172" s="250"/>
      <c r="C172" s="251"/>
      <c r="D172" s="234" t="s">
        <v>148</v>
      </c>
      <c r="E172" s="252" t="s">
        <v>1</v>
      </c>
      <c r="F172" s="253" t="s">
        <v>149</v>
      </c>
      <c r="G172" s="251"/>
      <c r="H172" s="252" t="s">
        <v>1</v>
      </c>
      <c r="I172" s="254"/>
      <c r="J172" s="251"/>
      <c r="K172" s="251"/>
      <c r="L172" s="255"/>
      <c r="M172" s="256"/>
      <c r="N172" s="257"/>
      <c r="O172" s="257"/>
      <c r="P172" s="257"/>
      <c r="Q172" s="257"/>
      <c r="R172" s="257"/>
      <c r="S172" s="257"/>
      <c r="T172" s="25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9" t="s">
        <v>148</v>
      </c>
      <c r="AU172" s="259" t="s">
        <v>84</v>
      </c>
      <c r="AV172" s="14" t="s">
        <v>81</v>
      </c>
      <c r="AW172" s="14" t="s">
        <v>30</v>
      </c>
      <c r="AX172" s="14" t="s">
        <v>73</v>
      </c>
      <c r="AY172" s="259" t="s">
        <v>137</v>
      </c>
    </row>
    <row r="173" s="2" customFormat="1" ht="16.5" customHeight="1">
      <c r="A173" s="39"/>
      <c r="B173" s="40"/>
      <c r="C173" s="221" t="s">
        <v>8</v>
      </c>
      <c r="D173" s="221" t="s">
        <v>139</v>
      </c>
      <c r="E173" s="222" t="s">
        <v>333</v>
      </c>
      <c r="F173" s="223" t="s">
        <v>334</v>
      </c>
      <c r="G173" s="224" t="s">
        <v>142</v>
      </c>
      <c r="H173" s="225">
        <v>800</v>
      </c>
      <c r="I173" s="226"/>
      <c r="J173" s="227">
        <f>ROUND(I173*H173,2)</f>
        <v>0</v>
      </c>
      <c r="K173" s="223" t="s">
        <v>143</v>
      </c>
      <c r="L173" s="45"/>
      <c r="M173" s="228" t="s">
        <v>1</v>
      </c>
      <c r="N173" s="229" t="s">
        <v>38</v>
      </c>
      <c r="O173" s="92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144</v>
      </c>
      <c r="AT173" s="232" t="s">
        <v>139</v>
      </c>
      <c r="AU173" s="232" t="s">
        <v>84</v>
      </c>
      <c r="AY173" s="18" t="s">
        <v>137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81</v>
      </c>
      <c r="BK173" s="233">
        <f>ROUND(I173*H173,2)</f>
        <v>0</v>
      </c>
      <c r="BL173" s="18" t="s">
        <v>144</v>
      </c>
      <c r="BM173" s="232" t="s">
        <v>335</v>
      </c>
    </row>
    <row r="174" s="2" customFormat="1">
      <c r="A174" s="39"/>
      <c r="B174" s="40"/>
      <c r="C174" s="41"/>
      <c r="D174" s="234" t="s">
        <v>146</v>
      </c>
      <c r="E174" s="41"/>
      <c r="F174" s="235" t="s">
        <v>336</v>
      </c>
      <c r="G174" s="41"/>
      <c r="H174" s="41"/>
      <c r="I174" s="236"/>
      <c r="J174" s="41"/>
      <c r="K174" s="41"/>
      <c r="L174" s="45"/>
      <c r="M174" s="237"/>
      <c r="N174" s="238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146</v>
      </c>
      <c r="AU174" s="18" t="s">
        <v>84</v>
      </c>
    </row>
    <row r="175" s="12" customFormat="1" ht="22.8" customHeight="1">
      <c r="A175" s="12"/>
      <c r="B175" s="205"/>
      <c r="C175" s="206"/>
      <c r="D175" s="207" t="s">
        <v>72</v>
      </c>
      <c r="E175" s="219" t="s">
        <v>84</v>
      </c>
      <c r="F175" s="219" t="s">
        <v>337</v>
      </c>
      <c r="G175" s="206"/>
      <c r="H175" s="206"/>
      <c r="I175" s="209"/>
      <c r="J175" s="220">
        <f>BK175</f>
        <v>0</v>
      </c>
      <c r="K175" s="206"/>
      <c r="L175" s="211"/>
      <c r="M175" s="212"/>
      <c r="N175" s="213"/>
      <c r="O175" s="213"/>
      <c r="P175" s="214">
        <f>SUM(P176:P191)</f>
        <v>0</v>
      </c>
      <c r="Q175" s="213"/>
      <c r="R175" s="214">
        <f>SUM(R176:R191)</f>
        <v>3557.8532986799996</v>
      </c>
      <c r="S175" s="213"/>
      <c r="T175" s="215">
        <f>SUM(T176:T191)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6" t="s">
        <v>81</v>
      </c>
      <c r="AT175" s="217" t="s">
        <v>72</v>
      </c>
      <c r="AU175" s="217" t="s">
        <v>81</v>
      </c>
      <c r="AY175" s="216" t="s">
        <v>137</v>
      </c>
      <c r="BK175" s="218">
        <f>SUM(BK176:BK191)</f>
        <v>0</v>
      </c>
    </row>
    <row r="176" s="2" customFormat="1" ht="16.5" customHeight="1">
      <c r="A176" s="39"/>
      <c r="B176" s="40"/>
      <c r="C176" s="264" t="s">
        <v>235</v>
      </c>
      <c r="D176" s="264" t="s">
        <v>318</v>
      </c>
      <c r="E176" s="265" t="s">
        <v>338</v>
      </c>
      <c r="F176" s="266" t="s">
        <v>339</v>
      </c>
      <c r="G176" s="267" t="s">
        <v>202</v>
      </c>
      <c r="H176" s="268">
        <v>3516.6999999999998</v>
      </c>
      <c r="I176" s="269"/>
      <c r="J176" s="270">
        <f>ROUND(I176*H176,2)</f>
        <v>0</v>
      </c>
      <c r="K176" s="266" t="s">
        <v>143</v>
      </c>
      <c r="L176" s="271"/>
      <c r="M176" s="272" t="s">
        <v>1</v>
      </c>
      <c r="N176" s="273" t="s">
        <v>38</v>
      </c>
      <c r="O176" s="92"/>
      <c r="P176" s="230">
        <f>O176*H176</f>
        <v>0</v>
      </c>
      <c r="Q176" s="230">
        <v>1</v>
      </c>
      <c r="R176" s="230">
        <f>Q176*H176</f>
        <v>3516.6999999999998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186</v>
      </c>
      <c r="AT176" s="232" t="s">
        <v>318</v>
      </c>
      <c r="AU176" s="232" t="s">
        <v>84</v>
      </c>
      <c r="AY176" s="18" t="s">
        <v>137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81</v>
      </c>
      <c r="BK176" s="233">
        <f>ROUND(I176*H176,2)</f>
        <v>0</v>
      </c>
      <c r="BL176" s="18" t="s">
        <v>144</v>
      </c>
      <c r="BM176" s="232" t="s">
        <v>340</v>
      </c>
    </row>
    <row r="177" s="2" customFormat="1">
      <c r="A177" s="39"/>
      <c r="B177" s="40"/>
      <c r="C177" s="41"/>
      <c r="D177" s="234" t="s">
        <v>146</v>
      </c>
      <c r="E177" s="41"/>
      <c r="F177" s="235" t="s">
        <v>339</v>
      </c>
      <c r="G177" s="41"/>
      <c r="H177" s="41"/>
      <c r="I177" s="236"/>
      <c r="J177" s="41"/>
      <c r="K177" s="41"/>
      <c r="L177" s="45"/>
      <c r="M177" s="237"/>
      <c r="N177" s="238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146</v>
      </c>
      <c r="AU177" s="18" t="s">
        <v>84</v>
      </c>
    </row>
    <row r="178" s="13" customFormat="1">
      <c r="A178" s="13"/>
      <c r="B178" s="239"/>
      <c r="C178" s="240"/>
      <c r="D178" s="234" t="s">
        <v>148</v>
      </c>
      <c r="E178" s="241" t="s">
        <v>1</v>
      </c>
      <c r="F178" s="242" t="s">
        <v>341</v>
      </c>
      <c r="G178" s="240"/>
      <c r="H178" s="243">
        <v>3516.6999999999998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148</v>
      </c>
      <c r="AU178" s="249" t="s">
        <v>84</v>
      </c>
      <c r="AV178" s="13" t="s">
        <v>84</v>
      </c>
      <c r="AW178" s="13" t="s">
        <v>30</v>
      </c>
      <c r="AX178" s="13" t="s">
        <v>81</v>
      </c>
      <c r="AY178" s="249" t="s">
        <v>137</v>
      </c>
    </row>
    <row r="179" s="14" customFormat="1">
      <c r="A179" s="14"/>
      <c r="B179" s="250"/>
      <c r="C179" s="251"/>
      <c r="D179" s="234" t="s">
        <v>148</v>
      </c>
      <c r="E179" s="252" t="s">
        <v>1</v>
      </c>
      <c r="F179" s="253" t="s">
        <v>342</v>
      </c>
      <c r="G179" s="251"/>
      <c r="H179" s="252" t="s">
        <v>1</v>
      </c>
      <c r="I179" s="254"/>
      <c r="J179" s="251"/>
      <c r="K179" s="251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148</v>
      </c>
      <c r="AU179" s="259" t="s">
        <v>84</v>
      </c>
      <c r="AV179" s="14" t="s">
        <v>81</v>
      </c>
      <c r="AW179" s="14" t="s">
        <v>30</v>
      </c>
      <c r="AX179" s="14" t="s">
        <v>73</v>
      </c>
      <c r="AY179" s="259" t="s">
        <v>137</v>
      </c>
    </row>
    <row r="180" s="2" customFormat="1" ht="24.15" customHeight="1">
      <c r="A180" s="39"/>
      <c r="B180" s="40"/>
      <c r="C180" s="221" t="s">
        <v>240</v>
      </c>
      <c r="D180" s="221" t="s">
        <v>139</v>
      </c>
      <c r="E180" s="222" t="s">
        <v>343</v>
      </c>
      <c r="F180" s="223" t="s">
        <v>344</v>
      </c>
      <c r="G180" s="224" t="s">
        <v>175</v>
      </c>
      <c r="H180" s="225">
        <v>110</v>
      </c>
      <c r="I180" s="226"/>
      <c r="J180" s="227">
        <f>ROUND(I180*H180,2)</f>
        <v>0</v>
      </c>
      <c r="K180" s="223" t="s">
        <v>143</v>
      </c>
      <c r="L180" s="45"/>
      <c r="M180" s="228" t="s">
        <v>1</v>
      </c>
      <c r="N180" s="229" t="s">
        <v>38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144</v>
      </c>
      <c r="AT180" s="232" t="s">
        <v>139</v>
      </c>
      <c r="AU180" s="232" t="s">
        <v>84</v>
      </c>
      <c r="AY180" s="18" t="s">
        <v>137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81</v>
      </c>
      <c r="BK180" s="233">
        <f>ROUND(I180*H180,2)</f>
        <v>0</v>
      </c>
      <c r="BL180" s="18" t="s">
        <v>144</v>
      </c>
      <c r="BM180" s="232" t="s">
        <v>345</v>
      </c>
    </row>
    <row r="181" s="2" customFormat="1">
      <c r="A181" s="39"/>
      <c r="B181" s="40"/>
      <c r="C181" s="41"/>
      <c r="D181" s="234" t="s">
        <v>146</v>
      </c>
      <c r="E181" s="41"/>
      <c r="F181" s="235" t="s">
        <v>346</v>
      </c>
      <c r="G181" s="41"/>
      <c r="H181" s="41"/>
      <c r="I181" s="236"/>
      <c r="J181" s="41"/>
      <c r="K181" s="41"/>
      <c r="L181" s="45"/>
      <c r="M181" s="237"/>
      <c r="N181" s="238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146</v>
      </c>
      <c r="AU181" s="18" t="s">
        <v>84</v>
      </c>
    </row>
    <row r="182" s="13" customFormat="1">
      <c r="A182" s="13"/>
      <c r="B182" s="239"/>
      <c r="C182" s="240"/>
      <c r="D182" s="234" t="s">
        <v>148</v>
      </c>
      <c r="E182" s="241" t="s">
        <v>1</v>
      </c>
      <c r="F182" s="242" t="s">
        <v>347</v>
      </c>
      <c r="G182" s="240"/>
      <c r="H182" s="243">
        <v>110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148</v>
      </c>
      <c r="AU182" s="249" t="s">
        <v>84</v>
      </c>
      <c r="AV182" s="13" t="s">
        <v>84</v>
      </c>
      <c r="AW182" s="13" t="s">
        <v>30</v>
      </c>
      <c r="AX182" s="13" t="s">
        <v>81</v>
      </c>
      <c r="AY182" s="249" t="s">
        <v>137</v>
      </c>
    </row>
    <row r="183" s="14" customFormat="1">
      <c r="A183" s="14"/>
      <c r="B183" s="250"/>
      <c r="C183" s="251"/>
      <c r="D183" s="234" t="s">
        <v>148</v>
      </c>
      <c r="E183" s="252" t="s">
        <v>1</v>
      </c>
      <c r="F183" s="253" t="s">
        <v>149</v>
      </c>
      <c r="G183" s="251"/>
      <c r="H183" s="252" t="s">
        <v>1</v>
      </c>
      <c r="I183" s="254"/>
      <c r="J183" s="251"/>
      <c r="K183" s="251"/>
      <c r="L183" s="255"/>
      <c r="M183" s="256"/>
      <c r="N183" s="257"/>
      <c r="O183" s="257"/>
      <c r="P183" s="257"/>
      <c r="Q183" s="257"/>
      <c r="R183" s="257"/>
      <c r="S183" s="257"/>
      <c r="T183" s="25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9" t="s">
        <v>148</v>
      </c>
      <c r="AU183" s="259" t="s">
        <v>84</v>
      </c>
      <c r="AV183" s="14" t="s">
        <v>81</v>
      </c>
      <c r="AW183" s="14" t="s">
        <v>30</v>
      </c>
      <c r="AX183" s="14" t="s">
        <v>73</v>
      </c>
      <c r="AY183" s="259" t="s">
        <v>137</v>
      </c>
    </row>
    <row r="184" s="2" customFormat="1" ht="16.5" customHeight="1">
      <c r="A184" s="39"/>
      <c r="B184" s="40"/>
      <c r="C184" s="264" t="s">
        <v>246</v>
      </c>
      <c r="D184" s="264" t="s">
        <v>318</v>
      </c>
      <c r="E184" s="265" t="s">
        <v>348</v>
      </c>
      <c r="F184" s="266" t="s">
        <v>349</v>
      </c>
      <c r="G184" s="267" t="s">
        <v>202</v>
      </c>
      <c r="H184" s="268">
        <v>36.740000000000002</v>
      </c>
      <c r="I184" s="269"/>
      <c r="J184" s="270">
        <f>ROUND(I184*H184,2)</f>
        <v>0</v>
      </c>
      <c r="K184" s="266" t="s">
        <v>143</v>
      </c>
      <c r="L184" s="271"/>
      <c r="M184" s="272" t="s">
        <v>1</v>
      </c>
      <c r="N184" s="273" t="s">
        <v>38</v>
      </c>
      <c r="O184" s="92"/>
      <c r="P184" s="230">
        <f>O184*H184</f>
        <v>0</v>
      </c>
      <c r="Q184" s="230">
        <v>1</v>
      </c>
      <c r="R184" s="230">
        <f>Q184*H184</f>
        <v>36.740000000000002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186</v>
      </c>
      <c r="AT184" s="232" t="s">
        <v>318</v>
      </c>
      <c r="AU184" s="232" t="s">
        <v>84</v>
      </c>
      <c r="AY184" s="18" t="s">
        <v>137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81</v>
      </c>
      <c r="BK184" s="233">
        <f>ROUND(I184*H184,2)</f>
        <v>0</v>
      </c>
      <c r="BL184" s="18" t="s">
        <v>144</v>
      </c>
      <c r="BM184" s="232" t="s">
        <v>350</v>
      </c>
    </row>
    <row r="185" s="2" customFormat="1">
      <c r="A185" s="39"/>
      <c r="B185" s="40"/>
      <c r="C185" s="41"/>
      <c r="D185" s="234" t="s">
        <v>146</v>
      </c>
      <c r="E185" s="41"/>
      <c r="F185" s="235" t="s">
        <v>349</v>
      </c>
      <c r="G185" s="41"/>
      <c r="H185" s="41"/>
      <c r="I185" s="236"/>
      <c r="J185" s="41"/>
      <c r="K185" s="41"/>
      <c r="L185" s="45"/>
      <c r="M185" s="237"/>
      <c r="N185" s="238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146</v>
      </c>
      <c r="AU185" s="18" t="s">
        <v>84</v>
      </c>
    </row>
    <row r="186" s="13" customFormat="1">
      <c r="A186" s="13"/>
      <c r="B186" s="239"/>
      <c r="C186" s="240"/>
      <c r="D186" s="234" t="s">
        <v>148</v>
      </c>
      <c r="E186" s="241" t="s">
        <v>1</v>
      </c>
      <c r="F186" s="242" t="s">
        <v>351</v>
      </c>
      <c r="G186" s="240"/>
      <c r="H186" s="243">
        <v>36.740000000000002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148</v>
      </c>
      <c r="AU186" s="249" t="s">
        <v>84</v>
      </c>
      <c r="AV186" s="13" t="s">
        <v>84</v>
      </c>
      <c r="AW186" s="13" t="s">
        <v>30</v>
      </c>
      <c r="AX186" s="13" t="s">
        <v>81</v>
      </c>
      <c r="AY186" s="249" t="s">
        <v>137</v>
      </c>
    </row>
    <row r="187" s="14" customFormat="1">
      <c r="A187" s="14"/>
      <c r="B187" s="250"/>
      <c r="C187" s="251"/>
      <c r="D187" s="234" t="s">
        <v>148</v>
      </c>
      <c r="E187" s="252" t="s">
        <v>1</v>
      </c>
      <c r="F187" s="253" t="s">
        <v>291</v>
      </c>
      <c r="G187" s="251"/>
      <c r="H187" s="252" t="s">
        <v>1</v>
      </c>
      <c r="I187" s="254"/>
      <c r="J187" s="251"/>
      <c r="K187" s="251"/>
      <c r="L187" s="255"/>
      <c r="M187" s="256"/>
      <c r="N187" s="257"/>
      <c r="O187" s="257"/>
      <c r="P187" s="257"/>
      <c r="Q187" s="257"/>
      <c r="R187" s="257"/>
      <c r="S187" s="257"/>
      <c r="T187" s="25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9" t="s">
        <v>148</v>
      </c>
      <c r="AU187" s="259" t="s">
        <v>84</v>
      </c>
      <c r="AV187" s="14" t="s">
        <v>81</v>
      </c>
      <c r="AW187" s="14" t="s">
        <v>30</v>
      </c>
      <c r="AX187" s="14" t="s">
        <v>73</v>
      </c>
      <c r="AY187" s="259" t="s">
        <v>137</v>
      </c>
    </row>
    <row r="188" s="2" customFormat="1" ht="24.15" customHeight="1">
      <c r="A188" s="39"/>
      <c r="B188" s="40"/>
      <c r="C188" s="221" t="s">
        <v>251</v>
      </c>
      <c r="D188" s="221" t="s">
        <v>139</v>
      </c>
      <c r="E188" s="222" t="s">
        <v>352</v>
      </c>
      <c r="F188" s="223" t="s">
        <v>353</v>
      </c>
      <c r="G188" s="224" t="s">
        <v>189</v>
      </c>
      <c r="H188" s="225">
        <v>1.764</v>
      </c>
      <c r="I188" s="226"/>
      <c r="J188" s="227">
        <f>ROUND(I188*H188,2)</f>
        <v>0</v>
      </c>
      <c r="K188" s="223" t="s">
        <v>143</v>
      </c>
      <c r="L188" s="45"/>
      <c r="M188" s="228" t="s">
        <v>1</v>
      </c>
      <c r="N188" s="229" t="s">
        <v>38</v>
      </c>
      <c r="O188" s="92"/>
      <c r="P188" s="230">
        <f>O188*H188</f>
        <v>0</v>
      </c>
      <c r="Q188" s="230">
        <v>2.5018699999999998</v>
      </c>
      <c r="R188" s="230">
        <f>Q188*H188</f>
        <v>4.4132986799999996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144</v>
      </c>
      <c r="AT188" s="232" t="s">
        <v>139</v>
      </c>
      <c r="AU188" s="232" t="s">
        <v>84</v>
      </c>
      <c r="AY188" s="18" t="s">
        <v>137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8" t="s">
        <v>81</v>
      </c>
      <c r="BK188" s="233">
        <f>ROUND(I188*H188,2)</f>
        <v>0</v>
      </c>
      <c r="BL188" s="18" t="s">
        <v>144</v>
      </c>
      <c r="BM188" s="232" t="s">
        <v>354</v>
      </c>
    </row>
    <row r="189" s="2" customFormat="1">
      <c r="A189" s="39"/>
      <c r="B189" s="40"/>
      <c r="C189" s="41"/>
      <c r="D189" s="234" t="s">
        <v>146</v>
      </c>
      <c r="E189" s="41"/>
      <c r="F189" s="235" t="s">
        <v>355</v>
      </c>
      <c r="G189" s="41"/>
      <c r="H189" s="41"/>
      <c r="I189" s="236"/>
      <c r="J189" s="41"/>
      <c r="K189" s="41"/>
      <c r="L189" s="45"/>
      <c r="M189" s="237"/>
      <c r="N189" s="238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146</v>
      </c>
      <c r="AU189" s="18" t="s">
        <v>84</v>
      </c>
    </row>
    <row r="190" s="13" customFormat="1">
      <c r="A190" s="13"/>
      <c r="B190" s="239"/>
      <c r="C190" s="240"/>
      <c r="D190" s="234" t="s">
        <v>148</v>
      </c>
      <c r="E190" s="241" t="s">
        <v>1</v>
      </c>
      <c r="F190" s="242" t="s">
        <v>356</v>
      </c>
      <c r="G190" s="240"/>
      <c r="H190" s="243">
        <v>1.764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148</v>
      </c>
      <c r="AU190" s="249" t="s">
        <v>84</v>
      </c>
      <c r="AV190" s="13" t="s">
        <v>84</v>
      </c>
      <c r="AW190" s="13" t="s">
        <v>30</v>
      </c>
      <c r="AX190" s="13" t="s">
        <v>81</v>
      </c>
      <c r="AY190" s="249" t="s">
        <v>137</v>
      </c>
    </row>
    <row r="191" s="14" customFormat="1">
      <c r="A191" s="14"/>
      <c r="B191" s="250"/>
      <c r="C191" s="251"/>
      <c r="D191" s="234" t="s">
        <v>148</v>
      </c>
      <c r="E191" s="252" t="s">
        <v>1</v>
      </c>
      <c r="F191" s="253" t="s">
        <v>357</v>
      </c>
      <c r="G191" s="251"/>
      <c r="H191" s="252" t="s">
        <v>1</v>
      </c>
      <c r="I191" s="254"/>
      <c r="J191" s="251"/>
      <c r="K191" s="251"/>
      <c r="L191" s="255"/>
      <c r="M191" s="256"/>
      <c r="N191" s="257"/>
      <c r="O191" s="257"/>
      <c r="P191" s="257"/>
      <c r="Q191" s="257"/>
      <c r="R191" s="257"/>
      <c r="S191" s="257"/>
      <c r="T191" s="25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9" t="s">
        <v>148</v>
      </c>
      <c r="AU191" s="259" t="s">
        <v>84</v>
      </c>
      <c r="AV191" s="14" t="s">
        <v>81</v>
      </c>
      <c r="AW191" s="14" t="s">
        <v>30</v>
      </c>
      <c r="AX191" s="14" t="s">
        <v>73</v>
      </c>
      <c r="AY191" s="259" t="s">
        <v>137</v>
      </c>
    </row>
    <row r="192" s="12" customFormat="1" ht="22.8" customHeight="1">
      <c r="A192" s="12"/>
      <c r="B192" s="205"/>
      <c r="C192" s="206"/>
      <c r="D192" s="207" t="s">
        <v>72</v>
      </c>
      <c r="E192" s="219" t="s">
        <v>155</v>
      </c>
      <c r="F192" s="219" t="s">
        <v>358</v>
      </c>
      <c r="G192" s="206"/>
      <c r="H192" s="206"/>
      <c r="I192" s="209"/>
      <c r="J192" s="220">
        <f>BK192</f>
        <v>0</v>
      </c>
      <c r="K192" s="206"/>
      <c r="L192" s="211"/>
      <c r="M192" s="212"/>
      <c r="N192" s="213"/>
      <c r="O192" s="213"/>
      <c r="P192" s="214">
        <f>SUM(P193:P213)</f>
        <v>0</v>
      </c>
      <c r="Q192" s="213"/>
      <c r="R192" s="214">
        <f>SUM(R193:R213)</f>
        <v>5.2274850000000006</v>
      </c>
      <c r="S192" s="213"/>
      <c r="T192" s="215">
        <f>SUM(T193:T213)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6" t="s">
        <v>81</v>
      </c>
      <c r="AT192" s="217" t="s">
        <v>72</v>
      </c>
      <c r="AU192" s="217" t="s">
        <v>81</v>
      </c>
      <c r="AY192" s="216" t="s">
        <v>137</v>
      </c>
      <c r="BK192" s="218">
        <f>SUM(BK193:BK213)</f>
        <v>0</v>
      </c>
    </row>
    <row r="193" s="2" customFormat="1" ht="16.5" customHeight="1">
      <c r="A193" s="39"/>
      <c r="B193" s="40"/>
      <c r="C193" s="221" t="s">
        <v>257</v>
      </c>
      <c r="D193" s="221" t="s">
        <v>139</v>
      </c>
      <c r="E193" s="222" t="s">
        <v>359</v>
      </c>
      <c r="F193" s="223" t="s">
        <v>360</v>
      </c>
      <c r="G193" s="224" t="s">
        <v>216</v>
      </c>
      <c r="H193" s="225">
        <v>6</v>
      </c>
      <c r="I193" s="226"/>
      <c r="J193" s="227">
        <f>ROUND(I193*H193,2)</f>
        <v>0</v>
      </c>
      <c r="K193" s="223" t="s">
        <v>1</v>
      </c>
      <c r="L193" s="45"/>
      <c r="M193" s="228" t="s">
        <v>1</v>
      </c>
      <c r="N193" s="229" t="s">
        <v>38</v>
      </c>
      <c r="O193" s="92"/>
      <c r="P193" s="230">
        <f>O193*H193</f>
        <v>0</v>
      </c>
      <c r="Q193" s="230">
        <v>0.72870000000000001</v>
      </c>
      <c r="R193" s="230">
        <f>Q193*H193</f>
        <v>4.3722000000000003</v>
      </c>
      <c r="S193" s="230">
        <v>0</v>
      </c>
      <c r="T193" s="231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2" t="s">
        <v>144</v>
      </c>
      <c r="AT193" s="232" t="s">
        <v>139</v>
      </c>
      <c r="AU193" s="232" t="s">
        <v>84</v>
      </c>
      <c r="AY193" s="18" t="s">
        <v>137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8" t="s">
        <v>81</v>
      </c>
      <c r="BK193" s="233">
        <f>ROUND(I193*H193,2)</f>
        <v>0</v>
      </c>
      <c r="BL193" s="18" t="s">
        <v>144</v>
      </c>
      <c r="BM193" s="232" t="s">
        <v>361</v>
      </c>
    </row>
    <row r="194" s="2" customFormat="1">
      <c r="A194" s="39"/>
      <c r="B194" s="40"/>
      <c r="C194" s="41"/>
      <c r="D194" s="234" t="s">
        <v>146</v>
      </c>
      <c r="E194" s="41"/>
      <c r="F194" s="235" t="s">
        <v>360</v>
      </c>
      <c r="G194" s="41"/>
      <c r="H194" s="41"/>
      <c r="I194" s="236"/>
      <c r="J194" s="41"/>
      <c r="K194" s="41"/>
      <c r="L194" s="45"/>
      <c r="M194" s="237"/>
      <c r="N194" s="238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146</v>
      </c>
      <c r="AU194" s="18" t="s">
        <v>84</v>
      </c>
    </row>
    <row r="195" s="2" customFormat="1" ht="24.15" customHeight="1">
      <c r="A195" s="39"/>
      <c r="B195" s="40"/>
      <c r="C195" s="221" t="s">
        <v>7</v>
      </c>
      <c r="D195" s="221" t="s">
        <v>139</v>
      </c>
      <c r="E195" s="222" t="s">
        <v>362</v>
      </c>
      <c r="F195" s="223" t="s">
        <v>363</v>
      </c>
      <c r="G195" s="224" t="s">
        <v>175</v>
      </c>
      <c r="H195" s="225">
        <v>6.5</v>
      </c>
      <c r="I195" s="226"/>
      <c r="J195" s="227">
        <f>ROUND(I195*H195,2)</f>
        <v>0</v>
      </c>
      <c r="K195" s="223" t="s">
        <v>143</v>
      </c>
      <c r="L195" s="45"/>
      <c r="M195" s="228" t="s">
        <v>1</v>
      </c>
      <c r="N195" s="229" t="s">
        <v>38</v>
      </c>
      <c r="O195" s="92"/>
      <c r="P195" s="230">
        <f>O195*H195</f>
        <v>0</v>
      </c>
      <c r="Q195" s="230">
        <v>0</v>
      </c>
      <c r="R195" s="230">
        <f>Q195*H195</f>
        <v>0</v>
      </c>
      <c r="S195" s="230">
        <v>0</v>
      </c>
      <c r="T195" s="23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2" t="s">
        <v>144</v>
      </c>
      <c r="AT195" s="232" t="s">
        <v>139</v>
      </c>
      <c r="AU195" s="232" t="s">
        <v>84</v>
      </c>
      <c r="AY195" s="18" t="s">
        <v>137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8" t="s">
        <v>81</v>
      </c>
      <c r="BK195" s="233">
        <f>ROUND(I195*H195,2)</f>
        <v>0</v>
      </c>
      <c r="BL195" s="18" t="s">
        <v>144</v>
      </c>
      <c r="BM195" s="232" t="s">
        <v>364</v>
      </c>
    </row>
    <row r="196" s="2" customFormat="1">
      <c r="A196" s="39"/>
      <c r="B196" s="40"/>
      <c r="C196" s="41"/>
      <c r="D196" s="234" t="s">
        <v>146</v>
      </c>
      <c r="E196" s="41"/>
      <c r="F196" s="235" t="s">
        <v>365</v>
      </c>
      <c r="G196" s="41"/>
      <c r="H196" s="41"/>
      <c r="I196" s="236"/>
      <c r="J196" s="41"/>
      <c r="K196" s="41"/>
      <c r="L196" s="45"/>
      <c r="M196" s="237"/>
      <c r="N196" s="238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146</v>
      </c>
      <c r="AU196" s="18" t="s">
        <v>84</v>
      </c>
    </row>
    <row r="197" s="13" customFormat="1">
      <c r="A197" s="13"/>
      <c r="B197" s="239"/>
      <c r="C197" s="240"/>
      <c r="D197" s="234" t="s">
        <v>148</v>
      </c>
      <c r="E197" s="241" t="s">
        <v>1</v>
      </c>
      <c r="F197" s="242" t="s">
        <v>366</v>
      </c>
      <c r="G197" s="240"/>
      <c r="H197" s="243">
        <v>6.5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148</v>
      </c>
      <c r="AU197" s="249" t="s">
        <v>84</v>
      </c>
      <c r="AV197" s="13" t="s">
        <v>84</v>
      </c>
      <c r="AW197" s="13" t="s">
        <v>30</v>
      </c>
      <c r="AX197" s="13" t="s">
        <v>81</v>
      </c>
      <c r="AY197" s="249" t="s">
        <v>137</v>
      </c>
    </row>
    <row r="198" s="14" customFormat="1">
      <c r="A198" s="14"/>
      <c r="B198" s="250"/>
      <c r="C198" s="251"/>
      <c r="D198" s="234" t="s">
        <v>148</v>
      </c>
      <c r="E198" s="252" t="s">
        <v>1</v>
      </c>
      <c r="F198" s="253" t="s">
        <v>149</v>
      </c>
      <c r="G198" s="251"/>
      <c r="H198" s="252" t="s">
        <v>1</v>
      </c>
      <c r="I198" s="254"/>
      <c r="J198" s="251"/>
      <c r="K198" s="251"/>
      <c r="L198" s="255"/>
      <c r="M198" s="256"/>
      <c r="N198" s="257"/>
      <c r="O198" s="257"/>
      <c r="P198" s="257"/>
      <c r="Q198" s="257"/>
      <c r="R198" s="257"/>
      <c r="S198" s="257"/>
      <c r="T198" s="25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9" t="s">
        <v>148</v>
      </c>
      <c r="AU198" s="259" t="s">
        <v>84</v>
      </c>
      <c r="AV198" s="14" t="s">
        <v>81</v>
      </c>
      <c r="AW198" s="14" t="s">
        <v>30</v>
      </c>
      <c r="AX198" s="14" t="s">
        <v>73</v>
      </c>
      <c r="AY198" s="259" t="s">
        <v>137</v>
      </c>
    </row>
    <row r="199" s="2" customFormat="1" ht="37.8" customHeight="1">
      <c r="A199" s="39"/>
      <c r="B199" s="40"/>
      <c r="C199" s="264" t="s">
        <v>367</v>
      </c>
      <c r="D199" s="264" t="s">
        <v>318</v>
      </c>
      <c r="E199" s="265" t="s">
        <v>368</v>
      </c>
      <c r="F199" s="266" t="s">
        <v>369</v>
      </c>
      <c r="G199" s="267" t="s">
        <v>216</v>
      </c>
      <c r="H199" s="268">
        <v>3</v>
      </c>
      <c r="I199" s="269"/>
      <c r="J199" s="270">
        <f>ROUND(I199*H199,2)</f>
        <v>0</v>
      </c>
      <c r="K199" s="266" t="s">
        <v>143</v>
      </c>
      <c r="L199" s="271"/>
      <c r="M199" s="272" t="s">
        <v>1</v>
      </c>
      <c r="N199" s="273" t="s">
        <v>38</v>
      </c>
      <c r="O199" s="92"/>
      <c r="P199" s="230">
        <f>O199*H199</f>
        <v>0</v>
      </c>
      <c r="Q199" s="230">
        <v>0.11600000000000001</v>
      </c>
      <c r="R199" s="230">
        <f>Q199*H199</f>
        <v>0.34800000000000003</v>
      </c>
      <c r="S199" s="230">
        <v>0</v>
      </c>
      <c r="T199" s="23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2" t="s">
        <v>186</v>
      </c>
      <c r="AT199" s="232" t="s">
        <v>318</v>
      </c>
      <c r="AU199" s="232" t="s">
        <v>84</v>
      </c>
      <c r="AY199" s="18" t="s">
        <v>137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8" t="s">
        <v>81</v>
      </c>
      <c r="BK199" s="233">
        <f>ROUND(I199*H199,2)</f>
        <v>0</v>
      </c>
      <c r="BL199" s="18" t="s">
        <v>144</v>
      </c>
      <c r="BM199" s="232" t="s">
        <v>370</v>
      </c>
    </row>
    <row r="200" s="2" customFormat="1">
      <c r="A200" s="39"/>
      <c r="B200" s="40"/>
      <c r="C200" s="41"/>
      <c r="D200" s="234" t="s">
        <v>146</v>
      </c>
      <c r="E200" s="41"/>
      <c r="F200" s="235" t="s">
        <v>369</v>
      </c>
      <c r="G200" s="41"/>
      <c r="H200" s="41"/>
      <c r="I200" s="236"/>
      <c r="J200" s="41"/>
      <c r="K200" s="41"/>
      <c r="L200" s="45"/>
      <c r="M200" s="237"/>
      <c r="N200" s="238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146</v>
      </c>
      <c r="AU200" s="18" t="s">
        <v>84</v>
      </c>
    </row>
    <row r="201" s="13" customFormat="1">
      <c r="A201" s="13"/>
      <c r="B201" s="239"/>
      <c r="C201" s="240"/>
      <c r="D201" s="234" t="s">
        <v>148</v>
      </c>
      <c r="E201" s="241" t="s">
        <v>1</v>
      </c>
      <c r="F201" s="242" t="s">
        <v>155</v>
      </c>
      <c r="G201" s="240"/>
      <c r="H201" s="243">
        <v>3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148</v>
      </c>
      <c r="AU201" s="249" t="s">
        <v>84</v>
      </c>
      <c r="AV201" s="13" t="s">
        <v>84</v>
      </c>
      <c r="AW201" s="13" t="s">
        <v>30</v>
      </c>
      <c r="AX201" s="13" t="s">
        <v>81</v>
      </c>
      <c r="AY201" s="249" t="s">
        <v>137</v>
      </c>
    </row>
    <row r="202" s="14" customFormat="1">
      <c r="A202" s="14"/>
      <c r="B202" s="250"/>
      <c r="C202" s="251"/>
      <c r="D202" s="234" t="s">
        <v>148</v>
      </c>
      <c r="E202" s="252" t="s">
        <v>1</v>
      </c>
      <c r="F202" s="253" t="s">
        <v>371</v>
      </c>
      <c r="G202" s="251"/>
      <c r="H202" s="252" t="s">
        <v>1</v>
      </c>
      <c r="I202" s="254"/>
      <c r="J202" s="251"/>
      <c r="K202" s="251"/>
      <c r="L202" s="255"/>
      <c r="M202" s="256"/>
      <c r="N202" s="257"/>
      <c r="O202" s="257"/>
      <c r="P202" s="257"/>
      <c r="Q202" s="257"/>
      <c r="R202" s="257"/>
      <c r="S202" s="257"/>
      <c r="T202" s="25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9" t="s">
        <v>148</v>
      </c>
      <c r="AU202" s="259" t="s">
        <v>84</v>
      </c>
      <c r="AV202" s="14" t="s">
        <v>81</v>
      </c>
      <c r="AW202" s="14" t="s">
        <v>30</v>
      </c>
      <c r="AX202" s="14" t="s">
        <v>73</v>
      </c>
      <c r="AY202" s="259" t="s">
        <v>137</v>
      </c>
    </row>
    <row r="203" s="2" customFormat="1" ht="16.5" customHeight="1">
      <c r="A203" s="39"/>
      <c r="B203" s="40"/>
      <c r="C203" s="264" t="s">
        <v>372</v>
      </c>
      <c r="D203" s="264" t="s">
        <v>318</v>
      </c>
      <c r="E203" s="265" t="s">
        <v>373</v>
      </c>
      <c r="F203" s="266" t="s">
        <v>374</v>
      </c>
      <c r="G203" s="267" t="s">
        <v>216</v>
      </c>
      <c r="H203" s="268">
        <v>2</v>
      </c>
      <c r="I203" s="269"/>
      <c r="J203" s="270">
        <f>ROUND(I203*H203,2)</f>
        <v>0</v>
      </c>
      <c r="K203" s="266" t="s">
        <v>1</v>
      </c>
      <c r="L203" s="271"/>
      <c r="M203" s="272" t="s">
        <v>1</v>
      </c>
      <c r="N203" s="273" t="s">
        <v>38</v>
      </c>
      <c r="O203" s="92"/>
      <c r="P203" s="230">
        <f>O203*H203</f>
        <v>0</v>
      </c>
      <c r="Q203" s="230">
        <v>0</v>
      </c>
      <c r="R203" s="230">
        <f>Q203*H203</f>
        <v>0</v>
      </c>
      <c r="S203" s="230">
        <v>0</v>
      </c>
      <c r="T203" s="23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2" t="s">
        <v>186</v>
      </c>
      <c r="AT203" s="232" t="s">
        <v>318</v>
      </c>
      <c r="AU203" s="232" t="s">
        <v>84</v>
      </c>
      <c r="AY203" s="18" t="s">
        <v>137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18" t="s">
        <v>81</v>
      </c>
      <c r="BK203" s="233">
        <f>ROUND(I203*H203,2)</f>
        <v>0</v>
      </c>
      <c r="BL203" s="18" t="s">
        <v>144</v>
      </c>
      <c r="BM203" s="232" t="s">
        <v>375</v>
      </c>
    </row>
    <row r="204" s="2" customFormat="1">
      <c r="A204" s="39"/>
      <c r="B204" s="40"/>
      <c r="C204" s="41"/>
      <c r="D204" s="234" t="s">
        <v>146</v>
      </c>
      <c r="E204" s="41"/>
      <c r="F204" s="235" t="s">
        <v>376</v>
      </c>
      <c r="G204" s="41"/>
      <c r="H204" s="41"/>
      <c r="I204" s="236"/>
      <c r="J204" s="41"/>
      <c r="K204" s="41"/>
      <c r="L204" s="45"/>
      <c r="M204" s="237"/>
      <c r="N204" s="238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146</v>
      </c>
      <c r="AU204" s="18" t="s">
        <v>84</v>
      </c>
    </row>
    <row r="205" s="2" customFormat="1" ht="16.5" customHeight="1">
      <c r="A205" s="39"/>
      <c r="B205" s="40"/>
      <c r="C205" s="264" t="s">
        <v>377</v>
      </c>
      <c r="D205" s="264" t="s">
        <v>318</v>
      </c>
      <c r="E205" s="265" t="s">
        <v>378</v>
      </c>
      <c r="F205" s="266" t="s">
        <v>379</v>
      </c>
      <c r="G205" s="267" t="s">
        <v>216</v>
      </c>
      <c r="H205" s="268">
        <v>1</v>
      </c>
      <c r="I205" s="269"/>
      <c r="J205" s="270">
        <f>ROUND(I205*H205,2)</f>
        <v>0</v>
      </c>
      <c r="K205" s="266" t="s">
        <v>1</v>
      </c>
      <c r="L205" s="271"/>
      <c r="M205" s="272" t="s">
        <v>1</v>
      </c>
      <c r="N205" s="273" t="s">
        <v>38</v>
      </c>
      <c r="O205" s="92"/>
      <c r="P205" s="230">
        <f>O205*H205</f>
        <v>0</v>
      </c>
      <c r="Q205" s="230">
        <v>0.087999999999999995</v>
      </c>
      <c r="R205" s="230">
        <f>Q205*H205</f>
        <v>0.087999999999999995</v>
      </c>
      <c r="S205" s="230">
        <v>0</v>
      </c>
      <c r="T205" s="23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2" t="s">
        <v>186</v>
      </c>
      <c r="AT205" s="232" t="s">
        <v>318</v>
      </c>
      <c r="AU205" s="232" t="s">
        <v>84</v>
      </c>
      <c r="AY205" s="18" t="s">
        <v>137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8" t="s">
        <v>81</v>
      </c>
      <c r="BK205" s="233">
        <f>ROUND(I205*H205,2)</f>
        <v>0</v>
      </c>
      <c r="BL205" s="18" t="s">
        <v>144</v>
      </c>
      <c r="BM205" s="232" t="s">
        <v>380</v>
      </c>
    </row>
    <row r="206" s="2" customFormat="1">
      <c r="A206" s="39"/>
      <c r="B206" s="40"/>
      <c r="C206" s="41"/>
      <c r="D206" s="234" t="s">
        <v>146</v>
      </c>
      <c r="E206" s="41"/>
      <c r="F206" s="235" t="s">
        <v>379</v>
      </c>
      <c r="G206" s="41"/>
      <c r="H206" s="41"/>
      <c r="I206" s="236"/>
      <c r="J206" s="41"/>
      <c r="K206" s="41"/>
      <c r="L206" s="45"/>
      <c r="M206" s="237"/>
      <c r="N206" s="238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146</v>
      </c>
      <c r="AU206" s="18" t="s">
        <v>84</v>
      </c>
    </row>
    <row r="207" s="2" customFormat="1" ht="16.5" customHeight="1">
      <c r="A207" s="39"/>
      <c r="B207" s="40"/>
      <c r="C207" s="264" t="s">
        <v>381</v>
      </c>
      <c r="D207" s="264" t="s">
        <v>318</v>
      </c>
      <c r="E207" s="265" t="s">
        <v>382</v>
      </c>
      <c r="F207" s="266" t="s">
        <v>383</v>
      </c>
      <c r="G207" s="267" t="s">
        <v>216</v>
      </c>
      <c r="H207" s="268">
        <v>2</v>
      </c>
      <c r="I207" s="269"/>
      <c r="J207" s="270">
        <f>ROUND(I207*H207,2)</f>
        <v>0</v>
      </c>
      <c r="K207" s="266" t="s">
        <v>1</v>
      </c>
      <c r="L207" s="271"/>
      <c r="M207" s="272" t="s">
        <v>1</v>
      </c>
      <c r="N207" s="273" t="s">
        <v>38</v>
      </c>
      <c r="O207" s="92"/>
      <c r="P207" s="230">
        <f>O207*H207</f>
        <v>0</v>
      </c>
      <c r="Q207" s="230">
        <v>0.11</v>
      </c>
      <c r="R207" s="230">
        <f>Q207*H207</f>
        <v>0.22</v>
      </c>
      <c r="S207" s="230">
        <v>0</v>
      </c>
      <c r="T207" s="23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2" t="s">
        <v>186</v>
      </c>
      <c r="AT207" s="232" t="s">
        <v>318</v>
      </c>
      <c r="AU207" s="232" t="s">
        <v>84</v>
      </c>
      <c r="AY207" s="18" t="s">
        <v>137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8" t="s">
        <v>81</v>
      </c>
      <c r="BK207" s="233">
        <f>ROUND(I207*H207,2)</f>
        <v>0</v>
      </c>
      <c r="BL207" s="18" t="s">
        <v>144</v>
      </c>
      <c r="BM207" s="232" t="s">
        <v>384</v>
      </c>
    </row>
    <row r="208" s="2" customFormat="1">
      <c r="A208" s="39"/>
      <c r="B208" s="40"/>
      <c r="C208" s="41"/>
      <c r="D208" s="234" t="s">
        <v>146</v>
      </c>
      <c r="E208" s="41"/>
      <c r="F208" s="235" t="s">
        <v>385</v>
      </c>
      <c r="G208" s="41"/>
      <c r="H208" s="41"/>
      <c r="I208" s="236"/>
      <c r="J208" s="41"/>
      <c r="K208" s="41"/>
      <c r="L208" s="45"/>
      <c r="M208" s="237"/>
      <c r="N208" s="238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146</v>
      </c>
      <c r="AU208" s="18" t="s">
        <v>84</v>
      </c>
    </row>
    <row r="209" s="2" customFormat="1" ht="16.5" customHeight="1">
      <c r="A209" s="39"/>
      <c r="B209" s="40"/>
      <c r="C209" s="264" t="s">
        <v>386</v>
      </c>
      <c r="D209" s="264" t="s">
        <v>318</v>
      </c>
      <c r="E209" s="265" t="s">
        <v>387</v>
      </c>
      <c r="F209" s="266" t="s">
        <v>388</v>
      </c>
      <c r="G209" s="267" t="s">
        <v>216</v>
      </c>
      <c r="H209" s="268">
        <v>1</v>
      </c>
      <c r="I209" s="269"/>
      <c r="J209" s="270">
        <f>ROUND(I209*H209,2)</f>
        <v>0</v>
      </c>
      <c r="K209" s="266" t="s">
        <v>1</v>
      </c>
      <c r="L209" s="271"/>
      <c r="M209" s="272" t="s">
        <v>1</v>
      </c>
      <c r="N209" s="273" t="s">
        <v>38</v>
      </c>
      <c r="O209" s="92"/>
      <c r="P209" s="230">
        <f>O209*H209</f>
        <v>0</v>
      </c>
      <c r="Q209" s="230">
        <v>0.187</v>
      </c>
      <c r="R209" s="230">
        <f>Q209*H209</f>
        <v>0.187</v>
      </c>
      <c r="S209" s="230">
        <v>0</v>
      </c>
      <c r="T209" s="23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2" t="s">
        <v>186</v>
      </c>
      <c r="AT209" s="232" t="s">
        <v>318</v>
      </c>
      <c r="AU209" s="232" t="s">
        <v>84</v>
      </c>
      <c r="AY209" s="18" t="s">
        <v>137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18" t="s">
        <v>81</v>
      </c>
      <c r="BK209" s="233">
        <f>ROUND(I209*H209,2)</f>
        <v>0</v>
      </c>
      <c r="BL209" s="18" t="s">
        <v>144</v>
      </c>
      <c r="BM209" s="232" t="s">
        <v>389</v>
      </c>
    </row>
    <row r="210" s="2" customFormat="1">
      <c r="A210" s="39"/>
      <c r="B210" s="40"/>
      <c r="C210" s="41"/>
      <c r="D210" s="234" t="s">
        <v>146</v>
      </c>
      <c r="E210" s="41"/>
      <c r="F210" s="235" t="s">
        <v>388</v>
      </c>
      <c r="G210" s="41"/>
      <c r="H210" s="41"/>
      <c r="I210" s="236"/>
      <c r="J210" s="41"/>
      <c r="K210" s="41"/>
      <c r="L210" s="45"/>
      <c r="M210" s="237"/>
      <c r="N210" s="238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146</v>
      </c>
      <c r="AU210" s="18" t="s">
        <v>84</v>
      </c>
    </row>
    <row r="211" s="2" customFormat="1" ht="21.75" customHeight="1">
      <c r="A211" s="39"/>
      <c r="B211" s="40"/>
      <c r="C211" s="264" t="s">
        <v>390</v>
      </c>
      <c r="D211" s="264" t="s">
        <v>318</v>
      </c>
      <c r="E211" s="265" t="s">
        <v>391</v>
      </c>
      <c r="F211" s="266" t="s">
        <v>392</v>
      </c>
      <c r="G211" s="267" t="s">
        <v>175</v>
      </c>
      <c r="H211" s="268">
        <v>6.8250000000000002</v>
      </c>
      <c r="I211" s="269"/>
      <c r="J211" s="270">
        <f>ROUND(I211*H211,2)</f>
        <v>0</v>
      </c>
      <c r="K211" s="266" t="s">
        <v>143</v>
      </c>
      <c r="L211" s="271"/>
      <c r="M211" s="272" t="s">
        <v>1</v>
      </c>
      <c r="N211" s="273" t="s">
        <v>38</v>
      </c>
      <c r="O211" s="92"/>
      <c r="P211" s="230">
        <f>O211*H211</f>
        <v>0</v>
      </c>
      <c r="Q211" s="230">
        <v>0.0018</v>
      </c>
      <c r="R211" s="230">
        <f>Q211*H211</f>
        <v>0.012285000000000001</v>
      </c>
      <c r="S211" s="230">
        <v>0</v>
      </c>
      <c r="T211" s="231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2" t="s">
        <v>186</v>
      </c>
      <c r="AT211" s="232" t="s">
        <v>318</v>
      </c>
      <c r="AU211" s="232" t="s">
        <v>84</v>
      </c>
      <c r="AY211" s="18" t="s">
        <v>137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18" t="s">
        <v>81</v>
      </c>
      <c r="BK211" s="233">
        <f>ROUND(I211*H211,2)</f>
        <v>0</v>
      </c>
      <c r="BL211" s="18" t="s">
        <v>144</v>
      </c>
      <c r="BM211" s="232" t="s">
        <v>393</v>
      </c>
    </row>
    <row r="212" s="2" customFormat="1">
      <c r="A212" s="39"/>
      <c r="B212" s="40"/>
      <c r="C212" s="41"/>
      <c r="D212" s="234" t="s">
        <v>146</v>
      </c>
      <c r="E212" s="41"/>
      <c r="F212" s="235" t="s">
        <v>392</v>
      </c>
      <c r="G212" s="41"/>
      <c r="H212" s="41"/>
      <c r="I212" s="236"/>
      <c r="J212" s="41"/>
      <c r="K212" s="41"/>
      <c r="L212" s="45"/>
      <c r="M212" s="237"/>
      <c r="N212" s="238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146</v>
      </c>
      <c r="AU212" s="18" t="s">
        <v>84</v>
      </c>
    </row>
    <row r="213" s="13" customFormat="1">
      <c r="A213" s="13"/>
      <c r="B213" s="239"/>
      <c r="C213" s="240"/>
      <c r="D213" s="234" t="s">
        <v>148</v>
      </c>
      <c r="E213" s="241" t="s">
        <v>1</v>
      </c>
      <c r="F213" s="242" t="s">
        <v>394</v>
      </c>
      <c r="G213" s="240"/>
      <c r="H213" s="243">
        <v>6.8250000000000002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148</v>
      </c>
      <c r="AU213" s="249" t="s">
        <v>84</v>
      </c>
      <c r="AV213" s="13" t="s">
        <v>84</v>
      </c>
      <c r="AW213" s="13" t="s">
        <v>30</v>
      </c>
      <c r="AX213" s="13" t="s">
        <v>81</v>
      </c>
      <c r="AY213" s="249" t="s">
        <v>137</v>
      </c>
    </row>
    <row r="214" s="12" customFormat="1" ht="22.8" customHeight="1">
      <c r="A214" s="12"/>
      <c r="B214" s="205"/>
      <c r="C214" s="206"/>
      <c r="D214" s="207" t="s">
        <v>72</v>
      </c>
      <c r="E214" s="219" t="s">
        <v>166</v>
      </c>
      <c r="F214" s="219" t="s">
        <v>395</v>
      </c>
      <c r="G214" s="206"/>
      <c r="H214" s="206"/>
      <c r="I214" s="209"/>
      <c r="J214" s="220">
        <f>BK214</f>
        <v>0</v>
      </c>
      <c r="K214" s="206"/>
      <c r="L214" s="211"/>
      <c r="M214" s="212"/>
      <c r="N214" s="213"/>
      <c r="O214" s="213"/>
      <c r="P214" s="214">
        <f>SUM(P215:P254)</f>
        <v>0</v>
      </c>
      <c r="Q214" s="213"/>
      <c r="R214" s="214">
        <f>SUM(R215:R254)</f>
        <v>63.336259999999996</v>
      </c>
      <c r="S214" s="213"/>
      <c r="T214" s="215">
        <f>SUM(T215:T254)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6" t="s">
        <v>81</v>
      </c>
      <c r="AT214" s="217" t="s">
        <v>72</v>
      </c>
      <c r="AU214" s="217" t="s">
        <v>81</v>
      </c>
      <c r="AY214" s="216" t="s">
        <v>137</v>
      </c>
      <c r="BK214" s="218">
        <f>SUM(BK215:BK254)</f>
        <v>0</v>
      </c>
    </row>
    <row r="215" s="2" customFormat="1" ht="24.15" customHeight="1">
      <c r="A215" s="39"/>
      <c r="B215" s="40"/>
      <c r="C215" s="221" t="s">
        <v>396</v>
      </c>
      <c r="D215" s="221" t="s">
        <v>139</v>
      </c>
      <c r="E215" s="222" t="s">
        <v>397</v>
      </c>
      <c r="F215" s="223" t="s">
        <v>398</v>
      </c>
      <c r="G215" s="224" t="s">
        <v>142</v>
      </c>
      <c r="H215" s="225">
        <v>44</v>
      </c>
      <c r="I215" s="226"/>
      <c r="J215" s="227">
        <f>ROUND(I215*H215,2)</f>
        <v>0</v>
      </c>
      <c r="K215" s="223" t="s">
        <v>143</v>
      </c>
      <c r="L215" s="45"/>
      <c r="M215" s="228" t="s">
        <v>1</v>
      </c>
      <c r="N215" s="229" t="s">
        <v>38</v>
      </c>
      <c r="O215" s="92"/>
      <c r="P215" s="230">
        <f>O215*H215</f>
        <v>0</v>
      </c>
      <c r="Q215" s="230">
        <v>0</v>
      </c>
      <c r="R215" s="230">
        <f>Q215*H215</f>
        <v>0</v>
      </c>
      <c r="S215" s="230">
        <v>0</v>
      </c>
      <c r="T215" s="23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2" t="s">
        <v>144</v>
      </c>
      <c r="AT215" s="232" t="s">
        <v>139</v>
      </c>
      <c r="AU215" s="232" t="s">
        <v>84</v>
      </c>
      <c r="AY215" s="18" t="s">
        <v>137</v>
      </c>
      <c r="BE215" s="233">
        <f>IF(N215="základní",J215,0)</f>
        <v>0</v>
      </c>
      <c r="BF215" s="233">
        <f>IF(N215="snížená",J215,0)</f>
        <v>0</v>
      </c>
      <c r="BG215" s="233">
        <f>IF(N215="zákl. přenesená",J215,0)</f>
        <v>0</v>
      </c>
      <c r="BH215" s="233">
        <f>IF(N215="sníž. přenesená",J215,0)</f>
        <v>0</v>
      </c>
      <c r="BI215" s="233">
        <f>IF(N215="nulová",J215,0)</f>
        <v>0</v>
      </c>
      <c r="BJ215" s="18" t="s">
        <v>81</v>
      </c>
      <c r="BK215" s="233">
        <f>ROUND(I215*H215,2)</f>
        <v>0</v>
      </c>
      <c r="BL215" s="18" t="s">
        <v>144</v>
      </c>
      <c r="BM215" s="232" t="s">
        <v>399</v>
      </c>
    </row>
    <row r="216" s="2" customFormat="1">
      <c r="A216" s="39"/>
      <c r="B216" s="40"/>
      <c r="C216" s="41"/>
      <c r="D216" s="234" t="s">
        <v>146</v>
      </c>
      <c r="E216" s="41"/>
      <c r="F216" s="235" t="s">
        <v>400</v>
      </c>
      <c r="G216" s="41"/>
      <c r="H216" s="41"/>
      <c r="I216" s="236"/>
      <c r="J216" s="41"/>
      <c r="K216" s="41"/>
      <c r="L216" s="45"/>
      <c r="M216" s="237"/>
      <c r="N216" s="238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146</v>
      </c>
      <c r="AU216" s="18" t="s">
        <v>84</v>
      </c>
    </row>
    <row r="217" s="13" customFormat="1">
      <c r="A217" s="13"/>
      <c r="B217" s="239"/>
      <c r="C217" s="240"/>
      <c r="D217" s="234" t="s">
        <v>148</v>
      </c>
      <c r="E217" s="241" t="s">
        <v>1</v>
      </c>
      <c r="F217" s="242" t="s">
        <v>401</v>
      </c>
      <c r="G217" s="240"/>
      <c r="H217" s="243">
        <v>44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148</v>
      </c>
      <c r="AU217" s="249" t="s">
        <v>84</v>
      </c>
      <c r="AV217" s="13" t="s">
        <v>84</v>
      </c>
      <c r="AW217" s="13" t="s">
        <v>30</v>
      </c>
      <c r="AX217" s="13" t="s">
        <v>81</v>
      </c>
      <c r="AY217" s="249" t="s">
        <v>137</v>
      </c>
    </row>
    <row r="218" s="2" customFormat="1" ht="24.15" customHeight="1">
      <c r="A218" s="39"/>
      <c r="B218" s="40"/>
      <c r="C218" s="221" t="s">
        <v>402</v>
      </c>
      <c r="D218" s="221" t="s">
        <v>139</v>
      </c>
      <c r="E218" s="222" t="s">
        <v>403</v>
      </c>
      <c r="F218" s="223" t="s">
        <v>404</v>
      </c>
      <c r="G218" s="224" t="s">
        <v>142</v>
      </c>
      <c r="H218" s="225">
        <v>235</v>
      </c>
      <c r="I218" s="226"/>
      <c r="J218" s="227">
        <f>ROUND(I218*H218,2)</f>
        <v>0</v>
      </c>
      <c r="K218" s="223" t="s">
        <v>143</v>
      </c>
      <c r="L218" s="45"/>
      <c r="M218" s="228" t="s">
        <v>1</v>
      </c>
      <c r="N218" s="229" t="s">
        <v>38</v>
      </c>
      <c r="O218" s="92"/>
      <c r="P218" s="230">
        <f>O218*H218</f>
        <v>0</v>
      </c>
      <c r="Q218" s="230">
        <v>0</v>
      </c>
      <c r="R218" s="230">
        <f>Q218*H218</f>
        <v>0</v>
      </c>
      <c r="S218" s="230">
        <v>0</v>
      </c>
      <c r="T218" s="23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2" t="s">
        <v>144</v>
      </c>
      <c r="AT218" s="232" t="s">
        <v>139</v>
      </c>
      <c r="AU218" s="232" t="s">
        <v>84</v>
      </c>
      <c r="AY218" s="18" t="s">
        <v>137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8" t="s">
        <v>81</v>
      </c>
      <c r="BK218" s="233">
        <f>ROUND(I218*H218,2)</f>
        <v>0</v>
      </c>
      <c r="BL218" s="18" t="s">
        <v>144</v>
      </c>
      <c r="BM218" s="232" t="s">
        <v>405</v>
      </c>
    </row>
    <row r="219" s="2" customFormat="1">
      <c r="A219" s="39"/>
      <c r="B219" s="40"/>
      <c r="C219" s="41"/>
      <c r="D219" s="234" t="s">
        <v>146</v>
      </c>
      <c r="E219" s="41"/>
      <c r="F219" s="235" t="s">
        <v>406</v>
      </c>
      <c r="G219" s="41"/>
      <c r="H219" s="41"/>
      <c r="I219" s="236"/>
      <c r="J219" s="41"/>
      <c r="K219" s="41"/>
      <c r="L219" s="45"/>
      <c r="M219" s="237"/>
      <c r="N219" s="238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146</v>
      </c>
      <c r="AU219" s="18" t="s">
        <v>84</v>
      </c>
    </row>
    <row r="220" s="13" customFormat="1">
      <c r="A220" s="13"/>
      <c r="B220" s="239"/>
      <c r="C220" s="240"/>
      <c r="D220" s="234" t="s">
        <v>148</v>
      </c>
      <c r="E220" s="241" t="s">
        <v>1</v>
      </c>
      <c r="F220" s="242" t="s">
        <v>407</v>
      </c>
      <c r="G220" s="240"/>
      <c r="H220" s="243">
        <v>235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148</v>
      </c>
      <c r="AU220" s="249" t="s">
        <v>84</v>
      </c>
      <c r="AV220" s="13" t="s">
        <v>84</v>
      </c>
      <c r="AW220" s="13" t="s">
        <v>30</v>
      </c>
      <c r="AX220" s="13" t="s">
        <v>81</v>
      </c>
      <c r="AY220" s="249" t="s">
        <v>137</v>
      </c>
    </row>
    <row r="221" s="14" customFormat="1">
      <c r="A221" s="14"/>
      <c r="B221" s="250"/>
      <c r="C221" s="251"/>
      <c r="D221" s="234" t="s">
        <v>148</v>
      </c>
      <c r="E221" s="252" t="s">
        <v>1</v>
      </c>
      <c r="F221" s="253" t="s">
        <v>149</v>
      </c>
      <c r="G221" s="251"/>
      <c r="H221" s="252" t="s">
        <v>1</v>
      </c>
      <c r="I221" s="254"/>
      <c r="J221" s="251"/>
      <c r="K221" s="251"/>
      <c r="L221" s="255"/>
      <c r="M221" s="256"/>
      <c r="N221" s="257"/>
      <c r="O221" s="257"/>
      <c r="P221" s="257"/>
      <c r="Q221" s="257"/>
      <c r="R221" s="257"/>
      <c r="S221" s="257"/>
      <c r="T221" s="25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9" t="s">
        <v>148</v>
      </c>
      <c r="AU221" s="259" t="s">
        <v>84</v>
      </c>
      <c r="AV221" s="14" t="s">
        <v>81</v>
      </c>
      <c r="AW221" s="14" t="s">
        <v>30</v>
      </c>
      <c r="AX221" s="14" t="s">
        <v>73</v>
      </c>
      <c r="AY221" s="259" t="s">
        <v>137</v>
      </c>
    </row>
    <row r="222" s="2" customFormat="1" ht="24.15" customHeight="1">
      <c r="A222" s="39"/>
      <c r="B222" s="40"/>
      <c r="C222" s="221" t="s">
        <v>408</v>
      </c>
      <c r="D222" s="221" t="s">
        <v>139</v>
      </c>
      <c r="E222" s="222" t="s">
        <v>409</v>
      </c>
      <c r="F222" s="223" t="s">
        <v>410</v>
      </c>
      <c r="G222" s="224" t="s">
        <v>142</v>
      </c>
      <c r="H222" s="225">
        <v>830</v>
      </c>
      <c r="I222" s="226"/>
      <c r="J222" s="227">
        <f>ROUND(I222*H222,2)</f>
        <v>0</v>
      </c>
      <c r="K222" s="223" t="s">
        <v>143</v>
      </c>
      <c r="L222" s="45"/>
      <c r="M222" s="228" t="s">
        <v>1</v>
      </c>
      <c r="N222" s="229" t="s">
        <v>38</v>
      </c>
      <c r="O222" s="92"/>
      <c r="P222" s="230">
        <f>O222*H222</f>
        <v>0</v>
      </c>
      <c r="Q222" s="230">
        <v>0</v>
      </c>
      <c r="R222" s="230">
        <f>Q222*H222</f>
        <v>0</v>
      </c>
      <c r="S222" s="230">
        <v>0</v>
      </c>
      <c r="T222" s="23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2" t="s">
        <v>144</v>
      </c>
      <c r="AT222" s="232" t="s">
        <v>139</v>
      </c>
      <c r="AU222" s="232" t="s">
        <v>84</v>
      </c>
      <c r="AY222" s="18" t="s">
        <v>137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8" t="s">
        <v>81</v>
      </c>
      <c r="BK222" s="233">
        <f>ROUND(I222*H222,2)</f>
        <v>0</v>
      </c>
      <c r="BL222" s="18" t="s">
        <v>144</v>
      </c>
      <c r="BM222" s="232" t="s">
        <v>411</v>
      </c>
    </row>
    <row r="223" s="2" customFormat="1">
      <c r="A223" s="39"/>
      <c r="B223" s="40"/>
      <c r="C223" s="41"/>
      <c r="D223" s="234" t="s">
        <v>146</v>
      </c>
      <c r="E223" s="41"/>
      <c r="F223" s="235" t="s">
        <v>412</v>
      </c>
      <c r="G223" s="41"/>
      <c r="H223" s="41"/>
      <c r="I223" s="236"/>
      <c r="J223" s="41"/>
      <c r="K223" s="41"/>
      <c r="L223" s="45"/>
      <c r="M223" s="237"/>
      <c r="N223" s="238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146</v>
      </c>
      <c r="AU223" s="18" t="s">
        <v>84</v>
      </c>
    </row>
    <row r="224" s="2" customFormat="1" ht="24.15" customHeight="1">
      <c r="A224" s="39"/>
      <c r="B224" s="40"/>
      <c r="C224" s="221" t="s">
        <v>413</v>
      </c>
      <c r="D224" s="221" t="s">
        <v>139</v>
      </c>
      <c r="E224" s="222" t="s">
        <v>414</v>
      </c>
      <c r="F224" s="223" t="s">
        <v>415</v>
      </c>
      <c r="G224" s="224" t="s">
        <v>142</v>
      </c>
      <c r="H224" s="225">
        <v>830</v>
      </c>
      <c r="I224" s="226"/>
      <c r="J224" s="227">
        <f>ROUND(I224*H224,2)</f>
        <v>0</v>
      </c>
      <c r="K224" s="223" t="s">
        <v>143</v>
      </c>
      <c r="L224" s="45"/>
      <c r="M224" s="228" t="s">
        <v>1</v>
      </c>
      <c r="N224" s="229" t="s">
        <v>38</v>
      </c>
      <c r="O224" s="92"/>
      <c r="P224" s="230">
        <f>O224*H224</f>
        <v>0</v>
      </c>
      <c r="Q224" s="230">
        <v>0</v>
      </c>
      <c r="R224" s="230">
        <f>Q224*H224</f>
        <v>0</v>
      </c>
      <c r="S224" s="230">
        <v>0</v>
      </c>
      <c r="T224" s="23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144</v>
      </c>
      <c r="AT224" s="232" t="s">
        <v>139</v>
      </c>
      <c r="AU224" s="232" t="s">
        <v>84</v>
      </c>
      <c r="AY224" s="18" t="s">
        <v>137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8" t="s">
        <v>81</v>
      </c>
      <c r="BK224" s="233">
        <f>ROUND(I224*H224,2)</f>
        <v>0</v>
      </c>
      <c r="BL224" s="18" t="s">
        <v>144</v>
      </c>
      <c r="BM224" s="232" t="s">
        <v>416</v>
      </c>
    </row>
    <row r="225" s="2" customFormat="1">
      <c r="A225" s="39"/>
      <c r="B225" s="40"/>
      <c r="C225" s="41"/>
      <c r="D225" s="234" t="s">
        <v>146</v>
      </c>
      <c r="E225" s="41"/>
      <c r="F225" s="235" t="s">
        <v>417</v>
      </c>
      <c r="G225" s="41"/>
      <c r="H225" s="41"/>
      <c r="I225" s="236"/>
      <c r="J225" s="41"/>
      <c r="K225" s="41"/>
      <c r="L225" s="45"/>
      <c r="M225" s="237"/>
      <c r="N225" s="238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146</v>
      </c>
      <c r="AU225" s="18" t="s">
        <v>84</v>
      </c>
    </row>
    <row r="226" s="2" customFormat="1" ht="33" customHeight="1">
      <c r="A226" s="39"/>
      <c r="B226" s="40"/>
      <c r="C226" s="221" t="s">
        <v>418</v>
      </c>
      <c r="D226" s="221" t="s">
        <v>139</v>
      </c>
      <c r="E226" s="222" t="s">
        <v>419</v>
      </c>
      <c r="F226" s="223" t="s">
        <v>420</v>
      </c>
      <c r="G226" s="224" t="s">
        <v>142</v>
      </c>
      <c r="H226" s="225">
        <v>830</v>
      </c>
      <c r="I226" s="226"/>
      <c r="J226" s="227">
        <f>ROUND(I226*H226,2)</f>
        <v>0</v>
      </c>
      <c r="K226" s="223" t="s">
        <v>143</v>
      </c>
      <c r="L226" s="45"/>
      <c r="M226" s="228" t="s">
        <v>1</v>
      </c>
      <c r="N226" s="229" t="s">
        <v>38</v>
      </c>
      <c r="O226" s="92"/>
      <c r="P226" s="230">
        <f>O226*H226</f>
        <v>0</v>
      </c>
      <c r="Q226" s="230">
        <v>0</v>
      </c>
      <c r="R226" s="230">
        <f>Q226*H226</f>
        <v>0</v>
      </c>
      <c r="S226" s="230">
        <v>0</v>
      </c>
      <c r="T226" s="23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2" t="s">
        <v>144</v>
      </c>
      <c r="AT226" s="232" t="s">
        <v>139</v>
      </c>
      <c r="AU226" s="232" t="s">
        <v>84</v>
      </c>
      <c r="AY226" s="18" t="s">
        <v>137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8" t="s">
        <v>81</v>
      </c>
      <c r="BK226" s="233">
        <f>ROUND(I226*H226,2)</f>
        <v>0</v>
      </c>
      <c r="BL226" s="18" t="s">
        <v>144</v>
      </c>
      <c r="BM226" s="232" t="s">
        <v>421</v>
      </c>
    </row>
    <row r="227" s="2" customFormat="1">
      <c r="A227" s="39"/>
      <c r="B227" s="40"/>
      <c r="C227" s="41"/>
      <c r="D227" s="234" t="s">
        <v>146</v>
      </c>
      <c r="E227" s="41"/>
      <c r="F227" s="235" t="s">
        <v>422</v>
      </c>
      <c r="G227" s="41"/>
      <c r="H227" s="41"/>
      <c r="I227" s="236"/>
      <c r="J227" s="41"/>
      <c r="K227" s="41"/>
      <c r="L227" s="45"/>
      <c r="M227" s="237"/>
      <c r="N227" s="238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146</v>
      </c>
      <c r="AU227" s="18" t="s">
        <v>84</v>
      </c>
    </row>
    <row r="228" s="2" customFormat="1" ht="24.15" customHeight="1">
      <c r="A228" s="39"/>
      <c r="B228" s="40"/>
      <c r="C228" s="221" t="s">
        <v>423</v>
      </c>
      <c r="D228" s="221" t="s">
        <v>139</v>
      </c>
      <c r="E228" s="222" t="s">
        <v>424</v>
      </c>
      <c r="F228" s="223" t="s">
        <v>425</v>
      </c>
      <c r="G228" s="224" t="s">
        <v>142</v>
      </c>
      <c r="H228" s="225">
        <v>830</v>
      </c>
      <c r="I228" s="226"/>
      <c r="J228" s="227">
        <f>ROUND(I228*H228,2)</f>
        <v>0</v>
      </c>
      <c r="K228" s="223" t="s">
        <v>143</v>
      </c>
      <c r="L228" s="45"/>
      <c r="M228" s="228" t="s">
        <v>1</v>
      </c>
      <c r="N228" s="229" t="s">
        <v>38</v>
      </c>
      <c r="O228" s="92"/>
      <c r="P228" s="230">
        <f>O228*H228</f>
        <v>0</v>
      </c>
      <c r="Q228" s="230">
        <v>0</v>
      </c>
      <c r="R228" s="230">
        <f>Q228*H228</f>
        <v>0</v>
      </c>
      <c r="S228" s="230">
        <v>0</v>
      </c>
      <c r="T228" s="231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2" t="s">
        <v>144</v>
      </c>
      <c r="AT228" s="232" t="s">
        <v>139</v>
      </c>
      <c r="AU228" s="232" t="s">
        <v>84</v>
      </c>
      <c r="AY228" s="18" t="s">
        <v>137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8" t="s">
        <v>81</v>
      </c>
      <c r="BK228" s="233">
        <f>ROUND(I228*H228,2)</f>
        <v>0</v>
      </c>
      <c r="BL228" s="18" t="s">
        <v>144</v>
      </c>
      <c r="BM228" s="232" t="s">
        <v>426</v>
      </c>
    </row>
    <row r="229" s="2" customFormat="1">
      <c r="A229" s="39"/>
      <c r="B229" s="40"/>
      <c r="C229" s="41"/>
      <c r="D229" s="234" t="s">
        <v>146</v>
      </c>
      <c r="E229" s="41"/>
      <c r="F229" s="235" t="s">
        <v>427</v>
      </c>
      <c r="G229" s="41"/>
      <c r="H229" s="41"/>
      <c r="I229" s="236"/>
      <c r="J229" s="41"/>
      <c r="K229" s="41"/>
      <c r="L229" s="45"/>
      <c r="M229" s="237"/>
      <c r="N229" s="238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146</v>
      </c>
      <c r="AU229" s="18" t="s">
        <v>84</v>
      </c>
    </row>
    <row r="230" s="13" customFormat="1">
      <c r="A230" s="13"/>
      <c r="B230" s="239"/>
      <c r="C230" s="240"/>
      <c r="D230" s="234" t="s">
        <v>148</v>
      </c>
      <c r="E230" s="241" t="s">
        <v>1</v>
      </c>
      <c r="F230" s="242" t="s">
        <v>428</v>
      </c>
      <c r="G230" s="240"/>
      <c r="H230" s="243">
        <v>830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148</v>
      </c>
      <c r="AU230" s="249" t="s">
        <v>84</v>
      </c>
      <c r="AV230" s="13" t="s">
        <v>84</v>
      </c>
      <c r="AW230" s="13" t="s">
        <v>30</v>
      </c>
      <c r="AX230" s="13" t="s">
        <v>81</v>
      </c>
      <c r="AY230" s="249" t="s">
        <v>137</v>
      </c>
    </row>
    <row r="231" s="2" customFormat="1" ht="24.15" customHeight="1">
      <c r="A231" s="39"/>
      <c r="B231" s="40"/>
      <c r="C231" s="221" t="s">
        <v>429</v>
      </c>
      <c r="D231" s="221" t="s">
        <v>139</v>
      </c>
      <c r="E231" s="222" t="s">
        <v>430</v>
      </c>
      <c r="F231" s="223" t="s">
        <v>431</v>
      </c>
      <c r="G231" s="224" t="s">
        <v>142</v>
      </c>
      <c r="H231" s="225">
        <v>830</v>
      </c>
      <c r="I231" s="226"/>
      <c r="J231" s="227">
        <f>ROUND(I231*H231,2)</f>
        <v>0</v>
      </c>
      <c r="K231" s="223" t="s">
        <v>143</v>
      </c>
      <c r="L231" s="45"/>
      <c r="M231" s="228" t="s">
        <v>1</v>
      </c>
      <c r="N231" s="229" t="s">
        <v>38</v>
      </c>
      <c r="O231" s="92"/>
      <c r="P231" s="230">
        <f>O231*H231</f>
        <v>0</v>
      </c>
      <c r="Q231" s="230">
        <v>0</v>
      </c>
      <c r="R231" s="230">
        <f>Q231*H231</f>
        <v>0</v>
      </c>
      <c r="S231" s="230">
        <v>0</v>
      </c>
      <c r="T231" s="23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2" t="s">
        <v>144</v>
      </c>
      <c r="AT231" s="232" t="s">
        <v>139</v>
      </c>
      <c r="AU231" s="232" t="s">
        <v>84</v>
      </c>
      <c r="AY231" s="18" t="s">
        <v>137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18" t="s">
        <v>81</v>
      </c>
      <c r="BK231" s="233">
        <f>ROUND(I231*H231,2)</f>
        <v>0</v>
      </c>
      <c r="BL231" s="18" t="s">
        <v>144</v>
      </c>
      <c r="BM231" s="232" t="s">
        <v>432</v>
      </c>
    </row>
    <row r="232" s="2" customFormat="1">
      <c r="A232" s="39"/>
      <c r="B232" s="40"/>
      <c r="C232" s="41"/>
      <c r="D232" s="234" t="s">
        <v>146</v>
      </c>
      <c r="E232" s="41"/>
      <c r="F232" s="235" t="s">
        <v>433</v>
      </c>
      <c r="G232" s="41"/>
      <c r="H232" s="41"/>
      <c r="I232" s="236"/>
      <c r="J232" s="41"/>
      <c r="K232" s="41"/>
      <c r="L232" s="45"/>
      <c r="M232" s="237"/>
      <c r="N232" s="238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146</v>
      </c>
      <c r="AU232" s="18" t="s">
        <v>84</v>
      </c>
    </row>
    <row r="233" s="13" customFormat="1">
      <c r="A233" s="13"/>
      <c r="B233" s="239"/>
      <c r="C233" s="240"/>
      <c r="D233" s="234" t="s">
        <v>148</v>
      </c>
      <c r="E233" s="241" t="s">
        <v>1</v>
      </c>
      <c r="F233" s="242" t="s">
        <v>428</v>
      </c>
      <c r="G233" s="240"/>
      <c r="H233" s="243">
        <v>830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9" t="s">
        <v>148</v>
      </c>
      <c r="AU233" s="249" t="s">
        <v>84</v>
      </c>
      <c r="AV233" s="13" t="s">
        <v>84</v>
      </c>
      <c r="AW233" s="13" t="s">
        <v>30</v>
      </c>
      <c r="AX233" s="13" t="s">
        <v>81</v>
      </c>
      <c r="AY233" s="249" t="s">
        <v>137</v>
      </c>
    </row>
    <row r="234" s="2" customFormat="1" ht="33" customHeight="1">
      <c r="A234" s="39"/>
      <c r="B234" s="40"/>
      <c r="C234" s="221" t="s">
        <v>434</v>
      </c>
      <c r="D234" s="221" t="s">
        <v>139</v>
      </c>
      <c r="E234" s="222" t="s">
        <v>435</v>
      </c>
      <c r="F234" s="223" t="s">
        <v>436</v>
      </c>
      <c r="G234" s="224" t="s">
        <v>142</v>
      </c>
      <c r="H234" s="225">
        <v>835</v>
      </c>
      <c r="I234" s="226"/>
      <c r="J234" s="227">
        <f>ROUND(I234*H234,2)</f>
        <v>0</v>
      </c>
      <c r="K234" s="223" t="s">
        <v>143</v>
      </c>
      <c r="L234" s="45"/>
      <c r="M234" s="228" t="s">
        <v>1</v>
      </c>
      <c r="N234" s="229" t="s">
        <v>38</v>
      </c>
      <c r="O234" s="92"/>
      <c r="P234" s="230">
        <f>O234*H234</f>
        <v>0</v>
      </c>
      <c r="Q234" s="230">
        <v>0</v>
      </c>
      <c r="R234" s="230">
        <f>Q234*H234</f>
        <v>0</v>
      </c>
      <c r="S234" s="230">
        <v>0</v>
      </c>
      <c r="T234" s="23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2" t="s">
        <v>144</v>
      </c>
      <c r="AT234" s="232" t="s">
        <v>139</v>
      </c>
      <c r="AU234" s="232" t="s">
        <v>84</v>
      </c>
      <c r="AY234" s="18" t="s">
        <v>137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18" t="s">
        <v>81</v>
      </c>
      <c r="BK234" s="233">
        <f>ROUND(I234*H234,2)</f>
        <v>0</v>
      </c>
      <c r="BL234" s="18" t="s">
        <v>144</v>
      </c>
      <c r="BM234" s="232" t="s">
        <v>437</v>
      </c>
    </row>
    <row r="235" s="2" customFormat="1">
      <c r="A235" s="39"/>
      <c r="B235" s="40"/>
      <c r="C235" s="41"/>
      <c r="D235" s="234" t="s">
        <v>146</v>
      </c>
      <c r="E235" s="41"/>
      <c r="F235" s="235" t="s">
        <v>438</v>
      </c>
      <c r="G235" s="41"/>
      <c r="H235" s="41"/>
      <c r="I235" s="236"/>
      <c r="J235" s="41"/>
      <c r="K235" s="41"/>
      <c r="L235" s="45"/>
      <c r="M235" s="237"/>
      <c r="N235" s="238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146</v>
      </c>
      <c r="AU235" s="18" t="s">
        <v>84</v>
      </c>
    </row>
    <row r="236" s="13" customFormat="1">
      <c r="A236" s="13"/>
      <c r="B236" s="239"/>
      <c r="C236" s="240"/>
      <c r="D236" s="234" t="s">
        <v>148</v>
      </c>
      <c r="E236" s="241" t="s">
        <v>1</v>
      </c>
      <c r="F236" s="242" t="s">
        <v>439</v>
      </c>
      <c r="G236" s="240"/>
      <c r="H236" s="243">
        <v>835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9" t="s">
        <v>148</v>
      </c>
      <c r="AU236" s="249" t="s">
        <v>84</v>
      </c>
      <c r="AV236" s="13" t="s">
        <v>84</v>
      </c>
      <c r="AW236" s="13" t="s">
        <v>30</v>
      </c>
      <c r="AX236" s="13" t="s">
        <v>81</v>
      </c>
      <c r="AY236" s="249" t="s">
        <v>137</v>
      </c>
    </row>
    <row r="237" s="14" customFormat="1">
      <c r="A237" s="14"/>
      <c r="B237" s="250"/>
      <c r="C237" s="251"/>
      <c r="D237" s="234" t="s">
        <v>148</v>
      </c>
      <c r="E237" s="252" t="s">
        <v>1</v>
      </c>
      <c r="F237" s="253" t="s">
        <v>149</v>
      </c>
      <c r="G237" s="251"/>
      <c r="H237" s="252" t="s">
        <v>1</v>
      </c>
      <c r="I237" s="254"/>
      <c r="J237" s="251"/>
      <c r="K237" s="251"/>
      <c r="L237" s="255"/>
      <c r="M237" s="256"/>
      <c r="N237" s="257"/>
      <c r="O237" s="257"/>
      <c r="P237" s="257"/>
      <c r="Q237" s="257"/>
      <c r="R237" s="257"/>
      <c r="S237" s="257"/>
      <c r="T237" s="25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9" t="s">
        <v>148</v>
      </c>
      <c r="AU237" s="259" t="s">
        <v>84</v>
      </c>
      <c r="AV237" s="14" t="s">
        <v>81</v>
      </c>
      <c r="AW237" s="14" t="s">
        <v>30</v>
      </c>
      <c r="AX237" s="14" t="s">
        <v>73</v>
      </c>
      <c r="AY237" s="259" t="s">
        <v>137</v>
      </c>
    </row>
    <row r="238" s="2" customFormat="1" ht="24.15" customHeight="1">
      <c r="A238" s="39"/>
      <c r="B238" s="40"/>
      <c r="C238" s="221" t="s">
        <v>440</v>
      </c>
      <c r="D238" s="221" t="s">
        <v>139</v>
      </c>
      <c r="E238" s="222" t="s">
        <v>441</v>
      </c>
      <c r="F238" s="223" t="s">
        <v>442</v>
      </c>
      <c r="G238" s="224" t="s">
        <v>142</v>
      </c>
      <c r="H238" s="225">
        <v>2.5</v>
      </c>
      <c r="I238" s="226"/>
      <c r="J238" s="227">
        <f>ROUND(I238*H238,2)</f>
        <v>0</v>
      </c>
      <c r="K238" s="223" t="s">
        <v>143</v>
      </c>
      <c r="L238" s="45"/>
      <c r="M238" s="228" t="s">
        <v>1</v>
      </c>
      <c r="N238" s="229" t="s">
        <v>38</v>
      </c>
      <c r="O238" s="92"/>
      <c r="P238" s="230">
        <f>O238*H238</f>
        <v>0</v>
      </c>
      <c r="Q238" s="230">
        <v>0</v>
      </c>
      <c r="R238" s="230">
        <f>Q238*H238</f>
        <v>0</v>
      </c>
      <c r="S238" s="230">
        <v>0</v>
      </c>
      <c r="T238" s="231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2" t="s">
        <v>144</v>
      </c>
      <c r="AT238" s="232" t="s">
        <v>139</v>
      </c>
      <c r="AU238" s="232" t="s">
        <v>84</v>
      </c>
      <c r="AY238" s="18" t="s">
        <v>137</v>
      </c>
      <c r="BE238" s="233">
        <f>IF(N238="základní",J238,0)</f>
        <v>0</v>
      </c>
      <c r="BF238" s="233">
        <f>IF(N238="snížená",J238,0)</f>
        <v>0</v>
      </c>
      <c r="BG238" s="233">
        <f>IF(N238="zákl. přenesená",J238,0)</f>
        <v>0</v>
      </c>
      <c r="BH238" s="233">
        <f>IF(N238="sníž. přenesená",J238,0)</f>
        <v>0</v>
      </c>
      <c r="BI238" s="233">
        <f>IF(N238="nulová",J238,0)</f>
        <v>0</v>
      </c>
      <c r="BJ238" s="18" t="s">
        <v>81</v>
      </c>
      <c r="BK238" s="233">
        <f>ROUND(I238*H238,2)</f>
        <v>0</v>
      </c>
      <c r="BL238" s="18" t="s">
        <v>144</v>
      </c>
      <c r="BM238" s="232" t="s">
        <v>443</v>
      </c>
    </row>
    <row r="239" s="2" customFormat="1">
      <c r="A239" s="39"/>
      <c r="B239" s="40"/>
      <c r="C239" s="41"/>
      <c r="D239" s="234" t="s">
        <v>146</v>
      </c>
      <c r="E239" s="41"/>
      <c r="F239" s="235" t="s">
        <v>444</v>
      </c>
      <c r="G239" s="41"/>
      <c r="H239" s="41"/>
      <c r="I239" s="236"/>
      <c r="J239" s="41"/>
      <c r="K239" s="41"/>
      <c r="L239" s="45"/>
      <c r="M239" s="237"/>
      <c r="N239" s="238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146</v>
      </c>
      <c r="AU239" s="18" t="s">
        <v>84</v>
      </c>
    </row>
    <row r="240" s="2" customFormat="1" ht="33" customHeight="1">
      <c r="A240" s="39"/>
      <c r="B240" s="40"/>
      <c r="C240" s="221" t="s">
        <v>445</v>
      </c>
      <c r="D240" s="221" t="s">
        <v>139</v>
      </c>
      <c r="E240" s="222" t="s">
        <v>446</v>
      </c>
      <c r="F240" s="223" t="s">
        <v>447</v>
      </c>
      <c r="G240" s="224" t="s">
        <v>142</v>
      </c>
      <c r="H240" s="225">
        <v>235</v>
      </c>
      <c r="I240" s="226"/>
      <c r="J240" s="227">
        <f>ROUND(I240*H240,2)</f>
        <v>0</v>
      </c>
      <c r="K240" s="223" t="s">
        <v>143</v>
      </c>
      <c r="L240" s="45"/>
      <c r="M240" s="228" t="s">
        <v>1</v>
      </c>
      <c r="N240" s="229" t="s">
        <v>38</v>
      </c>
      <c r="O240" s="92"/>
      <c r="P240" s="230">
        <f>O240*H240</f>
        <v>0</v>
      </c>
      <c r="Q240" s="230">
        <v>0.089219999999999994</v>
      </c>
      <c r="R240" s="230">
        <f>Q240*H240</f>
        <v>20.966699999999999</v>
      </c>
      <c r="S240" s="230">
        <v>0</v>
      </c>
      <c r="T240" s="231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2" t="s">
        <v>144</v>
      </c>
      <c r="AT240" s="232" t="s">
        <v>139</v>
      </c>
      <c r="AU240" s="232" t="s">
        <v>84</v>
      </c>
      <c r="AY240" s="18" t="s">
        <v>137</v>
      </c>
      <c r="BE240" s="233">
        <f>IF(N240="základní",J240,0)</f>
        <v>0</v>
      </c>
      <c r="BF240" s="233">
        <f>IF(N240="snížená",J240,0)</f>
        <v>0</v>
      </c>
      <c r="BG240" s="233">
        <f>IF(N240="zákl. přenesená",J240,0)</f>
        <v>0</v>
      </c>
      <c r="BH240" s="233">
        <f>IF(N240="sníž. přenesená",J240,0)</f>
        <v>0</v>
      </c>
      <c r="BI240" s="233">
        <f>IF(N240="nulová",J240,0)</f>
        <v>0</v>
      </c>
      <c r="BJ240" s="18" t="s">
        <v>81</v>
      </c>
      <c r="BK240" s="233">
        <f>ROUND(I240*H240,2)</f>
        <v>0</v>
      </c>
      <c r="BL240" s="18" t="s">
        <v>144</v>
      </c>
      <c r="BM240" s="232" t="s">
        <v>448</v>
      </c>
    </row>
    <row r="241" s="2" customFormat="1">
      <c r="A241" s="39"/>
      <c r="B241" s="40"/>
      <c r="C241" s="41"/>
      <c r="D241" s="234" t="s">
        <v>146</v>
      </c>
      <c r="E241" s="41"/>
      <c r="F241" s="235" t="s">
        <v>449</v>
      </c>
      <c r="G241" s="41"/>
      <c r="H241" s="41"/>
      <c r="I241" s="236"/>
      <c r="J241" s="41"/>
      <c r="K241" s="41"/>
      <c r="L241" s="45"/>
      <c r="M241" s="237"/>
      <c r="N241" s="238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146</v>
      </c>
      <c r="AU241" s="18" t="s">
        <v>84</v>
      </c>
    </row>
    <row r="242" s="13" customFormat="1">
      <c r="A242" s="13"/>
      <c r="B242" s="239"/>
      <c r="C242" s="240"/>
      <c r="D242" s="234" t="s">
        <v>148</v>
      </c>
      <c r="E242" s="241" t="s">
        <v>1</v>
      </c>
      <c r="F242" s="242" t="s">
        <v>407</v>
      </c>
      <c r="G242" s="240"/>
      <c r="H242" s="243">
        <v>235</v>
      </c>
      <c r="I242" s="244"/>
      <c r="J242" s="240"/>
      <c r="K242" s="240"/>
      <c r="L242" s="245"/>
      <c r="M242" s="246"/>
      <c r="N242" s="247"/>
      <c r="O242" s="247"/>
      <c r="P242" s="247"/>
      <c r="Q242" s="247"/>
      <c r="R242" s="247"/>
      <c r="S242" s="247"/>
      <c r="T242" s="24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9" t="s">
        <v>148</v>
      </c>
      <c r="AU242" s="249" t="s">
        <v>84</v>
      </c>
      <c r="AV242" s="13" t="s">
        <v>84</v>
      </c>
      <c r="AW242" s="13" t="s">
        <v>30</v>
      </c>
      <c r="AX242" s="13" t="s">
        <v>81</v>
      </c>
      <c r="AY242" s="249" t="s">
        <v>137</v>
      </c>
    </row>
    <row r="243" s="14" customFormat="1">
      <c r="A243" s="14"/>
      <c r="B243" s="250"/>
      <c r="C243" s="251"/>
      <c r="D243" s="234" t="s">
        <v>148</v>
      </c>
      <c r="E243" s="252" t="s">
        <v>1</v>
      </c>
      <c r="F243" s="253" t="s">
        <v>149</v>
      </c>
      <c r="G243" s="251"/>
      <c r="H243" s="252" t="s">
        <v>1</v>
      </c>
      <c r="I243" s="254"/>
      <c r="J243" s="251"/>
      <c r="K243" s="251"/>
      <c r="L243" s="255"/>
      <c r="M243" s="256"/>
      <c r="N243" s="257"/>
      <c r="O243" s="257"/>
      <c r="P243" s="257"/>
      <c r="Q243" s="257"/>
      <c r="R243" s="257"/>
      <c r="S243" s="257"/>
      <c r="T243" s="25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9" t="s">
        <v>148</v>
      </c>
      <c r="AU243" s="259" t="s">
        <v>84</v>
      </c>
      <c r="AV243" s="14" t="s">
        <v>81</v>
      </c>
      <c r="AW243" s="14" t="s">
        <v>30</v>
      </c>
      <c r="AX243" s="14" t="s">
        <v>73</v>
      </c>
      <c r="AY243" s="259" t="s">
        <v>137</v>
      </c>
    </row>
    <row r="244" s="2" customFormat="1" ht="24.15" customHeight="1">
      <c r="A244" s="39"/>
      <c r="B244" s="40"/>
      <c r="C244" s="221" t="s">
        <v>450</v>
      </c>
      <c r="D244" s="221" t="s">
        <v>139</v>
      </c>
      <c r="E244" s="222" t="s">
        <v>451</v>
      </c>
      <c r="F244" s="223" t="s">
        <v>452</v>
      </c>
      <c r="G244" s="224" t="s">
        <v>142</v>
      </c>
      <c r="H244" s="225">
        <v>38</v>
      </c>
      <c r="I244" s="226"/>
      <c r="J244" s="227">
        <f>ROUND(I244*H244,2)</f>
        <v>0</v>
      </c>
      <c r="K244" s="223" t="s">
        <v>143</v>
      </c>
      <c r="L244" s="45"/>
      <c r="M244" s="228" t="s">
        <v>1</v>
      </c>
      <c r="N244" s="229" t="s">
        <v>38</v>
      </c>
      <c r="O244" s="92"/>
      <c r="P244" s="230">
        <f>O244*H244</f>
        <v>0</v>
      </c>
      <c r="Q244" s="230">
        <v>0.11162</v>
      </c>
      <c r="R244" s="230">
        <f>Q244*H244</f>
        <v>4.2415599999999998</v>
      </c>
      <c r="S244" s="230">
        <v>0</v>
      </c>
      <c r="T244" s="231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2" t="s">
        <v>144</v>
      </c>
      <c r="AT244" s="232" t="s">
        <v>139</v>
      </c>
      <c r="AU244" s="232" t="s">
        <v>84</v>
      </c>
      <c r="AY244" s="18" t="s">
        <v>137</v>
      </c>
      <c r="BE244" s="233">
        <f>IF(N244="základní",J244,0)</f>
        <v>0</v>
      </c>
      <c r="BF244" s="233">
        <f>IF(N244="snížená",J244,0)</f>
        <v>0</v>
      </c>
      <c r="BG244" s="233">
        <f>IF(N244="zákl. přenesená",J244,0)</f>
        <v>0</v>
      </c>
      <c r="BH244" s="233">
        <f>IF(N244="sníž. přenesená",J244,0)</f>
        <v>0</v>
      </c>
      <c r="BI244" s="233">
        <f>IF(N244="nulová",J244,0)</f>
        <v>0</v>
      </c>
      <c r="BJ244" s="18" t="s">
        <v>81</v>
      </c>
      <c r="BK244" s="233">
        <f>ROUND(I244*H244,2)</f>
        <v>0</v>
      </c>
      <c r="BL244" s="18" t="s">
        <v>144</v>
      </c>
      <c r="BM244" s="232" t="s">
        <v>453</v>
      </c>
    </row>
    <row r="245" s="2" customFormat="1">
      <c r="A245" s="39"/>
      <c r="B245" s="40"/>
      <c r="C245" s="41"/>
      <c r="D245" s="234" t="s">
        <v>146</v>
      </c>
      <c r="E245" s="41"/>
      <c r="F245" s="235" t="s">
        <v>454</v>
      </c>
      <c r="G245" s="41"/>
      <c r="H245" s="41"/>
      <c r="I245" s="236"/>
      <c r="J245" s="41"/>
      <c r="K245" s="41"/>
      <c r="L245" s="45"/>
      <c r="M245" s="237"/>
      <c r="N245" s="238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146</v>
      </c>
      <c r="AU245" s="18" t="s">
        <v>84</v>
      </c>
    </row>
    <row r="246" s="13" customFormat="1">
      <c r="A246" s="13"/>
      <c r="B246" s="239"/>
      <c r="C246" s="240"/>
      <c r="D246" s="234" t="s">
        <v>148</v>
      </c>
      <c r="E246" s="241" t="s">
        <v>1</v>
      </c>
      <c r="F246" s="242" t="s">
        <v>455</v>
      </c>
      <c r="G246" s="240"/>
      <c r="H246" s="243">
        <v>38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9" t="s">
        <v>148</v>
      </c>
      <c r="AU246" s="249" t="s">
        <v>84</v>
      </c>
      <c r="AV246" s="13" t="s">
        <v>84</v>
      </c>
      <c r="AW246" s="13" t="s">
        <v>30</v>
      </c>
      <c r="AX246" s="13" t="s">
        <v>81</v>
      </c>
      <c r="AY246" s="249" t="s">
        <v>137</v>
      </c>
    </row>
    <row r="247" s="14" customFormat="1">
      <c r="A247" s="14"/>
      <c r="B247" s="250"/>
      <c r="C247" s="251"/>
      <c r="D247" s="234" t="s">
        <v>148</v>
      </c>
      <c r="E247" s="252" t="s">
        <v>1</v>
      </c>
      <c r="F247" s="253" t="s">
        <v>149</v>
      </c>
      <c r="G247" s="251"/>
      <c r="H247" s="252" t="s">
        <v>1</v>
      </c>
      <c r="I247" s="254"/>
      <c r="J247" s="251"/>
      <c r="K247" s="251"/>
      <c r="L247" s="255"/>
      <c r="M247" s="256"/>
      <c r="N247" s="257"/>
      <c r="O247" s="257"/>
      <c r="P247" s="257"/>
      <c r="Q247" s="257"/>
      <c r="R247" s="257"/>
      <c r="S247" s="257"/>
      <c r="T247" s="25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9" t="s">
        <v>148</v>
      </c>
      <c r="AU247" s="259" t="s">
        <v>84</v>
      </c>
      <c r="AV247" s="14" t="s">
        <v>81</v>
      </c>
      <c r="AW247" s="14" t="s">
        <v>30</v>
      </c>
      <c r="AX247" s="14" t="s">
        <v>73</v>
      </c>
      <c r="AY247" s="259" t="s">
        <v>137</v>
      </c>
    </row>
    <row r="248" s="14" customFormat="1">
      <c r="A248" s="14"/>
      <c r="B248" s="250"/>
      <c r="C248" s="251"/>
      <c r="D248" s="234" t="s">
        <v>148</v>
      </c>
      <c r="E248" s="252" t="s">
        <v>1</v>
      </c>
      <c r="F248" s="253" t="s">
        <v>456</v>
      </c>
      <c r="G248" s="251"/>
      <c r="H248" s="252" t="s">
        <v>1</v>
      </c>
      <c r="I248" s="254"/>
      <c r="J248" s="251"/>
      <c r="K248" s="251"/>
      <c r="L248" s="255"/>
      <c r="M248" s="256"/>
      <c r="N248" s="257"/>
      <c r="O248" s="257"/>
      <c r="P248" s="257"/>
      <c r="Q248" s="257"/>
      <c r="R248" s="257"/>
      <c r="S248" s="257"/>
      <c r="T248" s="25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9" t="s">
        <v>148</v>
      </c>
      <c r="AU248" s="259" t="s">
        <v>84</v>
      </c>
      <c r="AV248" s="14" t="s">
        <v>81</v>
      </c>
      <c r="AW248" s="14" t="s">
        <v>30</v>
      </c>
      <c r="AX248" s="14" t="s">
        <v>73</v>
      </c>
      <c r="AY248" s="259" t="s">
        <v>137</v>
      </c>
    </row>
    <row r="249" s="2" customFormat="1" ht="21.75" customHeight="1">
      <c r="A249" s="39"/>
      <c r="B249" s="40"/>
      <c r="C249" s="264" t="s">
        <v>457</v>
      </c>
      <c r="D249" s="264" t="s">
        <v>318</v>
      </c>
      <c r="E249" s="265" t="s">
        <v>458</v>
      </c>
      <c r="F249" s="266" t="s">
        <v>459</v>
      </c>
      <c r="G249" s="267" t="s">
        <v>142</v>
      </c>
      <c r="H249" s="268">
        <v>38</v>
      </c>
      <c r="I249" s="269"/>
      <c r="J249" s="270">
        <f>ROUND(I249*H249,2)</f>
        <v>0</v>
      </c>
      <c r="K249" s="266" t="s">
        <v>143</v>
      </c>
      <c r="L249" s="271"/>
      <c r="M249" s="272" t="s">
        <v>1</v>
      </c>
      <c r="N249" s="273" t="s">
        <v>38</v>
      </c>
      <c r="O249" s="92"/>
      <c r="P249" s="230">
        <f>O249*H249</f>
        <v>0</v>
      </c>
      <c r="Q249" s="230">
        <v>0.17599999999999999</v>
      </c>
      <c r="R249" s="230">
        <f>Q249*H249</f>
        <v>6.6879999999999997</v>
      </c>
      <c r="S249" s="230">
        <v>0</v>
      </c>
      <c r="T249" s="231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2" t="s">
        <v>186</v>
      </c>
      <c r="AT249" s="232" t="s">
        <v>318</v>
      </c>
      <c r="AU249" s="232" t="s">
        <v>84</v>
      </c>
      <c r="AY249" s="18" t="s">
        <v>137</v>
      </c>
      <c r="BE249" s="233">
        <f>IF(N249="základní",J249,0)</f>
        <v>0</v>
      </c>
      <c r="BF249" s="233">
        <f>IF(N249="snížená",J249,0)</f>
        <v>0</v>
      </c>
      <c r="BG249" s="233">
        <f>IF(N249="zákl. přenesená",J249,0)</f>
        <v>0</v>
      </c>
      <c r="BH249" s="233">
        <f>IF(N249="sníž. přenesená",J249,0)</f>
        <v>0</v>
      </c>
      <c r="BI249" s="233">
        <f>IF(N249="nulová",J249,0)</f>
        <v>0</v>
      </c>
      <c r="BJ249" s="18" t="s">
        <v>81</v>
      </c>
      <c r="BK249" s="233">
        <f>ROUND(I249*H249,2)</f>
        <v>0</v>
      </c>
      <c r="BL249" s="18" t="s">
        <v>144</v>
      </c>
      <c r="BM249" s="232" t="s">
        <v>460</v>
      </c>
    </row>
    <row r="250" s="2" customFormat="1">
      <c r="A250" s="39"/>
      <c r="B250" s="40"/>
      <c r="C250" s="41"/>
      <c r="D250" s="234" t="s">
        <v>146</v>
      </c>
      <c r="E250" s="41"/>
      <c r="F250" s="235" t="s">
        <v>459</v>
      </c>
      <c r="G250" s="41"/>
      <c r="H250" s="41"/>
      <c r="I250" s="236"/>
      <c r="J250" s="41"/>
      <c r="K250" s="41"/>
      <c r="L250" s="45"/>
      <c r="M250" s="237"/>
      <c r="N250" s="238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146</v>
      </c>
      <c r="AU250" s="18" t="s">
        <v>84</v>
      </c>
    </row>
    <row r="251" s="2" customFormat="1" ht="21.75" customHeight="1">
      <c r="A251" s="39"/>
      <c r="B251" s="40"/>
      <c r="C251" s="264" t="s">
        <v>461</v>
      </c>
      <c r="D251" s="264" t="s">
        <v>318</v>
      </c>
      <c r="E251" s="265" t="s">
        <v>462</v>
      </c>
      <c r="F251" s="266" t="s">
        <v>463</v>
      </c>
      <c r="G251" s="267" t="s">
        <v>142</v>
      </c>
      <c r="H251" s="268">
        <v>235</v>
      </c>
      <c r="I251" s="269"/>
      <c r="J251" s="270">
        <f>ROUND(I251*H251,2)</f>
        <v>0</v>
      </c>
      <c r="K251" s="266" t="s">
        <v>143</v>
      </c>
      <c r="L251" s="271"/>
      <c r="M251" s="272" t="s">
        <v>1</v>
      </c>
      <c r="N251" s="273" t="s">
        <v>38</v>
      </c>
      <c r="O251" s="92"/>
      <c r="P251" s="230">
        <f>O251*H251</f>
        <v>0</v>
      </c>
      <c r="Q251" s="230">
        <v>0.13100000000000001</v>
      </c>
      <c r="R251" s="230">
        <f>Q251*H251</f>
        <v>30.785</v>
      </c>
      <c r="S251" s="230">
        <v>0</v>
      </c>
      <c r="T251" s="231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2" t="s">
        <v>186</v>
      </c>
      <c r="AT251" s="232" t="s">
        <v>318</v>
      </c>
      <c r="AU251" s="232" t="s">
        <v>84</v>
      </c>
      <c r="AY251" s="18" t="s">
        <v>137</v>
      </c>
      <c r="BE251" s="233">
        <f>IF(N251="základní",J251,0)</f>
        <v>0</v>
      </c>
      <c r="BF251" s="233">
        <f>IF(N251="snížená",J251,0)</f>
        <v>0</v>
      </c>
      <c r="BG251" s="233">
        <f>IF(N251="zákl. přenesená",J251,0)</f>
        <v>0</v>
      </c>
      <c r="BH251" s="233">
        <f>IF(N251="sníž. přenesená",J251,0)</f>
        <v>0</v>
      </c>
      <c r="BI251" s="233">
        <f>IF(N251="nulová",J251,0)</f>
        <v>0</v>
      </c>
      <c r="BJ251" s="18" t="s">
        <v>81</v>
      </c>
      <c r="BK251" s="233">
        <f>ROUND(I251*H251,2)</f>
        <v>0</v>
      </c>
      <c r="BL251" s="18" t="s">
        <v>144</v>
      </c>
      <c r="BM251" s="232" t="s">
        <v>464</v>
      </c>
    </row>
    <row r="252" s="2" customFormat="1">
      <c r="A252" s="39"/>
      <c r="B252" s="40"/>
      <c r="C252" s="41"/>
      <c r="D252" s="234" t="s">
        <v>146</v>
      </c>
      <c r="E252" s="41"/>
      <c r="F252" s="235" t="s">
        <v>463</v>
      </c>
      <c r="G252" s="41"/>
      <c r="H252" s="41"/>
      <c r="I252" s="236"/>
      <c r="J252" s="41"/>
      <c r="K252" s="41"/>
      <c r="L252" s="45"/>
      <c r="M252" s="237"/>
      <c r="N252" s="238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146</v>
      </c>
      <c r="AU252" s="18" t="s">
        <v>84</v>
      </c>
    </row>
    <row r="253" s="2" customFormat="1" ht="24.15" customHeight="1">
      <c r="A253" s="39"/>
      <c r="B253" s="40"/>
      <c r="C253" s="264" t="s">
        <v>465</v>
      </c>
      <c r="D253" s="264" t="s">
        <v>318</v>
      </c>
      <c r="E253" s="265" t="s">
        <v>466</v>
      </c>
      <c r="F253" s="266" t="s">
        <v>467</v>
      </c>
      <c r="G253" s="267" t="s">
        <v>142</v>
      </c>
      <c r="H253" s="268">
        <v>5</v>
      </c>
      <c r="I253" s="269"/>
      <c r="J253" s="270">
        <f>ROUND(I253*H253,2)</f>
        <v>0</v>
      </c>
      <c r="K253" s="266" t="s">
        <v>143</v>
      </c>
      <c r="L253" s="271"/>
      <c r="M253" s="272" t="s">
        <v>1</v>
      </c>
      <c r="N253" s="273" t="s">
        <v>38</v>
      </c>
      <c r="O253" s="92"/>
      <c r="P253" s="230">
        <f>O253*H253</f>
        <v>0</v>
      </c>
      <c r="Q253" s="230">
        <v>0.13100000000000001</v>
      </c>
      <c r="R253" s="230">
        <f>Q253*H253</f>
        <v>0.65500000000000003</v>
      </c>
      <c r="S253" s="230">
        <v>0</v>
      </c>
      <c r="T253" s="231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2" t="s">
        <v>186</v>
      </c>
      <c r="AT253" s="232" t="s">
        <v>318</v>
      </c>
      <c r="AU253" s="232" t="s">
        <v>84</v>
      </c>
      <c r="AY253" s="18" t="s">
        <v>137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18" t="s">
        <v>81</v>
      </c>
      <c r="BK253" s="233">
        <f>ROUND(I253*H253,2)</f>
        <v>0</v>
      </c>
      <c r="BL253" s="18" t="s">
        <v>144</v>
      </c>
      <c r="BM253" s="232" t="s">
        <v>468</v>
      </c>
    </row>
    <row r="254" s="2" customFormat="1">
      <c r="A254" s="39"/>
      <c r="B254" s="40"/>
      <c r="C254" s="41"/>
      <c r="D254" s="234" t="s">
        <v>146</v>
      </c>
      <c r="E254" s="41"/>
      <c r="F254" s="235" t="s">
        <v>467</v>
      </c>
      <c r="G254" s="41"/>
      <c r="H254" s="41"/>
      <c r="I254" s="236"/>
      <c r="J254" s="41"/>
      <c r="K254" s="41"/>
      <c r="L254" s="45"/>
      <c r="M254" s="237"/>
      <c r="N254" s="238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146</v>
      </c>
      <c r="AU254" s="18" t="s">
        <v>84</v>
      </c>
    </row>
    <row r="255" s="12" customFormat="1" ht="22.8" customHeight="1">
      <c r="A255" s="12"/>
      <c r="B255" s="205"/>
      <c r="C255" s="206"/>
      <c r="D255" s="207" t="s">
        <v>72</v>
      </c>
      <c r="E255" s="219" t="s">
        <v>186</v>
      </c>
      <c r="F255" s="219" t="s">
        <v>469</v>
      </c>
      <c r="G255" s="206"/>
      <c r="H255" s="206"/>
      <c r="I255" s="209"/>
      <c r="J255" s="220">
        <f>BK255</f>
        <v>0</v>
      </c>
      <c r="K255" s="206"/>
      <c r="L255" s="211"/>
      <c r="M255" s="212"/>
      <c r="N255" s="213"/>
      <c r="O255" s="213"/>
      <c r="P255" s="214">
        <f>SUM(P256:P259)</f>
        <v>0</v>
      </c>
      <c r="Q255" s="213"/>
      <c r="R255" s="214">
        <f>SUM(R256:R259)</f>
        <v>0.0385</v>
      </c>
      <c r="S255" s="213"/>
      <c r="T255" s="215">
        <f>SUM(T256:T259)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6" t="s">
        <v>81</v>
      </c>
      <c r="AT255" s="217" t="s">
        <v>72</v>
      </c>
      <c r="AU255" s="217" t="s">
        <v>81</v>
      </c>
      <c r="AY255" s="216" t="s">
        <v>137</v>
      </c>
      <c r="BK255" s="218">
        <f>SUM(BK256:BK259)</f>
        <v>0</v>
      </c>
    </row>
    <row r="256" s="2" customFormat="1" ht="24.15" customHeight="1">
      <c r="A256" s="39"/>
      <c r="B256" s="40"/>
      <c r="C256" s="221" t="s">
        <v>470</v>
      </c>
      <c r="D256" s="221" t="s">
        <v>139</v>
      </c>
      <c r="E256" s="222" t="s">
        <v>471</v>
      </c>
      <c r="F256" s="223" t="s">
        <v>472</v>
      </c>
      <c r="G256" s="224" t="s">
        <v>175</v>
      </c>
      <c r="H256" s="225">
        <v>110</v>
      </c>
      <c r="I256" s="226"/>
      <c r="J256" s="227">
        <f>ROUND(I256*H256,2)</f>
        <v>0</v>
      </c>
      <c r="K256" s="223" t="s">
        <v>143</v>
      </c>
      <c r="L256" s="45"/>
      <c r="M256" s="228" t="s">
        <v>1</v>
      </c>
      <c r="N256" s="229" t="s">
        <v>38</v>
      </c>
      <c r="O256" s="92"/>
      <c r="P256" s="230">
        <f>O256*H256</f>
        <v>0</v>
      </c>
      <c r="Q256" s="230">
        <v>0</v>
      </c>
      <c r="R256" s="230">
        <f>Q256*H256</f>
        <v>0</v>
      </c>
      <c r="S256" s="230">
        <v>0</v>
      </c>
      <c r="T256" s="231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2" t="s">
        <v>144</v>
      </c>
      <c r="AT256" s="232" t="s">
        <v>139</v>
      </c>
      <c r="AU256" s="232" t="s">
        <v>84</v>
      </c>
      <c r="AY256" s="18" t="s">
        <v>137</v>
      </c>
      <c r="BE256" s="233">
        <f>IF(N256="základní",J256,0)</f>
        <v>0</v>
      </c>
      <c r="BF256" s="233">
        <f>IF(N256="snížená",J256,0)</f>
        <v>0</v>
      </c>
      <c r="BG256" s="233">
        <f>IF(N256="zákl. přenesená",J256,0)</f>
        <v>0</v>
      </c>
      <c r="BH256" s="233">
        <f>IF(N256="sníž. přenesená",J256,0)</f>
        <v>0</v>
      </c>
      <c r="BI256" s="233">
        <f>IF(N256="nulová",J256,0)</f>
        <v>0</v>
      </c>
      <c r="BJ256" s="18" t="s">
        <v>81</v>
      </c>
      <c r="BK256" s="233">
        <f>ROUND(I256*H256,2)</f>
        <v>0</v>
      </c>
      <c r="BL256" s="18" t="s">
        <v>144</v>
      </c>
      <c r="BM256" s="232" t="s">
        <v>473</v>
      </c>
    </row>
    <row r="257" s="2" customFormat="1">
      <c r="A257" s="39"/>
      <c r="B257" s="40"/>
      <c r="C257" s="41"/>
      <c r="D257" s="234" t="s">
        <v>146</v>
      </c>
      <c r="E257" s="41"/>
      <c r="F257" s="235" t="s">
        <v>474</v>
      </c>
      <c r="G257" s="41"/>
      <c r="H257" s="41"/>
      <c r="I257" s="236"/>
      <c r="J257" s="41"/>
      <c r="K257" s="41"/>
      <c r="L257" s="45"/>
      <c r="M257" s="237"/>
      <c r="N257" s="238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146</v>
      </c>
      <c r="AU257" s="18" t="s">
        <v>84</v>
      </c>
    </row>
    <row r="258" s="2" customFormat="1" ht="37.8" customHeight="1">
      <c r="A258" s="39"/>
      <c r="B258" s="40"/>
      <c r="C258" s="264" t="s">
        <v>475</v>
      </c>
      <c r="D258" s="264" t="s">
        <v>318</v>
      </c>
      <c r="E258" s="265" t="s">
        <v>476</v>
      </c>
      <c r="F258" s="266" t="s">
        <v>477</v>
      </c>
      <c r="G258" s="267" t="s">
        <v>175</v>
      </c>
      <c r="H258" s="268">
        <v>110</v>
      </c>
      <c r="I258" s="269"/>
      <c r="J258" s="270">
        <f>ROUND(I258*H258,2)</f>
        <v>0</v>
      </c>
      <c r="K258" s="266" t="s">
        <v>143</v>
      </c>
      <c r="L258" s="271"/>
      <c r="M258" s="272" t="s">
        <v>1</v>
      </c>
      <c r="N258" s="273" t="s">
        <v>38</v>
      </c>
      <c r="O258" s="92"/>
      <c r="P258" s="230">
        <f>O258*H258</f>
        <v>0</v>
      </c>
      <c r="Q258" s="230">
        <v>0.00035</v>
      </c>
      <c r="R258" s="230">
        <f>Q258*H258</f>
        <v>0.0385</v>
      </c>
      <c r="S258" s="230">
        <v>0</v>
      </c>
      <c r="T258" s="231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2" t="s">
        <v>186</v>
      </c>
      <c r="AT258" s="232" t="s">
        <v>318</v>
      </c>
      <c r="AU258" s="232" t="s">
        <v>84</v>
      </c>
      <c r="AY258" s="18" t="s">
        <v>137</v>
      </c>
      <c r="BE258" s="233">
        <f>IF(N258="základní",J258,0)</f>
        <v>0</v>
      </c>
      <c r="BF258" s="233">
        <f>IF(N258="snížená",J258,0)</f>
        <v>0</v>
      </c>
      <c r="BG258" s="233">
        <f>IF(N258="zákl. přenesená",J258,0)</f>
        <v>0</v>
      </c>
      <c r="BH258" s="233">
        <f>IF(N258="sníž. přenesená",J258,0)</f>
        <v>0</v>
      </c>
      <c r="BI258" s="233">
        <f>IF(N258="nulová",J258,0)</f>
        <v>0</v>
      </c>
      <c r="BJ258" s="18" t="s">
        <v>81</v>
      </c>
      <c r="BK258" s="233">
        <f>ROUND(I258*H258,2)</f>
        <v>0</v>
      </c>
      <c r="BL258" s="18" t="s">
        <v>144</v>
      </c>
      <c r="BM258" s="232" t="s">
        <v>478</v>
      </c>
    </row>
    <row r="259" s="2" customFormat="1">
      <c r="A259" s="39"/>
      <c r="B259" s="40"/>
      <c r="C259" s="41"/>
      <c r="D259" s="234" t="s">
        <v>146</v>
      </c>
      <c r="E259" s="41"/>
      <c r="F259" s="235" t="s">
        <v>477</v>
      </c>
      <c r="G259" s="41"/>
      <c r="H259" s="41"/>
      <c r="I259" s="236"/>
      <c r="J259" s="41"/>
      <c r="K259" s="41"/>
      <c r="L259" s="45"/>
      <c r="M259" s="237"/>
      <c r="N259" s="238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146</v>
      </c>
      <c r="AU259" s="18" t="s">
        <v>84</v>
      </c>
    </row>
    <row r="260" s="12" customFormat="1" ht="22.8" customHeight="1">
      <c r="A260" s="12"/>
      <c r="B260" s="205"/>
      <c r="C260" s="206"/>
      <c r="D260" s="207" t="s">
        <v>72</v>
      </c>
      <c r="E260" s="219" t="s">
        <v>193</v>
      </c>
      <c r="F260" s="219" t="s">
        <v>212</v>
      </c>
      <c r="G260" s="206"/>
      <c r="H260" s="206"/>
      <c r="I260" s="209"/>
      <c r="J260" s="220">
        <f>BK260</f>
        <v>0</v>
      </c>
      <c r="K260" s="206"/>
      <c r="L260" s="211"/>
      <c r="M260" s="212"/>
      <c r="N260" s="213"/>
      <c r="O260" s="213"/>
      <c r="P260" s="214">
        <f>SUM(P261:P298)</f>
        <v>0</v>
      </c>
      <c r="Q260" s="213"/>
      <c r="R260" s="214">
        <f>SUM(R261:R298)</f>
        <v>141.70222799999999</v>
      </c>
      <c r="S260" s="213"/>
      <c r="T260" s="215">
        <f>SUM(T261:T298)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6" t="s">
        <v>81</v>
      </c>
      <c r="AT260" s="217" t="s">
        <v>72</v>
      </c>
      <c r="AU260" s="217" t="s">
        <v>81</v>
      </c>
      <c r="AY260" s="216" t="s">
        <v>137</v>
      </c>
      <c r="BK260" s="218">
        <f>SUM(BK261:BK298)</f>
        <v>0</v>
      </c>
    </row>
    <row r="261" s="2" customFormat="1" ht="24.15" customHeight="1">
      <c r="A261" s="39"/>
      <c r="B261" s="40"/>
      <c r="C261" s="221" t="s">
        <v>479</v>
      </c>
      <c r="D261" s="221" t="s">
        <v>139</v>
      </c>
      <c r="E261" s="222" t="s">
        <v>480</v>
      </c>
      <c r="F261" s="223" t="s">
        <v>481</v>
      </c>
      <c r="G261" s="224" t="s">
        <v>216</v>
      </c>
      <c r="H261" s="225">
        <v>1</v>
      </c>
      <c r="I261" s="226"/>
      <c r="J261" s="227">
        <f>ROUND(I261*H261,2)</f>
        <v>0</v>
      </c>
      <c r="K261" s="223" t="s">
        <v>143</v>
      </c>
      <c r="L261" s="45"/>
      <c r="M261" s="228" t="s">
        <v>1</v>
      </c>
      <c r="N261" s="229" t="s">
        <v>38</v>
      </c>
      <c r="O261" s="92"/>
      <c r="P261" s="230">
        <f>O261*H261</f>
        <v>0</v>
      </c>
      <c r="Q261" s="230">
        <v>0.0010499999999999999</v>
      </c>
      <c r="R261" s="230">
        <f>Q261*H261</f>
        <v>0.0010499999999999999</v>
      </c>
      <c r="S261" s="230">
        <v>0</v>
      </c>
      <c r="T261" s="23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2" t="s">
        <v>144</v>
      </c>
      <c r="AT261" s="232" t="s">
        <v>139</v>
      </c>
      <c r="AU261" s="232" t="s">
        <v>84</v>
      </c>
      <c r="AY261" s="18" t="s">
        <v>137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18" t="s">
        <v>81</v>
      </c>
      <c r="BK261" s="233">
        <f>ROUND(I261*H261,2)</f>
        <v>0</v>
      </c>
      <c r="BL261" s="18" t="s">
        <v>144</v>
      </c>
      <c r="BM261" s="232" t="s">
        <v>482</v>
      </c>
    </row>
    <row r="262" s="2" customFormat="1">
      <c r="A262" s="39"/>
      <c r="B262" s="40"/>
      <c r="C262" s="41"/>
      <c r="D262" s="234" t="s">
        <v>146</v>
      </c>
      <c r="E262" s="41"/>
      <c r="F262" s="235" t="s">
        <v>483</v>
      </c>
      <c r="G262" s="41"/>
      <c r="H262" s="41"/>
      <c r="I262" s="236"/>
      <c r="J262" s="41"/>
      <c r="K262" s="41"/>
      <c r="L262" s="45"/>
      <c r="M262" s="237"/>
      <c r="N262" s="238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146</v>
      </c>
      <c r="AU262" s="18" t="s">
        <v>84</v>
      </c>
    </row>
    <row r="263" s="2" customFormat="1" ht="21.75" customHeight="1">
      <c r="A263" s="39"/>
      <c r="B263" s="40"/>
      <c r="C263" s="264" t="s">
        <v>484</v>
      </c>
      <c r="D263" s="264" t="s">
        <v>318</v>
      </c>
      <c r="E263" s="265" t="s">
        <v>485</v>
      </c>
      <c r="F263" s="266" t="s">
        <v>486</v>
      </c>
      <c r="G263" s="267" t="s">
        <v>216</v>
      </c>
      <c r="H263" s="268">
        <v>1</v>
      </c>
      <c r="I263" s="269"/>
      <c r="J263" s="270">
        <f>ROUND(I263*H263,2)</f>
        <v>0</v>
      </c>
      <c r="K263" s="266" t="s">
        <v>143</v>
      </c>
      <c r="L263" s="271"/>
      <c r="M263" s="272" t="s">
        <v>1</v>
      </c>
      <c r="N263" s="273" t="s">
        <v>38</v>
      </c>
      <c r="O263" s="92"/>
      <c r="P263" s="230">
        <f>O263*H263</f>
        <v>0</v>
      </c>
      <c r="Q263" s="230">
        <v>0.0050000000000000001</v>
      </c>
      <c r="R263" s="230">
        <f>Q263*H263</f>
        <v>0.0050000000000000001</v>
      </c>
      <c r="S263" s="230">
        <v>0</v>
      </c>
      <c r="T263" s="23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2" t="s">
        <v>186</v>
      </c>
      <c r="AT263" s="232" t="s">
        <v>318</v>
      </c>
      <c r="AU263" s="232" t="s">
        <v>84</v>
      </c>
      <c r="AY263" s="18" t="s">
        <v>137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8" t="s">
        <v>81</v>
      </c>
      <c r="BK263" s="233">
        <f>ROUND(I263*H263,2)</f>
        <v>0</v>
      </c>
      <c r="BL263" s="18" t="s">
        <v>144</v>
      </c>
      <c r="BM263" s="232" t="s">
        <v>487</v>
      </c>
    </row>
    <row r="264" s="2" customFormat="1">
      <c r="A264" s="39"/>
      <c r="B264" s="40"/>
      <c r="C264" s="41"/>
      <c r="D264" s="234" t="s">
        <v>146</v>
      </c>
      <c r="E264" s="41"/>
      <c r="F264" s="235" t="s">
        <v>486</v>
      </c>
      <c r="G264" s="41"/>
      <c r="H264" s="41"/>
      <c r="I264" s="236"/>
      <c r="J264" s="41"/>
      <c r="K264" s="41"/>
      <c r="L264" s="45"/>
      <c r="M264" s="237"/>
      <c r="N264" s="238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146</v>
      </c>
      <c r="AU264" s="18" t="s">
        <v>84</v>
      </c>
    </row>
    <row r="265" s="2" customFormat="1" ht="24.15" customHeight="1">
      <c r="A265" s="39"/>
      <c r="B265" s="40"/>
      <c r="C265" s="221" t="s">
        <v>488</v>
      </c>
      <c r="D265" s="221" t="s">
        <v>139</v>
      </c>
      <c r="E265" s="222" t="s">
        <v>489</v>
      </c>
      <c r="F265" s="223" t="s">
        <v>490</v>
      </c>
      <c r="G265" s="224" t="s">
        <v>216</v>
      </c>
      <c r="H265" s="225">
        <v>1</v>
      </c>
      <c r="I265" s="226"/>
      <c r="J265" s="227">
        <f>ROUND(I265*H265,2)</f>
        <v>0</v>
      </c>
      <c r="K265" s="223" t="s">
        <v>143</v>
      </c>
      <c r="L265" s="45"/>
      <c r="M265" s="228" t="s">
        <v>1</v>
      </c>
      <c r="N265" s="229" t="s">
        <v>38</v>
      </c>
      <c r="O265" s="92"/>
      <c r="P265" s="230">
        <f>O265*H265</f>
        <v>0</v>
      </c>
      <c r="Q265" s="230">
        <v>0.10940999999999999</v>
      </c>
      <c r="R265" s="230">
        <f>Q265*H265</f>
        <v>0.10940999999999999</v>
      </c>
      <c r="S265" s="230">
        <v>0</v>
      </c>
      <c r="T265" s="23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2" t="s">
        <v>144</v>
      </c>
      <c r="AT265" s="232" t="s">
        <v>139</v>
      </c>
      <c r="AU265" s="232" t="s">
        <v>84</v>
      </c>
      <c r="AY265" s="18" t="s">
        <v>137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8" t="s">
        <v>81</v>
      </c>
      <c r="BK265" s="233">
        <f>ROUND(I265*H265,2)</f>
        <v>0</v>
      </c>
      <c r="BL265" s="18" t="s">
        <v>144</v>
      </c>
      <c r="BM265" s="232" t="s">
        <v>491</v>
      </c>
    </row>
    <row r="266" s="2" customFormat="1">
      <c r="A266" s="39"/>
      <c r="B266" s="40"/>
      <c r="C266" s="41"/>
      <c r="D266" s="234" t="s">
        <v>146</v>
      </c>
      <c r="E266" s="41"/>
      <c r="F266" s="235" t="s">
        <v>492</v>
      </c>
      <c r="G266" s="41"/>
      <c r="H266" s="41"/>
      <c r="I266" s="236"/>
      <c r="J266" s="41"/>
      <c r="K266" s="41"/>
      <c r="L266" s="45"/>
      <c r="M266" s="237"/>
      <c r="N266" s="238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146</v>
      </c>
      <c r="AU266" s="18" t="s">
        <v>84</v>
      </c>
    </row>
    <row r="267" s="2" customFormat="1" ht="21.75" customHeight="1">
      <c r="A267" s="39"/>
      <c r="B267" s="40"/>
      <c r="C267" s="264" t="s">
        <v>493</v>
      </c>
      <c r="D267" s="264" t="s">
        <v>318</v>
      </c>
      <c r="E267" s="265" t="s">
        <v>494</v>
      </c>
      <c r="F267" s="266" t="s">
        <v>495</v>
      </c>
      <c r="G267" s="267" t="s">
        <v>216</v>
      </c>
      <c r="H267" s="268">
        <v>1</v>
      </c>
      <c r="I267" s="269"/>
      <c r="J267" s="270">
        <f>ROUND(I267*H267,2)</f>
        <v>0</v>
      </c>
      <c r="K267" s="266" t="s">
        <v>143</v>
      </c>
      <c r="L267" s="271"/>
      <c r="M267" s="272" t="s">
        <v>1</v>
      </c>
      <c r="N267" s="273" t="s">
        <v>38</v>
      </c>
      <c r="O267" s="92"/>
      <c r="P267" s="230">
        <f>O267*H267</f>
        <v>0</v>
      </c>
      <c r="Q267" s="230">
        <v>0.0064999999999999997</v>
      </c>
      <c r="R267" s="230">
        <f>Q267*H267</f>
        <v>0.0064999999999999997</v>
      </c>
      <c r="S267" s="230">
        <v>0</v>
      </c>
      <c r="T267" s="231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2" t="s">
        <v>186</v>
      </c>
      <c r="AT267" s="232" t="s">
        <v>318</v>
      </c>
      <c r="AU267" s="232" t="s">
        <v>84</v>
      </c>
      <c r="AY267" s="18" t="s">
        <v>137</v>
      </c>
      <c r="BE267" s="233">
        <f>IF(N267="základní",J267,0)</f>
        <v>0</v>
      </c>
      <c r="BF267" s="233">
        <f>IF(N267="snížená",J267,0)</f>
        <v>0</v>
      </c>
      <c r="BG267" s="233">
        <f>IF(N267="zákl. přenesená",J267,0)</f>
        <v>0</v>
      </c>
      <c r="BH267" s="233">
        <f>IF(N267="sníž. přenesená",J267,0)</f>
        <v>0</v>
      </c>
      <c r="BI267" s="233">
        <f>IF(N267="nulová",J267,0)</f>
        <v>0</v>
      </c>
      <c r="BJ267" s="18" t="s">
        <v>81</v>
      </c>
      <c r="BK267" s="233">
        <f>ROUND(I267*H267,2)</f>
        <v>0</v>
      </c>
      <c r="BL267" s="18" t="s">
        <v>144</v>
      </c>
      <c r="BM267" s="232" t="s">
        <v>496</v>
      </c>
    </row>
    <row r="268" s="2" customFormat="1">
      <c r="A268" s="39"/>
      <c r="B268" s="40"/>
      <c r="C268" s="41"/>
      <c r="D268" s="234" t="s">
        <v>146</v>
      </c>
      <c r="E268" s="41"/>
      <c r="F268" s="235" t="s">
        <v>495</v>
      </c>
      <c r="G268" s="41"/>
      <c r="H268" s="41"/>
      <c r="I268" s="236"/>
      <c r="J268" s="41"/>
      <c r="K268" s="41"/>
      <c r="L268" s="45"/>
      <c r="M268" s="237"/>
      <c r="N268" s="238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146</v>
      </c>
      <c r="AU268" s="18" t="s">
        <v>84</v>
      </c>
    </row>
    <row r="269" s="2" customFormat="1" ht="24.15" customHeight="1">
      <c r="A269" s="39"/>
      <c r="B269" s="40"/>
      <c r="C269" s="221" t="s">
        <v>497</v>
      </c>
      <c r="D269" s="221" t="s">
        <v>139</v>
      </c>
      <c r="E269" s="222" t="s">
        <v>498</v>
      </c>
      <c r="F269" s="223" t="s">
        <v>499</v>
      </c>
      <c r="G269" s="224" t="s">
        <v>175</v>
      </c>
      <c r="H269" s="225">
        <v>20</v>
      </c>
      <c r="I269" s="226"/>
      <c r="J269" s="227">
        <f>ROUND(I269*H269,2)</f>
        <v>0</v>
      </c>
      <c r="K269" s="223" t="s">
        <v>143</v>
      </c>
      <c r="L269" s="45"/>
      <c r="M269" s="228" t="s">
        <v>1</v>
      </c>
      <c r="N269" s="229" t="s">
        <v>38</v>
      </c>
      <c r="O269" s="92"/>
      <c r="P269" s="230">
        <f>O269*H269</f>
        <v>0</v>
      </c>
      <c r="Q269" s="230">
        <v>0.00064999999999999997</v>
      </c>
      <c r="R269" s="230">
        <f>Q269*H269</f>
        <v>0.012999999999999999</v>
      </c>
      <c r="S269" s="230">
        <v>0</v>
      </c>
      <c r="T269" s="231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2" t="s">
        <v>144</v>
      </c>
      <c r="AT269" s="232" t="s">
        <v>139</v>
      </c>
      <c r="AU269" s="232" t="s">
        <v>84</v>
      </c>
      <c r="AY269" s="18" t="s">
        <v>137</v>
      </c>
      <c r="BE269" s="233">
        <f>IF(N269="základní",J269,0)</f>
        <v>0</v>
      </c>
      <c r="BF269" s="233">
        <f>IF(N269="snížená",J269,0)</f>
        <v>0</v>
      </c>
      <c r="BG269" s="233">
        <f>IF(N269="zákl. přenesená",J269,0)</f>
        <v>0</v>
      </c>
      <c r="BH269" s="233">
        <f>IF(N269="sníž. přenesená",J269,0)</f>
        <v>0</v>
      </c>
      <c r="BI269" s="233">
        <f>IF(N269="nulová",J269,0)</f>
        <v>0</v>
      </c>
      <c r="BJ269" s="18" t="s">
        <v>81</v>
      </c>
      <c r="BK269" s="233">
        <f>ROUND(I269*H269,2)</f>
        <v>0</v>
      </c>
      <c r="BL269" s="18" t="s">
        <v>144</v>
      </c>
      <c r="BM269" s="232" t="s">
        <v>500</v>
      </c>
    </row>
    <row r="270" s="2" customFormat="1">
      <c r="A270" s="39"/>
      <c r="B270" s="40"/>
      <c r="C270" s="41"/>
      <c r="D270" s="234" t="s">
        <v>146</v>
      </c>
      <c r="E270" s="41"/>
      <c r="F270" s="235" t="s">
        <v>501</v>
      </c>
      <c r="G270" s="41"/>
      <c r="H270" s="41"/>
      <c r="I270" s="236"/>
      <c r="J270" s="41"/>
      <c r="K270" s="41"/>
      <c r="L270" s="45"/>
      <c r="M270" s="237"/>
      <c r="N270" s="238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146</v>
      </c>
      <c r="AU270" s="18" t="s">
        <v>84</v>
      </c>
    </row>
    <row r="271" s="2" customFormat="1" ht="24.15" customHeight="1">
      <c r="A271" s="39"/>
      <c r="B271" s="40"/>
      <c r="C271" s="221" t="s">
        <v>502</v>
      </c>
      <c r="D271" s="221" t="s">
        <v>139</v>
      </c>
      <c r="E271" s="222" t="s">
        <v>503</v>
      </c>
      <c r="F271" s="223" t="s">
        <v>504</v>
      </c>
      <c r="G271" s="224" t="s">
        <v>175</v>
      </c>
      <c r="H271" s="225">
        <v>25</v>
      </c>
      <c r="I271" s="226"/>
      <c r="J271" s="227">
        <f>ROUND(I271*H271,2)</f>
        <v>0</v>
      </c>
      <c r="K271" s="223" t="s">
        <v>143</v>
      </c>
      <c r="L271" s="45"/>
      <c r="M271" s="228" t="s">
        <v>1</v>
      </c>
      <c r="N271" s="229" t="s">
        <v>38</v>
      </c>
      <c r="O271" s="92"/>
      <c r="P271" s="230">
        <f>O271*H271</f>
        <v>0</v>
      </c>
      <c r="Q271" s="230">
        <v>0.00038000000000000002</v>
      </c>
      <c r="R271" s="230">
        <f>Q271*H271</f>
        <v>0.0094999999999999998</v>
      </c>
      <c r="S271" s="230">
        <v>0</v>
      </c>
      <c r="T271" s="231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2" t="s">
        <v>144</v>
      </c>
      <c r="AT271" s="232" t="s">
        <v>139</v>
      </c>
      <c r="AU271" s="232" t="s">
        <v>84</v>
      </c>
      <c r="AY271" s="18" t="s">
        <v>137</v>
      </c>
      <c r="BE271" s="233">
        <f>IF(N271="základní",J271,0)</f>
        <v>0</v>
      </c>
      <c r="BF271" s="233">
        <f>IF(N271="snížená",J271,0)</f>
        <v>0</v>
      </c>
      <c r="BG271" s="233">
        <f>IF(N271="zákl. přenesená",J271,0)</f>
        <v>0</v>
      </c>
      <c r="BH271" s="233">
        <f>IF(N271="sníž. přenesená",J271,0)</f>
        <v>0</v>
      </c>
      <c r="BI271" s="233">
        <f>IF(N271="nulová",J271,0)</f>
        <v>0</v>
      </c>
      <c r="BJ271" s="18" t="s">
        <v>81</v>
      </c>
      <c r="BK271" s="233">
        <f>ROUND(I271*H271,2)</f>
        <v>0</v>
      </c>
      <c r="BL271" s="18" t="s">
        <v>144</v>
      </c>
      <c r="BM271" s="232" t="s">
        <v>505</v>
      </c>
    </row>
    <row r="272" s="2" customFormat="1">
      <c r="A272" s="39"/>
      <c r="B272" s="40"/>
      <c r="C272" s="41"/>
      <c r="D272" s="234" t="s">
        <v>146</v>
      </c>
      <c r="E272" s="41"/>
      <c r="F272" s="235" t="s">
        <v>506</v>
      </c>
      <c r="G272" s="41"/>
      <c r="H272" s="41"/>
      <c r="I272" s="236"/>
      <c r="J272" s="41"/>
      <c r="K272" s="41"/>
      <c r="L272" s="45"/>
      <c r="M272" s="237"/>
      <c r="N272" s="238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146</v>
      </c>
      <c r="AU272" s="18" t="s">
        <v>84</v>
      </c>
    </row>
    <row r="273" s="2" customFormat="1" ht="16.5" customHeight="1">
      <c r="A273" s="39"/>
      <c r="B273" s="40"/>
      <c r="C273" s="221" t="s">
        <v>507</v>
      </c>
      <c r="D273" s="221" t="s">
        <v>139</v>
      </c>
      <c r="E273" s="222" t="s">
        <v>508</v>
      </c>
      <c r="F273" s="223" t="s">
        <v>509</v>
      </c>
      <c r="G273" s="224" t="s">
        <v>175</v>
      </c>
      <c r="H273" s="225">
        <v>45</v>
      </c>
      <c r="I273" s="226"/>
      <c r="J273" s="227">
        <f>ROUND(I273*H273,2)</f>
        <v>0</v>
      </c>
      <c r="K273" s="223" t="s">
        <v>143</v>
      </c>
      <c r="L273" s="45"/>
      <c r="M273" s="228" t="s">
        <v>1</v>
      </c>
      <c r="N273" s="229" t="s">
        <v>38</v>
      </c>
      <c r="O273" s="92"/>
      <c r="P273" s="230">
        <f>O273*H273</f>
        <v>0</v>
      </c>
      <c r="Q273" s="230">
        <v>0</v>
      </c>
      <c r="R273" s="230">
        <f>Q273*H273</f>
        <v>0</v>
      </c>
      <c r="S273" s="230">
        <v>0</v>
      </c>
      <c r="T273" s="231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2" t="s">
        <v>144</v>
      </c>
      <c r="AT273" s="232" t="s">
        <v>139</v>
      </c>
      <c r="AU273" s="232" t="s">
        <v>84</v>
      </c>
      <c r="AY273" s="18" t="s">
        <v>137</v>
      </c>
      <c r="BE273" s="233">
        <f>IF(N273="základní",J273,0)</f>
        <v>0</v>
      </c>
      <c r="BF273" s="233">
        <f>IF(N273="snížená",J273,0)</f>
        <v>0</v>
      </c>
      <c r="BG273" s="233">
        <f>IF(N273="zákl. přenesená",J273,0)</f>
        <v>0</v>
      </c>
      <c r="BH273" s="233">
        <f>IF(N273="sníž. přenesená",J273,0)</f>
        <v>0</v>
      </c>
      <c r="BI273" s="233">
        <f>IF(N273="nulová",J273,0)</f>
        <v>0</v>
      </c>
      <c r="BJ273" s="18" t="s">
        <v>81</v>
      </c>
      <c r="BK273" s="233">
        <f>ROUND(I273*H273,2)</f>
        <v>0</v>
      </c>
      <c r="BL273" s="18" t="s">
        <v>144</v>
      </c>
      <c r="BM273" s="232" t="s">
        <v>510</v>
      </c>
    </row>
    <row r="274" s="2" customFormat="1">
      <c r="A274" s="39"/>
      <c r="B274" s="40"/>
      <c r="C274" s="41"/>
      <c r="D274" s="234" t="s">
        <v>146</v>
      </c>
      <c r="E274" s="41"/>
      <c r="F274" s="235" t="s">
        <v>511</v>
      </c>
      <c r="G274" s="41"/>
      <c r="H274" s="41"/>
      <c r="I274" s="236"/>
      <c r="J274" s="41"/>
      <c r="K274" s="41"/>
      <c r="L274" s="45"/>
      <c r="M274" s="237"/>
      <c r="N274" s="238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146</v>
      </c>
      <c r="AU274" s="18" t="s">
        <v>84</v>
      </c>
    </row>
    <row r="275" s="2" customFormat="1" ht="33" customHeight="1">
      <c r="A275" s="39"/>
      <c r="B275" s="40"/>
      <c r="C275" s="221" t="s">
        <v>512</v>
      </c>
      <c r="D275" s="221" t="s">
        <v>139</v>
      </c>
      <c r="E275" s="222" t="s">
        <v>513</v>
      </c>
      <c r="F275" s="223" t="s">
        <v>514</v>
      </c>
      <c r="G275" s="224" t="s">
        <v>175</v>
      </c>
      <c r="H275" s="225">
        <v>380</v>
      </c>
      <c r="I275" s="226"/>
      <c r="J275" s="227">
        <f>ROUND(I275*H275,2)</f>
        <v>0</v>
      </c>
      <c r="K275" s="223" t="s">
        <v>143</v>
      </c>
      <c r="L275" s="45"/>
      <c r="M275" s="228" t="s">
        <v>1</v>
      </c>
      <c r="N275" s="229" t="s">
        <v>38</v>
      </c>
      <c r="O275" s="92"/>
      <c r="P275" s="230">
        <f>O275*H275</f>
        <v>0</v>
      </c>
      <c r="Q275" s="230">
        <v>0.15540000000000001</v>
      </c>
      <c r="R275" s="230">
        <f>Q275*H275</f>
        <v>59.052000000000007</v>
      </c>
      <c r="S275" s="230">
        <v>0</v>
      </c>
      <c r="T275" s="231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2" t="s">
        <v>144</v>
      </c>
      <c r="AT275" s="232" t="s">
        <v>139</v>
      </c>
      <c r="AU275" s="232" t="s">
        <v>84</v>
      </c>
      <c r="AY275" s="18" t="s">
        <v>137</v>
      </c>
      <c r="BE275" s="233">
        <f>IF(N275="základní",J275,0)</f>
        <v>0</v>
      </c>
      <c r="BF275" s="233">
        <f>IF(N275="snížená",J275,0)</f>
        <v>0</v>
      </c>
      <c r="BG275" s="233">
        <f>IF(N275="zákl. přenesená",J275,0)</f>
        <v>0</v>
      </c>
      <c r="BH275" s="233">
        <f>IF(N275="sníž. přenesená",J275,0)</f>
        <v>0</v>
      </c>
      <c r="BI275" s="233">
        <f>IF(N275="nulová",J275,0)</f>
        <v>0</v>
      </c>
      <c r="BJ275" s="18" t="s">
        <v>81</v>
      </c>
      <c r="BK275" s="233">
        <f>ROUND(I275*H275,2)</f>
        <v>0</v>
      </c>
      <c r="BL275" s="18" t="s">
        <v>144</v>
      </c>
      <c r="BM275" s="232" t="s">
        <v>515</v>
      </c>
    </row>
    <row r="276" s="2" customFormat="1">
      <c r="A276" s="39"/>
      <c r="B276" s="40"/>
      <c r="C276" s="41"/>
      <c r="D276" s="234" t="s">
        <v>146</v>
      </c>
      <c r="E276" s="41"/>
      <c r="F276" s="235" t="s">
        <v>516</v>
      </c>
      <c r="G276" s="41"/>
      <c r="H276" s="41"/>
      <c r="I276" s="236"/>
      <c r="J276" s="41"/>
      <c r="K276" s="41"/>
      <c r="L276" s="45"/>
      <c r="M276" s="237"/>
      <c r="N276" s="238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146</v>
      </c>
      <c r="AU276" s="18" t="s">
        <v>84</v>
      </c>
    </row>
    <row r="277" s="13" customFormat="1">
      <c r="A277" s="13"/>
      <c r="B277" s="239"/>
      <c r="C277" s="240"/>
      <c r="D277" s="234" t="s">
        <v>148</v>
      </c>
      <c r="E277" s="241" t="s">
        <v>1</v>
      </c>
      <c r="F277" s="242" t="s">
        <v>517</v>
      </c>
      <c r="G277" s="240"/>
      <c r="H277" s="243">
        <v>380</v>
      </c>
      <c r="I277" s="244"/>
      <c r="J277" s="240"/>
      <c r="K277" s="240"/>
      <c r="L277" s="245"/>
      <c r="M277" s="246"/>
      <c r="N277" s="247"/>
      <c r="O277" s="247"/>
      <c r="P277" s="247"/>
      <c r="Q277" s="247"/>
      <c r="R277" s="247"/>
      <c r="S277" s="247"/>
      <c r="T277" s="24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9" t="s">
        <v>148</v>
      </c>
      <c r="AU277" s="249" t="s">
        <v>84</v>
      </c>
      <c r="AV277" s="13" t="s">
        <v>84</v>
      </c>
      <c r="AW277" s="13" t="s">
        <v>30</v>
      </c>
      <c r="AX277" s="13" t="s">
        <v>81</v>
      </c>
      <c r="AY277" s="249" t="s">
        <v>137</v>
      </c>
    </row>
    <row r="278" s="14" customFormat="1">
      <c r="A278" s="14"/>
      <c r="B278" s="250"/>
      <c r="C278" s="251"/>
      <c r="D278" s="234" t="s">
        <v>148</v>
      </c>
      <c r="E278" s="252" t="s">
        <v>1</v>
      </c>
      <c r="F278" s="253" t="s">
        <v>149</v>
      </c>
      <c r="G278" s="251"/>
      <c r="H278" s="252" t="s">
        <v>1</v>
      </c>
      <c r="I278" s="254"/>
      <c r="J278" s="251"/>
      <c r="K278" s="251"/>
      <c r="L278" s="255"/>
      <c r="M278" s="256"/>
      <c r="N278" s="257"/>
      <c r="O278" s="257"/>
      <c r="P278" s="257"/>
      <c r="Q278" s="257"/>
      <c r="R278" s="257"/>
      <c r="S278" s="257"/>
      <c r="T278" s="25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9" t="s">
        <v>148</v>
      </c>
      <c r="AU278" s="259" t="s">
        <v>84</v>
      </c>
      <c r="AV278" s="14" t="s">
        <v>81</v>
      </c>
      <c r="AW278" s="14" t="s">
        <v>30</v>
      </c>
      <c r="AX278" s="14" t="s">
        <v>73</v>
      </c>
      <c r="AY278" s="259" t="s">
        <v>137</v>
      </c>
    </row>
    <row r="279" s="2" customFormat="1" ht="16.5" customHeight="1">
      <c r="A279" s="39"/>
      <c r="B279" s="40"/>
      <c r="C279" s="264" t="s">
        <v>518</v>
      </c>
      <c r="D279" s="264" t="s">
        <v>318</v>
      </c>
      <c r="E279" s="265" t="s">
        <v>519</v>
      </c>
      <c r="F279" s="266" t="s">
        <v>520</v>
      </c>
      <c r="G279" s="267" t="s">
        <v>175</v>
      </c>
      <c r="H279" s="268">
        <v>380</v>
      </c>
      <c r="I279" s="269"/>
      <c r="J279" s="270">
        <f>ROUND(I279*H279,2)</f>
        <v>0</v>
      </c>
      <c r="K279" s="266" t="s">
        <v>143</v>
      </c>
      <c r="L279" s="271"/>
      <c r="M279" s="272" t="s">
        <v>1</v>
      </c>
      <c r="N279" s="273" t="s">
        <v>38</v>
      </c>
      <c r="O279" s="92"/>
      <c r="P279" s="230">
        <f>O279*H279</f>
        <v>0</v>
      </c>
      <c r="Q279" s="230">
        <v>0.080000000000000002</v>
      </c>
      <c r="R279" s="230">
        <f>Q279*H279</f>
        <v>30.400000000000002</v>
      </c>
      <c r="S279" s="230">
        <v>0</v>
      </c>
      <c r="T279" s="231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2" t="s">
        <v>186</v>
      </c>
      <c r="AT279" s="232" t="s">
        <v>318</v>
      </c>
      <c r="AU279" s="232" t="s">
        <v>84</v>
      </c>
      <c r="AY279" s="18" t="s">
        <v>137</v>
      </c>
      <c r="BE279" s="233">
        <f>IF(N279="základní",J279,0)</f>
        <v>0</v>
      </c>
      <c r="BF279" s="233">
        <f>IF(N279="snížená",J279,0)</f>
        <v>0</v>
      </c>
      <c r="BG279" s="233">
        <f>IF(N279="zákl. přenesená",J279,0)</f>
        <v>0</v>
      </c>
      <c r="BH279" s="233">
        <f>IF(N279="sníž. přenesená",J279,0)</f>
        <v>0</v>
      </c>
      <c r="BI279" s="233">
        <f>IF(N279="nulová",J279,0)</f>
        <v>0</v>
      </c>
      <c r="BJ279" s="18" t="s">
        <v>81</v>
      </c>
      <c r="BK279" s="233">
        <f>ROUND(I279*H279,2)</f>
        <v>0</v>
      </c>
      <c r="BL279" s="18" t="s">
        <v>144</v>
      </c>
      <c r="BM279" s="232" t="s">
        <v>521</v>
      </c>
    </row>
    <row r="280" s="2" customFormat="1">
      <c r="A280" s="39"/>
      <c r="B280" s="40"/>
      <c r="C280" s="41"/>
      <c r="D280" s="234" t="s">
        <v>146</v>
      </c>
      <c r="E280" s="41"/>
      <c r="F280" s="235" t="s">
        <v>520</v>
      </c>
      <c r="G280" s="41"/>
      <c r="H280" s="41"/>
      <c r="I280" s="236"/>
      <c r="J280" s="41"/>
      <c r="K280" s="41"/>
      <c r="L280" s="45"/>
      <c r="M280" s="237"/>
      <c r="N280" s="238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146</v>
      </c>
      <c r="AU280" s="18" t="s">
        <v>84</v>
      </c>
    </row>
    <row r="281" s="13" customFormat="1">
      <c r="A281" s="13"/>
      <c r="B281" s="239"/>
      <c r="C281" s="240"/>
      <c r="D281" s="234" t="s">
        <v>148</v>
      </c>
      <c r="E281" s="241" t="s">
        <v>1</v>
      </c>
      <c r="F281" s="242" t="s">
        <v>522</v>
      </c>
      <c r="G281" s="240"/>
      <c r="H281" s="243">
        <v>380</v>
      </c>
      <c r="I281" s="244"/>
      <c r="J281" s="240"/>
      <c r="K281" s="240"/>
      <c r="L281" s="245"/>
      <c r="M281" s="246"/>
      <c r="N281" s="247"/>
      <c r="O281" s="247"/>
      <c r="P281" s="247"/>
      <c r="Q281" s="247"/>
      <c r="R281" s="247"/>
      <c r="S281" s="247"/>
      <c r="T281" s="24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9" t="s">
        <v>148</v>
      </c>
      <c r="AU281" s="249" t="s">
        <v>84</v>
      </c>
      <c r="AV281" s="13" t="s">
        <v>84</v>
      </c>
      <c r="AW281" s="13" t="s">
        <v>30</v>
      </c>
      <c r="AX281" s="13" t="s">
        <v>81</v>
      </c>
      <c r="AY281" s="249" t="s">
        <v>137</v>
      </c>
    </row>
    <row r="282" s="2" customFormat="1" ht="21.75" customHeight="1">
      <c r="A282" s="39"/>
      <c r="B282" s="40"/>
      <c r="C282" s="264" t="s">
        <v>523</v>
      </c>
      <c r="D282" s="264" t="s">
        <v>318</v>
      </c>
      <c r="E282" s="265" t="s">
        <v>524</v>
      </c>
      <c r="F282" s="266" t="s">
        <v>525</v>
      </c>
      <c r="G282" s="267" t="s">
        <v>175</v>
      </c>
      <c r="H282" s="268">
        <v>100</v>
      </c>
      <c r="I282" s="269"/>
      <c r="J282" s="270">
        <f>ROUND(I282*H282,2)</f>
        <v>0</v>
      </c>
      <c r="K282" s="266" t="s">
        <v>143</v>
      </c>
      <c r="L282" s="271"/>
      <c r="M282" s="272" t="s">
        <v>1</v>
      </c>
      <c r="N282" s="273" t="s">
        <v>38</v>
      </c>
      <c r="O282" s="92"/>
      <c r="P282" s="230">
        <f>O282*H282</f>
        <v>0</v>
      </c>
      <c r="Q282" s="230">
        <v>0.048000000000000001</v>
      </c>
      <c r="R282" s="230">
        <f>Q282*H282</f>
        <v>4.7999999999999998</v>
      </c>
      <c r="S282" s="230">
        <v>0</v>
      </c>
      <c r="T282" s="23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2" t="s">
        <v>186</v>
      </c>
      <c r="AT282" s="232" t="s">
        <v>318</v>
      </c>
      <c r="AU282" s="232" t="s">
        <v>84</v>
      </c>
      <c r="AY282" s="18" t="s">
        <v>137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8" t="s">
        <v>81</v>
      </c>
      <c r="BK282" s="233">
        <f>ROUND(I282*H282,2)</f>
        <v>0</v>
      </c>
      <c r="BL282" s="18" t="s">
        <v>144</v>
      </c>
      <c r="BM282" s="232" t="s">
        <v>526</v>
      </c>
    </row>
    <row r="283" s="2" customFormat="1">
      <c r="A283" s="39"/>
      <c r="B283" s="40"/>
      <c r="C283" s="41"/>
      <c r="D283" s="234" t="s">
        <v>146</v>
      </c>
      <c r="E283" s="41"/>
      <c r="F283" s="235" t="s">
        <v>525</v>
      </c>
      <c r="G283" s="41"/>
      <c r="H283" s="41"/>
      <c r="I283" s="236"/>
      <c r="J283" s="41"/>
      <c r="K283" s="41"/>
      <c r="L283" s="45"/>
      <c r="M283" s="237"/>
      <c r="N283" s="238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146</v>
      </c>
      <c r="AU283" s="18" t="s">
        <v>84</v>
      </c>
    </row>
    <row r="284" s="13" customFormat="1">
      <c r="A284" s="13"/>
      <c r="B284" s="239"/>
      <c r="C284" s="240"/>
      <c r="D284" s="234" t="s">
        <v>148</v>
      </c>
      <c r="E284" s="241" t="s">
        <v>1</v>
      </c>
      <c r="F284" s="242" t="s">
        <v>527</v>
      </c>
      <c r="G284" s="240"/>
      <c r="H284" s="243">
        <v>100</v>
      </c>
      <c r="I284" s="244"/>
      <c r="J284" s="240"/>
      <c r="K284" s="240"/>
      <c r="L284" s="245"/>
      <c r="M284" s="246"/>
      <c r="N284" s="247"/>
      <c r="O284" s="247"/>
      <c r="P284" s="247"/>
      <c r="Q284" s="247"/>
      <c r="R284" s="247"/>
      <c r="S284" s="247"/>
      <c r="T284" s="24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9" t="s">
        <v>148</v>
      </c>
      <c r="AU284" s="249" t="s">
        <v>84</v>
      </c>
      <c r="AV284" s="13" t="s">
        <v>84</v>
      </c>
      <c r="AW284" s="13" t="s">
        <v>30</v>
      </c>
      <c r="AX284" s="13" t="s">
        <v>81</v>
      </c>
      <c r="AY284" s="249" t="s">
        <v>137</v>
      </c>
    </row>
    <row r="285" s="2" customFormat="1" ht="33" customHeight="1">
      <c r="A285" s="39"/>
      <c r="B285" s="40"/>
      <c r="C285" s="221" t="s">
        <v>528</v>
      </c>
      <c r="D285" s="221" t="s">
        <v>139</v>
      </c>
      <c r="E285" s="222" t="s">
        <v>529</v>
      </c>
      <c r="F285" s="223" t="s">
        <v>530</v>
      </c>
      <c r="G285" s="224" t="s">
        <v>175</v>
      </c>
      <c r="H285" s="225">
        <v>100</v>
      </c>
      <c r="I285" s="226"/>
      <c r="J285" s="227">
        <f>ROUND(I285*H285,2)</f>
        <v>0</v>
      </c>
      <c r="K285" s="223" t="s">
        <v>143</v>
      </c>
      <c r="L285" s="45"/>
      <c r="M285" s="228" t="s">
        <v>1</v>
      </c>
      <c r="N285" s="229" t="s">
        <v>38</v>
      </c>
      <c r="O285" s="92"/>
      <c r="P285" s="230">
        <f>O285*H285</f>
        <v>0</v>
      </c>
      <c r="Q285" s="230">
        <v>0.1295</v>
      </c>
      <c r="R285" s="230">
        <f>Q285*H285</f>
        <v>12.950000000000001</v>
      </c>
      <c r="S285" s="230">
        <v>0</v>
      </c>
      <c r="T285" s="231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2" t="s">
        <v>144</v>
      </c>
      <c r="AT285" s="232" t="s">
        <v>139</v>
      </c>
      <c r="AU285" s="232" t="s">
        <v>84</v>
      </c>
      <c r="AY285" s="18" t="s">
        <v>137</v>
      </c>
      <c r="BE285" s="233">
        <f>IF(N285="základní",J285,0)</f>
        <v>0</v>
      </c>
      <c r="BF285" s="233">
        <f>IF(N285="snížená",J285,0)</f>
        <v>0</v>
      </c>
      <c r="BG285" s="233">
        <f>IF(N285="zákl. přenesená",J285,0)</f>
        <v>0</v>
      </c>
      <c r="BH285" s="233">
        <f>IF(N285="sníž. přenesená",J285,0)</f>
        <v>0</v>
      </c>
      <c r="BI285" s="233">
        <f>IF(N285="nulová",J285,0)</f>
        <v>0</v>
      </c>
      <c r="BJ285" s="18" t="s">
        <v>81</v>
      </c>
      <c r="BK285" s="233">
        <f>ROUND(I285*H285,2)</f>
        <v>0</v>
      </c>
      <c r="BL285" s="18" t="s">
        <v>144</v>
      </c>
      <c r="BM285" s="232" t="s">
        <v>531</v>
      </c>
    </row>
    <row r="286" s="2" customFormat="1">
      <c r="A286" s="39"/>
      <c r="B286" s="40"/>
      <c r="C286" s="41"/>
      <c r="D286" s="234" t="s">
        <v>146</v>
      </c>
      <c r="E286" s="41"/>
      <c r="F286" s="235" t="s">
        <v>532</v>
      </c>
      <c r="G286" s="41"/>
      <c r="H286" s="41"/>
      <c r="I286" s="236"/>
      <c r="J286" s="41"/>
      <c r="K286" s="41"/>
      <c r="L286" s="45"/>
      <c r="M286" s="237"/>
      <c r="N286" s="238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146</v>
      </c>
      <c r="AU286" s="18" t="s">
        <v>84</v>
      </c>
    </row>
    <row r="287" s="13" customFormat="1">
      <c r="A287" s="13"/>
      <c r="B287" s="239"/>
      <c r="C287" s="240"/>
      <c r="D287" s="234" t="s">
        <v>148</v>
      </c>
      <c r="E287" s="241" t="s">
        <v>1</v>
      </c>
      <c r="F287" s="242" t="s">
        <v>533</v>
      </c>
      <c r="G287" s="240"/>
      <c r="H287" s="243">
        <v>100</v>
      </c>
      <c r="I287" s="244"/>
      <c r="J287" s="240"/>
      <c r="K287" s="240"/>
      <c r="L287" s="245"/>
      <c r="M287" s="246"/>
      <c r="N287" s="247"/>
      <c r="O287" s="247"/>
      <c r="P287" s="247"/>
      <c r="Q287" s="247"/>
      <c r="R287" s="247"/>
      <c r="S287" s="247"/>
      <c r="T287" s="24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9" t="s">
        <v>148</v>
      </c>
      <c r="AU287" s="249" t="s">
        <v>84</v>
      </c>
      <c r="AV287" s="13" t="s">
        <v>84</v>
      </c>
      <c r="AW287" s="13" t="s">
        <v>30</v>
      </c>
      <c r="AX287" s="13" t="s">
        <v>81</v>
      </c>
      <c r="AY287" s="249" t="s">
        <v>137</v>
      </c>
    </row>
    <row r="288" s="14" customFormat="1">
      <c r="A288" s="14"/>
      <c r="B288" s="250"/>
      <c r="C288" s="251"/>
      <c r="D288" s="234" t="s">
        <v>148</v>
      </c>
      <c r="E288" s="252" t="s">
        <v>1</v>
      </c>
      <c r="F288" s="253" t="s">
        <v>149</v>
      </c>
      <c r="G288" s="251"/>
      <c r="H288" s="252" t="s">
        <v>1</v>
      </c>
      <c r="I288" s="254"/>
      <c r="J288" s="251"/>
      <c r="K288" s="251"/>
      <c r="L288" s="255"/>
      <c r="M288" s="256"/>
      <c r="N288" s="257"/>
      <c r="O288" s="257"/>
      <c r="P288" s="257"/>
      <c r="Q288" s="257"/>
      <c r="R288" s="257"/>
      <c r="S288" s="257"/>
      <c r="T288" s="25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9" t="s">
        <v>148</v>
      </c>
      <c r="AU288" s="259" t="s">
        <v>84</v>
      </c>
      <c r="AV288" s="14" t="s">
        <v>81</v>
      </c>
      <c r="AW288" s="14" t="s">
        <v>30</v>
      </c>
      <c r="AX288" s="14" t="s">
        <v>73</v>
      </c>
      <c r="AY288" s="259" t="s">
        <v>137</v>
      </c>
    </row>
    <row r="289" s="2" customFormat="1" ht="24.15" customHeight="1">
      <c r="A289" s="39"/>
      <c r="B289" s="40"/>
      <c r="C289" s="221" t="s">
        <v>534</v>
      </c>
      <c r="D289" s="221" t="s">
        <v>139</v>
      </c>
      <c r="E289" s="222" t="s">
        <v>535</v>
      </c>
      <c r="F289" s="223" t="s">
        <v>536</v>
      </c>
      <c r="G289" s="224" t="s">
        <v>189</v>
      </c>
      <c r="H289" s="225">
        <v>15.199999999999999</v>
      </c>
      <c r="I289" s="226"/>
      <c r="J289" s="227">
        <f>ROUND(I289*H289,2)</f>
        <v>0</v>
      </c>
      <c r="K289" s="223" t="s">
        <v>143</v>
      </c>
      <c r="L289" s="45"/>
      <c r="M289" s="228" t="s">
        <v>1</v>
      </c>
      <c r="N289" s="229" t="s">
        <v>38</v>
      </c>
      <c r="O289" s="92"/>
      <c r="P289" s="230">
        <f>O289*H289</f>
        <v>0</v>
      </c>
      <c r="Q289" s="230">
        <v>2.2563399999999998</v>
      </c>
      <c r="R289" s="230">
        <f>Q289*H289</f>
        <v>34.296367999999994</v>
      </c>
      <c r="S289" s="230">
        <v>0</v>
      </c>
      <c r="T289" s="231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2" t="s">
        <v>144</v>
      </c>
      <c r="AT289" s="232" t="s">
        <v>139</v>
      </c>
      <c r="AU289" s="232" t="s">
        <v>84</v>
      </c>
      <c r="AY289" s="18" t="s">
        <v>137</v>
      </c>
      <c r="BE289" s="233">
        <f>IF(N289="základní",J289,0)</f>
        <v>0</v>
      </c>
      <c r="BF289" s="233">
        <f>IF(N289="snížená",J289,0)</f>
        <v>0</v>
      </c>
      <c r="BG289" s="233">
        <f>IF(N289="zákl. přenesená",J289,0)</f>
        <v>0</v>
      </c>
      <c r="BH289" s="233">
        <f>IF(N289="sníž. přenesená",J289,0)</f>
        <v>0</v>
      </c>
      <c r="BI289" s="233">
        <f>IF(N289="nulová",J289,0)</f>
        <v>0</v>
      </c>
      <c r="BJ289" s="18" t="s">
        <v>81</v>
      </c>
      <c r="BK289" s="233">
        <f>ROUND(I289*H289,2)</f>
        <v>0</v>
      </c>
      <c r="BL289" s="18" t="s">
        <v>144</v>
      </c>
      <c r="BM289" s="232" t="s">
        <v>537</v>
      </c>
    </row>
    <row r="290" s="2" customFormat="1">
      <c r="A290" s="39"/>
      <c r="B290" s="40"/>
      <c r="C290" s="41"/>
      <c r="D290" s="234" t="s">
        <v>146</v>
      </c>
      <c r="E290" s="41"/>
      <c r="F290" s="235" t="s">
        <v>538</v>
      </c>
      <c r="G290" s="41"/>
      <c r="H290" s="41"/>
      <c r="I290" s="236"/>
      <c r="J290" s="41"/>
      <c r="K290" s="41"/>
      <c r="L290" s="45"/>
      <c r="M290" s="237"/>
      <c r="N290" s="238"/>
      <c r="O290" s="92"/>
      <c r="P290" s="92"/>
      <c r="Q290" s="92"/>
      <c r="R290" s="92"/>
      <c r="S290" s="92"/>
      <c r="T290" s="93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146</v>
      </c>
      <c r="AU290" s="18" t="s">
        <v>84</v>
      </c>
    </row>
    <row r="291" s="13" customFormat="1">
      <c r="A291" s="13"/>
      <c r="B291" s="239"/>
      <c r="C291" s="240"/>
      <c r="D291" s="234" t="s">
        <v>148</v>
      </c>
      <c r="E291" s="241" t="s">
        <v>1</v>
      </c>
      <c r="F291" s="242" t="s">
        <v>539</v>
      </c>
      <c r="G291" s="240"/>
      <c r="H291" s="243">
        <v>15.199999999999999</v>
      </c>
      <c r="I291" s="244"/>
      <c r="J291" s="240"/>
      <c r="K291" s="240"/>
      <c r="L291" s="245"/>
      <c r="M291" s="246"/>
      <c r="N291" s="247"/>
      <c r="O291" s="247"/>
      <c r="P291" s="247"/>
      <c r="Q291" s="247"/>
      <c r="R291" s="247"/>
      <c r="S291" s="247"/>
      <c r="T291" s="24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9" t="s">
        <v>148</v>
      </c>
      <c r="AU291" s="249" t="s">
        <v>84</v>
      </c>
      <c r="AV291" s="13" t="s">
        <v>84</v>
      </c>
      <c r="AW291" s="13" t="s">
        <v>30</v>
      </c>
      <c r="AX291" s="13" t="s">
        <v>81</v>
      </c>
      <c r="AY291" s="249" t="s">
        <v>137</v>
      </c>
    </row>
    <row r="292" s="2" customFormat="1" ht="24.15" customHeight="1">
      <c r="A292" s="39"/>
      <c r="B292" s="40"/>
      <c r="C292" s="221" t="s">
        <v>540</v>
      </c>
      <c r="D292" s="221" t="s">
        <v>139</v>
      </c>
      <c r="E292" s="222" t="s">
        <v>541</v>
      </c>
      <c r="F292" s="223" t="s">
        <v>542</v>
      </c>
      <c r="G292" s="224" t="s">
        <v>142</v>
      </c>
      <c r="H292" s="225">
        <v>165</v>
      </c>
      <c r="I292" s="226"/>
      <c r="J292" s="227">
        <f>ROUND(I292*H292,2)</f>
        <v>0</v>
      </c>
      <c r="K292" s="223" t="s">
        <v>143</v>
      </c>
      <c r="L292" s="45"/>
      <c r="M292" s="228" t="s">
        <v>1</v>
      </c>
      <c r="N292" s="229" t="s">
        <v>38</v>
      </c>
      <c r="O292" s="92"/>
      <c r="P292" s="230">
        <f>O292*H292</f>
        <v>0</v>
      </c>
      <c r="Q292" s="230">
        <v>0.00036000000000000002</v>
      </c>
      <c r="R292" s="230">
        <f>Q292*H292</f>
        <v>0.059400000000000001</v>
      </c>
      <c r="S292" s="230">
        <v>0</v>
      </c>
      <c r="T292" s="231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2" t="s">
        <v>144</v>
      </c>
      <c r="AT292" s="232" t="s">
        <v>139</v>
      </c>
      <c r="AU292" s="232" t="s">
        <v>84</v>
      </c>
      <c r="AY292" s="18" t="s">
        <v>137</v>
      </c>
      <c r="BE292" s="233">
        <f>IF(N292="základní",J292,0)</f>
        <v>0</v>
      </c>
      <c r="BF292" s="233">
        <f>IF(N292="snížená",J292,0)</f>
        <v>0</v>
      </c>
      <c r="BG292" s="233">
        <f>IF(N292="zákl. přenesená",J292,0)</f>
        <v>0</v>
      </c>
      <c r="BH292" s="233">
        <f>IF(N292="sníž. přenesená",J292,0)</f>
        <v>0</v>
      </c>
      <c r="BI292" s="233">
        <f>IF(N292="nulová",J292,0)</f>
        <v>0</v>
      </c>
      <c r="BJ292" s="18" t="s">
        <v>81</v>
      </c>
      <c r="BK292" s="233">
        <f>ROUND(I292*H292,2)</f>
        <v>0</v>
      </c>
      <c r="BL292" s="18" t="s">
        <v>144</v>
      </c>
      <c r="BM292" s="232" t="s">
        <v>543</v>
      </c>
    </row>
    <row r="293" s="2" customFormat="1">
      <c r="A293" s="39"/>
      <c r="B293" s="40"/>
      <c r="C293" s="41"/>
      <c r="D293" s="234" t="s">
        <v>146</v>
      </c>
      <c r="E293" s="41"/>
      <c r="F293" s="235" t="s">
        <v>544</v>
      </c>
      <c r="G293" s="41"/>
      <c r="H293" s="41"/>
      <c r="I293" s="236"/>
      <c r="J293" s="41"/>
      <c r="K293" s="41"/>
      <c r="L293" s="45"/>
      <c r="M293" s="237"/>
      <c r="N293" s="238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146</v>
      </c>
      <c r="AU293" s="18" t="s">
        <v>84</v>
      </c>
    </row>
    <row r="294" s="13" customFormat="1">
      <c r="A294" s="13"/>
      <c r="B294" s="239"/>
      <c r="C294" s="240"/>
      <c r="D294" s="234" t="s">
        <v>148</v>
      </c>
      <c r="E294" s="241" t="s">
        <v>1</v>
      </c>
      <c r="F294" s="242" t="s">
        <v>545</v>
      </c>
      <c r="G294" s="240"/>
      <c r="H294" s="243">
        <v>165</v>
      </c>
      <c r="I294" s="244"/>
      <c r="J294" s="240"/>
      <c r="K294" s="240"/>
      <c r="L294" s="245"/>
      <c r="M294" s="246"/>
      <c r="N294" s="247"/>
      <c r="O294" s="247"/>
      <c r="P294" s="247"/>
      <c r="Q294" s="247"/>
      <c r="R294" s="247"/>
      <c r="S294" s="247"/>
      <c r="T294" s="24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9" t="s">
        <v>148</v>
      </c>
      <c r="AU294" s="249" t="s">
        <v>84</v>
      </c>
      <c r="AV294" s="13" t="s">
        <v>84</v>
      </c>
      <c r="AW294" s="13" t="s">
        <v>30</v>
      </c>
      <c r="AX294" s="13" t="s">
        <v>81</v>
      </c>
      <c r="AY294" s="249" t="s">
        <v>137</v>
      </c>
    </row>
    <row r="295" s="2" customFormat="1" ht="24.15" customHeight="1">
      <c r="A295" s="39"/>
      <c r="B295" s="40"/>
      <c r="C295" s="221" t="s">
        <v>546</v>
      </c>
      <c r="D295" s="221" t="s">
        <v>139</v>
      </c>
      <c r="E295" s="222" t="s">
        <v>547</v>
      </c>
      <c r="F295" s="223" t="s">
        <v>548</v>
      </c>
      <c r="G295" s="224" t="s">
        <v>175</v>
      </c>
      <c r="H295" s="225">
        <v>30</v>
      </c>
      <c r="I295" s="226"/>
      <c r="J295" s="227">
        <f>ROUND(I295*H295,2)</f>
        <v>0</v>
      </c>
      <c r="K295" s="223" t="s">
        <v>143</v>
      </c>
      <c r="L295" s="45"/>
      <c r="M295" s="228" t="s">
        <v>1</v>
      </c>
      <c r="N295" s="229" t="s">
        <v>38</v>
      </c>
      <c r="O295" s="92"/>
      <c r="P295" s="230">
        <f>O295*H295</f>
        <v>0</v>
      </c>
      <c r="Q295" s="230">
        <v>0</v>
      </c>
      <c r="R295" s="230">
        <f>Q295*H295</f>
        <v>0</v>
      </c>
      <c r="S295" s="230">
        <v>0</v>
      </c>
      <c r="T295" s="231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2" t="s">
        <v>144</v>
      </c>
      <c r="AT295" s="232" t="s">
        <v>139</v>
      </c>
      <c r="AU295" s="232" t="s">
        <v>84</v>
      </c>
      <c r="AY295" s="18" t="s">
        <v>137</v>
      </c>
      <c r="BE295" s="233">
        <f>IF(N295="základní",J295,0)</f>
        <v>0</v>
      </c>
      <c r="BF295" s="233">
        <f>IF(N295="snížená",J295,0)</f>
        <v>0</v>
      </c>
      <c r="BG295" s="233">
        <f>IF(N295="zákl. přenesená",J295,0)</f>
        <v>0</v>
      </c>
      <c r="BH295" s="233">
        <f>IF(N295="sníž. přenesená",J295,0)</f>
        <v>0</v>
      </c>
      <c r="BI295" s="233">
        <f>IF(N295="nulová",J295,0)</f>
        <v>0</v>
      </c>
      <c r="BJ295" s="18" t="s">
        <v>81</v>
      </c>
      <c r="BK295" s="233">
        <f>ROUND(I295*H295,2)</f>
        <v>0</v>
      </c>
      <c r="BL295" s="18" t="s">
        <v>144</v>
      </c>
      <c r="BM295" s="232" t="s">
        <v>549</v>
      </c>
    </row>
    <row r="296" s="2" customFormat="1">
      <c r="A296" s="39"/>
      <c r="B296" s="40"/>
      <c r="C296" s="41"/>
      <c r="D296" s="234" t="s">
        <v>146</v>
      </c>
      <c r="E296" s="41"/>
      <c r="F296" s="235" t="s">
        <v>550</v>
      </c>
      <c r="G296" s="41"/>
      <c r="H296" s="41"/>
      <c r="I296" s="236"/>
      <c r="J296" s="41"/>
      <c r="K296" s="41"/>
      <c r="L296" s="45"/>
      <c r="M296" s="237"/>
      <c r="N296" s="238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146</v>
      </c>
      <c r="AU296" s="18" t="s">
        <v>84</v>
      </c>
    </row>
    <row r="297" s="2" customFormat="1" ht="24.15" customHeight="1">
      <c r="A297" s="39"/>
      <c r="B297" s="40"/>
      <c r="C297" s="221" t="s">
        <v>551</v>
      </c>
      <c r="D297" s="221" t="s">
        <v>139</v>
      </c>
      <c r="E297" s="222" t="s">
        <v>552</v>
      </c>
      <c r="F297" s="223" t="s">
        <v>553</v>
      </c>
      <c r="G297" s="224" t="s">
        <v>175</v>
      </c>
      <c r="H297" s="225">
        <v>30</v>
      </c>
      <c r="I297" s="226"/>
      <c r="J297" s="227">
        <f>ROUND(I297*H297,2)</f>
        <v>0</v>
      </c>
      <c r="K297" s="223" t="s">
        <v>143</v>
      </c>
      <c r="L297" s="45"/>
      <c r="M297" s="228" t="s">
        <v>1</v>
      </c>
      <c r="N297" s="229" t="s">
        <v>38</v>
      </c>
      <c r="O297" s="92"/>
      <c r="P297" s="230">
        <f>O297*H297</f>
        <v>0</v>
      </c>
      <c r="Q297" s="230">
        <v>0</v>
      </c>
      <c r="R297" s="230">
        <f>Q297*H297</f>
        <v>0</v>
      </c>
      <c r="S297" s="230">
        <v>0</v>
      </c>
      <c r="T297" s="231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2" t="s">
        <v>144</v>
      </c>
      <c r="AT297" s="232" t="s">
        <v>139</v>
      </c>
      <c r="AU297" s="232" t="s">
        <v>84</v>
      </c>
      <c r="AY297" s="18" t="s">
        <v>137</v>
      </c>
      <c r="BE297" s="233">
        <f>IF(N297="základní",J297,0)</f>
        <v>0</v>
      </c>
      <c r="BF297" s="233">
        <f>IF(N297="snížená",J297,0)</f>
        <v>0</v>
      </c>
      <c r="BG297" s="233">
        <f>IF(N297="zákl. přenesená",J297,0)</f>
        <v>0</v>
      </c>
      <c r="BH297" s="233">
        <f>IF(N297="sníž. přenesená",J297,0)</f>
        <v>0</v>
      </c>
      <c r="BI297" s="233">
        <f>IF(N297="nulová",J297,0)</f>
        <v>0</v>
      </c>
      <c r="BJ297" s="18" t="s">
        <v>81</v>
      </c>
      <c r="BK297" s="233">
        <f>ROUND(I297*H297,2)</f>
        <v>0</v>
      </c>
      <c r="BL297" s="18" t="s">
        <v>144</v>
      </c>
      <c r="BM297" s="232" t="s">
        <v>554</v>
      </c>
    </row>
    <row r="298" s="2" customFormat="1">
      <c r="A298" s="39"/>
      <c r="B298" s="40"/>
      <c r="C298" s="41"/>
      <c r="D298" s="234" t="s">
        <v>146</v>
      </c>
      <c r="E298" s="41"/>
      <c r="F298" s="235" t="s">
        <v>555</v>
      </c>
      <c r="G298" s="41"/>
      <c r="H298" s="41"/>
      <c r="I298" s="236"/>
      <c r="J298" s="41"/>
      <c r="K298" s="41"/>
      <c r="L298" s="45"/>
      <c r="M298" s="237"/>
      <c r="N298" s="238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146</v>
      </c>
      <c r="AU298" s="18" t="s">
        <v>84</v>
      </c>
    </row>
    <row r="299" s="12" customFormat="1" ht="22.8" customHeight="1">
      <c r="A299" s="12"/>
      <c r="B299" s="205"/>
      <c r="C299" s="206"/>
      <c r="D299" s="207" t="s">
        <v>72</v>
      </c>
      <c r="E299" s="219" t="s">
        <v>556</v>
      </c>
      <c r="F299" s="219" t="s">
        <v>557</v>
      </c>
      <c r="G299" s="206"/>
      <c r="H299" s="206"/>
      <c r="I299" s="209"/>
      <c r="J299" s="220">
        <f>BK299</f>
        <v>0</v>
      </c>
      <c r="K299" s="206"/>
      <c r="L299" s="211"/>
      <c r="M299" s="212"/>
      <c r="N299" s="213"/>
      <c r="O299" s="213"/>
      <c r="P299" s="214">
        <f>SUM(P300:P301)</f>
        <v>0</v>
      </c>
      <c r="Q299" s="213"/>
      <c r="R299" s="214">
        <f>SUM(R300:R301)</f>
        <v>0</v>
      </c>
      <c r="S299" s="213"/>
      <c r="T299" s="215">
        <f>SUM(T300:T301)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6" t="s">
        <v>81</v>
      </c>
      <c r="AT299" s="217" t="s">
        <v>72</v>
      </c>
      <c r="AU299" s="217" t="s">
        <v>81</v>
      </c>
      <c r="AY299" s="216" t="s">
        <v>137</v>
      </c>
      <c r="BK299" s="218">
        <f>SUM(BK300:BK301)</f>
        <v>0</v>
      </c>
    </row>
    <row r="300" s="2" customFormat="1" ht="33" customHeight="1">
      <c r="A300" s="39"/>
      <c r="B300" s="40"/>
      <c r="C300" s="221" t="s">
        <v>558</v>
      </c>
      <c r="D300" s="221" t="s">
        <v>139</v>
      </c>
      <c r="E300" s="222" t="s">
        <v>559</v>
      </c>
      <c r="F300" s="223" t="s">
        <v>560</v>
      </c>
      <c r="G300" s="224" t="s">
        <v>202</v>
      </c>
      <c r="H300" s="225">
        <v>3768.1880000000001</v>
      </c>
      <c r="I300" s="226"/>
      <c r="J300" s="227">
        <f>ROUND(I300*H300,2)</f>
        <v>0</v>
      </c>
      <c r="K300" s="223" t="s">
        <v>143</v>
      </c>
      <c r="L300" s="45"/>
      <c r="M300" s="228" t="s">
        <v>1</v>
      </c>
      <c r="N300" s="229" t="s">
        <v>38</v>
      </c>
      <c r="O300" s="92"/>
      <c r="P300" s="230">
        <f>O300*H300</f>
        <v>0</v>
      </c>
      <c r="Q300" s="230">
        <v>0</v>
      </c>
      <c r="R300" s="230">
        <f>Q300*H300</f>
        <v>0</v>
      </c>
      <c r="S300" s="230">
        <v>0</v>
      </c>
      <c r="T300" s="231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2" t="s">
        <v>144</v>
      </c>
      <c r="AT300" s="232" t="s">
        <v>139</v>
      </c>
      <c r="AU300" s="232" t="s">
        <v>84</v>
      </c>
      <c r="AY300" s="18" t="s">
        <v>137</v>
      </c>
      <c r="BE300" s="233">
        <f>IF(N300="základní",J300,0)</f>
        <v>0</v>
      </c>
      <c r="BF300" s="233">
        <f>IF(N300="snížená",J300,0)</f>
        <v>0</v>
      </c>
      <c r="BG300" s="233">
        <f>IF(N300="zákl. přenesená",J300,0)</f>
        <v>0</v>
      </c>
      <c r="BH300" s="233">
        <f>IF(N300="sníž. přenesená",J300,0)</f>
        <v>0</v>
      </c>
      <c r="BI300" s="233">
        <f>IF(N300="nulová",J300,0)</f>
        <v>0</v>
      </c>
      <c r="BJ300" s="18" t="s">
        <v>81</v>
      </c>
      <c r="BK300" s="233">
        <f>ROUND(I300*H300,2)</f>
        <v>0</v>
      </c>
      <c r="BL300" s="18" t="s">
        <v>144</v>
      </c>
      <c r="BM300" s="232" t="s">
        <v>561</v>
      </c>
    </row>
    <row r="301" s="2" customFormat="1">
      <c r="A301" s="39"/>
      <c r="B301" s="40"/>
      <c r="C301" s="41"/>
      <c r="D301" s="234" t="s">
        <v>146</v>
      </c>
      <c r="E301" s="41"/>
      <c r="F301" s="235" t="s">
        <v>562</v>
      </c>
      <c r="G301" s="41"/>
      <c r="H301" s="41"/>
      <c r="I301" s="236"/>
      <c r="J301" s="41"/>
      <c r="K301" s="41"/>
      <c r="L301" s="45"/>
      <c r="M301" s="237"/>
      <c r="N301" s="238"/>
      <c r="O301" s="92"/>
      <c r="P301" s="92"/>
      <c r="Q301" s="92"/>
      <c r="R301" s="92"/>
      <c r="S301" s="92"/>
      <c r="T301" s="93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146</v>
      </c>
      <c r="AU301" s="18" t="s">
        <v>84</v>
      </c>
    </row>
    <row r="302" s="12" customFormat="1" ht="25.92" customHeight="1">
      <c r="A302" s="12"/>
      <c r="B302" s="205"/>
      <c r="C302" s="206"/>
      <c r="D302" s="207" t="s">
        <v>72</v>
      </c>
      <c r="E302" s="208" t="s">
        <v>563</v>
      </c>
      <c r="F302" s="208" t="s">
        <v>564</v>
      </c>
      <c r="G302" s="206"/>
      <c r="H302" s="206"/>
      <c r="I302" s="209"/>
      <c r="J302" s="210">
        <f>BK302</f>
        <v>0</v>
      </c>
      <c r="K302" s="206"/>
      <c r="L302" s="211"/>
      <c r="M302" s="212"/>
      <c r="N302" s="213"/>
      <c r="O302" s="213"/>
      <c r="P302" s="214">
        <f>P303+P309</f>
        <v>0</v>
      </c>
      <c r="Q302" s="213"/>
      <c r="R302" s="214">
        <f>R303+R309</f>
        <v>0</v>
      </c>
      <c r="S302" s="213"/>
      <c r="T302" s="215">
        <f>T303+T309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16" t="s">
        <v>166</v>
      </c>
      <c r="AT302" s="217" t="s">
        <v>72</v>
      </c>
      <c r="AU302" s="217" t="s">
        <v>73</v>
      </c>
      <c r="AY302" s="216" t="s">
        <v>137</v>
      </c>
      <c r="BK302" s="218">
        <f>BK303+BK309</f>
        <v>0</v>
      </c>
    </row>
    <row r="303" s="12" customFormat="1" ht="22.8" customHeight="1">
      <c r="A303" s="12"/>
      <c r="B303" s="205"/>
      <c r="C303" s="206"/>
      <c r="D303" s="207" t="s">
        <v>72</v>
      </c>
      <c r="E303" s="219" t="s">
        <v>565</v>
      </c>
      <c r="F303" s="219" t="s">
        <v>566</v>
      </c>
      <c r="G303" s="206"/>
      <c r="H303" s="206"/>
      <c r="I303" s="209"/>
      <c r="J303" s="220">
        <f>BK303</f>
        <v>0</v>
      </c>
      <c r="K303" s="206"/>
      <c r="L303" s="211"/>
      <c r="M303" s="212"/>
      <c r="N303" s="213"/>
      <c r="O303" s="213"/>
      <c r="P303" s="214">
        <f>SUM(P304:P308)</f>
        <v>0</v>
      </c>
      <c r="Q303" s="213"/>
      <c r="R303" s="214">
        <f>SUM(R304:R308)</f>
        <v>0</v>
      </c>
      <c r="S303" s="213"/>
      <c r="T303" s="215">
        <f>SUM(T304:T308)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16" t="s">
        <v>166</v>
      </c>
      <c r="AT303" s="217" t="s">
        <v>72</v>
      </c>
      <c r="AU303" s="217" t="s">
        <v>81</v>
      </c>
      <c r="AY303" s="216" t="s">
        <v>137</v>
      </c>
      <c r="BK303" s="218">
        <f>SUM(BK304:BK308)</f>
        <v>0</v>
      </c>
    </row>
    <row r="304" s="2" customFormat="1" ht="16.5" customHeight="1">
      <c r="A304" s="39"/>
      <c r="B304" s="40"/>
      <c r="C304" s="221" t="s">
        <v>567</v>
      </c>
      <c r="D304" s="221" t="s">
        <v>139</v>
      </c>
      <c r="E304" s="222" t="s">
        <v>568</v>
      </c>
      <c r="F304" s="223" t="s">
        <v>569</v>
      </c>
      <c r="G304" s="224" t="s">
        <v>216</v>
      </c>
      <c r="H304" s="225">
        <v>1</v>
      </c>
      <c r="I304" s="226"/>
      <c r="J304" s="227">
        <f>ROUND(I304*H304,2)</f>
        <v>0</v>
      </c>
      <c r="K304" s="223" t="s">
        <v>143</v>
      </c>
      <c r="L304" s="45"/>
      <c r="M304" s="228" t="s">
        <v>1</v>
      </c>
      <c r="N304" s="229" t="s">
        <v>38</v>
      </c>
      <c r="O304" s="92"/>
      <c r="P304" s="230">
        <f>O304*H304</f>
        <v>0</v>
      </c>
      <c r="Q304" s="230">
        <v>0</v>
      </c>
      <c r="R304" s="230">
        <f>Q304*H304</f>
        <v>0</v>
      </c>
      <c r="S304" s="230">
        <v>0</v>
      </c>
      <c r="T304" s="231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2" t="s">
        <v>570</v>
      </c>
      <c r="AT304" s="232" t="s">
        <v>139</v>
      </c>
      <c r="AU304" s="232" t="s">
        <v>84</v>
      </c>
      <c r="AY304" s="18" t="s">
        <v>137</v>
      </c>
      <c r="BE304" s="233">
        <f>IF(N304="základní",J304,0)</f>
        <v>0</v>
      </c>
      <c r="BF304" s="233">
        <f>IF(N304="snížená",J304,0)</f>
        <v>0</v>
      </c>
      <c r="BG304" s="233">
        <f>IF(N304="zákl. přenesená",J304,0)</f>
        <v>0</v>
      </c>
      <c r="BH304" s="233">
        <f>IF(N304="sníž. přenesená",J304,0)</f>
        <v>0</v>
      </c>
      <c r="BI304" s="233">
        <f>IF(N304="nulová",J304,0)</f>
        <v>0</v>
      </c>
      <c r="BJ304" s="18" t="s">
        <v>81</v>
      </c>
      <c r="BK304" s="233">
        <f>ROUND(I304*H304,2)</f>
        <v>0</v>
      </c>
      <c r="BL304" s="18" t="s">
        <v>570</v>
      </c>
      <c r="BM304" s="232" t="s">
        <v>571</v>
      </c>
    </row>
    <row r="305" s="2" customFormat="1">
      <c r="A305" s="39"/>
      <c r="B305" s="40"/>
      <c r="C305" s="41"/>
      <c r="D305" s="234" t="s">
        <v>146</v>
      </c>
      <c r="E305" s="41"/>
      <c r="F305" s="235" t="s">
        <v>569</v>
      </c>
      <c r="G305" s="41"/>
      <c r="H305" s="41"/>
      <c r="I305" s="236"/>
      <c r="J305" s="41"/>
      <c r="K305" s="41"/>
      <c r="L305" s="45"/>
      <c r="M305" s="237"/>
      <c r="N305" s="238"/>
      <c r="O305" s="92"/>
      <c r="P305" s="92"/>
      <c r="Q305" s="92"/>
      <c r="R305" s="92"/>
      <c r="S305" s="92"/>
      <c r="T305" s="93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146</v>
      </c>
      <c r="AU305" s="18" t="s">
        <v>84</v>
      </c>
    </row>
    <row r="306" s="13" customFormat="1">
      <c r="A306" s="13"/>
      <c r="B306" s="239"/>
      <c r="C306" s="240"/>
      <c r="D306" s="234" t="s">
        <v>148</v>
      </c>
      <c r="E306" s="241" t="s">
        <v>1</v>
      </c>
      <c r="F306" s="242" t="s">
        <v>81</v>
      </c>
      <c r="G306" s="240"/>
      <c r="H306" s="243">
        <v>1</v>
      </c>
      <c r="I306" s="244"/>
      <c r="J306" s="240"/>
      <c r="K306" s="240"/>
      <c r="L306" s="245"/>
      <c r="M306" s="246"/>
      <c r="N306" s="247"/>
      <c r="O306" s="247"/>
      <c r="P306" s="247"/>
      <c r="Q306" s="247"/>
      <c r="R306" s="247"/>
      <c r="S306" s="247"/>
      <c r="T306" s="24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9" t="s">
        <v>148</v>
      </c>
      <c r="AU306" s="249" t="s">
        <v>84</v>
      </c>
      <c r="AV306" s="13" t="s">
        <v>84</v>
      </c>
      <c r="AW306" s="13" t="s">
        <v>30</v>
      </c>
      <c r="AX306" s="13" t="s">
        <v>81</v>
      </c>
      <c r="AY306" s="249" t="s">
        <v>137</v>
      </c>
    </row>
    <row r="307" s="14" customFormat="1">
      <c r="A307" s="14"/>
      <c r="B307" s="250"/>
      <c r="C307" s="251"/>
      <c r="D307" s="234" t="s">
        <v>148</v>
      </c>
      <c r="E307" s="252" t="s">
        <v>1</v>
      </c>
      <c r="F307" s="253" t="s">
        <v>572</v>
      </c>
      <c r="G307" s="251"/>
      <c r="H307" s="252" t="s">
        <v>1</v>
      </c>
      <c r="I307" s="254"/>
      <c r="J307" s="251"/>
      <c r="K307" s="251"/>
      <c r="L307" s="255"/>
      <c r="M307" s="256"/>
      <c r="N307" s="257"/>
      <c r="O307" s="257"/>
      <c r="P307" s="257"/>
      <c r="Q307" s="257"/>
      <c r="R307" s="257"/>
      <c r="S307" s="257"/>
      <c r="T307" s="258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9" t="s">
        <v>148</v>
      </c>
      <c r="AU307" s="259" t="s">
        <v>84</v>
      </c>
      <c r="AV307" s="14" t="s">
        <v>81</v>
      </c>
      <c r="AW307" s="14" t="s">
        <v>30</v>
      </c>
      <c r="AX307" s="14" t="s">
        <v>73</v>
      </c>
      <c r="AY307" s="259" t="s">
        <v>137</v>
      </c>
    </row>
    <row r="308" s="14" customFormat="1">
      <c r="A308" s="14"/>
      <c r="B308" s="250"/>
      <c r="C308" s="251"/>
      <c r="D308" s="234" t="s">
        <v>148</v>
      </c>
      <c r="E308" s="252" t="s">
        <v>1</v>
      </c>
      <c r="F308" s="253" t="s">
        <v>573</v>
      </c>
      <c r="G308" s="251"/>
      <c r="H308" s="252" t="s">
        <v>1</v>
      </c>
      <c r="I308" s="254"/>
      <c r="J308" s="251"/>
      <c r="K308" s="251"/>
      <c r="L308" s="255"/>
      <c r="M308" s="256"/>
      <c r="N308" s="257"/>
      <c r="O308" s="257"/>
      <c r="P308" s="257"/>
      <c r="Q308" s="257"/>
      <c r="R308" s="257"/>
      <c r="S308" s="257"/>
      <c r="T308" s="258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9" t="s">
        <v>148</v>
      </c>
      <c r="AU308" s="259" t="s">
        <v>84</v>
      </c>
      <c r="AV308" s="14" t="s">
        <v>81</v>
      </c>
      <c r="AW308" s="14" t="s">
        <v>30</v>
      </c>
      <c r="AX308" s="14" t="s">
        <v>73</v>
      </c>
      <c r="AY308" s="259" t="s">
        <v>137</v>
      </c>
    </row>
    <row r="309" s="12" customFormat="1" ht="22.8" customHeight="1">
      <c r="A309" s="12"/>
      <c r="B309" s="205"/>
      <c r="C309" s="206"/>
      <c r="D309" s="207" t="s">
        <v>72</v>
      </c>
      <c r="E309" s="219" t="s">
        <v>574</v>
      </c>
      <c r="F309" s="219" t="s">
        <v>575</v>
      </c>
      <c r="G309" s="206"/>
      <c r="H309" s="206"/>
      <c r="I309" s="209"/>
      <c r="J309" s="220">
        <f>BK309</f>
        <v>0</v>
      </c>
      <c r="K309" s="206"/>
      <c r="L309" s="211"/>
      <c r="M309" s="212"/>
      <c r="N309" s="213"/>
      <c r="O309" s="213"/>
      <c r="P309" s="214">
        <f>SUM(P310:P321)</f>
        <v>0</v>
      </c>
      <c r="Q309" s="213"/>
      <c r="R309" s="214">
        <f>SUM(R310:R321)</f>
        <v>0</v>
      </c>
      <c r="S309" s="213"/>
      <c r="T309" s="215">
        <f>SUM(T310:T321)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6" t="s">
        <v>166</v>
      </c>
      <c r="AT309" s="217" t="s">
        <v>72</v>
      </c>
      <c r="AU309" s="217" t="s">
        <v>81</v>
      </c>
      <c r="AY309" s="216" t="s">
        <v>137</v>
      </c>
      <c r="BK309" s="218">
        <f>SUM(BK310:BK321)</f>
        <v>0</v>
      </c>
    </row>
    <row r="310" s="2" customFormat="1" ht="16.5" customHeight="1">
      <c r="A310" s="39"/>
      <c r="B310" s="40"/>
      <c r="C310" s="221" t="s">
        <v>576</v>
      </c>
      <c r="D310" s="221" t="s">
        <v>139</v>
      </c>
      <c r="E310" s="222" t="s">
        <v>577</v>
      </c>
      <c r="F310" s="223" t="s">
        <v>578</v>
      </c>
      <c r="G310" s="224" t="s">
        <v>216</v>
      </c>
      <c r="H310" s="225">
        <v>1</v>
      </c>
      <c r="I310" s="226"/>
      <c r="J310" s="227">
        <f>ROUND(I310*H310,2)</f>
        <v>0</v>
      </c>
      <c r="K310" s="223" t="s">
        <v>143</v>
      </c>
      <c r="L310" s="45"/>
      <c r="M310" s="228" t="s">
        <v>1</v>
      </c>
      <c r="N310" s="229" t="s">
        <v>38</v>
      </c>
      <c r="O310" s="92"/>
      <c r="P310" s="230">
        <f>O310*H310</f>
        <v>0</v>
      </c>
      <c r="Q310" s="230">
        <v>0</v>
      </c>
      <c r="R310" s="230">
        <f>Q310*H310</f>
        <v>0</v>
      </c>
      <c r="S310" s="230">
        <v>0</v>
      </c>
      <c r="T310" s="231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2" t="s">
        <v>570</v>
      </c>
      <c r="AT310" s="232" t="s">
        <v>139</v>
      </c>
      <c r="AU310" s="232" t="s">
        <v>84</v>
      </c>
      <c r="AY310" s="18" t="s">
        <v>137</v>
      </c>
      <c r="BE310" s="233">
        <f>IF(N310="základní",J310,0)</f>
        <v>0</v>
      </c>
      <c r="BF310" s="233">
        <f>IF(N310="snížená",J310,0)</f>
        <v>0</v>
      </c>
      <c r="BG310" s="233">
        <f>IF(N310="zákl. přenesená",J310,0)</f>
        <v>0</v>
      </c>
      <c r="BH310" s="233">
        <f>IF(N310="sníž. přenesená",J310,0)</f>
        <v>0</v>
      </c>
      <c r="BI310" s="233">
        <f>IF(N310="nulová",J310,0)</f>
        <v>0</v>
      </c>
      <c r="BJ310" s="18" t="s">
        <v>81</v>
      </c>
      <c r="BK310" s="233">
        <f>ROUND(I310*H310,2)</f>
        <v>0</v>
      </c>
      <c r="BL310" s="18" t="s">
        <v>570</v>
      </c>
      <c r="BM310" s="232" t="s">
        <v>579</v>
      </c>
    </row>
    <row r="311" s="2" customFormat="1">
      <c r="A311" s="39"/>
      <c r="B311" s="40"/>
      <c r="C311" s="41"/>
      <c r="D311" s="234" t="s">
        <v>146</v>
      </c>
      <c r="E311" s="41"/>
      <c r="F311" s="235" t="s">
        <v>578</v>
      </c>
      <c r="G311" s="41"/>
      <c r="H311" s="41"/>
      <c r="I311" s="236"/>
      <c r="J311" s="41"/>
      <c r="K311" s="41"/>
      <c r="L311" s="45"/>
      <c r="M311" s="237"/>
      <c r="N311" s="238"/>
      <c r="O311" s="92"/>
      <c r="P311" s="92"/>
      <c r="Q311" s="92"/>
      <c r="R311" s="92"/>
      <c r="S311" s="92"/>
      <c r="T311" s="93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146</v>
      </c>
      <c r="AU311" s="18" t="s">
        <v>84</v>
      </c>
    </row>
    <row r="312" s="2" customFormat="1">
      <c r="A312" s="39"/>
      <c r="B312" s="40"/>
      <c r="C312" s="41"/>
      <c r="D312" s="234" t="s">
        <v>580</v>
      </c>
      <c r="E312" s="41"/>
      <c r="F312" s="274" t="s">
        <v>581</v>
      </c>
      <c r="G312" s="41"/>
      <c r="H312" s="41"/>
      <c r="I312" s="236"/>
      <c r="J312" s="41"/>
      <c r="K312" s="41"/>
      <c r="L312" s="45"/>
      <c r="M312" s="237"/>
      <c r="N312" s="238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580</v>
      </c>
      <c r="AU312" s="18" t="s">
        <v>84</v>
      </c>
    </row>
    <row r="313" s="13" customFormat="1">
      <c r="A313" s="13"/>
      <c r="B313" s="239"/>
      <c r="C313" s="240"/>
      <c r="D313" s="234" t="s">
        <v>148</v>
      </c>
      <c r="E313" s="241" t="s">
        <v>1</v>
      </c>
      <c r="F313" s="242" t="s">
        <v>81</v>
      </c>
      <c r="G313" s="240"/>
      <c r="H313" s="243">
        <v>1</v>
      </c>
      <c r="I313" s="244"/>
      <c r="J313" s="240"/>
      <c r="K313" s="240"/>
      <c r="L313" s="245"/>
      <c r="M313" s="246"/>
      <c r="N313" s="247"/>
      <c r="O313" s="247"/>
      <c r="P313" s="247"/>
      <c r="Q313" s="247"/>
      <c r="R313" s="247"/>
      <c r="S313" s="247"/>
      <c r="T313" s="24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9" t="s">
        <v>148</v>
      </c>
      <c r="AU313" s="249" t="s">
        <v>84</v>
      </c>
      <c r="AV313" s="13" t="s">
        <v>84</v>
      </c>
      <c r="AW313" s="13" t="s">
        <v>30</v>
      </c>
      <c r="AX313" s="13" t="s">
        <v>81</v>
      </c>
      <c r="AY313" s="249" t="s">
        <v>137</v>
      </c>
    </row>
    <row r="314" s="2" customFormat="1" ht="16.5" customHeight="1">
      <c r="A314" s="39"/>
      <c r="B314" s="40"/>
      <c r="C314" s="221" t="s">
        <v>582</v>
      </c>
      <c r="D314" s="221" t="s">
        <v>139</v>
      </c>
      <c r="E314" s="222" t="s">
        <v>583</v>
      </c>
      <c r="F314" s="223" t="s">
        <v>584</v>
      </c>
      <c r="G314" s="224" t="s">
        <v>216</v>
      </c>
      <c r="H314" s="225">
        <v>1</v>
      </c>
      <c r="I314" s="226"/>
      <c r="J314" s="227">
        <f>ROUND(I314*H314,2)</f>
        <v>0</v>
      </c>
      <c r="K314" s="223" t="s">
        <v>143</v>
      </c>
      <c r="L314" s="45"/>
      <c r="M314" s="228" t="s">
        <v>1</v>
      </c>
      <c r="N314" s="229" t="s">
        <v>38</v>
      </c>
      <c r="O314" s="92"/>
      <c r="P314" s="230">
        <f>O314*H314</f>
        <v>0</v>
      </c>
      <c r="Q314" s="230">
        <v>0</v>
      </c>
      <c r="R314" s="230">
        <f>Q314*H314</f>
        <v>0</v>
      </c>
      <c r="S314" s="230">
        <v>0</v>
      </c>
      <c r="T314" s="231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2" t="s">
        <v>570</v>
      </c>
      <c r="AT314" s="232" t="s">
        <v>139</v>
      </c>
      <c r="AU314" s="232" t="s">
        <v>84</v>
      </c>
      <c r="AY314" s="18" t="s">
        <v>137</v>
      </c>
      <c r="BE314" s="233">
        <f>IF(N314="základní",J314,0)</f>
        <v>0</v>
      </c>
      <c r="BF314" s="233">
        <f>IF(N314="snížená",J314,0)</f>
        <v>0</v>
      </c>
      <c r="BG314" s="233">
        <f>IF(N314="zákl. přenesená",J314,0)</f>
        <v>0</v>
      </c>
      <c r="BH314" s="233">
        <f>IF(N314="sníž. přenesená",J314,0)</f>
        <v>0</v>
      </c>
      <c r="BI314" s="233">
        <f>IF(N314="nulová",J314,0)</f>
        <v>0</v>
      </c>
      <c r="BJ314" s="18" t="s">
        <v>81</v>
      </c>
      <c r="BK314" s="233">
        <f>ROUND(I314*H314,2)</f>
        <v>0</v>
      </c>
      <c r="BL314" s="18" t="s">
        <v>570</v>
      </c>
      <c r="BM314" s="232" t="s">
        <v>585</v>
      </c>
    </row>
    <row r="315" s="2" customFormat="1">
      <c r="A315" s="39"/>
      <c r="B315" s="40"/>
      <c r="C315" s="41"/>
      <c r="D315" s="234" t="s">
        <v>146</v>
      </c>
      <c r="E315" s="41"/>
      <c r="F315" s="235" t="s">
        <v>584</v>
      </c>
      <c r="G315" s="41"/>
      <c r="H315" s="41"/>
      <c r="I315" s="236"/>
      <c r="J315" s="41"/>
      <c r="K315" s="41"/>
      <c r="L315" s="45"/>
      <c r="M315" s="237"/>
      <c r="N315" s="238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146</v>
      </c>
      <c r="AU315" s="18" t="s">
        <v>84</v>
      </c>
    </row>
    <row r="316" s="2" customFormat="1">
      <c r="A316" s="39"/>
      <c r="B316" s="40"/>
      <c r="C316" s="41"/>
      <c r="D316" s="234" t="s">
        <v>580</v>
      </c>
      <c r="E316" s="41"/>
      <c r="F316" s="274" t="s">
        <v>586</v>
      </c>
      <c r="G316" s="41"/>
      <c r="H316" s="41"/>
      <c r="I316" s="236"/>
      <c r="J316" s="41"/>
      <c r="K316" s="41"/>
      <c r="L316" s="45"/>
      <c r="M316" s="237"/>
      <c r="N316" s="238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580</v>
      </c>
      <c r="AU316" s="18" t="s">
        <v>84</v>
      </c>
    </row>
    <row r="317" s="13" customFormat="1">
      <c r="A317" s="13"/>
      <c r="B317" s="239"/>
      <c r="C317" s="240"/>
      <c r="D317" s="234" t="s">
        <v>148</v>
      </c>
      <c r="E317" s="241" t="s">
        <v>1</v>
      </c>
      <c r="F317" s="242" t="s">
        <v>81</v>
      </c>
      <c r="G317" s="240"/>
      <c r="H317" s="243">
        <v>1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9" t="s">
        <v>148</v>
      </c>
      <c r="AU317" s="249" t="s">
        <v>84</v>
      </c>
      <c r="AV317" s="13" t="s">
        <v>84</v>
      </c>
      <c r="AW317" s="13" t="s">
        <v>30</v>
      </c>
      <c r="AX317" s="13" t="s">
        <v>81</v>
      </c>
      <c r="AY317" s="249" t="s">
        <v>137</v>
      </c>
    </row>
    <row r="318" s="2" customFormat="1" ht="16.5" customHeight="1">
      <c r="A318" s="39"/>
      <c r="B318" s="40"/>
      <c r="C318" s="221" t="s">
        <v>587</v>
      </c>
      <c r="D318" s="221" t="s">
        <v>139</v>
      </c>
      <c r="E318" s="222" t="s">
        <v>588</v>
      </c>
      <c r="F318" s="223" t="s">
        <v>589</v>
      </c>
      <c r="G318" s="224" t="s">
        <v>216</v>
      </c>
      <c r="H318" s="225">
        <v>1</v>
      </c>
      <c r="I318" s="226"/>
      <c r="J318" s="227">
        <f>ROUND(I318*H318,2)</f>
        <v>0</v>
      </c>
      <c r="K318" s="223" t="s">
        <v>143</v>
      </c>
      <c r="L318" s="45"/>
      <c r="M318" s="228" t="s">
        <v>1</v>
      </c>
      <c r="N318" s="229" t="s">
        <v>38</v>
      </c>
      <c r="O318" s="92"/>
      <c r="P318" s="230">
        <f>O318*H318</f>
        <v>0</v>
      </c>
      <c r="Q318" s="230">
        <v>0</v>
      </c>
      <c r="R318" s="230">
        <f>Q318*H318</f>
        <v>0</v>
      </c>
      <c r="S318" s="230">
        <v>0</v>
      </c>
      <c r="T318" s="231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2" t="s">
        <v>570</v>
      </c>
      <c r="AT318" s="232" t="s">
        <v>139</v>
      </c>
      <c r="AU318" s="232" t="s">
        <v>84</v>
      </c>
      <c r="AY318" s="18" t="s">
        <v>137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18" t="s">
        <v>81</v>
      </c>
      <c r="BK318" s="233">
        <f>ROUND(I318*H318,2)</f>
        <v>0</v>
      </c>
      <c r="BL318" s="18" t="s">
        <v>570</v>
      </c>
      <c r="BM318" s="232" t="s">
        <v>590</v>
      </c>
    </row>
    <row r="319" s="2" customFormat="1">
      <c r="A319" s="39"/>
      <c r="B319" s="40"/>
      <c r="C319" s="41"/>
      <c r="D319" s="234" t="s">
        <v>146</v>
      </c>
      <c r="E319" s="41"/>
      <c r="F319" s="235" t="s">
        <v>589</v>
      </c>
      <c r="G319" s="41"/>
      <c r="H319" s="41"/>
      <c r="I319" s="236"/>
      <c r="J319" s="41"/>
      <c r="K319" s="41"/>
      <c r="L319" s="45"/>
      <c r="M319" s="237"/>
      <c r="N319" s="238"/>
      <c r="O319" s="92"/>
      <c r="P319" s="92"/>
      <c r="Q319" s="92"/>
      <c r="R319" s="92"/>
      <c r="S319" s="92"/>
      <c r="T319" s="93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146</v>
      </c>
      <c r="AU319" s="18" t="s">
        <v>84</v>
      </c>
    </row>
    <row r="320" s="2" customFormat="1">
      <c r="A320" s="39"/>
      <c r="B320" s="40"/>
      <c r="C320" s="41"/>
      <c r="D320" s="234" t="s">
        <v>580</v>
      </c>
      <c r="E320" s="41"/>
      <c r="F320" s="274" t="s">
        <v>591</v>
      </c>
      <c r="G320" s="41"/>
      <c r="H320" s="41"/>
      <c r="I320" s="236"/>
      <c r="J320" s="41"/>
      <c r="K320" s="41"/>
      <c r="L320" s="45"/>
      <c r="M320" s="237"/>
      <c r="N320" s="238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580</v>
      </c>
      <c r="AU320" s="18" t="s">
        <v>84</v>
      </c>
    </row>
    <row r="321" s="13" customFormat="1">
      <c r="A321" s="13"/>
      <c r="B321" s="239"/>
      <c r="C321" s="240"/>
      <c r="D321" s="234" t="s">
        <v>148</v>
      </c>
      <c r="E321" s="241" t="s">
        <v>1</v>
      </c>
      <c r="F321" s="242" t="s">
        <v>81</v>
      </c>
      <c r="G321" s="240"/>
      <c r="H321" s="243">
        <v>1</v>
      </c>
      <c r="I321" s="244"/>
      <c r="J321" s="240"/>
      <c r="K321" s="240"/>
      <c r="L321" s="245"/>
      <c r="M321" s="275"/>
      <c r="N321" s="276"/>
      <c r="O321" s="276"/>
      <c r="P321" s="276"/>
      <c r="Q321" s="276"/>
      <c r="R321" s="276"/>
      <c r="S321" s="276"/>
      <c r="T321" s="277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9" t="s">
        <v>148</v>
      </c>
      <c r="AU321" s="249" t="s">
        <v>84</v>
      </c>
      <c r="AV321" s="13" t="s">
        <v>84</v>
      </c>
      <c r="AW321" s="13" t="s">
        <v>30</v>
      </c>
      <c r="AX321" s="13" t="s">
        <v>81</v>
      </c>
      <c r="AY321" s="249" t="s">
        <v>137</v>
      </c>
    </row>
    <row r="322" s="2" customFormat="1" ht="6.96" customHeight="1">
      <c r="A322" s="39"/>
      <c r="B322" s="67"/>
      <c r="C322" s="68"/>
      <c r="D322" s="68"/>
      <c r="E322" s="68"/>
      <c r="F322" s="68"/>
      <c r="G322" s="68"/>
      <c r="H322" s="68"/>
      <c r="I322" s="68"/>
      <c r="J322" s="68"/>
      <c r="K322" s="68"/>
      <c r="L322" s="45"/>
      <c r="M322" s="39"/>
      <c r="O322" s="39"/>
      <c r="P322" s="39"/>
      <c r="Q322" s="39"/>
      <c r="R322" s="39"/>
      <c r="S322" s="39"/>
      <c r="T322" s="39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</row>
  </sheetData>
  <sheetProtection sheet="1" autoFilter="0" formatColumns="0" formatRows="0" objects="1" scenarios="1" spinCount="100000" saltValue="qaDUJR4RnsS68QcVv/1NNeSX40IUP3fdeOrWbnNQEsc5/o1UpH+VZ1AF802cuxVavMIDw5OMwnkgo5tKEodkbg==" hashValue="LjUuVbVuaOApIsY226K4D2IueSmiyWfcjvN0jkgxoPy4yjKIDcTbCxdpNPWMMDXEqJWoLwJi7wM7z3QA1MI9bA==" algorithmName="SHA-512" password="CC35"/>
  <autoFilter ref="C125:K321"/>
  <mergeCells count="9">
    <mergeCell ref="E7:H7"/>
    <mergeCell ref="E9:H9"/>
    <mergeCell ref="E18:H18"/>
    <mergeCell ref="E27:H27"/>
    <mergeCell ref="E84:H84"/>
    <mergeCell ref="E86:H86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102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Kaznějov komunikace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592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24. 11. 2023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33</v>
      </c>
      <c r="E30" s="39"/>
      <c r="F30" s="39"/>
      <c r="G30" s="39"/>
      <c r="H30" s="39"/>
      <c r="I30" s="39"/>
      <c r="J30" s="154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35</v>
      </c>
      <c r="G32" s="39"/>
      <c r="H32" s="39"/>
      <c r="I32" s="155" t="s">
        <v>34</v>
      </c>
      <c r="J32" s="155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37</v>
      </c>
      <c r="E33" s="141" t="s">
        <v>38</v>
      </c>
      <c r="F33" s="157">
        <f>ROUND((SUM(BE125:BE348)),  2)</f>
        <v>0</v>
      </c>
      <c r="G33" s="39"/>
      <c r="H33" s="39"/>
      <c r="I33" s="158">
        <v>0.20999999999999999</v>
      </c>
      <c r="J33" s="157">
        <f>ROUND(((SUM(BE125:BE348))*I33),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7">
        <f>ROUND((SUM(BF125:BF348)),  2)</f>
        <v>0</v>
      </c>
      <c r="G34" s="39"/>
      <c r="H34" s="39"/>
      <c r="I34" s="158">
        <v>0.14999999999999999</v>
      </c>
      <c r="J34" s="157">
        <f>ROUND(((SUM(BF125:BF348))*I34),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7">
        <f>ROUND((SUM(BG125:BG348)),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7">
        <f>ROUND((SUM(BH125:BH348)),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7">
        <f>ROUND((SUM(BI125:BI348)),  2)</f>
        <v>0</v>
      </c>
      <c r="G37" s="39"/>
      <c r="H37" s="39"/>
      <c r="I37" s="158">
        <v>0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43</v>
      </c>
      <c r="E39" s="161"/>
      <c r="F39" s="161"/>
      <c r="G39" s="162" t="s">
        <v>44</v>
      </c>
      <c r="H39" s="163" t="s">
        <v>45</v>
      </c>
      <c r="I39" s="161"/>
      <c r="J39" s="164">
        <f>SUM(J30:J37)</f>
        <v>0</v>
      </c>
      <c r="K39" s="165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46</v>
      </c>
      <c r="E50" s="167"/>
      <c r="F50" s="167"/>
      <c r="G50" s="166" t="s">
        <v>47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48</v>
      </c>
      <c r="E61" s="169"/>
      <c r="F61" s="170" t="s">
        <v>49</v>
      </c>
      <c r="G61" s="168" t="s">
        <v>48</v>
      </c>
      <c r="H61" s="169"/>
      <c r="I61" s="169"/>
      <c r="J61" s="171" t="s">
        <v>49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50</v>
      </c>
      <c r="E65" s="172"/>
      <c r="F65" s="172"/>
      <c r="G65" s="166" t="s">
        <v>51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48</v>
      </c>
      <c r="E76" s="169"/>
      <c r="F76" s="170" t="s">
        <v>49</v>
      </c>
      <c r="G76" s="168" t="s">
        <v>48</v>
      </c>
      <c r="H76" s="169"/>
      <c r="I76" s="169"/>
      <c r="J76" s="171" t="s">
        <v>49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Kaznějov komunikace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201 - SO 201 Opěrná zeď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24. 11. 2023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114</v>
      </c>
      <c r="D94" s="179"/>
      <c r="E94" s="179"/>
      <c r="F94" s="179"/>
      <c r="G94" s="179"/>
      <c r="H94" s="179"/>
      <c r="I94" s="179"/>
      <c r="J94" s="180" t="s">
        <v>115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116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117</v>
      </c>
    </row>
    <row r="97" s="9" customFormat="1" ht="24.96" customHeight="1">
      <c r="A97" s="9"/>
      <c r="B97" s="182"/>
      <c r="C97" s="183"/>
      <c r="D97" s="184" t="s">
        <v>118</v>
      </c>
      <c r="E97" s="185"/>
      <c r="F97" s="185"/>
      <c r="G97" s="185"/>
      <c r="H97" s="185"/>
      <c r="I97" s="185"/>
      <c r="J97" s="186">
        <f>J126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119</v>
      </c>
      <c r="E98" s="191"/>
      <c r="F98" s="191"/>
      <c r="G98" s="191"/>
      <c r="H98" s="191"/>
      <c r="I98" s="191"/>
      <c r="J98" s="192">
        <f>J127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267</v>
      </c>
      <c r="E99" s="191"/>
      <c r="F99" s="191"/>
      <c r="G99" s="191"/>
      <c r="H99" s="191"/>
      <c r="I99" s="191"/>
      <c r="J99" s="192">
        <f>J168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268</v>
      </c>
      <c r="E100" s="191"/>
      <c r="F100" s="191"/>
      <c r="G100" s="191"/>
      <c r="H100" s="191"/>
      <c r="I100" s="191"/>
      <c r="J100" s="192">
        <f>J206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120</v>
      </c>
      <c r="E101" s="191"/>
      <c r="F101" s="191"/>
      <c r="G101" s="191"/>
      <c r="H101" s="191"/>
      <c r="I101" s="191"/>
      <c r="J101" s="192">
        <f>J266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89"/>
      <c r="D102" s="190" t="s">
        <v>271</v>
      </c>
      <c r="E102" s="191"/>
      <c r="F102" s="191"/>
      <c r="G102" s="191"/>
      <c r="H102" s="191"/>
      <c r="I102" s="191"/>
      <c r="J102" s="192">
        <f>J272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2"/>
      <c r="C103" s="183"/>
      <c r="D103" s="184" t="s">
        <v>593</v>
      </c>
      <c r="E103" s="185"/>
      <c r="F103" s="185"/>
      <c r="G103" s="185"/>
      <c r="H103" s="185"/>
      <c r="I103" s="185"/>
      <c r="J103" s="186">
        <f>J275</f>
        <v>0</v>
      </c>
      <c r="K103" s="183"/>
      <c r="L103" s="18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8"/>
      <c r="C104" s="189"/>
      <c r="D104" s="190" t="s">
        <v>594</v>
      </c>
      <c r="E104" s="191"/>
      <c r="F104" s="191"/>
      <c r="G104" s="191"/>
      <c r="H104" s="191"/>
      <c r="I104" s="191"/>
      <c r="J104" s="192">
        <f>J276</f>
        <v>0</v>
      </c>
      <c r="K104" s="189"/>
      <c r="L104" s="19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8"/>
      <c r="C105" s="189"/>
      <c r="D105" s="190" t="s">
        <v>595</v>
      </c>
      <c r="E105" s="191"/>
      <c r="F105" s="191"/>
      <c r="G105" s="191"/>
      <c r="H105" s="191"/>
      <c r="I105" s="191"/>
      <c r="J105" s="192">
        <f>J341</f>
        <v>0</v>
      </c>
      <c r="K105" s="189"/>
      <c r="L105" s="19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122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7" t="str">
        <f>E7</f>
        <v>Kaznějov komunikace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103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201 - SO 201 Opěrná zeď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 xml:space="preserve"> </v>
      </c>
      <c r="G119" s="41"/>
      <c r="H119" s="41"/>
      <c r="I119" s="33" t="s">
        <v>22</v>
      </c>
      <c r="J119" s="80" t="str">
        <f>IF(J12="","",J12)</f>
        <v>24. 11. 2023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 xml:space="preserve"> </v>
      </c>
      <c r="G121" s="41"/>
      <c r="H121" s="41"/>
      <c r="I121" s="33" t="s">
        <v>29</v>
      </c>
      <c r="J121" s="37" t="str">
        <f>E21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27</v>
      </c>
      <c r="D122" s="41"/>
      <c r="E122" s="41"/>
      <c r="F122" s="28" t="str">
        <f>IF(E18="","",E18)</f>
        <v>Vyplň údaj</v>
      </c>
      <c r="G122" s="41"/>
      <c r="H122" s="41"/>
      <c r="I122" s="33" t="s">
        <v>31</v>
      </c>
      <c r="J122" s="37" t="str">
        <f>E24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4"/>
      <c r="B124" s="195"/>
      <c r="C124" s="196" t="s">
        <v>123</v>
      </c>
      <c r="D124" s="197" t="s">
        <v>58</v>
      </c>
      <c r="E124" s="197" t="s">
        <v>54</v>
      </c>
      <c r="F124" s="197" t="s">
        <v>55</v>
      </c>
      <c r="G124" s="197" t="s">
        <v>124</v>
      </c>
      <c r="H124" s="197" t="s">
        <v>125</v>
      </c>
      <c r="I124" s="197" t="s">
        <v>126</v>
      </c>
      <c r="J124" s="197" t="s">
        <v>115</v>
      </c>
      <c r="K124" s="198" t="s">
        <v>127</v>
      </c>
      <c r="L124" s="199"/>
      <c r="M124" s="101" t="s">
        <v>1</v>
      </c>
      <c r="N124" s="102" t="s">
        <v>37</v>
      </c>
      <c r="O124" s="102" t="s">
        <v>128</v>
      </c>
      <c r="P124" s="102" t="s">
        <v>129</v>
      </c>
      <c r="Q124" s="102" t="s">
        <v>130</v>
      </c>
      <c r="R124" s="102" t="s">
        <v>131</v>
      </c>
      <c r="S124" s="102" t="s">
        <v>132</v>
      </c>
      <c r="T124" s="103" t="s">
        <v>133</v>
      </c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/>
      <c r="AE124" s="194"/>
    </row>
    <row r="125" s="2" customFormat="1" ht="22.8" customHeight="1">
      <c r="A125" s="39"/>
      <c r="B125" s="40"/>
      <c r="C125" s="108" t="s">
        <v>134</v>
      </c>
      <c r="D125" s="41"/>
      <c r="E125" s="41"/>
      <c r="F125" s="41"/>
      <c r="G125" s="41"/>
      <c r="H125" s="41"/>
      <c r="I125" s="41"/>
      <c r="J125" s="200">
        <f>BK125</f>
        <v>0</v>
      </c>
      <c r="K125" s="41"/>
      <c r="L125" s="45"/>
      <c r="M125" s="104"/>
      <c r="N125" s="201"/>
      <c r="O125" s="105"/>
      <c r="P125" s="202">
        <f>P126+P275</f>
        <v>0</v>
      </c>
      <c r="Q125" s="105"/>
      <c r="R125" s="202">
        <f>R126+R275</f>
        <v>126.55950099</v>
      </c>
      <c r="S125" s="105"/>
      <c r="T125" s="203">
        <f>T126+T275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72</v>
      </c>
      <c r="AU125" s="18" t="s">
        <v>117</v>
      </c>
      <c r="BK125" s="204">
        <f>BK126+BK275</f>
        <v>0</v>
      </c>
    </row>
    <row r="126" s="12" customFormat="1" ht="25.92" customHeight="1">
      <c r="A126" s="12"/>
      <c r="B126" s="205"/>
      <c r="C126" s="206"/>
      <c r="D126" s="207" t="s">
        <v>72</v>
      </c>
      <c r="E126" s="208" t="s">
        <v>135</v>
      </c>
      <c r="F126" s="208" t="s">
        <v>136</v>
      </c>
      <c r="G126" s="206"/>
      <c r="H126" s="206"/>
      <c r="I126" s="209"/>
      <c r="J126" s="210">
        <f>BK126</f>
        <v>0</v>
      </c>
      <c r="K126" s="206"/>
      <c r="L126" s="211"/>
      <c r="M126" s="212"/>
      <c r="N126" s="213"/>
      <c r="O126" s="213"/>
      <c r="P126" s="214">
        <f>P127+P168+P206+P266+P272</f>
        <v>0</v>
      </c>
      <c r="Q126" s="213"/>
      <c r="R126" s="214">
        <f>R127+R168+R206+R266+R272</f>
        <v>120.67333995</v>
      </c>
      <c r="S126" s="213"/>
      <c r="T126" s="215">
        <f>T127+T168+T206+T266+T272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6" t="s">
        <v>81</v>
      </c>
      <c r="AT126" s="217" t="s">
        <v>72</v>
      </c>
      <c r="AU126" s="217" t="s">
        <v>73</v>
      </c>
      <c r="AY126" s="216" t="s">
        <v>137</v>
      </c>
      <c r="BK126" s="218">
        <f>BK127+BK168+BK206+BK266+BK272</f>
        <v>0</v>
      </c>
    </row>
    <row r="127" s="12" customFormat="1" ht="22.8" customHeight="1">
      <c r="A127" s="12"/>
      <c r="B127" s="205"/>
      <c r="C127" s="206"/>
      <c r="D127" s="207" t="s">
        <v>72</v>
      </c>
      <c r="E127" s="219" t="s">
        <v>81</v>
      </c>
      <c r="F127" s="219" t="s">
        <v>138</v>
      </c>
      <c r="G127" s="206"/>
      <c r="H127" s="206"/>
      <c r="I127" s="209"/>
      <c r="J127" s="220">
        <f>BK127</f>
        <v>0</v>
      </c>
      <c r="K127" s="206"/>
      <c r="L127" s="211"/>
      <c r="M127" s="212"/>
      <c r="N127" s="213"/>
      <c r="O127" s="213"/>
      <c r="P127" s="214">
        <f>SUM(P128:P167)</f>
        <v>0</v>
      </c>
      <c r="Q127" s="213"/>
      <c r="R127" s="214">
        <f>SUM(R128:R167)</f>
        <v>50.042000000000002</v>
      </c>
      <c r="S127" s="213"/>
      <c r="T127" s="215">
        <f>SUM(T128:T167)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6" t="s">
        <v>81</v>
      </c>
      <c r="AT127" s="217" t="s">
        <v>72</v>
      </c>
      <c r="AU127" s="217" t="s">
        <v>81</v>
      </c>
      <c r="AY127" s="216" t="s">
        <v>137</v>
      </c>
      <c r="BK127" s="218">
        <f>SUM(BK128:BK167)</f>
        <v>0</v>
      </c>
    </row>
    <row r="128" s="2" customFormat="1" ht="33" customHeight="1">
      <c r="A128" s="39"/>
      <c r="B128" s="40"/>
      <c r="C128" s="221" t="s">
        <v>81</v>
      </c>
      <c r="D128" s="221" t="s">
        <v>139</v>
      </c>
      <c r="E128" s="222" t="s">
        <v>596</v>
      </c>
      <c r="F128" s="223" t="s">
        <v>597</v>
      </c>
      <c r="G128" s="224" t="s">
        <v>189</v>
      </c>
      <c r="H128" s="225">
        <v>577.404</v>
      </c>
      <c r="I128" s="226"/>
      <c r="J128" s="227">
        <f>ROUND(I128*H128,2)</f>
        <v>0</v>
      </c>
      <c r="K128" s="223" t="s">
        <v>143</v>
      </c>
      <c r="L128" s="45"/>
      <c r="M128" s="228" t="s">
        <v>1</v>
      </c>
      <c r="N128" s="229" t="s">
        <v>38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144</v>
      </c>
      <c r="AT128" s="232" t="s">
        <v>139</v>
      </c>
      <c r="AU128" s="232" t="s">
        <v>84</v>
      </c>
      <c r="AY128" s="18" t="s">
        <v>137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81</v>
      </c>
      <c r="BK128" s="233">
        <f>ROUND(I128*H128,2)</f>
        <v>0</v>
      </c>
      <c r="BL128" s="18" t="s">
        <v>144</v>
      </c>
      <c r="BM128" s="232" t="s">
        <v>598</v>
      </c>
    </row>
    <row r="129" s="2" customFormat="1">
      <c r="A129" s="39"/>
      <c r="B129" s="40"/>
      <c r="C129" s="41"/>
      <c r="D129" s="234" t="s">
        <v>146</v>
      </c>
      <c r="E129" s="41"/>
      <c r="F129" s="235" t="s">
        <v>599</v>
      </c>
      <c r="G129" s="41"/>
      <c r="H129" s="41"/>
      <c r="I129" s="236"/>
      <c r="J129" s="41"/>
      <c r="K129" s="41"/>
      <c r="L129" s="45"/>
      <c r="M129" s="237"/>
      <c r="N129" s="238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146</v>
      </c>
      <c r="AU129" s="18" t="s">
        <v>84</v>
      </c>
    </row>
    <row r="130" s="13" customFormat="1">
      <c r="A130" s="13"/>
      <c r="B130" s="239"/>
      <c r="C130" s="240"/>
      <c r="D130" s="234" t="s">
        <v>148</v>
      </c>
      <c r="E130" s="241" t="s">
        <v>1</v>
      </c>
      <c r="F130" s="242" t="s">
        <v>600</v>
      </c>
      <c r="G130" s="240"/>
      <c r="H130" s="243">
        <v>156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148</v>
      </c>
      <c r="AU130" s="249" t="s">
        <v>84</v>
      </c>
      <c r="AV130" s="13" t="s">
        <v>84</v>
      </c>
      <c r="AW130" s="13" t="s">
        <v>30</v>
      </c>
      <c r="AX130" s="13" t="s">
        <v>73</v>
      </c>
      <c r="AY130" s="249" t="s">
        <v>137</v>
      </c>
    </row>
    <row r="131" s="13" customFormat="1">
      <c r="A131" s="13"/>
      <c r="B131" s="239"/>
      <c r="C131" s="240"/>
      <c r="D131" s="234" t="s">
        <v>148</v>
      </c>
      <c r="E131" s="241" t="s">
        <v>1</v>
      </c>
      <c r="F131" s="242" t="s">
        <v>601</v>
      </c>
      <c r="G131" s="240"/>
      <c r="H131" s="243">
        <v>144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148</v>
      </c>
      <c r="AU131" s="249" t="s">
        <v>84</v>
      </c>
      <c r="AV131" s="13" t="s">
        <v>84</v>
      </c>
      <c r="AW131" s="13" t="s">
        <v>30</v>
      </c>
      <c r="AX131" s="13" t="s">
        <v>73</v>
      </c>
      <c r="AY131" s="249" t="s">
        <v>137</v>
      </c>
    </row>
    <row r="132" s="13" customFormat="1">
      <c r="A132" s="13"/>
      <c r="B132" s="239"/>
      <c r="C132" s="240"/>
      <c r="D132" s="234" t="s">
        <v>148</v>
      </c>
      <c r="E132" s="241" t="s">
        <v>1</v>
      </c>
      <c r="F132" s="242" t="s">
        <v>602</v>
      </c>
      <c r="G132" s="240"/>
      <c r="H132" s="243">
        <v>121.404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148</v>
      </c>
      <c r="AU132" s="249" t="s">
        <v>84</v>
      </c>
      <c r="AV132" s="13" t="s">
        <v>84</v>
      </c>
      <c r="AW132" s="13" t="s">
        <v>30</v>
      </c>
      <c r="AX132" s="13" t="s">
        <v>73</v>
      </c>
      <c r="AY132" s="249" t="s">
        <v>137</v>
      </c>
    </row>
    <row r="133" s="13" customFormat="1">
      <c r="A133" s="13"/>
      <c r="B133" s="239"/>
      <c r="C133" s="240"/>
      <c r="D133" s="234" t="s">
        <v>148</v>
      </c>
      <c r="E133" s="241" t="s">
        <v>1</v>
      </c>
      <c r="F133" s="242" t="s">
        <v>603</v>
      </c>
      <c r="G133" s="240"/>
      <c r="H133" s="243">
        <v>156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148</v>
      </c>
      <c r="AU133" s="249" t="s">
        <v>84</v>
      </c>
      <c r="AV133" s="13" t="s">
        <v>84</v>
      </c>
      <c r="AW133" s="13" t="s">
        <v>30</v>
      </c>
      <c r="AX133" s="13" t="s">
        <v>73</v>
      </c>
      <c r="AY133" s="249" t="s">
        <v>137</v>
      </c>
    </row>
    <row r="134" s="15" customFormat="1">
      <c r="A134" s="15"/>
      <c r="B134" s="278"/>
      <c r="C134" s="279"/>
      <c r="D134" s="234" t="s">
        <v>148</v>
      </c>
      <c r="E134" s="280" t="s">
        <v>1</v>
      </c>
      <c r="F134" s="281" t="s">
        <v>604</v>
      </c>
      <c r="G134" s="279"/>
      <c r="H134" s="282">
        <v>577.404</v>
      </c>
      <c r="I134" s="283"/>
      <c r="J134" s="279"/>
      <c r="K134" s="279"/>
      <c r="L134" s="284"/>
      <c r="M134" s="285"/>
      <c r="N134" s="286"/>
      <c r="O134" s="286"/>
      <c r="P134" s="286"/>
      <c r="Q134" s="286"/>
      <c r="R134" s="286"/>
      <c r="S134" s="286"/>
      <c r="T134" s="287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88" t="s">
        <v>148</v>
      </c>
      <c r="AU134" s="288" t="s">
        <v>84</v>
      </c>
      <c r="AV134" s="15" t="s">
        <v>144</v>
      </c>
      <c r="AW134" s="15" t="s">
        <v>30</v>
      </c>
      <c r="AX134" s="15" t="s">
        <v>81</v>
      </c>
      <c r="AY134" s="288" t="s">
        <v>137</v>
      </c>
    </row>
    <row r="135" s="2" customFormat="1" ht="37.8" customHeight="1">
      <c r="A135" s="39"/>
      <c r="B135" s="40"/>
      <c r="C135" s="221" t="s">
        <v>84</v>
      </c>
      <c r="D135" s="221" t="s">
        <v>139</v>
      </c>
      <c r="E135" s="222" t="s">
        <v>187</v>
      </c>
      <c r="F135" s="223" t="s">
        <v>188</v>
      </c>
      <c r="G135" s="224" t="s">
        <v>189</v>
      </c>
      <c r="H135" s="225">
        <v>278.29899999999998</v>
      </c>
      <c r="I135" s="226"/>
      <c r="J135" s="227">
        <f>ROUND(I135*H135,2)</f>
        <v>0</v>
      </c>
      <c r="K135" s="223" t="s">
        <v>143</v>
      </c>
      <c r="L135" s="45"/>
      <c r="M135" s="228" t="s">
        <v>1</v>
      </c>
      <c r="N135" s="229" t="s">
        <v>38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144</v>
      </c>
      <c r="AT135" s="232" t="s">
        <v>139</v>
      </c>
      <c r="AU135" s="232" t="s">
        <v>84</v>
      </c>
      <c r="AY135" s="18" t="s">
        <v>137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81</v>
      </c>
      <c r="BK135" s="233">
        <f>ROUND(I135*H135,2)</f>
        <v>0</v>
      </c>
      <c r="BL135" s="18" t="s">
        <v>144</v>
      </c>
      <c r="BM135" s="232" t="s">
        <v>605</v>
      </c>
    </row>
    <row r="136" s="2" customFormat="1">
      <c r="A136" s="39"/>
      <c r="B136" s="40"/>
      <c r="C136" s="41"/>
      <c r="D136" s="234" t="s">
        <v>146</v>
      </c>
      <c r="E136" s="41"/>
      <c r="F136" s="235" t="s">
        <v>191</v>
      </c>
      <c r="G136" s="41"/>
      <c r="H136" s="41"/>
      <c r="I136" s="236"/>
      <c r="J136" s="41"/>
      <c r="K136" s="41"/>
      <c r="L136" s="45"/>
      <c r="M136" s="237"/>
      <c r="N136" s="238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146</v>
      </c>
      <c r="AU136" s="18" t="s">
        <v>84</v>
      </c>
    </row>
    <row r="137" s="13" customFormat="1">
      <c r="A137" s="13"/>
      <c r="B137" s="239"/>
      <c r="C137" s="240"/>
      <c r="D137" s="234" t="s">
        <v>148</v>
      </c>
      <c r="E137" s="241" t="s">
        <v>1</v>
      </c>
      <c r="F137" s="242" t="s">
        <v>606</v>
      </c>
      <c r="G137" s="240"/>
      <c r="H137" s="243">
        <v>278.29899999999998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148</v>
      </c>
      <c r="AU137" s="249" t="s">
        <v>84</v>
      </c>
      <c r="AV137" s="13" t="s">
        <v>84</v>
      </c>
      <c r="AW137" s="13" t="s">
        <v>30</v>
      </c>
      <c r="AX137" s="13" t="s">
        <v>81</v>
      </c>
      <c r="AY137" s="249" t="s">
        <v>137</v>
      </c>
    </row>
    <row r="138" s="2" customFormat="1" ht="37.8" customHeight="1">
      <c r="A138" s="39"/>
      <c r="B138" s="40"/>
      <c r="C138" s="221" t="s">
        <v>155</v>
      </c>
      <c r="D138" s="221" t="s">
        <v>139</v>
      </c>
      <c r="E138" s="222" t="s">
        <v>194</v>
      </c>
      <c r="F138" s="223" t="s">
        <v>195</v>
      </c>
      <c r="G138" s="224" t="s">
        <v>189</v>
      </c>
      <c r="H138" s="225">
        <v>10575.361999999999</v>
      </c>
      <c r="I138" s="226"/>
      <c r="J138" s="227">
        <f>ROUND(I138*H138,2)</f>
        <v>0</v>
      </c>
      <c r="K138" s="223" t="s">
        <v>143</v>
      </c>
      <c r="L138" s="45"/>
      <c r="M138" s="228" t="s">
        <v>1</v>
      </c>
      <c r="N138" s="229" t="s">
        <v>38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144</v>
      </c>
      <c r="AT138" s="232" t="s">
        <v>139</v>
      </c>
      <c r="AU138" s="232" t="s">
        <v>84</v>
      </c>
      <c r="AY138" s="18" t="s">
        <v>137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81</v>
      </c>
      <c r="BK138" s="233">
        <f>ROUND(I138*H138,2)</f>
        <v>0</v>
      </c>
      <c r="BL138" s="18" t="s">
        <v>144</v>
      </c>
      <c r="BM138" s="232" t="s">
        <v>607</v>
      </c>
    </row>
    <row r="139" s="2" customFormat="1">
      <c r="A139" s="39"/>
      <c r="B139" s="40"/>
      <c r="C139" s="41"/>
      <c r="D139" s="234" t="s">
        <v>146</v>
      </c>
      <c r="E139" s="41"/>
      <c r="F139" s="235" t="s">
        <v>197</v>
      </c>
      <c r="G139" s="41"/>
      <c r="H139" s="41"/>
      <c r="I139" s="236"/>
      <c r="J139" s="41"/>
      <c r="K139" s="41"/>
      <c r="L139" s="45"/>
      <c r="M139" s="237"/>
      <c r="N139" s="238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146</v>
      </c>
      <c r="AU139" s="18" t="s">
        <v>84</v>
      </c>
    </row>
    <row r="140" s="13" customFormat="1">
      <c r="A140" s="13"/>
      <c r="B140" s="239"/>
      <c r="C140" s="240"/>
      <c r="D140" s="234" t="s">
        <v>148</v>
      </c>
      <c r="E140" s="241" t="s">
        <v>1</v>
      </c>
      <c r="F140" s="242" t="s">
        <v>606</v>
      </c>
      <c r="G140" s="240"/>
      <c r="H140" s="243">
        <v>278.29899999999998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148</v>
      </c>
      <c r="AU140" s="249" t="s">
        <v>84</v>
      </c>
      <c r="AV140" s="13" t="s">
        <v>84</v>
      </c>
      <c r="AW140" s="13" t="s">
        <v>30</v>
      </c>
      <c r="AX140" s="13" t="s">
        <v>81</v>
      </c>
      <c r="AY140" s="249" t="s">
        <v>137</v>
      </c>
    </row>
    <row r="141" s="13" customFormat="1">
      <c r="A141" s="13"/>
      <c r="B141" s="239"/>
      <c r="C141" s="240"/>
      <c r="D141" s="234" t="s">
        <v>148</v>
      </c>
      <c r="E141" s="240"/>
      <c r="F141" s="242" t="s">
        <v>608</v>
      </c>
      <c r="G141" s="240"/>
      <c r="H141" s="243">
        <v>10575.361999999999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148</v>
      </c>
      <c r="AU141" s="249" t="s">
        <v>84</v>
      </c>
      <c r="AV141" s="13" t="s">
        <v>84</v>
      </c>
      <c r="AW141" s="13" t="s">
        <v>4</v>
      </c>
      <c r="AX141" s="13" t="s">
        <v>81</v>
      </c>
      <c r="AY141" s="249" t="s">
        <v>137</v>
      </c>
    </row>
    <row r="142" s="2" customFormat="1" ht="33" customHeight="1">
      <c r="A142" s="39"/>
      <c r="B142" s="40"/>
      <c r="C142" s="221" t="s">
        <v>144</v>
      </c>
      <c r="D142" s="221" t="s">
        <v>139</v>
      </c>
      <c r="E142" s="222" t="s">
        <v>200</v>
      </c>
      <c r="F142" s="223" t="s">
        <v>201</v>
      </c>
      <c r="G142" s="224" t="s">
        <v>202</v>
      </c>
      <c r="H142" s="225">
        <v>528.76800000000003</v>
      </c>
      <c r="I142" s="226"/>
      <c r="J142" s="227">
        <f>ROUND(I142*H142,2)</f>
        <v>0</v>
      </c>
      <c r="K142" s="223" t="s">
        <v>143</v>
      </c>
      <c r="L142" s="45"/>
      <c r="M142" s="228" t="s">
        <v>1</v>
      </c>
      <c r="N142" s="229" t="s">
        <v>38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144</v>
      </c>
      <c r="AT142" s="232" t="s">
        <v>139</v>
      </c>
      <c r="AU142" s="232" t="s">
        <v>84</v>
      </c>
      <c r="AY142" s="18" t="s">
        <v>137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81</v>
      </c>
      <c r="BK142" s="233">
        <f>ROUND(I142*H142,2)</f>
        <v>0</v>
      </c>
      <c r="BL142" s="18" t="s">
        <v>144</v>
      </c>
      <c r="BM142" s="232" t="s">
        <v>609</v>
      </c>
    </row>
    <row r="143" s="2" customFormat="1">
      <c r="A143" s="39"/>
      <c r="B143" s="40"/>
      <c r="C143" s="41"/>
      <c r="D143" s="234" t="s">
        <v>146</v>
      </c>
      <c r="E143" s="41"/>
      <c r="F143" s="235" t="s">
        <v>204</v>
      </c>
      <c r="G143" s="41"/>
      <c r="H143" s="41"/>
      <c r="I143" s="236"/>
      <c r="J143" s="41"/>
      <c r="K143" s="41"/>
      <c r="L143" s="45"/>
      <c r="M143" s="237"/>
      <c r="N143" s="238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146</v>
      </c>
      <c r="AU143" s="18" t="s">
        <v>84</v>
      </c>
    </row>
    <row r="144" s="13" customFormat="1">
      <c r="A144" s="13"/>
      <c r="B144" s="239"/>
      <c r="C144" s="240"/>
      <c r="D144" s="234" t="s">
        <v>148</v>
      </c>
      <c r="E144" s="241" t="s">
        <v>1</v>
      </c>
      <c r="F144" s="242" t="s">
        <v>606</v>
      </c>
      <c r="G144" s="240"/>
      <c r="H144" s="243">
        <v>278.29899999999998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148</v>
      </c>
      <c r="AU144" s="249" t="s">
        <v>84</v>
      </c>
      <c r="AV144" s="13" t="s">
        <v>84</v>
      </c>
      <c r="AW144" s="13" t="s">
        <v>30</v>
      </c>
      <c r="AX144" s="13" t="s">
        <v>81</v>
      </c>
      <c r="AY144" s="249" t="s">
        <v>137</v>
      </c>
    </row>
    <row r="145" s="13" customFormat="1">
      <c r="A145" s="13"/>
      <c r="B145" s="239"/>
      <c r="C145" s="240"/>
      <c r="D145" s="234" t="s">
        <v>148</v>
      </c>
      <c r="E145" s="240"/>
      <c r="F145" s="242" t="s">
        <v>610</v>
      </c>
      <c r="G145" s="240"/>
      <c r="H145" s="243">
        <v>528.76800000000003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148</v>
      </c>
      <c r="AU145" s="249" t="s">
        <v>84</v>
      </c>
      <c r="AV145" s="13" t="s">
        <v>84</v>
      </c>
      <c r="AW145" s="13" t="s">
        <v>4</v>
      </c>
      <c r="AX145" s="13" t="s">
        <v>81</v>
      </c>
      <c r="AY145" s="249" t="s">
        <v>137</v>
      </c>
    </row>
    <row r="146" s="2" customFormat="1" ht="24.15" customHeight="1">
      <c r="A146" s="39"/>
      <c r="B146" s="40"/>
      <c r="C146" s="221" t="s">
        <v>166</v>
      </c>
      <c r="D146" s="221" t="s">
        <v>139</v>
      </c>
      <c r="E146" s="222" t="s">
        <v>611</v>
      </c>
      <c r="F146" s="223" t="s">
        <v>612</v>
      </c>
      <c r="G146" s="224" t="s">
        <v>189</v>
      </c>
      <c r="H146" s="225">
        <v>299.10500000000002</v>
      </c>
      <c r="I146" s="226"/>
      <c r="J146" s="227">
        <f>ROUND(I146*H146,2)</f>
        <v>0</v>
      </c>
      <c r="K146" s="223" t="s">
        <v>143</v>
      </c>
      <c r="L146" s="45"/>
      <c r="M146" s="228" t="s">
        <v>1</v>
      </c>
      <c r="N146" s="229" t="s">
        <v>38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144</v>
      </c>
      <c r="AT146" s="232" t="s">
        <v>139</v>
      </c>
      <c r="AU146" s="232" t="s">
        <v>84</v>
      </c>
      <c r="AY146" s="18" t="s">
        <v>137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81</v>
      </c>
      <c r="BK146" s="233">
        <f>ROUND(I146*H146,2)</f>
        <v>0</v>
      </c>
      <c r="BL146" s="18" t="s">
        <v>144</v>
      </c>
      <c r="BM146" s="232" t="s">
        <v>613</v>
      </c>
    </row>
    <row r="147" s="2" customFormat="1">
      <c r="A147" s="39"/>
      <c r="B147" s="40"/>
      <c r="C147" s="41"/>
      <c r="D147" s="234" t="s">
        <v>146</v>
      </c>
      <c r="E147" s="41"/>
      <c r="F147" s="235" t="s">
        <v>614</v>
      </c>
      <c r="G147" s="41"/>
      <c r="H147" s="41"/>
      <c r="I147" s="236"/>
      <c r="J147" s="41"/>
      <c r="K147" s="41"/>
      <c r="L147" s="45"/>
      <c r="M147" s="237"/>
      <c r="N147" s="238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146</v>
      </c>
      <c r="AU147" s="18" t="s">
        <v>84</v>
      </c>
    </row>
    <row r="148" s="13" customFormat="1">
      <c r="A148" s="13"/>
      <c r="B148" s="239"/>
      <c r="C148" s="240"/>
      <c r="D148" s="234" t="s">
        <v>148</v>
      </c>
      <c r="E148" s="241" t="s">
        <v>1</v>
      </c>
      <c r="F148" s="242" t="s">
        <v>615</v>
      </c>
      <c r="G148" s="240"/>
      <c r="H148" s="243">
        <v>107.38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148</v>
      </c>
      <c r="AU148" s="249" t="s">
        <v>84</v>
      </c>
      <c r="AV148" s="13" t="s">
        <v>84</v>
      </c>
      <c r="AW148" s="13" t="s">
        <v>30</v>
      </c>
      <c r="AX148" s="13" t="s">
        <v>73</v>
      </c>
      <c r="AY148" s="249" t="s">
        <v>137</v>
      </c>
    </row>
    <row r="149" s="13" customFormat="1">
      <c r="A149" s="13"/>
      <c r="B149" s="239"/>
      <c r="C149" s="240"/>
      <c r="D149" s="234" t="s">
        <v>148</v>
      </c>
      <c r="E149" s="241" t="s">
        <v>1</v>
      </c>
      <c r="F149" s="242" t="s">
        <v>616</v>
      </c>
      <c r="G149" s="240"/>
      <c r="H149" s="243">
        <v>55.920000000000002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148</v>
      </c>
      <c r="AU149" s="249" t="s">
        <v>84</v>
      </c>
      <c r="AV149" s="13" t="s">
        <v>84</v>
      </c>
      <c r="AW149" s="13" t="s">
        <v>30</v>
      </c>
      <c r="AX149" s="13" t="s">
        <v>73</v>
      </c>
      <c r="AY149" s="249" t="s">
        <v>137</v>
      </c>
    </row>
    <row r="150" s="13" customFormat="1">
      <c r="A150" s="13"/>
      <c r="B150" s="239"/>
      <c r="C150" s="240"/>
      <c r="D150" s="234" t="s">
        <v>148</v>
      </c>
      <c r="E150" s="241" t="s">
        <v>1</v>
      </c>
      <c r="F150" s="242" t="s">
        <v>617</v>
      </c>
      <c r="G150" s="240"/>
      <c r="H150" s="243">
        <v>47.145000000000003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148</v>
      </c>
      <c r="AU150" s="249" t="s">
        <v>84</v>
      </c>
      <c r="AV150" s="13" t="s">
        <v>84</v>
      </c>
      <c r="AW150" s="13" t="s">
        <v>30</v>
      </c>
      <c r="AX150" s="13" t="s">
        <v>73</v>
      </c>
      <c r="AY150" s="249" t="s">
        <v>137</v>
      </c>
    </row>
    <row r="151" s="13" customFormat="1">
      <c r="A151" s="13"/>
      <c r="B151" s="239"/>
      <c r="C151" s="240"/>
      <c r="D151" s="234" t="s">
        <v>148</v>
      </c>
      <c r="E151" s="241" t="s">
        <v>1</v>
      </c>
      <c r="F151" s="242" t="s">
        <v>618</v>
      </c>
      <c r="G151" s="240"/>
      <c r="H151" s="243">
        <v>88.659999999999997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148</v>
      </c>
      <c r="AU151" s="249" t="s">
        <v>84</v>
      </c>
      <c r="AV151" s="13" t="s">
        <v>84</v>
      </c>
      <c r="AW151" s="13" t="s">
        <v>30</v>
      </c>
      <c r="AX151" s="13" t="s">
        <v>73</v>
      </c>
      <c r="AY151" s="249" t="s">
        <v>137</v>
      </c>
    </row>
    <row r="152" s="15" customFormat="1">
      <c r="A152" s="15"/>
      <c r="B152" s="278"/>
      <c r="C152" s="279"/>
      <c r="D152" s="234" t="s">
        <v>148</v>
      </c>
      <c r="E152" s="280" t="s">
        <v>1</v>
      </c>
      <c r="F152" s="281" t="s">
        <v>604</v>
      </c>
      <c r="G152" s="279"/>
      <c r="H152" s="282">
        <v>299.10500000000002</v>
      </c>
      <c r="I152" s="283"/>
      <c r="J152" s="279"/>
      <c r="K152" s="279"/>
      <c r="L152" s="284"/>
      <c r="M152" s="285"/>
      <c r="N152" s="286"/>
      <c r="O152" s="286"/>
      <c r="P152" s="286"/>
      <c r="Q152" s="286"/>
      <c r="R152" s="286"/>
      <c r="S152" s="286"/>
      <c r="T152" s="287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8" t="s">
        <v>148</v>
      </c>
      <c r="AU152" s="288" t="s">
        <v>84</v>
      </c>
      <c r="AV152" s="15" t="s">
        <v>144</v>
      </c>
      <c r="AW152" s="15" t="s">
        <v>30</v>
      </c>
      <c r="AX152" s="15" t="s">
        <v>81</v>
      </c>
      <c r="AY152" s="288" t="s">
        <v>137</v>
      </c>
    </row>
    <row r="153" s="2" customFormat="1" ht="24.15" customHeight="1">
      <c r="A153" s="39"/>
      <c r="B153" s="40"/>
      <c r="C153" s="221" t="s">
        <v>172</v>
      </c>
      <c r="D153" s="221" t="s">
        <v>139</v>
      </c>
      <c r="E153" s="222" t="s">
        <v>619</v>
      </c>
      <c r="F153" s="223" t="s">
        <v>620</v>
      </c>
      <c r="G153" s="224" t="s">
        <v>189</v>
      </c>
      <c r="H153" s="225">
        <v>25.021000000000001</v>
      </c>
      <c r="I153" s="226"/>
      <c r="J153" s="227">
        <f>ROUND(I153*H153,2)</f>
        <v>0</v>
      </c>
      <c r="K153" s="223" t="s">
        <v>143</v>
      </c>
      <c r="L153" s="45"/>
      <c r="M153" s="228" t="s">
        <v>1</v>
      </c>
      <c r="N153" s="229" t="s">
        <v>38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144</v>
      </c>
      <c r="AT153" s="232" t="s">
        <v>139</v>
      </c>
      <c r="AU153" s="232" t="s">
        <v>84</v>
      </c>
      <c r="AY153" s="18" t="s">
        <v>137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81</v>
      </c>
      <c r="BK153" s="233">
        <f>ROUND(I153*H153,2)</f>
        <v>0</v>
      </c>
      <c r="BL153" s="18" t="s">
        <v>144</v>
      </c>
      <c r="BM153" s="232" t="s">
        <v>621</v>
      </c>
    </row>
    <row r="154" s="2" customFormat="1">
      <c r="A154" s="39"/>
      <c r="B154" s="40"/>
      <c r="C154" s="41"/>
      <c r="D154" s="234" t="s">
        <v>146</v>
      </c>
      <c r="E154" s="41"/>
      <c r="F154" s="235" t="s">
        <v>622</v>
      </c>
      <c r="G154" s="41"/>
      <c r="H154" s="41"/>
      <c r="I154" s="236"/>
      <c r="J154" s="41"/>
      <c r="K154" s="41"/>
      <c r="L154" s="45"/>
      <c r="M154" s="237"/>
      <c r="N154" s="238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146</v>
      </c>
      <c r="AU154" s="18" t="s">
        <v>84</v>
      </c>
    </row>
    <row r="155" s="13" customFormat="1">
      <c r="A155" s="13"/>
      <c r="B155" s="239"/>
      <c r="C155" s="240"/>
      <c r="D155" s="234" t="s">
        <v>148</v>
      </c>
      <c r="E155" s="241" t="s">
        <v>1</v>
      </c>
      <c r="F155" s="242" t="s">
        <v>623</v>
      </c>
      <c r="G155" s="240"/>
      <c r="H155" s="243">
        <v>6.7599999999999998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148</v>
      </c>
      <c r="AU155" s="249" t="s">
        <v>84</v>
      </c>
      <c r="AV155" s="13" t="s">
        <v>84</v>
      </c>
      <c r="AW155" s="13" t="s">
        <v>30</v>
      </c>
      <c r="AX155" s="13" t="s">
        <v>73</v>
      </c>
      <c r="AY155" s="249" t="s">
        <v>137</v>
      </c>
    </row>
    <row r="156" s="13" customFormat="1">
      <c r="A156" s="13"/>
      <c r="B156" s="239"/>
      <c r="C156" s="240"/>
      <c r="D156" s="234" t="s">
        <v>148</v>
      </c>
      <c r="E156" s="241" t="s">
        <v>1</v>
      </c>
      <c r="F156" s="242" t="s">
        <v>624</v>
      </c>
      <c r="G156" s="240"/>
      <c r="H156" s="243">
        <v>6.2400000000000002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148</v>
      </c>
      <c r="AU156" s="249" t="s">
        <v>84</v>
      </c>
      <c r="AV156" s="13" t="s">
        <v>84</v>
      </c>
      <c r="AW156" s="13" t="s">
        <v>30</v>
      </c>
      <c r="AX156" s="13" t="s">
        <v>73</v>
      </c>
      <c r="AY156" s="249" t="s">
        <v>137</v>
      </c>
    </row>
    <row r="157" s="13" customFormat="1">
      <c r="A157" s="13"/>
      <c r="B157" s="239"/>
      <c r="C157" s="240"/>
      <c r="D157" s="234" t="s">
        <v>148</v>
      </c>
      <c r="E157" s="241" t="s">
        <v>1</v>
      </c>
      <c r="F157" s="242" t="s">
        <v>625</v>
      </c>
      <c r="G157" s="240"/>
      <c r="H157" s="243">
        <v>5.2610000000000001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148</v>
      </c>
      <c r="AU157" s="249" t="s">
        <v>84</v>
      </c>
      <c r="AV157" s="13" t="s">
        <v>84</v>
      </c>
      <c r="AW157" s="13" t="s">
        <v>30</v>
      </c>
      <c r="AX157" s="13" t="s">
        <v>73</v>
      </c>
      <c r="AY157" s="249" t="s">
        <v>137</v>
      </c>
    </row>
    <row r="158" s="13" customFormat="1">
      <c r="A158" s="13"/>
      <c r="B158" s="239"/>
      <c r="C158" s="240"/>
      <c r="D158" s="234" t="s">
        <v>148</v>
      </c>
      <c r="E158" s="241" t="s">
        <v>1</v>
      </c>
      <c r="F158" s="242" t="s">
        <v>626</v>
      </c>
      <c r="G158" s="240"/>
      <c r="H158" s="243">
        <v>6.7599999999999998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148</v>
      </c>
      <c r="AU158" s="249" t="s">
        <v>84</v>
      </c>
      <c r="AV158" s="13" t="s">
        <v>84</v>
      </c>
      <c r="AW158" s="13" t="s">
        <v>30</v>
      </c>
      <c r="AX158" s="13" t="s">
        <v>73</v>
      </c>
      <c r="AY158" s="249" t="s">
        <v>137</v>
      </c>
    </row>
    <row r="159" s="15" customFormat="1">
      <c r="A159" s="15"/>
      <c r="B159" s="278"/>
      <c r="C159" s="279"/>
      <c r="D159" s="234" t="s">
        <v>148</v>
      </c>
      <c r="E159" s="280" t="s">
        <v>1</v>
      </c>
      <c r="F159" s="281" t="s">
        <v>604</v>
      </c>
      <c r="G159" s="279"/>
      <c r="H159" s="282">
        <v>25.021000000000001</v>
      </c>
      <c r="I159" s="283"/>
      <c r="J159" s="279"/>
      <c r="K159" s="279"/>
      <c r="L159" s="284"/>
      <c r="M159" s="285"/>
      <c r="N159" s="286"/>
      <c r="O159" s="286"/>
      <c r="P159" s="286"/>
      <c r="Q159" s="286"/>
      <c r="R159" s="286"/>
      <c r="S159" s="286"/>
      <c r="T159" s="287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88" t="s">
        <v>148</v>
      </c>
      <c r="AU159" s="288" t="s">
        <v>84</v>
      </c>
      <c r="AV159" s="15" t="s">
        <v>144</v>
      </c>
      <c r="AW159" s="15" t="s">
        <v>30</v>
      </c>
      <c r="AX159" s="15" t="s">
        <v>81</v>
      </c>
      <c r="AY159" s="288" t="s">
        <v>137</v>
      </c>
    </row>
    <row r="160" s="2" customFormat="1" ht="16.5" customHeight="1">
      <c r="A160" s="39"/>
      <c r="B160" s="40"/>
      <c r="C160" s="264" t="s">
        <v>179</v>
      </c>
      <c r="D160" s="264" t="s">
        <v>318</v>
      </c>
      <c r="E160" s="265" t="s">
        <v>627</v>
      </c>
      <c r="F160" s="266" t="s">
        <v>628</v>
      </c>
      <c r="G160" s="267" t="s">
        <v>202</v>
      </c>
      <c r="H160" s="268">
        <v>50.042000000000002</v>
      </c>
      <c r="I160" s="269"/>
      <c r="J160" s="270">
        <f>ROUND(I160*H160,2)</f>
        <v>0</v>
      </c>
      <c r="K160" s="266" t="s">
        <v>143</v>
      </c>
      <c r="L160" s="271"/>
      <c r="M160" s="272" t="s">
        <v>1</v>
      </c>
      <c r="N160" s="273" t="s">
        <v>38</v>
      </c>
      <c r="O160" s="92"/>
      <c r="P160" s="230">
        <f>O160*H160</f>
        <v>0</v>
      </c>
      <c r="Q160" s="230">
        <v>1</v>
      </c>
      <c r="R160" s="230">
        <f>Q160*H160</f>
        <v>50.042000000000002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186</v>
      </c>
      <c r="AT160" s="232" t="s">
        <v>318</v>
      </c>
      <c r="AU160" s="232" t="s">
        <v>84</v>
      </c>
      <c r="AY160" s="18" t="s">
        <v>137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81</v>
      </c>
      <c r="BK160" s="233">
        <f>ROUND(I160*H160,2)</f>
        <v>0</v>
      </c>
      <c r="BL160" s="18" t="s">
        <v>144</v>
      </c>
      <c r="BM160" s="232" t="s">
        <v>629</v>
      </c>
    </row>
    <row r="161" s="2" customFormat="1">
      <c r="A161" s="39"/>
      <c r="B161" s="40"/>
      <c r="C161" s="41"/>
      <c r="D161" s="234" t="s">
        <v>146</v>
      </c>
      <c r="E161" s="41"/>
      <c r="F161" s="235" t="s">
        <v>628</v>
      </c>
      <c r="G161" s="41"/>
      <c r="H161" s="41"/>
      <c r="I161" s="236"/>
      <c r="J161" s="41"/>
      <c r="K161" s="41"/>
      <c r="L161" s="45"/>
      <c r="M161" s="237"/>
      <c r="N161" s="238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146</v>
      </c>
      <c r="AU161" s="18" t="s">
        <v>84</v>
      </c>
    </row>
    <row r="162" s="13" customFormat="1">
      <c r="A162" s="13"/>
      <c r="B162" s="239"/>
      <c r="C162" s="240"/>
      <c r="D162" s="234" t="s">
        <v>148</v>
      </c>
      <c r="E162" s="241" t="s">
        <v>1</v>
      </c>
      <c r="F162" s="242" t="s">
        <v>623</v>
      </c>
      <c r="G162" s="240"/>
      <c r="H162" s="243">
        <v>6.7599999999999998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148</v>
      </c>
      <c r="AU162" s="249" t="s">
        <v>84</v>
      </c>
      <c r="AV162" s="13" t="s">
        <v>84</v>
      </c>
      <c r="AW162" s="13" t="s">
        <v>30</v>
      </c>
      <c r="AX162" s="13" t="s">
        <v>73</v>
      </c>
      <c r="AY162" s="249" t="s">
        <v>137</v>
      </c>
    </row>
    <row r="163" s="13" customFormat="1">
      <c r="A163" s="13"/>
      <c r="B163" s="239"/>
      <c r="C163" s="240"/>
      <c r="D163" s="234" t="s">
        <v>148</v>
      </c>
      <c r="E163" s="241" t="s">
        <v>1</v>
      </c>
      <c r="F163" s="242" t="s">
        <v>624</v>
      </c>
      <c r="G163" s="240"/>
      <c r="H163" s="243">
        <v>6.2400000000000002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148</v>
      </c>
      <c r="AU163" s="249" t="s">
        <v>84</v>
      </c>
      <c r="AV163" s="13" t="s">
        <v>84</v>
      </c>
      <c r="AW163" s="13" t="s">
        <v>30</v>
      </c>
      <c r="AX163" s="13" t="s">
        <v>73</v>
      </c>
      <c r="AY163" s="249" t="s">
        <v>137</v>
      </c>
    </row>
    <row r="164" s="13" customFormat="1">
      <c r="A164" s="13"/>
      <c r="B164" s="239"/>
      <c r="C164" s="240"/>
      <c r="D164" s="234" t="s">
        <v>148</v>
      </c>
      <c r="E164" s="241" t="s">
        <v>1</v>
      </c>
      <c r="F164" s="242" t="s">
        <v>625</v>
      </c>
      <c r="G164" s="240"/>
      <c r="H164" s="243">
        <v>5.2610000000000001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148</v>
      </c>
      <c r="AU164" s="249" t="s">
        <v>84</v>
      </c>
      <c r="AV164" s="13" t="s">
        <v>84</v>
      </c>
      <c r="AW164" s="13" t="s">
        <v>30</v>
      </c>
      <c r="AX164" s="13" t="s">
        <v>73</v>
      </c>
      <c r="AY164" s="249" t="s">
        <v>137</v>
      </c>
    </row>
    <row r="165" s="13" customFormat="1">
      <c r="A165" s="13"/>
      <c r="B165" s="239"/>
      <c r="C165" s="240"/>
      <c r="D165" s="234" t="s">
        <v>148</v>
      </c>
      <c r="E165" s="241" t="s">
        <v>1</v>
      </c>
      <c r="F165" s="242" t="s">
        <v>626</v>
      </c>
      <c r="G165" s="240"/>
      <c r="H165" s="243">
        <v>6.7599999999999998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148</v>
      </c>
      <c r="AU165" s="249" t="s">
        <v>84</v>
      </c>
      <c r="AV165" s="13" t="s">
        <v>84</v>
      </c>
      <c r="AW165" s="13" t="s">
        <v>30</v>
      </c>
      <c r="AX165" s="13" t="s">
        <v>73</v>
      </c>
      <c r="AY165" s="249" t="s">
        <v>137</v>
      </c>
    </row>
    <row r="166" s="15" customFormat="1">
      <c r="A166" s="15"/>
      <c r="B166" s="278"/>
      <c r="C166" s="279"/>
      <c r="D166" s="234" t="s">
        <v>148</v>
      </c>
      <c r="E166" s="280" t="s">
        <v>1</v>
      </c>
      <c r="F166" s="281" t="s">
        <v>604</v>
      </c>
      <c r="G166" s="279"/>
      <c r="H166" s="282">
        <v>25.021000000000001</v>
      </c>
      <c r="I166" s="283"/>
      <c r="J166" s="279"/>
      <c r="K166" s="279"/>
      <c r="L166" s="284"/>
      <c r="M166" s="285"/>
      <c r="N166" s="286"/>
      <c r="O166" s="286"/>
      <c r="P166" s="286"/>
      <c r="Q166" s="286"/>
      <c r="R166" s="286"/>
      <c r="S166" s="286"/>
      <c r="T166" s="287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88" t="s">
        <v>148</v>
      </c>
      <c r="AU166" s="288" t="s">
        <v>84</v>
      </c>
      <c r="AV166" s="15" t="s">
        <v>144</v>
      </c>
      <c r="AW166" s="15" t="s">
        <v>30</v>
      </c>
      <c r="AX166" s="15" t="s">
        <v>81</v>
      </c>
      <c r="AY166" s="288" t="s">
        <v>137</v>
      </c>
    </row>
    <row r="167" s="13" customFormat="1">
      <c r="A167" s="13"/>
      <c r="B167" s="239"/>
      <c r="C167" s="240"/>
      <c r="D167" s="234" t="s">
        <v>148</v>
      </c>
      <c r="E167" s="240"/>
      <c r="F167" s="242" t="s">
        <v>630</v>
      </c>
      <c r="G167" s="240"/>
      <c r="H167" s="243">
        <v>50.042000000000002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148</v>
      </c>
      <c r="AU167" s="249" t="s">
        <v>84</v>
      </c>
      <c r="AV167" s="13" t="s">
        <v>84</v>
      </c>
      <c r="AW167" s="13" t="s">
        <v>4</v>
      </c>
      <c r="AX167" s="13" t="s">
        <v>81</v>
      </c>
      <c r="AY167" s="249" t="s">
        <v>137</v>
      </c>
    </row>
    <row r="168" s="12" customFormat="1" ht="22.8" customHeight="1">
      <c r="A168" s="12"/>
      <c r="B168" s="205"/>
      <c r="C168" s="206"/>
      <c r="D168" s="207" t="s">
        <v>72</v>
      </c>
      <c r="E168" s="219" t="s">
        <v>84</v>
      </c>
      <c r="F168" s="219" t="s">
        <v>337</v>
      </c>
      <c r="G168" s="206"/>
      <c r="H168" s="206"/>
      <c r="I168" s="209"/>
      <c r="J168" s="220">
        <f>BK168</f>
        <v>0</v>
      </c>
      <c r="K168" s="206"/>
      <c r="L168" s="211"/>
      <c r="M168" s="212"/>
      <c r="N168" s="213"/>
      <c r="O168" s="213"/>
      <c r="P168" s="214">
        <f>SUM(P169:P205)</f>
        <v>0</v>
      </c>
      <c r="Q168" s="213"/>
      <c r="R168" s="214">
        <f>SUM(R169:R205)</f>
        <v>57.348869309999998</v>
      </c>
      <c r="S168" s="213"/>
      <c r="T168" s="215">
        <f>SUM(T169:T205)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6" t="s">
        <v>81</v>
      </c>
      <c r="AT168" s="217" t="s">
        <v>72</v>
      </c>
      <c r="AU168" s="217" t="s">
        <v>81</v>
      </c>
      <c r="AY168" s="216" t="s">
        <v>137</v>
      </c>
      <c r="BK168" s="218">
        <f>SUM(BK169:BK205)</f>
        <v>0</v>
      </c>
    </row>
    <row r="169" s="2" customFormat="1" ht="16.5" customHeight="1">
      <c r="A169" s="39"/>
      <c r="B169" s="40"/>
      <c r="C169" s="221" t="s">
        <v>186</v>
      </c>
      <c r="D169" s="221" t="s">
        <v>139</v>
      </c>
      <c r="E169" s="222" t="s">
        <v>631</v>
      </c>
      <c r="F169" s="223" t="s">
        <v>632</v>
      </c>
      <c r="G169" s="224" t="s">
        <v>189</v>
      </c>
      <c r="H169" s="225">
        <v>5.774</v>
      </c>
      <c r="I169" s="226"/>
      <c r="J169" s="227">
        <f>ROUND(I169*H169,2)</f>
        <v>0</v>
      </c>
      <c r="K169" s="223" t="s">
        <v>143</v>
      </c>
      <c r="L169" s="45"/>
      <c r="M169" s="228" t="s">
        <v>1</v>
      </c>
      <c r="N169" s="229" t="s">
        <v>38</v>
      </c>
      <c r="O169" s="92"/>
      <c r="P169" s="230">
        <f>O169*H169</f>
        <v>0</v>
      </c>
      <c r="Q169" s="230">
        <v>2.3010199999999998</v>
      </c>
      <c r="R169" s="230">
        <f>Q169*H169</f>
        <v>13.286089479999999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144</v>
      </c>
      <c r="AT169" s="232" t="s">
        <v>139</v>
      </c>
      <c r="AU169" s="232" t="s">
        <v>84</v>
      </c>
      <c r="AY169" s="18" t="s">
        <v>137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81</v>
      </c>
      <c r="BK169" s="233">
        <f>ROUND(I169*H169,2)</f>
        <v>0</v>
      </c>
      <c r="BL169" s="18" t="s">
        <v>144</v>
      </c>
      <c r="BM169" s="232" t="s">
        <v>633</v>
      </c>
    </row>
    <row r="170" s="2" customFormat="1">
      <c r="A170" s="39"/>
      <c r="B170" s="40"/>
      <c r="C170" s="41"/>
      <c r="D170" s="234" t="s">
        <v>146</v>
      </c>
      <c r="E170" s="41"/>
      <c r="F170" s="235" t="s">
        <v>632</v>
      </c>
      <c r="G170" s="41"/>
      <c r="H170" s="41"/>
      <c r="I170" s="236"/>
      <c r="J170" s="41"/>
      <c r="K170" s="41"/>
      <c r="L170" s="45"/>
      <c r="M170" s="237"/>
      <c r="N170" s="238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146</v>
      </c>
      <c r="AU170" s="18" t="s">
        <v>84</v>
      </c>
    </row>
    <row r="171" s="13" customFormat="1">
      <c r="A171" s="13"/>
      <c r="B171" s="239"/>
      <c r="C171" s="240"/>
      <c r="D171" s="234" t="s">
        <v>148</v>
      </c>
      <c r="E171" s="241" t="s">
        <v>1</v>
      </c>
      <c r="F171" s="242" t="s">
        <v>634</v>
      </c>
      <c r="G171" s="240"/>
      <c r="H171" s="243">
        <v>1.5600000000000001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148</v>
      </c>
      <c r="AU171" s="249" t="s">
        <v>84</v>
      </c>
      <c r="AV171" s="13" t="s">
        <v>84</v>
      </c>
      <c r="AW171" s="13" t="s">
        <v>30</v>
      </c>
      <c r="AX171" s="13" t="s">
        <v>73</v>
      </c>
      <c r="AY171" s="249" t="s">
        <v>137</v>
      </c>
    </row>
    <row r="172" s="13" customFormat="1">
      <c r="A172" s="13"/>
      <c r="B172" s="239"/>
      <c r="C172" s="240"/>
      <c r="D172" s="234" t="s">
        <v>148</v>
      </c>
      <c r="E172" s="241" t="s">
        <v>1</v>
      </c>
      <c r="F172" s="242" t="s">
        <v>635</v>
      </c>
      <c r="G172" s="240"/>
      <c r="H172" s="243">
        <v>1.44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148</v>
      </c>
      <c r="AU172" s="249" t="s">
        <v>84</v>
      </c>
      <c r="AV172" s="13" t="s">
        <v>84</v>
      </c>
      <c r="AW172" s="13" t="s">
        <v>30</v>
      </c>
      <c r="AX172" s="13" t="s">
        <v>73</v>
      </c>
      <c r="AY172" s="249" t="s">
        <v>137</v>
      </c>
    </row>
    <row r="173" s="13" customFormat="1">
      <c r="A173" s="13"/>
      <c r="B173" s="239"/>
      <c r="C173" s="240"/>
      <c r="D173" s="234" t="s">
        <v>148</v>
      </c>
      <c r="E173" s="241" t="s">
        <v>1</v>
      </c>
      <c r="F173" s="242" t="s">
        <v>636</v>
      </c>
      <c r="G173" s="240"/>
      <c r="H173" s="243">
        <v>1.214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148</v>
      </c>
      <c r="AU173" s="249" t="s">
        <v>84</v>
      </c>
      <c r="AV173" s="13" t="s">
        <v>84</v>
      </c>
      <c r="AW173" s="13" t="s">
        <v>30</v>
      </c>
      <c r="AX173" s="13" t="s">
        <v>73</v>
      </c>
      <c r="AY173" s="249" t="s">
        <v>137</v>
      </c>
    </row>
    <row r="174" s="13" customFormat="1">
      <c r="A174" s="13"/>
      <c r="B174" s="239"/>
      <c r="C174" s="240"/>
      <c r="D174" s="234" t="s">
        <v>148</v>
      </c>
      <c r="E174" s="241" t="s">
        <v>1</v>
      </c>
      <c r="F174" s="242" t="s">
        <v>637</v>
      </c>
      <c r="G174" s="240"/>
      <c r="H174" s="243">
        <v>1.5600000000000001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148</v>
      </c>
      <c r="AU174" s="249" t="s">
        <v>84</v>
      </c>
      <c r="AV174" s="13" t="s">
        <v>84</v>
      </c>
      <c r="AW174" s="13" t="s">
        <v>30</v>
      </c>
      <c r="AX174" s="13" t="s">
        <v>73</v>
      </c>
      <c r="AY174" s="249" t="s">
        <v>137</v>
      </c>
    </row>
    <row r="175" s="15" customFormat="1">
      <c r="A175" s="15"/>
      <c r="B175" s="278"/>
      <c r="C175" s="279"/>
      <c r="D175" s="234" t="s">
        <v>148</v>
      </c>
      <c r="E175" s="280" t="s">
        <v>1</v>
      </c>
      <c r="F175" s="281" t="s">
        <v>604</v>
      </c>
      <c r="G175" s="279"/>
      <c r="H175" s="282">
        <v>5.7740000000000009</v>
      </c>
      <c r="I175" s="283"/>
      <c r="J175" s="279"/>
      <c r="K175" s="279"/>
      <c r="L175" s="284"/>
      <c r="M175" s="285"/>
      <c r="N175" s="286"/>
      <c r="O175" s="286"/>
      <c r="P175" s="286"/>
      <c r="Q175" s="286"/>
      <c r="R175" s="286"/>
      <c r="S175" s="286"/>
      <c r="T175" s="287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88" t="s">
        <v>148</v>
      </c>
      <c r="AU175" s="288" t="s">
        <v>84</v>
      </c>
      <c r="AV175" s="15" t="s">
        <v>144</v>
      </c>
      <c r="AW175" s="15" t="s">
        <v>30</v>
      </c>
      <c r="AX175" s="15" t="s">
        <v>81</v>
      </c>
      <c r="AY175" s="288" t="s">
        <v>137</v>
      </c>
    </row>
    <row r="176" s="2" customFormat="1" ht="24.15" customHeight="1">
      <c r="A176" s="39"/>
      <c r="B176" s="40"/>
      <c r="C176" s="221" t="s">
        <v>193</v>
      </c>
      <c r="D176" s="221" t="s">
        <v>139</v>
      </c>
      <c r="E176" s="222" t="s">
        <v>638</v>
      </c>
      <c r="F176" s="223" t="s">
        <v>639</v>
      </c>
      <c r="G176" s="224" t="s">
        <v>175</v>
      </c>
      <c r="H176" s="225">
        <v>50.116999999999997</v>
      </c>
      <c r="I176" s="226"/>
      <c r="J176" s="227">
        <f>ROUND(I176*H176,2)</f>
        <v>0</v>
      </c>
      <c r="K176" s="223" t="s">
        <v>143</v>
      </c>
      <c r="L176" s="45"/>
      <c r="M176" s="228" t="s">
        <v>1</v>
      </c>
      <c r="N176" s="229" t="s">
        <v>38</v>
      </c>
      <c r="O176" s="92"/>
      <c r="P176" s="230">
        <f>O176*H176</f>
        <v>0</v>
      </c>
      <c r="Q176" s="230">
        <v>0.00048999999999999998</v>
      </c>
      <c r="R176" s="230">
        <f>Q176*H176</f>
        <v>0.024557329999999999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144</v>
      </c>
      <c r="AT176" s="232" t="s">
        <v>139</v>
      </c>
      <c r="AU176" s="232" t="s">
        <v>84</v>
      </c>
      <c r="AY176" s="18" t="s">
        <v>137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81</v>
      </c>
      <c r="BK176" s="233">
        <f>ROUND(I176*H176,2)</f>
        <v>0</v>
      </c>
      <c r="BL176" s="18" t="s">
        <v>144</v>
      </c>
      <c r="BM176" s="232" t="s">
        <v>640</v>
      </c>
    </row>
    <row r="177" s="2" customFormat="1">
      <c r="A177" s="39"/>
      <c r="B177" s="40"/>
      <c r="C177" s="41"/>
      <c r="D177" s="234" t="s">
        <v>146</v>
      </c>
      <c r="E177" s="41"/>
      <c r="F177" s="235" t="s">
        <v>641</v>
      </c>
      <c r="G177" s="41"/>
      <c r="H177" s="41"/>
      <c r="I177" s="236"/>
      <c r="J177" s="41"/>
      <c r="K177" s="41"/>
      <c r="L177" s="45"/>
      <c r="M177" s="237"/>
      <c r="N177" s="238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146</v>
      </c>
      <c r="AU177" s="18" t="s">
        <v>84</v>
      </c>
    </row>
    <row r="178" s="13" customFormat="1">
      <c r="A178" s="13"/>
      <c r="B178" s="239"/>
      <c r="C178" s="240"/>
      <c r="D178" s="234" t="s">
        <v>148</v>
      </c>
      <c r="E178" s="241" t="s">
        <v>1</v>
      </c>
      <c r="F178" s="242" t="s">
        <v>642</v>
      </c>
      <c r="G178" s="240"/>
      <c r="H178" s="243">
        <v>13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148</v>
      </c>
      <c r="AU178" s="249" t="s">
        <v>84</v>
      </c>
      <c r="AV178" s="13" t="s">
        <v>84</v>
      </c>
      <c r="AW178" s="13" t="s">
        <v>30</v>
      </c>
      <c r="AX178" s="13" t="s">
        <v>73</v>
      </c>
      <c r="AY178" s="249" t="s">
        <v>137</v>
      </c>
    </row>
    <row r="179" s="13" customFormat="1">
      <c r="A179" s="13"/>
      <c r="B179" s="239"/>
      <c r="C179" s="240"/>
      <c r="D179" s="234" t="s">
        <v>148</v>
      </c>
      <c r="E179" s="241" t="s">
        <v>1</v>
      </c>
      <c r="F179" s="242" t="s">
        <v>643</v>
      </c>
      <c r="G179" s="240"/>
      <c r="H179" s="243">
        <v>12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148</v>
      </c>
      <c r="AU179" s="249" t="s">
        <v>84</v>
      </c>
      <c r="AV179" s="13" t="s">
        <v>84</v>
      </c>
      <c r="AW179" s="13" t="s">
        <v>30</v>
      </c>
      <c r="AX179" s="13" t="s">
        <v>73</v>
      </c>
      <c r="AY179" s="249" t="s">
        <v>137</v>
      </c>
    </row>
    <row r="180" s="13" customFormat="1">
      <c r="A180" s="13"/>
      <c r="B180" s="239"/>
      <c r="C180" s="240"/>
      <c r="D180" s="234" t="s">
        <v>148</v>
      </c>
      <c r="E180" s="241" t="s">
        <v>1</v>
      </c>
      <c r="F180" s="242" t="s">
        <v>644</v>
      </c>
      <c r="G180" s="240"/>
      <c r="H180" s="243">
        <v>10.117000000000001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148</v>
      </c>
      <c r="AU180" s="249" t="s">
        <v>84</v>
      </c>
      <c r="AV180" s="13" t="s">
        <v>84</v>
      </c>
      <c r="AW180" s="13" t="s">
        <v>30</v>
      </c>
      <c r="AX180" s="13" t="s">
        <v>73</v>
      </c>
      <c r="AY180" s="249" t="s">
        <v>137</v>
      </c>
    </row>
    <row r="181" s="13" customFormat="1">
      <c r="A181" s="13"/>
      <c r="B181" s="239"/>
      <c r="C181" s="240"/>
      <c r="D181" s="234" t="s">
        <v>148</v>
      </c>
      <c r="E181" s="241" t="s">
        <v>1</v>
      </c>
      <c r="F181" s="242" t="s">
        <v>645</v>
      </c>
      <c r="G181" s="240"/>
      <c r="H181" s="243">
        <v>13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148</v>
      </c>
      <c r="AU181" s="249" t="s">
        <v>84</v>
      </c>
      <c r="AV181" s="13" t="s">
        <v>84</v>
      </c>
      <c r="AW181" s="13" t="s">
        <v>30</v>
      </c>
      <c r="AX181" s="13" t="s">
        <v>73</v>
      </c>
      <c r="AY181" s="249" t="s">
        <v>137</v>
      </c>
    </row>
    <row r="182" s="13" customFormat="1">
      <c r="A182" s="13"/>
      <c r="B182" s="239"/>
      <c r="C182" s="240"/>
      <c r="D182" s="234" t="s">
        <v>148</v>
      </c>
      <c r="E182" s="241" t="s">
        <v>1</v>
      </c>
      <c r="F182" s="242" t="s">
        <v>646</v>
      </c>
      <c r="G182" s="240"/>
      <c r="H182" s="243">
        <v>2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148</v>
      </c>
      <c r="AU182" s="249" t="s">
        <v>84</v>
      </c>
      <c r="AV182" s="13" t="s">
        <v>84</v>
      </c>
      <c r="AW182" s="13" t="s">
        <v>30</v>
      </c>
      <c r="AX182" s="13" t="s">
        <v>73</v>
      </c>
      <c r="AY182" s="249" t="s">
        <v>137</v>
      </c>
    </row>
    <row r="183" s="15" customFormat="1">
      <c r="A183" s="15"/>
      <c r="B183" s="278"/>
      <c r="C183" s="279"/>
      <c r="D183" s="234" t="s">
        <v>148</v>
      </c>
      <c r="E183" s="280" t="s">
        <v>1</v>
      </c>
      <c r="F183" s="281" t="s">
        <v>604</v>
      </c>
      <c r="G183" s="279"/>
      <c r="H183" s="282">
        <v>50.117000000000004</v>
      </c>
      <c r="I183" s="283"/>
      <c r="J183" s="279"/>
      <c r="K183" s="279"/>
      <c r="L183" s="284"/>
      <c r="M183" s="285"/>
      <c r="N183" s="286"/>
      <c r="O183" s="286"/>
      <c r="P183" s="286"/>
      <c r="Q183" s="286"/>
      <c r="R183" s="286"/>
      <c r="S183" s="286"/>
      <c r="T183" s="287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88" t="s">
        <v>148</v>
      </c>
      <c r="AU183" s="288" t="s">
        <v>84</v>
      </c>
      <c r="AV183" s="15" t="s">
        <v>144</v>
      </c>
      <c r="AW183" s="15" t="s">
        <v>30</v>
      </c>
      <c r="AX183" s="15" t="s">
        <v>81</v>
      </c>
      <c r="AY183" s="288" t="s">
        <v>137</v>
      </c>
    </row>
    <row r="184" s="2" customFormat="1" ht="24.15" customHeight="1">
      <c r="A184" s="39"/>
      <c r="B184" s="40"/>
      <c r="C184" s="221" t="s">
        <v>199</v>
      </c>
      <c r="D184" s="221" t="s">
        <v>139</v>
      </c>
      <c r="E184" s="222" t="s">
        <v>647</v>
      </c>
      <c r="F184" s="223" t="s">
        <v>648</v>
      </c>
      <c r="G184" s="224" t="s">
        <v>142</v>
      </c>
      <c r="H184" s="225">
        <v>144.351</v>
      </c>
      <c r="I184" s="226"/>
      <c r="J184" s="227">
        <f>ROUND(I184*H184,2)</f>
        <v>0</v>
      </c>
      <c r="K184" s="223" t="s">
        <v>143</v>
      </c>
      <c r="L184" s="45"/>
      <c r="M184" s="228" t="s">
        <v>1</v>
      </c>
      <c r="N184" s="229" t="s">
        <v>38</v>
      </c>
      <c r="O184" s="92"/>
      <c r="P184" s="230">
        <f>O184*H184</f>
        <v>0</v>
      </c>
      <c r="Q184" s="230">
        <v>0.00010000000000000001</v>
      </c>
      <c r="R184" s="230">
        <f>Q184*H184</f>
        <v>0.014435100000000001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144</v>
      </c>
      <c r="AT184" s="232" t="s">
        <v>139</v>
      </c>
      <c r="AU184" s="232" t="s">
        <v>84</v>
      </c>
      <c r="AY184" s="18" t="s">
        <v>137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81</v>
      </c>
      <c r="BK184" s="233">
        <f>ROUND(I184*H184,2)</f>
        <v>0</v>
      </c>
      <c r="BL184" s="18" t="s">
        <v>144</v>
      </c>
      <c r="BM184" s="232" t="s">
        <v>649</v>
      </c>
    </row>
    <row r="185" s="2" customFormat="1">
      <c r="A185" s="39"/>
      <c r="B185" s="40"/>
      <c r="C185" s="41"/>
      <c r="D185" s="234" t="s">
        <v>146</v>
      </c>
      <c r="E185" s="41"/>
      <c r="F185" s="235" t="s">
        <v>650</v>
      </c>
      <c r="G185" s="41"/>
      <c r="H185" s="41"/>
      <c r="I185" s="236"/>
      <c r="J185" s="41"/>
      <c r="K185" s="41"/>
      <c r="L185" s="45"/>
      <c r="M185" s="237"/>
      <c r="N185" s="238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146</v>
      </c>
      <c r="AU185" s="18" t="s">
        <v>84</v>
      </c>
    </row>
    <row r="186" s="13" customFormat="1">
      <c r="A186" s="13"/>
      <c r="B186" s="239"/>
      <c r="C186" s="240"/>
      <c r="D186" s="234" t="s">
        <v>148</v>
      </c>
      <c r="E186" s="241" t="s">
        <v>1</v>
      </c>
      <c r="F186" s="242" t="s">
        <v>651</v>
      </c>
      <c r="G186" s="240"/>
      <c r="H186" s="243">
        <v>39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148</v>
      </c>
      <c r="AU186" s="249" t="s">
        <v>84</v>
      </c>
      <c r="AV186" s="13" t="s">
        <v>84</v>
      </c>
      <c r="AW186" s="13" t="s">
        <v>30</v>
      </c>
      <c r="AX186" s="13" t="s">
        <v>73</v>
      </c>
      <c r="AY186" s="249" t="s">
        <v>137</v>
      </c>
    </row>
    <row r="187" s="13" customFormat="1">
      <c r="A187" s="13"/>
      <c r="B187" s="239"/>
      <c r="C187" s="240"/>
      <c r="D187" s="234" t="s">
        <v>148</v>
      </c>
      <c r="E187" s="241" t="s">
        <v>1</v>
      </c>
      <c r="F187" s="242" t="s">
        <v>652</v>
      </c>
      <c r="G187" s="240"/>
      <c r="H187" s="243">
        <v>36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148</v>
      </c>
      <c r="AU187" s="249" t="s">
        <v>84</v>
      </c>
      <c r="AV187" s="13" t="s">
        <v>84</v>
      </c>
      <c r="AW187" s="13" t="s">
        <v>30</v>
      </c>
      <c r="AX187" s="13" t="s">
        <v>73</v>
      </c>
      <c r="AY187" s="249" t="s">
        <v>137</v>
      </c>
    </row>
    <row r="188" s="13" customFormat="1">
      <c r="A188" s="13"/>
      <c r="B188" s="239"/>
      <c r="C188" s="240"/>
      <c r="D188" s="234" t="s">
        <v>148</v>
      </c>
      <c r="E188" s="241" t="s">
        <v>1</v>
      </c>
      <c r="F188" s="242" t="s">
        <v>653</v>
      </c>
      <c r="G188" s="240"/>
      <c r="H188" s="243">
        <v>30.350999999999999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148</v>
      </c>
      <c r="AU188" s="249" t="s">
        <v>84</v>
      </c>
      <c r="AV188" s="13" t="s">
        <v>84</v>
      </c>
      <c r="AW188" s="13" t="s">
        <v>30</v>
      </c>
      <c r="AX188" s="13" t="s">
        <v>73</v>
      </c>
      <c r="AY188" s="249" t="s">
        <v>137</v>
      </c>
    </row>
    <row r="189" s="13" customFormat="1">
      <c r="A189" s="13"/>
      <c r="B189" s="239"/>
      <c r="C189" s="240"/>
      <c r="D189" s="234" t="s">
        <v>148</v>
      </c>
      <c r="E189" s="241" t="s">
        <v>1</v>
      </c>
      <c r="F189" s="242" t="s">
        <v>654</v>
      </c>
      <c r="G189" s="240"/>
      <c r="H189" s="243">
        <v>39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148</v>
      </c>
      <c r="AU189" s="249" t="s">
        <v>84</v>
      </c>
      <c r="AV189" s="13" t="s">
        <v>84</v>
      </c>
      <c r="AW189" s="13" t="s">
        <v>30</v>
      </c>
      <c r="AX189" s="13" t="s">
        <v>73</v>
      </c>
      <c r="AY189" s="249" t="s">
        <v>137</v>
      </c>
    </row>
    <row r="190" s="15" customFormat="1">
      <c r="A190" s="15"/>
      <c r="B190" s="278"/>
      <c r="C190" s="279"/>
      <c r="D190" s="234" t="s">
        <v>148</v>
      </c>
      <c r="E190" s="280" t="s">
        <v>1</v>
      </c>
      <c r="F190" s="281" t="s">
        <v>604</v>
      </c>
      <c r="G190" s="279"/>
      <c r="H190" s="282">
        <v>144.351</v>
      </c>
      <c r="I190" s="283"/>
      <c r="J190" s="279"/>
      <c r="K190" s="279"/>
      <c r="L190" s="284"/>
      <c r="M190" s="285"/>
      <c r="N190" s="286"/>
      <c r="O190" s="286"/>
      <c r="P190" s="286"/>
      <c r="Q190" s="286"/>
      <c r="R190" s="286"/>
      <c r="S190" s="286"/>
      <c r="T190" s="287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88" t="s">
        <v>148</v>
      </c>
      <c r="AU190" s="288" t="s">
        <v>84</v>
      </c>
      <c r="AV190" s="15" t="s">
        <v>144</v>
      </c>
      <c r="AW190" s="15" t="s">
        <v>30</v>
      </c>
      <c r="AX190" s="15" t="s">
        <v>81</v>
      </c>
      <c r="AY190" s="288" t="s">
        <v>137</v>
      </c>
    </row>
    <row r="191" s="2" customFormat="1" ht="24.15" customHeight="1">
      <c r="A191" s="39"/>
      <c r="B191" s="40"/>
      <c r="C191" s="264" t="s">
        <v>206</v>
      </c>
      <c r="D191" s="264" t="s">
        <v>318</v>
      </c>
      <c r="E191" s="265" t="s">
        <v>655</v>
      </c>
      <c r="F191" s="266" t="s">
        <v>656</v>
      </c>
      <c r="G191" s="267" t="s">
        <v>142</v>
      </c>
      <c r="H191" s="268">
        <v>170.98400000000001</v>
      </c>
      <c r="I191" s="269"/>
      <c r="J191" s="270">
        <f>ROUND(I191*H191,2)</f>
        <v>0</v>
      </c>
      <c r="K191" s="266" t="s">
        <v>143</v>
      </c>
      <c r="L191" s="271"/>
      <c r="M191" s="272" t="s">
        <v>1</v>
      </c>
      <c r="N191" s="273" t="s">
        <v>38</v>
      </c>
      <c r="O191" s="92"/>
      <c r="P191" s="230">
        <f>O191*H191</f>
        <v>0</v>
      </c>
      <c r="Q191" s="230">
        <v>0.00029999999999999997</v>
      </c>
      <c r="R191" s="230">
        <f>Q191*H191</f>
        <v>0.051295199999999999</v>
      </c>
      <c r="S191" s="230">
        <v>0</v>
      </c>
      <c r="T191" s="23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2" t="s">
        <v>186</v>
      </c>
      <c r="AT191" s="232" t="s">
        <v>318</v>
      </c>
      <c r="AU191" s="232" t="s">
        <v>84</v>
      </c>
      <c r="AY191" s="18" t="s">
        <v>137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8" t="s">
        <v>81</v>
      </c>
      <c r="BK191" s="233">
        <f>ROUND(I191*H191,2)</f>
        <v>0</v>
      </c>
      <c r="BL191" s="18" t="s">
        <v>144</v>
      </c>
      <c r="BM191" s="232" t="s">
        <v>657</v>
      </c>
    </row>
    <row r="192" s="2" customFormat="1">
      <c r="A192" s="39"/>
      <c r="B192" s="40"/>
      <c r="C192" s="41"/>
      <c r="D192" s="234" t="s">
        <v>146</v>
      </c>
      <c r="E192" s="41"/>
      <c r="F192" s="235" t="s">
        <v>656</v>
      </c>
      <c r="G192" s="41"/>
      <c r="H192" s="41"/>
      <c r="I192" s="236"/>
      <c r="J192" s="41"/>
      <c r="K192" s="41"/>
      <c r="L192" s="45"/>
      <c r="M192" s="237"/>
      <c r="N192" s="238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146</v>
      </c>
      <c r="AU192" s="18" t="s">
        <v>84</v>
      </c>
    </row>
    <row r="193" s="13" customFormat="1">
      <c r="A193" s="13"/>
      <c r="B193" s="239"/>
      <c r="C193" s="240"/>
      <c r="D193" s="234" t="s">
        <v>148</v>
      </c>
      <c r="E193" s="241" t="s">
        <v>1</v>
      </c>
      <c r="F193" s="242" t="s">
        <v>651</v>
      </c>
      <c r="G193" s="240"/>
      <c r="H193" s="243">
        <v>39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148</v>
      </c>
      <c r="AU193" s="249" t="s">
        <v>84</v>
      </c>
      <c r="AV193" s="13" t="s">
        <v>84</v>
      </c>
      <c r="AW193" s="13" t="s">
        <v>30</v>
      </c>
      <c r="AX193" s="13" t="s">
        <v>73</v>
      </c>
      <c r="AY193" s="249" t="s">
        <v>137</v>
      </c>
    </row>
    <row r="194" s="13" customFormat="1">
      <c r="A194" s="13"/>
      <c r="B194" s="239"/>
      <c r="C194" s="240"/>
      <c r="D194" s="234" t="s">
        <v>148</v>
      </c>
      <c r="E194" s="241" t="s">
        <v>1</v>
      </c>
      <c r="F194" s="242" t="s">
        <v>652</v>
      </c>
      <c r="G194" s="240"/>
      <c r="H194" s="243">
        <v>36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9" t="s">
        <v>148</v>
      </c>
      <c r="AU194" s="249" t="s">
        <v>84</v>
      </c>
      <c r="AV194" s="13" t="s">
        <v>84</v>
      </c>
      <c r="AW194" s="13" t="s">
        <v>30</v>
      </c>
      <c r="AX194" s="13" t="s">
        <v>73</v>
      </c>
      <c r="AY194" s="249" t="s">
        <v>137</v>
      </c>
    </row>
    <row r="195" s="13" customFormat="1">
      <c r="A195" s="13"/>
      <c r="B195" s="239"/>
      <c r="C195" s="240"/>
      <c r="D195" s="234" t="s">
        <v>148</v>
      </c>
      <c r="E195" s="241" t="s">
        <v>1</v>
      </c>
      <c r="F195" s="242" t="s">
        <v>653</v>
      </c>
      <c r="G195" s="240"/>
      <c r="H195" s="243">
        <v>30.350999999999999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148</v>
      </c>
      <c r="AU195" s="249" t="s">
        <v>84</v>
      </c>
      <c r="AV195" s="13" t="s">
        <v>84</v>
      </c>
      <c r="AW195" s="13" t="s">
        <v>30</v>
      </c>
      <c r="AX195" s="13" t="s">
        <v>73</v>
      </c>
      <c r="AY195" s="249" t="s">
        <v>137</v>
      </c>
    </row>
    <row r="196" s="13" customFormat="1">
      <c r="A196" s="13"/>
      <c r="B196" s="239"/>
      <c r="C196" s="240"/>
      <c r="D196" s="234" t="s">
        <v>148</v>
      </c>
      <c r="E196" s="241" t="s">
        <v>1</v>
      </c>
      <c r="F196" s="242" t="s">
        <v>654</v>
      </c>
      <c r="G196" s="240"/>
      <c r="H196" s="243">
        <v>39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148</v>
      </c>
      <c r="AU196" s="249" t="s">
        <v>84</v>
      </c>
      <c r="AV196" s="13" t="s">
        <v>84</v>
      </c>
      <c r="AW196" s="13" t="s">
        <v>30</v>
      </c>
      <c r="AX196" s="13" t="s">
        <v>73</v>
      </c>
      <c r="AY196" s="249" t="s">
        <v>137</v>
      </c>
    </row>
    <row r="197" s="15" customFormat="1">
      <c r="A197" s="15"/>
      <c r="B197" s="278"/>
      <c r="C197" s="279"/>
      <c r="D197" s="234" t="s">
        <v>148</v>
      </c>
      <c r="E197" s="280" t="s">
        <v>1</v>
      </c>
      <c r="F197" s="281" t="s">
        <v>604</v>
      </c>
      <c r="G197" s="279"/>
      <c r="H197" s="282">
        <v>144.351</v>
      </c>
      <c r="I197" s="283"/>
      <c r="J197" s="279"/>
      <c r="K197" s="279"/>
      <c r="L197" s="284"/>
      <c r="M197" s="285"/>
      <c r="N197" s="286"/>
      <c r="O197" s="286"/>
      <c r="P197" s="286"/>
      <c r="Q197" s="286"/>
      <c r="R197" s="286"/>
      <c r="S197" s="286"/>
      <c r="T197" s="287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88" t="s">
        <v>148</v>
      </c>
      <c r="AU197" s="288" t="s">
        <v>84</v>
      </c>
      <c r="AV197" s="15" t="s">
        <v>144</v>
      </c>
      <c r="AW197" s="15" t="s">
        <v>30</v>
      </c>
      <c r="AX197" s="15" t="s">
        <v>81</v>
      </c>
      <c r="AY197" s="288" t="s">
        <v>137</v>
      </c>
    </row>
    <row r="198" s="13" customFormat="1">
      <c r="A198" s="13"/>
      <c r="B198" s="239"/>
      <c r="C198" s="240"/>
      <c r="D198" s="234" t="s">
        <v>148</v>
      </c>
      <c r="E198" s="240"/>
      <c r="F198" s="242" t="s">
        <v>658</v>
      </c>
      <c r="G198" s="240"/>
      <c r="H198" s="243">
        <v>170.98400000000001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9" t="s">
        <v>148</v>
      </c>
      <c r="AU198" s="249" t="s">
        <v>84</v>
      </c>
      <c r="AV198" s="13" t="s">
        <v>84</v>
      </c>
      <c r="AW198" s="13" t="s">
        <v>4</v>
      </c>
      <c r="AX198" s="13" t="s">
        <v>81</v>
      </c>
      <c r="AY198" s="249" t="s">
        <v>137</v>
      </c>
    </row>
    <row r="199" s="2" customFormat="1" ht="16.5" customHeight="1">
      <c r="A199" s="39"/>
      <c r="B199" s="40"/>
      <c r="C199" s="221" t="s">
        <v>213</v>
      </c>
      <c r="D199" s="221" t="s">
        <v>139</v>
      </c>
      <c r="E199" s="222" t="s">
        <v>659</v>
      </c>
      <c r="F199" s="223" t="s">
        <v>660</v>
      </c>
      <c r="G199" s="224" t="s">
        <v>189</v>
      </c>
      <c r="H199" s="225">
        <v>19.109999999999999</v>
      </c>
      <c r="I199" s="226"/>
      <c r="J199" s="227">
        <f>ROUND(I199*H199,2)</f>
        <v>0</v>
      </c>
      <c r="K199" s="223" t="s">
        <v>143</v>
      </c>
      <c r="L199" s="45"/>
      <c r="M199" s="228" t="s">
        <v>1</v>
      </c>
      <c r="N199" s="229" t="s">
        <v>38</v>
      </c>
      <c r="O199" s="92"/>
      <c r="P199" s="230">
        <f>O199*H199</f>
        <v>0</v>
      </c>
      <c r="Q199" s="230">
        <v>2.3010199999999998</v>
      </c>
      <c r="R199" s="230">
        <f>Q199*H199</f>
        <v>43.972492199999998</v>
      </c>
      <c r="S199" s="230">
        <v>0</v>
      </c>
      <c r="T199" s="23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2" t="s">
        <v>144</v>
      </c>
      <c r="AT199" s="232" t="s">
        <v>139</v>
      </c>
      <c r="AU199" s="232" t="s">
        <v>84</v>
      </c>
      <c r="AY199" s="18" t="s">
        <v>137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8" t="s">
        <v>81</v>
      </c>
      <c r="BK199" s="233">
        <f>ROUND(I199*H199,2)</f>
        <v>0</v>
      </c>
      <c r="BL199" s="18" t="s">
        <v>144</v>
      </c>
      <c r="BM199" s="232" t="s">
        <v>661</v>
      </c>
    </row>
    <row r="200" s="2" customFormat="1">
      <c r="A200" s="39"/>
      <c r="B200" s="40"/>
      <c r="C200" s="41"/>
      <c r="D200" s="234" t="s">
        <v>146</v>
      </c>
      <c r="E200" s="41"/>
      <c r="F200" s="235" t="s">
        <v>662</v>
      </c>
      <c r="G200" s="41"/>
      <c r="H200" s="41"/>
      <c r="I200" s="236"/>
      <c r="J200" s="41"/>
      <c r="K200" s="41"/>
      <c r="L200" s="45"/>
      <c r="M200" s="237"/>
      <c r="N200" s="238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146</v>
      </c>
      <c r="AU200" s="18" t="s">
        <v>84</v>
      </c>
    </row>
    <row r="201" s="13" customFormat="1">
      <c r="A201" s="13"/>
      <c r="B201" s="239"/>
      <c r="C201" s="240"/>
      <c r="D201" s="234" t="s">
        <v>148</v>
      </c>
      <c r="E201" s="241" t="s">
        <v>1</v>
      </c>
      <c r="F201" s="242" t="s">
        <v>663</v>
      </c>
      <c r="G201" s="240"/>
      <c r="H201" s="243">
        <v>5.2460000000000004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148</v>
      </c>
      <c r="AU201" s="249" t="s">
        <v>84</v>
      </c>
      <c r="AV201" s="13" t="s">
        <v>84</v>
      </c>
      <c r="AW201" s="13" t="s">
        <v>30</v>
      </c>
      <c r="AX201" s="13" t="s">
        <v>73</v>
      </c>
      <c r="AY201" s="249" t="s">
        <v>137</v>
      </c>
    </row>
    <row r="202" s="13" customFormat="1">
      <c r="A202" s="13"/>
      <c r="B202" s="239"/>
      <c r="C202" s="240"/>
      <c r="D202" s="234" t="s">
        <v>148</v>
      </c>
      <c r="E202" s="241" t="s">
        <v>1</v>
      </c>
      <c r="F202" s="242" t="s">
        <v>664</v>
      </c>
      <c r="G202" s="240"/>
      <c r="H202" s="243">
        <v>5.1600000000000001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9" t="s">
        <v>148</v>
      </c>
      <c r="AU202" s="249" t="s">
        <v>84</v>
      </c>
      <c r="AV202" s="13" t="s">
        <v>84</v>
      </c>
      <c r="AW202" s="13" t="s">
        <v>30</v>
      </c>
      <c r="AX202" s="13" t="s">
        <v>73</v>
      </c>
      <c r="AY202" s="249" t="s">
        <v>137</v>
      </c>
    </row>
    <row r="203" s="13" customFormat="1">
      <c r="A203" s="13"/>
      <c r="B203" s="239"/>
      <c r="C203" s="240"/>
      <c r="D203" s="234" t="s">
        <v>148</v>
      </c>
      <c r="E203" s="241" t="s">
        <v>1</v>
      </c>
      <c r="F203" s="242" t="s">
        <v>665</v>
      </c>
      <c r="G203" s="240"/>
      <c r="H203" s="243">
        <v>3.9460000000000002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148</v>
      </c>
      <c r="AU203" s="249" t="s">
        <v>84</v>
      </c>
      <c r="AV203" s="13" t="s">
        <v>84</v>
      </c>
      <c r="AW203" s="13" t="s">
        <v>30</v>
      </c>
      <c r="AX203" s="13" t="s">
        <v>73</v>
      </c>
      <c r="AY203" s="249" t="s">
        <v>137</v>
      </c>
    </row>
    <row r="204" s="13" customFormat="1">
      <c r="A204" s="13"/>
      <c r="B204" s="239"/>
      <c r="C204" s="240"/>
      <c r="D204" s="234" t="s">
        <v>148</v>
      </c>
      <c r="E204" s="241" t="s">
        <v>1</v>
      </c>
      <c r="F204" s="242" t="s">
        <v>666</v>
      </c>
      <c r="G204" s="240"/>
      <c r="H204" s="243">
        <v>4.758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9" t="s">
        <v>148</v>
      </c>
      <c r="AU204" s="249" t="s">
        <v>84</v>
      </c>
      <c r="AV204" s="13" t="s">
        <v>84</v>
      </c>
      <c r="AW204" s="13" t="s">
        <v>30</v>
      </c>
      <c r="AX204" s="13" t="s">
        <v>73</v>
      </c>
      <c r="AY204" s="249" t="s">
        <v>137</v>
      </c>
    </row>
    <row r="205" s="15" customFormat="1">
      <c r="A205" s="15"/>
      <c r="B205" s="278"/>
      <c r="C205" s="279"/>
      <c r="D205" s="234" t="s">
        <v>148</v>
      </c>
      <c r="E205" s="280" t="s">
        <v>1</v>
      </c>
      <c r="F205" s="281" t="s">
        <v>604</v>
      </c>
      <c r="G205" s="279"/>
      <c r="H205" s="282">
        <v>19.109999999999999</v>
      </c>
      <c r="I205" s="283"/>
      <c r="J205" s="279"/>
      <c r="K205" s="279"/>
      <c r="L205" s="284"/>
      <c r="M205" s="285"/>
      <c r="N205" s="286"/>
      <c r="O205" s="286"/>
      <c r="P205" s="286"/>
      <c r="Q205" s="286"/>
      <c r="R205" s="286"/>
      <c r="S205" s="286"/>
      <c r="T205" s="287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88" t="s">
        <v>148</v>
      </c>
      <c r="AU205" s="288" t="s">
        <v>84</v>
      </c>
      <c r="AV205" s="15" t="s">
        <v>144</v>
      </c>
      <c r="AW205" s="15" t="s">
        <v>30</v>
      </c>
      <c r="AX205" s="15" t="s">
        <v>81</v>
      </c>
      <c r="AY205" s="288" t="s">
        <v>137</v>
      </c>
    </row>
    <row r="206" s="12" customFormat="1" ht="22.8" customHeight="1">
      <c r="A206" s="12"/>
      <c r="B206" s="205"/>
      <c r="C206" s="206"/>
      <c r="D206" s="207" t="s">
        <v>72</v>
      </c>
      <c r="E206" s="219" t="s">
        <v>155</v>
      </c>
      <c r="F206" s="219" t="s">
        <v>358</v>
      </c>
      <c r="G206" s="206"/>
      <c r="H206" s="206"/>
      <c r="I206" s="209"/>
      <c r="J206" s="220">
        <f>BK206</f>
        <v>0</v>
      </c>
      <c r="K206" s="206"/>
      <c r="L206" s="211"/>
      <c r="M206" s="212"/>
      <c r="N206" s="213"/>
      <c r="O206" s="213"/>
      <c r="P206" s="214">
        <f>SUM(P207:P265)</f>
        <v>0</v>
      </c>
      <c r="Q206" s="213"/>
      <c r="R206" s="214">
        <f>SUM(R207:R265)</f>
        <v>13.23543564</v>
      </c>
      <c r="S206" s="213"/>
      <c r="T206" s="215">
        <f>SUM(T207:T265)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6" t="s">
        <v>81</v>
      </c>
      <c r="AT206" s="217" t="s">
        <v>72</v>
      </c>
      <c r="AU206" s="217" t="s">
        <v>81</v>
      </c>
      <c r="AY206" s="216" t="s">
        <v>137</v>
      </c>
      <c r="BK206" s="218">
        <f>SUM(BK207:BK265)</f>
        <v>0</v>
      </c>
    </row>
    <row r="207" s="2" customFormat="1" ht="24.15" customHeight="1">
      <c r="A207" s="39"/>
      <c r="B207" s="40"/>
      <c r="C207" s="221" t="s">
        <v>219</v>
      </c>
      <c r="D207" s="221" t="s">
        <v>139</v>
      </c>
      <c r="E207" s="222" t="s">
        <v>667</v>
      </c>
      <c r="F207" s="223" t="s">
        <v>668</v>
      </c>
      <c r="G207" s="224" t="s">
        <v>189</v>
      </c>
      <c r="H207" s="225">
        <v>136.33799999999999</v>
      </c>
      <c r="I207" s="226"/>
      <c r="J207" s="227">
        <f>ROUND(I207*H207,2)</f>
        <v>0</v>
      </c>
      <c r="K207" s="223" t="s">
        <v>143</v>
      </c>
      <c r="L207" s="45"/>
      <c r="M207" s="228" t="s">
        <v>1</v>
      </c>
      <c r="N207" s="229" t="s">
        <v>38</v>
      </c>
      <c r="O207" s="92"/>
      <c r="P207" s="230">
        <f>O207*H207</f>
        <v>0</v>
      </c>
      <c r="Q207" s="230">
        <v>0</v>
      </c>
      <c r="R207" s="230">
        <f>Q207*H207</f>
        <v>0</v>
      </c>
      <c r="S207" s="230">
        <v>0</v>
      </c>
      <c r="T207" s="23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2" t="s">
        <v>144</v>
      </c>
      <c r="AT207" s="232" t="s">
        <v>139</v>
      </c>
      <c r="AU207" s="232" t="s">
        <v>84</v>
      </c>
      <c r="AY207" s="18" t="s">
        <v>137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8" t="s">
        <v>81</v>
      </c>
      <c r="BK207" s="233">
        <f>ROUND(I207*H207,2)</f>
        <v>0</v>
      </c>
      <c r="BL207" s="18" t="s">
        <v>144</v>
      </c>
      <c r="BM207" s="232" t="s">
        <v>669</v>
      </c>
    </row>
    <row r="208" s="2" customFormat="1">
      <c r="A208" s="39"/>
      <c r="B208" s="40"/>
      <c r="C208" s="41"/>
      <c r="D208" s="234" t="s">
        <v>146</v>
      </c>
      <c r="E208" s="41"/>
      <c r="F208" s="235" t="s">
        <v>670</v>
      </c>
      <c r="G208" s="41"/>
      <c r="H208" s="41"/>
      <c r="I208" s="236"/>
      <c r="J208" s="41"/>
      <c r="K208" s="41"/>
      <c r="L208" s="45"/>
      <c r="M208" s="237"/>
      <c r="N208" s="238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146</v>
      </c>
      <c r="AU208" s="18" t="s">
        <v>84</v>
      </c>
    </row>
    <row r="209" s="14" customFormat="1">
      <c r="A209" s="14"/>
      <c r="B209" s="250"/>
      <c r="C209" s="251"/>
      <c r="D209" s="234" t="s">
        <v>148</v>
      </c>
      <c r="E209" s="252" t="s">
        <v>1</v>
      </c>
      <c r="F209" s="253" t="s">
        <v>671</v>
      </c>
      <c r="G209" s="251"/>
      <c r="H209" s="252" t="s">
        <v>1</v>
      </c>
      <c r="I209" s="254"/>
      <c r="J209" s="251"/>
      <c r="K209" s="251"/>
      <c r="L209" s="255"/>
      <c r="M209" s="256"/>
      <c r="N209" s="257"/>
      <c r="O209" s="257"/>
      <c r="P209" s="257"/>
      <c r="Q209" s="257"/>
      <c r="R209" s="257"/>
      <c r="S209" s="257"/>
      <c r="T209" s="25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9" t="s">
        <v>148</v>
      </c>
      <c r="AU209" s="259" t="s">
        <v>84</v>
      </c>
      <c r="AV209" s="14" t="s">
        <v>81</v>
      </c>
      <c r="AW209" s="14" t="s">
        <v>30</v>
      </c>
      <c r="AX209" s="14" t="s">
        <v>73</v>
      </c>
      <c r="AY209" s="259" t="s">
        <v>137</v>
      </c>
    </row>
    <row r="210" s="13" customFormat="1">
      <c r="A210" s="13"/>
      <c r="B210" s="239"/>
      <c r="C210" s="240"/>
      <c r="D210" s="234" t="s">
        <v>148</v>
      </c>
      <c r="E210" s="241" t="s">
        <v>1</v>
      </c>
      <c r="F210" s="242" t="s">
        <v>672</v>
      </c>
      <c r="G210" s="240"/>
      <c r="H210" s="243">
        <v>18.719999999999999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148</v>
      </c>
      <c r="AU210" s="249" t="s">
        <v>84</v>
      </c>
      <c r="AV210" s="13" t="s">
        <v>84</v>
      </c>
      <c r="AW210" s="13" t="s">
        <v>30</v>
      </c>
      <c r="AX210" s="13" t="s">
        <v>73</v>
      </c>
      <c r="AY210" s="249" t="s">
        <v>137</v>
      </c>
    </row>
    <row r="211" s="13" customFormat="1">
      <c r="A211" s="13"/>
      <c r="B211" s="239"/>
      <c r="C211" s="240"/>
      <c r="D211" s="234" t="s">
        <v>148</v>
      </c>
      <c r="E211" s="241" t="s">
        <v>1</v>
      </c>
      <c r="F211" s="242" t="s">
        <v>673</v>
      </c>
      <c r="G211" s="240"/>
      <c r="H211" s="243">
        <v>17.52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148</v>
      </c>
      <c r="AU211" s="249" t="s">
        <v>84</v>
      </c>
      <c r="AV211" s="13" t="s">
        <v>84</v>
      </c>
      <c r="AW211" s="13" t="s">
        <v>30</v>
      </c>
      <c r="AX211" s="13" t="s">
        <v>73</v>
      </c>
      <c r="AY211" s="249" t="s">
        <v>137</v>
      </c>
    </row>
    <row r="212" s="13" customFormat="1">
      <c r="A212" s="13"/>
      <c r="B212" s="239"/>
      <c r="C212" s="240"/>
      <c r="D212" s="234" t="s">
        <v>148</v>
      </c>
      <c r="E212" s="241" t="s">
        <v>1</v>
      </c>
      <c r="F212" s="242" t="s">
        <v>674</v>
      </c>
      <c r="G212" s="240"/>
      <c r="H212" s="243">
        <v>1.9199999999999999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148</v>
      </c>
      <c r="AU212" s="249" t="s">
        <v>84</v>
      </c>
      <c r="AV212" s="13" t="s">
        <v>84</v>
      </c>
      <c r="AW212" s="13" t="s">
        <v>30</v>
      </c>
      <c r="AX212" s="13" t="s">
        <v>73</v>
      </c>
      <c r="AY212" s="249" t="s">
        <v>137</v>
      </c>
    </row>
    <row r="213" s="16" customFormat="1">
      <c r="A213" s="16"/>
      <c r="B213" s="289"/>
      <c r="C213" s="290"/>
      <c r="D213" s="234" t="s">
        <v>148</v>
      </c>
      <c r="E213" s="291" t="s">
        <v>1</v>
      </c>
      <c r="F213" s="292" t="s">
        <v>675</v>
      </c>
      <c r="G213" s="290"/>
      <c r="H213" s="293">
        <v>38.159999999999997</v>
      </c>
      <c r="I213" s="294"/>
      <c r="J213" s="290"/>
      <c r="K213" s="290"/>
      <c r="L213" s="295"/>
      <c r="M213" s="296"/>
      <c r="N213" s="297"/>
      <c r="O213" s="297"/>
      <c r="P213" s="297"/>
      <c r="Q213" s="297"/>
      <c r="R213" s="297"/>
      <c r="S213" s="297"/>
      <c r="T213" s="298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299" t="s">
        <v>148</v>
      </c>
      <c r="AU213" s="299" t="s">
        <v>84</v>
      </c>
      <c r="AV213" s="16" t="s">
        <v>155</v>
      </c>
      <c r="AW213" s="16" t="s">
        <v>30</v>
      </c>
      <c r="AX213" s="16" t="s">
        <v>73</v>
      </c>
      <c r="AY213" s="299" t="s">
        <v>137</v>
      </c>
    </row>
    <row r="214" s="14" customFormat="1">
      <c r="A214" s="14"/>
      <c r="B214" s="250"/>
      <c r="C214" s="251"/>
      <c r="D214" s="234" t="s">
        <v>148</v>
      </c>
      <c r="E214" s="252" t="s">
        <v>1</v>
      </c>
      <c r="F214" s="253" t="s">
        <v>676</v>
      </c>
      <c r="G214" s="251"/>
      <c r="H214" s="252" t="s">
        <v>1</v>
      </c>
      <c r="I214" s="254"/>
      <c r="J214" s="251"/>
      <c r="K214" s="251"/>
      <c r="L214" s="255"/>
      <c r="M214" s="256"/>
      <c r="N214" s="257"/>
      <c r="O214" s="257"/>
      <c r="P214" s="257"/>
      <c r="Q214" s="257"/>
      <c r="R214" s="257"/>
      <c r="S214" s="257"/>
      <c r="T214" s="25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9" t="s">
        <v>148</v>
      </c>
      <c r="AU214" s="259" t="s">
        <v>84</v>
      </c>
      <c r="AV214" s="14" t="s">
        <v>81</v>
      </c>
      <c r="AW214" s="14" t="s">
        <v>30</v>
      </c>
      <c r="AX214" s="14" t="s">
        <v>73</v>
      </c>
      <c r="AY214" s="259" t="s">
        <v>137</v>
      </c>
    </row>
    <row r="215" s="13" customFormat="1">
      <c r="A215" s="13"/>
      <c r="B215" s="239"/>
      <c r="C215" s="240"/>
      <c r="D215" s="234" t="s">
        <v>148</v>
      </c>
      <c r="E215" s="241" t="s">
        <v>1</v>
      </c>
      <c r="F215" s="242" t="s">
        <v>672</v>
      </c>
      <c r="G215" s="240"/>
      <c r="H215" s="243">
        <v>18.719999999999999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148</v>
      </c>
      <c r="AU215" s="249" t="s">
        <v>84</v>
      </c>
      <c r="AV215" s="13" t="s">
        <v>84</v>
      </c>
      <c r="AW215" s="13" t="s">
        <v>30</v>
      </c>
      <c r="AX215" s="13" t="s">
        <v>73</v>
      </c>
      <c r="AY215" s="249" t="s">
        <v>137</v>
      </c>
    </row>
    <row r="216" s="13" customFormat="1">
      <c r="A216" s="13"/>
      <c r="B216" s="239"/>
      <c r="C216" s="240"/>
      <c r="D216" s="234" t="s">
        <v>148</v>
      </c>
      <c r="E216" s="241" t="s">
        <v>1</v>
      </c>
      <c r="F216" s="242" t="s">
        <v>677</v>
      </c>
      <c r="G216" s="240"/>
      <c r="H216" s="243">
        <v>16.32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148</v>
      </c>
      <c r="AU216" s="249" t="s">
        <v>84</v>
      </c>
      <c r="AV216" s="13" t="s">
        <v>84</v>
      </c>
      <c r="AW216" s="13" t="s">
        <v>30</v>
      </c>
      <c r="AX216" s="13" t="s">
        <v>73</v>
      </c>
      <c r="AY216" s="249" t="s">
        <v>137</v>
      </c>
    </row>
    <row r="217" s="13" customFormat="1">
      <c r="A217" s="13"/>
      <c r="B217" s="239"/>
      <c r="C217" s="240"/>
      <c r="D217" s="234" t="s">
        <v>148</v>
      </c>
      <c r="E217" s="241" t="s">
        <v>1</v>
      </c>
      <c r="F217" s="242" t="s">
        <v>674</v>
      </c>
      <c r="G217" s="240"/>
      <c r="H217" s="243">
        <v>1.9199999999999999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148</v>
      </c>
      <c r="AU217" s="249" t="s">
        <v>84</v>
      </c>
      <c r="AV217" s="13" t="s">
        <v>84</v>
      </c>
      <c r="AW217" s="13" t="s">
        <v>30</v>
      </c>
      <c r="AX217" s="13" t="s">
        <v>73</v>
      </c>
      <c r="AY217" s="249" t="s">
        <v>137</v>
      </c>
    </row>
    <row r="218" s="16" customFormat="1">
      <c r="A218" s="16"/>
      <c r="B218" s="289"/>
      <c r="C218" s="290"/>
      <c r="D218" s="234" t="s">
        <v>148</v>
      </c>
      <c r="E218" s="291" t="s">
        <v>1</v>
      </c>
      <c r="F218" s="292" t="s">
        <v>675</v>
      </c>
      <c r="G218" s="290"/>
      <c r="H218" s="293">
        <v>36.960000000000001</v>
      </c>
      <c r="I218" s="294"/>
      <c r="J218" s="290"/>
      <c r="K218" s="290"/>
      <c r="L218" s="295"/>
      <c r="M218" s="296"/>
      <c r="N218" s="297"/>
      <c r="O218" s="297"/>
      <c r="P218" s="297"/>
      <c r="Q218" s="297"/>
      <c r="R218" s="297"/>
      <c r="S218" s="297"/>
      <c r="T218" s="298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99" t="s">
        <v>148</v>
      </c>
      <c r="AU218" s="299" t="s">
        <v>84</v>
      </c>
      <c r="AV218" s="16" t="s">
        <v>155</v>
      </c>
      <c r="AW218" s="16" t="s">
        <v>30</v>
      </c>
      <c r="AX218" s="16" t="s">
        <v>73</v>
      </c>
      <c r="AY218" s="299" t="s">
        <v>137</v>
      </c>
    </row>
    <row r="219" s="14" customFormat="1">
      <c r="A219" s="14"/>
      <c r="B219" s="250"/>
      <c r="C219" s="251"/>
      <c r="D219" s="234" t="s">
        <v>148</v>
      </c>
      <c r="E219" s="252" t="s">
        <v>1</v>
      </c>
      <c r="F219" s="253" t="s">
        <v>678</v>
      </c>
      <c r="G219" s="251"/>
      <c r="H219" s="252" t="s">
        <v>1</v>
      </c>
      <c r="I219" s="254"/>
      <c r="J219" s="251"/>
      <c r="K219" s="251"/>
      <c r="L219" s="255"/>
      <c r="M219" s="256"/>
      <c r="N219" s="257"/>
      <c r="O219" s="257"/>
      <c r="P219" s="257"/>
      <c r="Q219" s="257"/>
      <c r="R219" s="257"/>
      <c r="S219" s="257"/>
      <c r="T219" s="25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9" t="s">
        <v>148</v>
      </c>
      <c r="AU219" s="259" t="s">
        <v>84</v>
      </c>
      <c r="AV219" s="14" t="s">
        <v>81</v>
      </c>
      <c r="AW219" s="14" t="s">
        <v>30</v>
      </c>
      <c r="AX219" s="14" t="s">
        <v>73</v>
      </c>
      <c r="AY219" s="259" t="s">
        <v>137</v>
      </c>
    </row>
    <row r="220" s="13" customFormat="1">
      <c r="A220" s="13"/>
      <c r="B220" s="239"/>
      <c r="C220" s="240"/>
      <c r="D220" s="234" t="s">
        <v>148</v>
      </c>
      <c r="E220" s="241" t="s">
        <v>1</v>
      </c>
      <c r="F220" s="242" t="s">
        <v>679</v>
      </c>
      <c r="G220" s="240"/>
      <c r="H220" s="243">
        <v>14.164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148</v>
      </c>
      <c r="AU220" s="249" t="s">
        <v>84</v>
      </c>
      <c r="AV220" s="13" t="s">
        <v>84</v>
      </c>
      <c r="AW220" s="13" t="s">
        <v>30</v>
      </c>
      <c r="AX220" s="13" t="s">
        <v>73</v>
      </c>
      <c r="AY220" s="249" t="s">
        <v>137</v>
      </c>
    </row>
    <row r="221" s="13" customFormat="1">
      <c r="A221" s="13"/>
      <c r="B221" s="239"/>
      <c r="C221" s="240"/>
      <c r="D221" s="234" t="s">
        <v>148</v>
      </c>
      <c r="E221" s="241" t="s">
        <v>1</v>
      </c>
      <c r="F221" s="242" t="s">
        <v>680</v>
      </c>
      <c r="G221" s="240"/>
      <c r="H221" s="243">
        <v>12.747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9" t="s">
        <v>148</v>
      </c>
      <c r="AU221" s="249" t="s">
        <v>84</v>
      </c>
      <c r="AV221" s="13" t="s">
        <v>84</v>
      </c>
      <c r="AW221" s="13" t="s">
        <v>30</v>
      </c>
      <c r="AX221" s="13" t="s">
        <v>73</v>
      </c>
      <c r="AY221" s="249" t="s">
        <v>137</v>
      </c>
    </row>
    <row r="222" s="13" customFormat="1">
      <c r="A222" s="13"/>
      <c r="B222" s="239"/>
      <c r="C222" s="240"/>
      <c r="D222" s="234" t="s">
        <v>148</v>
      </c>
      <c r="E222" s="241" t="s">
        <v>1</v>
      </c>
      <c r="F222" s="242" t="s">
        <v>681</v>
      </c>
      <c r="G222" s="240"/>
      <c r="H222" s="243">
        <v>1.619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9" t="s">
        <v>148</v>
      </c>
      <c r="AU222" s="249" t="s">
        <v>84</v>
      </c>
      <c r="AV222" s="13" t="s">
        <v>84</v>
      </c>
      <c r="AW222" s="13" t="s">
        <v>30</v>
      </c>
      <c r="AX222" s="13" t="s">
        <v>73</v>
      </c>
      <c r="AY222" s="249" t="s">
        <v>137</v>
      </c>
    </row>
    <row r="223" s="16" customFormat="1">
      <c r="A223" s="16"/>
      <c r="B223" s="289"/>
      <c r="C223" s="290"/>
      <c r="D223" s="234" t="s">
        <v>148</v>
      </c>
      <c r="E223" s="291" t="s">
        <v>1</v>
      </c>
      <c r="F223" s="292" t="s">
        <v>675</v>
      </c>
      <c r="G223" s="290"/>
      <c r="H223" s="293">
        <v>28.530000000000001</v>
      </c>
      <c r="I223" s="294"/>
      <c r="J223" s="290"/>
      <c r="K223" s="290"/>
      <c r="L223" s="295"/>
      <c r="M223" s="296"/>
      <c r="N223" s="297"/>
      <c r="O223" s="297"/>
      <c r="P223" s="297"/>
      <c r="Q223" s="297"/>
      <c r="R223" s="297"/>
      <c r="S223" s="297"/>
      <c r="T223" s="298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T223" s="299" t="s">
        <v>148</v>
      </c>
      <c r="AU223" s="299" t="s">
        <v>84</v>
      </c>
      <c r="AV223" s="16" t="s">
        <v>155</v>
      </c>
      <c r="AW223" s="16" t="s">
        <v>30</v>
      </c>
      <c r="AX223" s="16" t="s">
        <v>73</v>
      </c>
      <c r="AY223" s="299" t="s">
        <v>137</v>
      </c>
    </row>
    <row r="224" s="14" customFormat="1">
      <c r="A224" s="14"/>
      <c r="B224" s="250"/>
      <c r="C224" s="251"/>
      <c r="D224" s="234" t="s">
        <v>148</v>
      </c>
      <c r="E224" s="252" t="s">
        <v>1</v>
      </c>
      <c r="F224" s="253" t="s">
        <v>682</v>
      </c>
      <c r="G224" s="251"/>
      <c r="H224" s="252" t="s">
        <v>1</v>
      </c>
      <c r="I224" s="254"/>
      <c r="J224" s="251"/>
      <c r="K224" s="251"/>
      <c r="L224" s="255"/>
      <c r="M224" s="256"/>
      <c r="N224" s="257"/>
      <c r="O224" s="257"/>
      <c r="P224" s="257"/>
      <c r="Q224" s="257"/>
      <c r="R224" s="257"/>
      <c r="S224" s="257"/>
      <c r="T224" s="25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9" t="s">
        <v>148</v>
      </c>
      <c r="AU224" s="259" t="s">
        <v>84</v>
      </c>
      <c r="AV224" s="14" t="s">
        <v>81</v>
      </c>
      <c r="AW224" s="14" t="s">
        <v>30</v>
      </c>
      <c r="AX224" s="14" t="s">
        <v>73</v>
      </c>
      <c r="AY224" s="259" t="s">
        <v>137</v>
      </c>
    </row>
    <row r="225" s="13" customFormat="1">
      <c r="A225" s="13"/>
      <c r="B225" s="239"/>
      <c r="C225" s="240"/>
      <c r="D225" s="234" t="s">
        <v>148</v>
      </c>
      <c r="E225" s="241" t="s">
        <v>1</v>
      </c>
      <c r="F225" s="242" t="s">
        <v>683</v>
      </c>
      <c r="G225" s="240"/>
      <c r="H225" s="243">
        <v>16.800000000000001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9" t="s">
        <v>148</v>
      </c>
      <c r="AU225" s="249" t="s">
        <v>84</v>
      </c>
      <c r="AV225" s="13" t="s">
        <v>84</v>
      </c>
      <c r="AW225" s="13" t="s">
        <v>30</v>
      </c>
      <c r="AX225" s="13" t="s">
        <v>73</v>
      </c>
      <c r="AY225" s="249" t="s">
        <v>137</v>
      </c>
    </row>
    <row r="226" s="13" customFormat="1">
      <c r="A226" s="13"/>
      <c r="B226" s="239"/>
      <c r="C226" s="240"/>
      <c r="D226" s="234" t="s">
        <v>148</v>
      </c>
      <c r="E226" s="241" t="s">
        <v>1</v>
      </c>
      <c r="F226" s="242" t="s">
        <v>684</v>
      </c>
      <c r="G226" s="240"/>
      <c r="H226" s="243">
        <v>13.968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148</v>
      </c>
      <c r="AU226" s="249" t="s">
        <v>84</v>
      </c>
      <c r="AV226" s="13" t="s">
        <v>84</v>
      </c>
      <c r="AW226" s="13" t="s">
        <v>30</v>
      </c>
      <c r="AX226" s="13" t="s">
        <v>73</v>
      </c>
      <c r="AY226" s="249" t="s">
        <v>137</v>
      </c>
    </row>
    <row r="227" s="13" customFormat="1">
      <c r="A227" s="13"/>
      <c r="B227" s="239"/>
      <c r="C227" s="240"/>
      <c r="D227" s="234" t="s">
        <v>148</v>
      </c>
      <c r="E227" s="241" t="s">
        <v>1</v>
      </c>
      <c r="F227" s="242" t="s">
        <v>674</v>
      </c>
      <c r="G227" s="240"/>
      <c r="H227" s="243">
        <v>1.9199999999999999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148</v>
      </c>
      <c r="AU227" s="249" t="s">
        <v>84</v>
      </c>
      <c r="AV227" s="13" t="s">
        <v>84</v>
      </c>
      <c r="AW227" s="13" t="s">
        <v>30</v>
      </c>
      <c r="AX227" s="13" t="s">
        <v>73</v>
      </c>
      <c r="AY227" s="249" t="s">
        <v>137</v>
      </c>
    </row>
    <row r="228" s="16" customFormat="1">
      <c r="A228" s="16"/>
      <c r="B228" s="289"/>
      <c r="C228" s="290"/>
      <c r="D228" s="234" t="s">
        <v>148</v>
      </c>
      <c r="E228" s="291" t="s">
        <v>1</v>
      </c>
      <c r="F228" s="292" t="s">
        <v>675</v>
      </c>
      <c r="G228" s="290"/>
      <c r="H228" s="293">
        <v>32.688000000000002</v>
      </c>
      <c r="I228" s="294"/>
      <c r="J228" s="290"/>
      <c r="K228" s="290"/>
      <c r="L228" s="295"/>
      <c r="M228" s="296"/>
      <c r="N228" s="297"/>
      <c r="O228" s="297"/>
      <c r="P228" s="297"/>
      <c r="Q228" s="297"/>
      <c r="R228" s="297"/>
      <c r="S228" s="297"/>
      <c r="T228" s="298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T228" s="299" t="s">
        <v>148</v>
      </c>
      <c r="AU228" s="299" t="s">
        <v>84</v>
      </c>
      <c r="AV228" s="16" t="s">
        <v>155</v>
      </c>
      <c r="AW228" s="16" t="s">
        <v>30</v>
      </c>
      <c r="AX228" s="16" t="s">
        <v>73</v>
      </c>
      <c r="AY228" s="299" t="s">
        <v>137</v>
      </c>
    </row>
    <row r="229" s="15" customFormat="1">
      <c r="A229" s="15"/>
      <c r="B229" s="278"/>
      <c r="C229" s="279"/>
      <c r="D229" s="234" t="s">
        <v>148</v>
      </c>
      <c r="E229" s="280" t="s">
        <v>1</v>
      </c>
      <c r="F229" s="281" t="s">
        <v>604</v>
      </c>
      <c r="G229" s="279"/>
      <c r="H229" s="282">
        <v>136.33799999999997</v>
      </c>
      <c r="I229" s="283"/>
      <c r="J229" s="279"/>
      <c r="K229" s="279"/>
      <c r="L229" s="284"/>
      <c r="M229" s="285"/>
      <c r="N229" s="286"/>
      <c r="O229" s="286"/>
      <c r="P229" s="286"/>
      <c r="Q229" s="286"/>
      <c r="R229" s="286"/>
      <c r="S229" s="286"/>
      <c r="T229" s="287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88" t="s">
        <v>148</v>
      </c>
      <c r="AU229" s="288" t="s">
        <v>84</v>
      </c>
      <c r="AV229" s="15" t="s">
        <v>144</v>
      </c>
      <c r="AW229" s="15" t="s">
        <v>30</v>
      </c>
      <c r="AX229" s="15" t="s">
        <v>81</v>
      </c>
      <c r="AY229" s="288" t="s">
        <v>137</v>
      </c>
    </row>
    <row r="230" s="2" customFormat="1" ht="24.15" customHeight="1">
      <c r="A230" s="39"/>
      <c r="B230" s="40"/>
      <c r="C230" s="221" t="s">
        <v>224</v>
      </c>
      <c r="D230" s="221" t="s">
        <v>139</v>
      </c>
      <c r="E230" s="222" t="s">
        <v>685</v>
      </c>
      <c r="F230" s="223" t="s">
        <v>686</v>
      </c>
      <c r="G230" s="224" t="s">
        <v>142</v>
      </c>
      <c r="H230" s="225">
        <v>397.68599999999998</v>
      </c>
      <c r="I230" s="226"/>
      <c r="J230" s="227">
        <f>ROUND(I230*H230,2)</f>
        <v>0</v>
      </c>
      <c r="K230" s="223" t="s">
        <v>143</v>
      </c>
      <c r="L230" s="45"/>
      <c r="M230" s="228" t="s">
        <v>1</v>
      </c>
      <c r="N230" s="229" t="s">
        <v>38</v>
      </c>
      <c r="O230" s="92"/>
      <c r="P230" s="230">
        <f>O230*H230</f>
        <v>0</v>
      </c>
      <c r="Q230" s="230">
        <v>0.0033500000000000001</v>
      </c>
      <c r="R230" s="230">
        <f>Q230*H230</f>
        <v>1.3322480999999999</v>
      </c>
      <c r="S230" s="230">
        <v>0</v>
      </c>
      <c r="T230" s="231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2" t="s">
        <v>144</v>
      </c>
      <c r="AT230" s="232" t="s">
        <v>139</v>
      </c>
      <c r="AU230" s="232" t="s">
        <v>84</v>
      </c>
      <c r="AY230" s="18" t="s">
        <v>137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8" t="s">
        <v>81</v>
      </c>
      <c r="BK230" s="233">
        <f>ROUND(I230*H230,2)</f>
        <v>0</v>
      </c>
      <c r="BL230" s="18" t="s">
        <v>144</v>
      </c>
      <c r="BM230" s="232" t="s">
        <v>687</v>
      </c>
    </row>
    <row r="231" s="2" customFormat="1">
      <c r="A231" s="39"/>
      <c r="B231" s="40"/>
      <c r="C231" s="41"/>
      <c r="D231" s="234" t="s">
        <v>146</v>
      </c>
      <c r="E231" s="41"/>
      <c r="F231" s="235" t="s">
        <v>688</v>
      </c>
      <c r="G231" s="41"/>
      <c r="H231" s="41"/>
      <c r="I231" s="236"/>
      <c r="J231" s="41"/>
      <c r="K231" s="41"/>
      <c r="L231" s="45"/>
      <c r="M231" s="237"/>
      <c r="N231" s="238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146</v>
      </c>
      <c r="AU231" s="18" t="s">
        <v>84</v>
      </c>
    </row>
    <row r="232" s="14" customFormat="1">
      <c r="A232" s="14"/>
      <c r="B232" s="250"/>
      <c r="C232" s="251"/>
      <c r="D232" s="234" t="s">
        <v>148</v>
      </c>
      <c r="E232" s="252" t="s">
        <v>1</v>
      </c>
      <c r="F232" s="253" t="s">
        <v>671</v>
      </c>
      <c r="G232" s="251"/>
      <c r="H232" s="252" t="s">
        <v>1</v>
      </c>
      <c r="I232" s="254"/>
      <c r="J232" s="251"/>
      <c r="K232" s="251"/>
      <c r="L232" s="255"/>
      <c r="M232" s="256"/>
      <c r="N232" s="257"/>
      <c r="O232" s="257"/>
      <c r="P232" s="257"/>
      <c r="Q232" s="257"/>
      <c r="R232" s="257"/>
      <c r="S232" s="257"/>
      <c r="T232" s="25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9" t="s">
        <v>148</v>
      </c>
      <c r="AU232" s="259" t="s">
        <v>84</v>
      </c>
      <c r="AV232" s="14" t="s">
        <v>81</v>
      </c>
      <c r="AW232" s="14" t="s">
        <v>30</v>
      </c>
      <c r="AX232" s="14" t="s">
        <v>73</v>
      </c>
      <c r="AY232" s="259" t="s">
        <v>137</v>
      </c>
    </row>
    <row r="233" s="13" customFormat="1">
      <c r="A233" s="13"/>
      <c r="B233" s="239"/>
      <c r="C233" s="240"/>
      <c r="D233" s="234" t="s">
        <v>148</v>
      </c>
      <c r="E233" s="241" t="s">
        <v>1</v>
      </c>
      <c r="F233" s="242" t="s">
        <v>689</v>
      </c>
      <c r="G233" s="240"/>
      <c r="H233" s="243">
        <v>12.720000000000001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9" t="s">
        <v>148</v>
      </c>
      <c r="AU233" s="249" t="s">
        <v>84</v>
      </c>
      <c r="AV233" s="13" t="s">
        <v>84</v>
      </c>
      <c r="AW233" s="13" t="s">
        <v>30</v>
      </c>
      <c r="AX233" s="13" t="s">
        <v>73</v>
      </c>
      <c r="AY233" s="249" t="s">
        <v>137</v>
      </c>
    </row>
    <row r="234" s="13" customFormat="1">
      <c r="A234" s="13"/>
      <c r="B234" s="239"/>
      <c r="C234" s="240"/>
      <c r="D234" s="234" t="s">
        <v>148</v>
      </c>
      <c r="E234" s="241" t="s">
        <v>1</v>
      </c>
      <c r="F234" s="242" t="s">
        <v>690</v>
      </c>
      <c r="G234" s="240"/>
      <c r="H234" s="243">
        <v>90.519999999999996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9" t="s">
        <v>148</v>
      </c>
      <c r="AU234" s="249" t="s">
        <v>84</v>
      </c>
      <c r="AV234" s="13" t="s">
        <v>84</v>
      </c>
      <c r="AW234" s="13" t="s">
        <v>30</v>
      </c>
      <c r="AX234" s="13" t="s">
        <v>73</v>
      </c>
      <c r="AY234" s="249" t="s">
        <v>137</v>
      </c>
    </row>
    <row r="235" s="13" customFormat="1">
      <c r="A235" s="13"/>
      <c r="B235" s="239"/>
      <c r="C235" s="240"/>
      <c r="D235" s="234" t="s">
        <v>148</v>
      </c>
      <c r="E235" s="241" t="s">
        <v>1</v>
      </c>
      <c r="F235" s="242" t="s">
        <v>691</v>
      </c>
      <c r="G235" s="240"/>
      <c r="H235" s="243">
        <v>9.1999999999999993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148</v>
      </c>
      <c r="AU235" s="249" t="s">
        <v>84</v>
      </c>
      <c r="AV235" s="13" t="s">
        <v>84</v>
      </c>
      <c r="AW235" s="13" t="s">
        <v>30</v>
      </c>
      <c r="AX235" s="13" t="s">
        <v>73</v>
      </c>
      <c r="AY235" s="249" t="s">
        <v>137</v>
      </c>
    </row>
    <row r="236" s="16" customFormat="1">
      <c r="A236" s="16"/>
      <c r="B236" s="289"/>
      <c r="C236" s="290"/>
      <c r="D236" s="234" t="s">
        <v>148</v>
      </c>
      <c r="E236" s="291" t="s">
        <v>1</v>
      </c>
      <c r="F236" s="292" t="s">
        <v>675</v>
      </c>
      <c r="G236" s="290"/>
      <c r="H236" s="293">
        <v>112.44</v>
      </c>
      <c r="I236" s="294"/>
      <c r="J236" s="290"/>
      <c r="K236" s="290"/>
      <c r="L236" s="295"/>
      <c r="M236" s="296"/>
      <c r="N236" s="297"/>
      <c r="O236" s="297"/>
      <c r="P236" s="297"/>
      <c r="Q236" s="297"/>
      <c r="R236" s="297"/>
      <c r="S236" s="297"/>
      <c r="T236" s="298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T236" s="299" t="s">
        <v>148</v>
      </c>
      <c r="AU236" s="299" t="s">
        <v>84</v>
      </c>
      <c r="AV236" s="16" t="s">
        <v>155</v>
      </c>
      <c r="AW236" s="16" t="s">
        <v>30</v>
      </c>
      <c r="AX236" s="16" t="s">
        <v>73</v>
      </c>
      <c r="AY236" s="299" t="s">
        <v>137</v>
      </c>
    </row>
    <row r="237" s="14" customFormat="1">
      <c r="A237" s="14"/>
      <c r="B237" s="250"/>
      <c r="C237" s="251"/>
      <c r="D237" s="234" t="s">
        <v>148</v>
      </c>
      <c r="E237" s="252" t="s">
        <v>1</v>
      </c>
      <c r="F237" s="253" t="s">
        <v>676</v>
      </c>
      <c r="G237" s="251"/>
      <c r="H237" s="252" t="s">
        <v>1</v>
      </c>
      <c r="I237" s="254"/>
      <c r="J237" s="251"/>
      <c r="K237" s="251"/>
      <c r="L237" s="255"/>
      <c r="M237" s="256"/>
      <c r="N237" s="257"/>
      <c r="O237" s="257"/>
      <c r="P237" s="257"/>
      <c r="Q237" s="257"/>
      <c r="R237" s="257"/>
      <c r="S237" s="257"/>
      <c r="T237" s="25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9" t="s">
        <v>148</v>
      </c>
      <c r="AU237" s="259" t="s">
        <v>84</v>
      </c>
      <c r="AV237" s="14" t="s">
        <v>81</v>
      </c>
      <c r="AW237" s="14" t="s">
        <v>30</v>
      </c>
      <c r="AX237" s="14" t="s">
        <v>73</v>
      </c>
      <c r="AY237" s="259" t="s">
        <v>137</v>
      </c>
    </row>
    <row r="238" s="13" customFormat="1">
      <c r="A238" s="13"/>
      <c r="B238" s="239"/>
      <c r="C238" s="240"/>
      <c r="D238" s="234" t="s">
        <v>148</v>
      </c>
      <c r="E238" s="241" t="s">
        <v>1</v>
      </c>
      <c r="F238" s="242" t="s">
        <v>689</v>
      </c>
      <c r="G238" s="240"/>
      <c r="H238" s="243">
        <v>12.720000000000001</v>
      </c>
      <c r="I238" s="244"/>
      <c r="J238" s="240"/>
      <c r="K238" s="240"/>
      <c r="L238" s="245"/>
      <c r="M238" s="246"/>
      <c r="N238" s="247"/>
      <c r="O238" s="247"/>
      <c r="P238" s="247"/>
      <c r="Q238" s="247"/>
      <c r="R238" s="247"/>
      <c r="S238" s="247"/>
      <c r="T238" s="24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9" t="s">
        <v>148</v>
      </c>
      <c r="AU238" s="249" t="s">
        <v>84</v>
      </c>
      <c r="AV238" s="13" t="s">
        <v>84</v>
      </c>
      <c r="AW238" s="13" t="s">
        <v>30</v>
      </c>
      <c r="AX238" s="13" t="s">
        <v>73</v>
      </c>
      <c r="AY238" s="249" t="s">
        <v>137</v>
      </c>
    </row>
    <row r="239" s="13" customFormat="1">
      <c r="A239" s="13"/>
      <c r="B239" s="239"/>
      <c r="C239" s="240"/>
      <c r="D239" s="234" t="s">
        <v>148</v>
      </c>
      <c r="E239" s="241" t="s">
        <v>1</v>
      </c>
      <c r="F239" s="242" t="s">
        <v>692</v>
      </c>
      <c r="G239" s="240"/>
      <c r="H239" s="243">
        <v>84.319999999999993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9" t="s">
        <v>148</v>
      </c>
      <c r="AU239" s="249" t="s">
        <v>84</v>
      </c>
      <c r="AV239" s="13" t="s">
        <v>84</v>
      </c>
      <c r="AW239" s="13" t="s">
        <v>30</v>
      </c>
      <c r="AX239" s="13" t="s">
        <v>73</v>
      </c>
      <c r="AY239" s="249" t="s">
        <v>137</v>
      </c>
    </row>
    <row r="240" s="13" customFormat="1">
      <c r="A240" s="13"/>
      <c r="B240" s="239"/>
      <c r="C240" s="240"/>
      <c r="D240" s="234" t="s">
        <v>148</v>
      </c>
      <c r="E240" s="241" t="s">
        <v>1</v>
      </c>
      <c r="F240" s="242" t="s">
        <v>691</v>
      </c>
      <c r="G240" s="240"/>
      <c r="H240" s="243">
        <v>9.1999999999999993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9" t="s">
        <v>148</v>
      </c>
      <c r="AU240" s="249" t="s">
        <v>84</v>
      </c>
      <c r="AV240" s="13" t="s">
        <v>84</v>
      </c>
      <c r="AW240" s="13" t="s">
        <v>30</v>
      </c>
      <c r="AX240" s="13" t="s">
        <v>73</v>
      </c>
      <c r="AY240" s="249" t="s">
        <v>137</v>
      </c>
    </row>
    <row r="241" s="16" customFormat="1">
      <c r="A241" s="16"/>
      <c r="B241" s="289"/>
      <c r="C241" s="290"/>
      <c r="D241" s="234" t="s">
        <v>148</v>
      </c>
      <c r="E241" s="291" t="s">
        <v>1</v>
      </c>
      <c r="F241" s="292" t="s">
        <v>675</v>
      </c>
      <c r="G241" s="290"/>
      <c r="H241" s="293">
        <v>106.24</v>
      </c>
      <c r="I241" s="294"/>
      <c r="J241" s="290"/>
      <c r="K241" s="290"/>
      <c r="L241" s="295"/>
      <c r="M241" s="296"/>
      <c r="N241" s="297"/>
      <c r="O241" s="297"/>
      <c r="P241" s="297"/>
      <c r="Q241" s="297"/>
      <c r="R241" s="297"/>
      <c r="S241" s="297"/>
      <c r="T241" s="298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T241" s="299" t="s">
        <v>148</v>
      </c>
      <c r="AU241" s="299" t="s">
        <v>84</v>
      </c>
      <c r="AV241" s="16" t="s">
        <v>155</v>
      </c>
      <c r="AW241" s="16" t="s">
        <v>30</v>
      </c>
      <c r="AX241" s="16" t="s">
        <v>73</v>
      </c>
      <c r="AY241" s="299" t="s">
        <v>137</v>
      </c>
    </row>
    <row r="242" s="14" customFormat="1">
      <c r="A242" s="14"/>
      <c r="B242" s="250"/>
      <c r="C242" s="251"/>
      <c r="D242" s="234" t="s">
        <v>148</v>
      </c>
      <c r="E242" s="252" t="s">
        <v>1</v>
      </c>
      <c r="F242" s="253" t="s">
        <v>678</v>
      </c>
      <c r="G242" s="251"/>
      <c r="H242" s="252" t="s">
        <v>1</v>
      </c>
      <c r="I242" s="254"/>
      <c r="J242" s="251"/>
      <c r="K242" s="251"/>
      <c r="L242" s="255"/>
      <c r="M242" s="256"/>
      <c r="N242" s="257"/>
      <c r="O242" s="257"/>
      <c r="P242" s="257"/>
      <c r="Q242" s="257"/>
      <c r="R242" s="257"/>
      <c r="S242" s="257"/>
      <c r="T242" s="25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9" t="s">
        <v>148</v>
      </c>
      <c r="AU242" s="259" t="s">
        <v>84</v>
      </c>
      <c r="AV242" s="14" t="s">
        <v>81</v>
      </c>
      <c r="AW242" s="14" t="s">
        <v>30</v>
      </c>
      <c r="AX242" s="14" t="s">
        <v>73</v>
      </c>
      <c r="AY242" s="259" t="s">
        <v>137</v>
      </c>
    </row>
    <row r="243" s="13" customFormat="1">
      <c r="A243" s="13"/>
      <c r="B243" s="239"/>
      <c r="C243" s="240"/>
      <c r="D243" s="234" t="s">
        <v>148</v>
      </c>
      <c r="E243" s="241" t="s">
        <v>1</v>
      </c>
      <c r="F243" s="242" t="s">
        <v>693</v>
      </c>
      <c r="G243" s="240"/>
      <c r="H243" s="243">
        <v>10.894</v>
      </c>
      <c r="I243" s="244"/>
      <c r="J243" s="240"/>
      <c r="K243" s="240"/>
      <c r="L243" s="245"/>
      <c r="M243" s="246"/>
      <c r="N243" s="247"/>
      <c r="O243" s="247"/>
      <c r="P243" s="247"/>
      <c r="Q243" s="247"/>
      <c r="R243" s="247"/>
      <c r="S243" s="247"/>
      <c r="T243" s="24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9" t="s">
        <v>148</v>
      </c>
      <c r="AU243" s="249" t="s">
        <v>84</v>
      </c>
      <c r="AV243" s="13" t="s">
        <v>84</v>
      </c>
      <c r="AW243" s="13" t="s">
        <v>30</v>
      </c>
      <c r="AX243" s="13" t="s">
        <v>73</v>
      </c>
      <c r="AY243" s="249" t="s">
        <v>137</v>
      </c>
    </row>
    <row r="244" s="13" customFormat="1">
      <c r="A244" s="13"/>
      <c r="B244" s="239"/>
      <c r="C244" s="240"/>
      <c r="D244" s="234" t="s">
        <v>148</v>
      </c>
      <c r="E244" s="241" t="s">
        <v>1</v>
      </c>
      <c r="F244" s="242" t="s">
        <v>694</v>
      </c>
      <c r="G244" s="240"/>
      <c r="H244" s="243">
        <v>66.537000000000006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9" t="s">
        <v>148</v>
      </c>
      <c r="AU244" s="249" t="s">
        <v>84</v>
      </c>
      <c r="AV244" s="13" t="s">
        <v>84</v>
      </c>
      <c r="AW244" s="13" t="s">
        <v>30</v>
      </c>
      <c r="AX244" s="13" t="s">
        <v>73</v>
      </c>
      <c r="AY244" s="249" t="s">
        <v>137</v>
      </c>
    </row>
    <row r="245" s="13" customFormat="1">
      <c r="A245" s="13"/>
      <c r="B245" s="239"/>
      <c r="C245" s="240"/>
      <c r="D245" s="234" t="s">
        <v>148</v>
      </c>
      <c r="E245" s="241" t="s">
        <v>1</v>
      </c>
      <c r="F245" s="242" t="s">
        <v>695</v>
      </c>
      <c r="G245" s="240"/>
      <c r="H245" s="243">
        <v>7.8070000000000004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9" t="s">
        <v>148</v>
      </c>
      <c r="AU245" s="249" t="s">
        <v>84</v>
      </c>
      <c r="AV245" s="13" t="s">
        <v>84</v>
      </c>
      <c r="AW245" s="13" t="s">
        <v>30</v>
      </c>
      <c r="AX245" s="13" t="s">
        <v>73</v>
      </c>
      <c r="AY245" s="249" t="s">
        <v>137</v>
      </c>
    </row>
    <row r="246" s="16" customFormat="1">
      <c r="A246" s="16"/>
      <c r="B246" s="289"/>
      <c r="C246" s="290"/>
      <c r="D246" s="234" t="s">
        <v>148</v>
      </c>
      <c r="E246" s="291" t="s">
        <v>1</v>
      </c>
      <c r="F246" s="292" t="s">
        <v>675</v>
      </c>
      <c r="G246" s="290"/>
      <c r="H246" s="293">
        <v>85.238000000000014</v>
      </c>
      <c r="I246" s="294"/>
      <c r="J246" s="290"/>
      <c r="K246" s="290"/>
      <c r="L246" s="295"/>
      <c r="M246" s="296"/>
      <c r="N246" s="297"/>
      <c r="O246" s="297"/>
      <c r="P246" s="297"/>
      <c r="Q246" s="297"/>
      <c r="R246" s="297"/>
      <c r="S246" s="297"/>
      <c r="T246" s="298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99" t="s">
        <v>148</v>
      </c>
      <c r="AU246" s="299" t="s">
        <v>84</v>
      </c>
      <c r="AV246" s="16" t="s">
        <v>155</v>
      </c>
      <c r="AW246" s="16" t="s">
        <v>30</v>
      </c>
      <c r="AX246" s="16" t="s">
        <v>73</v>
      </c>
      <c r="AY246" s="299" t="s">
        <v>137</v>
      </c>
    </row>
    <row r="247" s="14" customFormat="1">
      <c r="A247" s="14"/>
      <c r="B247" s="250"/>
      <c r="C247" s="251"/>
      <c r="D247" s="234" t="s">
        <v>148</v>
      </c>
      <c r="E247" s="252" t="s">
        <v>1</v>
      </c>
      <c r="F247" s="253" t="s">
        <v>682</v>
      </c>
      <c r="G247" s="251"/>
      <c r="H247" s="252" t="s">
        <v>1</v>
      </c>
      <c r="I247" s="254"/>
      <c r="J247" s="251"/>
      <c r="K247" s="251"/>
      <c r="L247" s="255"/>
      <c r="M247" s="256"/>
      <c r="N247" s="257"/>
      <c r="O247" s="257"/>
      <c r="P247" s="257"/>
      <c r="Q247" s="257"/>
      <c r="R247" s="257"/>
      <c r="S247" s="257"/>
      <c r="T247" s="25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9" t="s">
        <v>148</v>
      </c>
      <c r="AU247" s="259" t="s">
        <v>84</v>
      </c>
      <c r="AV247" s="14" t="s">
        <v>81</v>
      </c>
      <c r="AW247" s="14" t="s">
        <v>30</v>
      </c>
      <c r="AX247" s="14" t="s">
        <v>73</v>
      </c>
      <c r="AY247" s="259" t="s">
        <v>137</v>
      </c>
    </row>
    <row r="248" s="13" customFormat="1">
      <c r="A248" s="13"/>
      <c r="B248" s="239"/>
      <c r="C248" s="240"/>
      <c r="D248" s="234" t="s">
        <v>148</v>
      </c>
      <c r="E248" s="241" t="s">
        <v>1</v>
      </c>
      <c r="F248" s="242" t="s">
        <v>696</v>
      </c>
      <c r="G248" s="240"/>
      <c r="H248" s="243">
        <v>12.4</v>
      </c>
      <c r="I248" s="244"/>
      <c r="J248" s="240"/>
      <c r="K248" s="240"/>
      <c r="L248" s="245"/>
      <c r="M248" s="246"/>
      <c r="N248" s="247"/>
      <c r="O248" s="247"/>
      <c r="P248" s="247"/>
      <c r="Q248" s="247"/>
      <c r="R248" s="247"/>
      <c r="S248" s="247"/>
      <c r="T248" s="24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9" t="s">
        <v>148</v>
      </c>
      <c r="AU248" s="249" t="s">
        <v>84</v>
      </c>
      <c r="AV248" s="13" t="s">
        <v>84</v>
      </c>
      <c r="AW248" s="13" t="s">
        <v>30</v>
      </c>
      <c r="AX248" s="13" t="s">
        <v>73</v>
      </c>
      <c r="AY248" s="249" t="s">
        <v>137</v>
      </c>
    </row>
    <row r="249" s="13" customFormat="1">
      <c r="A249" s="13"/>
      <c r="B249" s="239"/>
      <c r="C249" s="240"/>
      <c r="D249" s="234" t="s">
        <v>148</v>
      </c>
      <c r="E249" s="241" t="s">
        <v>1</v>
      </c>
      <c r="F249" s="242" t="s">
        <v>697</v>
      </c>
      <c r="G249" s="240"/>
      <c r="H249" s="243">
        <v>72.168000000000006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9" t="s">
        <v>148</v>
      </c>
      <c r="AU249" s="249" t="s">
        <v>84</v>
      </c>
      <c r="AV249" s="13" t="s">
        <v>84</v>
      </c>
      <c r="AW249" s="13" t="s">
        <v>30</v>
      </c>
      <c r="AX249" s="13" t="s">
        <v>73</v>
      </c>
      <c r="AY249" s="249" t="s">
        <v>137</v>
      </c>
    </row>
    <row r="250" s="13" customFormat="1">
      <c r="A250" s="13"/>
      <c r="B250" s="239"/>
      <c r="C250" s="240"/>
      <c r="D250" s="234" t="s">
        <v>148</v>
      </c>
      <c r="E250" s="241" t="s">
        <v>1</v>
      </c>
      <c r="F250" s="242" t="s">
        <v>691</v>
      </c>
      <c r="G250" s="240"/>
      <c r="H250" s="243">
        <v>9.1999999999999993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9" t="s">
        <v>148</v>
      </c>
      <c r="AU250" s="249" t="s">
        <v>84</v>
      </c>
      <c r="AV250" s="13" t="s">
        <v>84</v>
      </c>
      <c r="AW250" s="13" t="s">
        <v>30</v>
      </c>
      <c r="AX250" s="13" t="s">
        <v>73</v>
      </c>
      <c r="AY250" s="249" t="s">
        <v>137</v>
      </c>
    </row>
    <row r="251" s="16" customFormat="1">
      <c r="A251" s="16"/>
      <c r="B251" s="289"/>
      <c r="C251" s="290"/>
      <c r="D251" s="234" t="s">
        <v>148</v>
      </c>
      <c r="E251" s="291" t="s">
        <v>1</v>
      </c>
      <c r="F251" s="292" t="s">
        <v>675</v>
      </c>
      <c r="G251" s="290"/>
      <c r="H251" s="293">
        <v>93.768000000000015</v>
      </c>
      <c r="I251" s="294"/>
      <c r="J251" s="290"/>
      <c r="K251" s="290"/>
      <c r="L251" s="295"/>
      <c r="M251" s="296"/>
      <c r="N251" s="297"/>
      <c r="O251" s="297"/>
      <c r="P251" s="297"/>
      <c r="Q251" s="297"/>
      <c r="R251" s="297"/>
      <c r="S251" s="297"/>
      <c r="T251" s="298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T251" s="299" t="s">
        <v>148</v>
      </c>
      <c r="AU251" s="299" t="s">
        <v>84</v>
      </c>
      <c r="AV251" s="16" t="s">
        <v>155</v>
      </c>
      <c r="AW251" s="16" t="s">
        <v>30</v>
      </c>
      <c r="AX251" s="16" t="s">
        <v>73</v>
      </c>
      <c r="AY251" s="299" t="s">
        <v>137</v>
      </c>
    </row>
    <row r="252" s="15" customFormat="1">
      <c r="A252" s="15"/>
      <c r="B252" s="278"/>
      <c r="C252" s="279"/>
      <c r="D252" s="234" t="s">
        <v>148</v>
      </c>
      <c r="E252" s="280" t="s">
        <v>1</v>
      </c>
      <c r="F252" s="281" t="s">
        <v>604</v>
      </c>
      <c r="G252" s="279"/>
      <c r="H252" s="282">
        <v>397.68599999999998</v>
      </c>
      <c r="I252" s="283"/>
      <c r="J252" s="279"/>
      <c r="K252" s="279"/>
      <c r="L252" s="284"/>
      <c r="M252" s="285"/>
      <c r="N252" s="286"/>
      <c r="O252" s="286"/>
      <c r="P252" s="286"/>
      <c r="Q252" s="286"/>
      <c r="R252" s="286"/>
      <c r="S252" s="286"/>
      <c r="T252" s="287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88" t="s">
        <v>148</v>
      </c>
      <c r="AU252" s="288" t="s">
        <v>84</v>
      </c>
      <c r="AV252" s="15" t="s">
        <v>144</v>
      </c>
      <c r="AW252" s="15" t="s">
        <v>30</v>
      </c>
      <c r="AX252" s="15" t="s">
        <v>81</v>
      </c>
      <c r="AY252" s="288" t="s">
        <v>137</v>
      </c>
    </row>
    <row r="253" s="2" customFormat="1" ht="24.15" customHeight="1">
      <c r="A253" s="39"/>
      <c r="B253" s="40"/>
      <c r="C253" s="221" t="s">
        <v>8</v>
      </c>
      <c r="D253" s="221" t="s">
        <v>139</v>
      </c>
      <c r="E253" s="222" t="s">
        <v>698</v>
      </c>
      <c r="F253" s="223" t="s">
        <v>699</v>
      </c>
      <c r="G253" s="224" t="s">
        <v>142</v>
      </c>
      <c r="H253" s="225">
        <v>397.68599999999998</v>
      </c>
      <c r="I253" s="226"/>
      <c r="J253" s="227">
        <f>ROUND(I253*H253,2)</f>
        <v>0</v>
      </c>
      <c r="K253" s="223" t="s">
        <v>143</v>
      </c>
      <c r="L253" s="45"/>
      <c r="M253" s="228" t="s">
        <v>1</v>
      </c>
      <c r="N253" s="229" t="s">
        <v>38</v>
      </c>
      <c r="O253" s="92"/>
      <c r="P253" s="230">
        <f>O253*H253</f>
        <v>0</v>
      </c>
      <c r="Q253" s="230">
        <v>0</v>
      </c>
      <c r="R253" s="230">
        <f>Q253*H253</f>
        <v>0</v>
      </c>
      <c r="S253" s="230">
        <v>0</v>
      </c>
      <c r="T253" s="231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2" t="s">
        <v>144</v>
      </c>
      <c r="AT253" s="232" t="s">
        <v>139</v>
      </c>
      <c r="AU253" s="232" t="s">
        <v>84</v>
      </c>
      <c r="AY253" s="18" t="s">
        <v>137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18" t="s">
        <v>81</v>
      </c>
      <c r="BK253" s="233">
        <f>ROUND(I253*H253,2)</f>
        <v>0</v>
      </c>
      <c r="BL253" s="18" t="s">
        <v>144</v>
      </c>
      <c r="BM253" s="232" t="s">
        <v>700</v>
      </c>
    </row>
    <row r="254" s="2" customFormat="1">
      <c r="A254" s="39"/>
      <c r="B254" s="40"/>
      <c r="C254" s="41"/>
      <c r="D254" s="234" t="s">
        <v>146</v>
      </c>
      <c r="E254" s="41"/>
      <c r="F254" s="235" t="s">
        <v>701</v>
      </c>
      <c r="G254" s="41"/>
      <c r="H254" s="41"/>
      <c r="I254" s="236"/>
      <c r="J254" s="41"/>
      <c r="K254" s="41"/>
      <c r="L254" s="45"/>
      <c r="M254" s="237"/>
      <c r="N254" s="238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146</v>
      </c>
      <c r="AU254" s="18" t="s">
        <v>84</v>
      </c>
    </row>
    <row r="255" s="2" customFormat="1" ht="24.15" customHeight="1">
      <c r="A255" s="39"/>
      <c r="B255" s="40"/>
      <c r="C255" s="221" t="s">
        <v>235</v>
      </c>
      <c r="D255" s="221" t="s">
        <v>139</v>
      </c>
      <c r="E255" s="222" t="s">
        <v>702</v>
      </c>
      <c r="F255" s="223" t="s">
        <v>703</v>
      </c>
      <c r="G255" s="224" t="s">
        <v>202</v>
      </c>
      <c r="H255" s="225">
        <v>11.406000000000001</v>
      </c>
      <c r="I255" s="226"/>
      <c r="J255" s="227">
        <f>ROUND(I255*H255,2)</f>
        <v>0</v>
      </c>
      <c r="K255" s="223" t="s">
        <v>143</v>
      </c>
      <c r="L255" s="45"/>
      <c r="M255" s="228" t="s">
        <v>1</v>
      </c>
      <c r="N255" s="229" t="s">
        <v>38</v>
      </c>
      <c r="O255" s="92"/>
      <c r="P255" s="230">
        <f>O255*H255</f>
        <v>0</v>
      </c>
      <c r="Q255" s="230">
        <v>1.04359</v>
      </c>
      <c r="R255" s="230">
        <f>Q255*H255</f>
        <v>11.903187540000001</v>
      </c>
      <c r="S255" s="230">
        <v>0</v>
      </c>
      <c r="T255" s="231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2" t="s">
        <v>144</v>
      </c>
      <c r="AT255" s="232" t="s">
        <v>139</v>
      </c>
      <c r="AU255" s="232" t="s">
        <v>84</v>
      </c>
      <c r="AY255" s="18" t="s">
        <v>137</v>
      </c>
      <c r="BE255" s="233">
        <f>IF(N255="základní",J255,0)</f>
        <v>0</v>
      </c>
      <c r="BF255" s="233">
        <f>IF(N255="snížená",J255,0)</f>
        <v>0</v>
      </c>
      <c r="BG255" s="233">
        <f>IF(N255="zákl. přenesená",J255,0)</f>
        <v>0</v>
      </c>
      <c r="BH255" s="233">
        <f>IF(N255="sníž. přenesená",J255,0)</f>
        <v>0</v>
      </c>
      <c r="BI255" s="233">
        <f>IF(N255="nulová",J255,0)</f>
        <v>0</v>
      </c>
      <c r="BJ255" s="18" t="s">
        <v>81</v>
      </c>
      <c r="BK255" s="233">
        <f>ROUND(I255*H255,2)</f>
        <v>0</v>
      </c>
      <c r="BL255" s="18" t="s">
        <v>144</v>
      </c>
      <c r="BM255" s="232" t="s">
        <v>704</v>
      </c>
    </row>
    <row r="256" s="2" customFormat="1">
      <c r="A256" s="39"/>
      <c r="B256" s="40"/>
      <c r="C256" s="41"/>
      <c r="D256" s="234" t="s">
        <v>146</v>
      </c>
      <c r="E256" s="41"/>
      <c r="F256" s="235" t="s">
        <v>705</v>
      </c>
      <c r="G256" s="41"/>
      <c r="H256" s="41"/>
      <c r="I256" s="236"/>
      <c r="J256" s="41"/>
      <c r="K256" s="41"/>
      <c r="L256" s="45"/>
      <c r="M256" s="237"/>
      <c r="N256" s="238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146</v>
      </c>
      <c r="AU256" s="18" t="s">
        <v>84</v>
      </c>
    </row>
    <row r="257" s="13" customFormat="1">
      <c r="A257" s="13"/>
      <c r="B257" s="239"/>
      <c r="C257" s="240"/>
      <c r="D257" s="234" t="s">
        <v>148</v>
      </c>
      <c r="E257" s="241" t="s">
        <v>1</v>
      </c>
      <c r="F257" s="242" t="s">
        <v>706</v>
      </c>
      <c r="G257" s="240"/>
      <c r="H257" s="243">
        <v>3.2040000000000002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148</v>
      </c>
      <c r="AU257" s="249" t="s">
        <v>84</v>
      </c>
      <c r="AV257" s="13" t="s">
        <v>84</v>
      </c>
      <c r="AW257" s="13" t="s">
        <v>30</v>
      </c>
      <c r="AX257" s="13" t="s">
        <v>73</v>
      </c>
      <c r="AY257" s="249" t="s">
        <v>137</v>
      </c>
    </row>
    <row r="258" s="16" customFormat="1">
      <c r="A258" s="16"/>
      <c r="B258" s="289"/>
      <c r="C258" s="290"/>
      <c r="D258" s="234" t="s">
        <v>148</v>
      </c>
      <c r="E258" s="291" t="s">
        <v>1</v>
      </c>
      <c r="F258" s="292" t="s">
        <v>675</v>
      </c>
      <c r="G258" s="290"/>
      <c r="H258" s="293">
        <v>3.2040000000000002</v>
      </c>
      <c r="I258" s="294"/>
      <c r="J258" s="290"/>
      <c r="K258" s="290"/>
      <c r="L258" s="295"/>
      <c r="M258" s="296"/>
      <c r="N258" s="297"/>
      <c r="O258" s="297"/>
      <c r="P258" s="297"/>
      <c r="Q258" s="297"/>
      <c r="R258" s="297"/>
      <c r="S258" s="297"/>
      <c r="T258" s="298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T258" s="299" t="s">
        <v>148</v>
      </c>
      <c r="AU258" s="299" t="s">
        <v>84</v>
      </c>
      <c r="AV258" s="16" t="s">
        <v>155</v>
      </c>
      <c r="AW258" s="16" t="s">
        <v>30</v>
      </c>
      <c r="AX258" s="16" t="s">
        <v>73</v>
      </c>
      <c r="AY258" s="299" t="s">
        <v>137</v>
      </c>
    </row>
    <row r="259" s="13" customFormat="1">
      <c r="A259" s="13"/>
      <c r="B259" s="239"/>
      <c r="C259" s="240"/>
      <c r="D259" s="234" t="s">
        <v>148</v>
      </c>
      <c r="E259" s="241" t="s">
        <v>1</v>
      </c>
      <c r="F259" s="242" t="s">
        <v>707</v>
      </c>
      <c r="G259" s="240"/>
      <c r="H259" s="243">
        <v>3.2040000000000002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9" t="s">
        <v>148</v>
      </c>
      <c r="AU259" s="249" t="s">
        <v>84</v>
      </c>
      <c r="AV259" s="13" t="s">
        <v>84</v>
      </c>
      <c r="AW259" s="13" t="s">
        <v>30</v>
      </c>
      <c r="AX259" s="13" t="s">
        <v>73</v>
      </c>
      <c r="AY259" s="249" t="s">
        <v>137</v>
      </c>
    </row>
    <row r="260" s="16" customFormat="1">
      <c r="A260" s="16"/>
      <c r="B260" s="289"/>
      <c r="C260" s="290"/>
      <c r="D260" s="234" t="s">
        <v>148</v>
      </c>
      <c r="E260" s="291" t="s">
        <v>1</v>
      </c>
      <c r="F260" s="292" t="s">
        <v>675</v>
      </c>
      <c r="G260" s="290"/>
      <c r="H260" s="293">
        <v>3.2040000000000002</v>
      </c>
      <c r="I260" s="294"/>
      <c r="J260" s="290"/>
      <c r="K260" s="290"/>
      <c r="L260" s="295"/>
      <c r="M260" s="296"/>
      <c r="N260" s="297"/>
      <c r="O260" s="297"/>
      <c r="P260" s="297"/>
      <c r="Q260" s="297"/>
      <c r="R260" s="297"/>
      <c r="S260" s="297"/>
      <c r="T260" s="298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T260" s="299" t="s">
        <v>148</v>
      </c>
      <c r="AU260" s="299" t="s">
        <v>84</v>
      </c>
      <c r="AV260" s="16" t="s">
        <v>155</v>
      </c>
      <c r="AW260" s="16" t="s">
        <v>30</v>
      </c>
      <c r="AX260" s="16" t="s">
        <v>73</v>
      </c>
      <c r="AY260" s="299" t="s">
        <v>137</v>
      </c>
    </row>
    <row r="261" s="13" customFormat="1">
      <c r="A261" s="13"/>
      <c r="B261" s="239"/>
      <c r="C261" s="240"/>
      <c r="D261" s="234" t="s">
        <v>148</v>
      </c>
      <c r="E261" s="241" t="s">
        <v>1</v>
      </c>
      <c r="F261" s="242" t="s">
        <v>708</v>
      </c>
      <c r="G261" s="240"/>
      <c r="H261" s="243">
        <v>2.286</v>
      </c>
      <c r="I261" s="244"/>
      <c r="J261" s="240"/>
      <c r="K261" s="240"/>
      <c r="L261" s="245"/>
      <c r="M261" s="246"/>
      <c r="N261" s="247"/>
      <c r="O261" s="247"/>
      <c r="P261" s="247"/>
      <c r="Q261" s="247"/>
      <c r="R261" s="247"/>
      <c r="S261" s="247"/>
      <c r="T261" s="24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9" t="s">
        <v>148</v>
      </c>
      <c r="AU261" s="249" t="s">
        <v>84</v>
      </c>
      <c r="AV261" s="13" t="s">
        <v>84</v>
      </c>
      <c r="AW261" s="13" t="s">
        <v>30</v>
      </c>
      <c r="AX261" s="13" t="s">
        <v>73</v>
      </c>
      <c r="AY261" s="249" t="s">
        <v>137</v>
      </c>
    </row>
    <row r="262" s="16" customFormat="1">
      <c r="A262" s="16"/>
      <c r="B262" s="289"/>
      <c r="C262" s="290"/>
      <c r="D262" s="234" t="s">
        <v>148</v>
      </c>
      <c r="E262" s="291" t="s">
        <v>1</v>
      </c>
      <c r="F262" s="292" t="s">
        <v>675</v>
      </c>
      <c r="G262" s="290"/>
      <c r="H262" s="293">
        <v>2.286</v>
      </c>
      <c r="I262" s="294"/>
      <c r="J262" s="290"/>
      <c r="K262" s="290"/>
      <c r="L262" s="295"/>
      <c r="M262" s="296"/>
      <c r="N262" s="297"/>
      <c r="O262" s="297"/>
      <c r="P262" s="297"/>
      <c r="Q262" s="297"/>
      <c r="R262" s="297"/>
      <c r="S262" s="297"/>
      <c r="T262" s="298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T262" s="299" t="s">
        <v>148</v>
      </c>
      <c r="AU262" s="299" t="s">
        <v>84</v>
      </c>
      <c r="AV262" s="16" t="s">
        <v>155</v>
      </c>
      <c r="AW262" s="16" t="s">
        <v>30</v>
      </c>
      <c r="AX262" s="16" t="s">
        <v>73</v>
      </c>
      <c r="AY262" s="299" t="s">
        <v>137</v>
      </c>
    </row>
    <row r="263" s="13" customFormat="1">
      <c r="A263" s="13"/>
      <c r="B263" s="239"/>
      <c r="C263" s="240"/>
      <c r="D263" s="234" t="s">
        <v>148</v>
      </c>
      <c r="E263" s="241" t="s">
        <v>1</v>
      </c>
      <c r="F263" s="242" t="s">
        <v>709</v>
      </c>
      <c r="G263" s="240"/>
      <c r="H263" s="243">
        <v>2.7120000000000002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9" t="s">
        <v>148</v>
      </c>
      <c r="AU263" s="249" t="s">
        <v>84</v>
      </c>
      <c r="AV263" s="13" t="s">
        <v>84</v>
      </c>
      <c r="AW263" s="13" t="s">
        <v>30</v>
      </c>
      <c r="AX263" s="13" t="s">
        <v>73</v>
      </c>
      <c r="AY263" s="249" t="s">
        <v>137</v>
      </c>
    </row>
    <row r="264" s="16" customFormat="1">
      <c r="A264" s="16"/>
      <c r="B264" s="289"/>
      <c r="C264" s="290"/>
      <c r="D264" s="234" t="s">
        <v>148</v>
      </c>
      <c r="E264" s="291" t="s">
        <v>1</v>
      </c>
      <c r="F264" s="292" t="s">
        <v>675</v>
      </c>
      <c r="G264" s="290"/>
      <c r="H264" s="293">
        <v>2.7120000000000002</v>
      </c>
      <c r="I264" s="294"/>
      <c r="J264" s="290"/>
      <c r="K264" s="290"/>
      <c r="L264" s="295"/>
      <c r="M264" s="296"/>
      <c r="N264" s="297"/>
      <c r="O264" s="297"/>
      <c r="P264" s="297"/>
      <c r="Q264" s="297"/>
      <c r="R264" s="297"/>
      <c r="S264" s="297"/>
      <c r="T264" s="298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T264" s="299" t="s">
        <v>148</v>
      </c>
      <c r="AU264" s="299" t="s">
        <v>84</v>
      </c>
      <c r="AV264" s="16" t="s">
        <v>155</v>
      </c>
      <c r="AW264" s="16" t="s">
        <v>30</v>
      </c>
      <c r="AX264" s="16" t="s">
        <v>73</v>
      </c>
      <c r="AY264" s="299" t="s">
        <v>137</v>
      </c>
    </row>
    <row r="265" s="15" customFormat="1">
      <c r="A265" s="15"/>
      <c r="B265" s="278"/>
      <c r="C265" s="279"/>
      <c r="D265" s="234" t="s">
        <v>148</v>
      </c>
      <c r="E265" s="280" t="s">
        <v>1</v>
      </c>
      <c r="F265" s="281" t="s">
        <v>604</v>
      </c>
      <c r="G265" s="279"/>
      <c r="H265" s="282">
        <v>11.406000000000001</v>
      </c>
      <c r="I265" s="283"/>
      <c r="J265" s="279"/>
      <c r="K265" s="279"/>
      <c r="L265" s="284"/>
      <c r="M265" s="285"/>
      <c r="N265" s="286"/>
      <c r="O265" s="286"/>
      <c r="P265" s="286"/>
      <c r="Q265" s="286"/>
      <c r="R265" s="286"/>
      <c r="S265" s="286"/>
      <c r="T265" s="287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88" t="s">
        <v>148</v>
      </c>
      <c r="AU265" s="288" t="s">
        <v>84</v>
      </c>
      <c r="AV265" s="15" t="s">
        <v>144</v>
      </c>
      <c r="AW265" s="15" t="s">
        <v>30</v>
      </c>
      <c r="AX265" s="15" t="s">
        <v>81</v>
      </c>
      <c r="AY265" s="288" t="s">
        <v>137</v>
      </c>
    </row>
    <row r="266" s="12" customFormat="1" ht="22.8" customHeight="1">
      <c r="A266" s="12"/>
      <c r="B266" s="205"/>
      <c r="C266" s="206"/>
      <c r="D266" s="207" t="s">
        <v>72</v>
      </c>
      <c r="E266" s="219" t="s">
        <v>193</v>
      </c>
      <c r="F266" s="219" t="s">
        <v>212</v>
      </c>
      <c r="G266" s="206"/>
      <c r="H266" s="206"/>
      <c r="I266" s="209"/>
      <c r="J266" s="220">
        <f>BK266</f>
        <v>0</v>
      </c>
      <c r="K266" s="206"/>
      <c r="L266" s="211"/>
      <c r="M266" s="212"/>
      <c r="N266" s="213"/>
      <c r="O266" s="213"/>
      <c r="P266" s="214">
        <f>SUM(P267:P271)</f>
        <v>0</v>
      </c>
      <c r="Q266" s="213"/>
      <c r="R266" s="214">
        <f>SUM(R267:R271)</f>
        <v>0.047035</v>
      </c>
      <c r="S266" s="213"/>
      <c r="T266" s="215">
        <f>SUM(T267:T271)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6" t="s">
        <v>81</v>
      </c>
      <c r="AT266" s="217" t="s">
        <v>72</v>
      </c>
      <c r="AU266" s="217" t="s">
        <v>81</v>
      </c>
      <c r="AY266" s="216" t="s">
        <v>137</v>
      </c>
      <c r="BK266" s="218">
        <f>SUM(BK267:BK271)</f>
        <v>0</v>
      </c>
    </row>
    <row r="267" s="2" customFormat="1" ht="24.15" customHeight="1">
      <c r="A267" s="39"/>
      <c r="B267" s="40"/>
      <c r="C267" s="221" t="s">
        <v>240</v>
      </c>
      <c r="D267" s="221" t="s">
        <v>139</v>
      </c>
      <c r="E267" s="222" t="s">
        <v>710</v>
      </c>
      <c r="F267" s="223" t="s">
        <v>711</v>
      </c>
      <c r="G267" s="224" t="s">
        <v>175</v>
      </c>
      <c r="H267" s="225">
        <v>14.449999999999999</v>
      </c>
      <c r="I267" s="226"/>
      <c r="J267" s="227">
        <f>ROUND(I267*H267,2)</f>
        <v>0</v>
      </c>
      <c r="K267" s="223" t="s">
        <v>143</v>
      </c>
      <c r="L267" s="45"/>
      <c r="M267" s="228" t="s">
        <v>1</v>
      </c>
      <c r="N267" s="229" t="s">
        <v>38</v>
      </c>
      <c r="O267" s="92"/>
      <c r="P267" s="230">
        <f>O267*H267</f>
        <v>0</v>
      </c>
      <c r="Q267" s="230">
        <v>0.0023</v>
      </c>
      <c r="R267" s="230">
        <f>Q267*H267</f>
        <v>0.033235000000000001</v>
      </c>
      <c r="S267" s="230">
        <v>0</v>
      </c>
      <c r="T267" s="231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2" t="s">
        <v>144</v>
      </c>
      <c r="AT267" s="232" t="s">
        <v>139</v>
      </c>
      <c r="AU267" s="232" t="s">
        <v>84</v>
      </c>
      <c r="AY267" s="18" t="s">
        <v>137</v>
      </c>
      <c r="BE267" s="233">
        <f>IF(N267="základní",J267,0)</f>
        <v>0</v>
      </c>
      <c r="BF267" s="233">
        <f>IF(N267="snížená",J267,0)</f>
        <v>0</v>
      </c>
      <c r="BG267" s="233">
        <f>IF(N267="zákl. přenesená",J267,0)</f>
        <v>0</v>
      </c>
      <c r="BH267" s="233">
        <f>IF(N267="sníž. přenesená",J267,0)</f>
        <v>0</v>
      </c>
      <c r="BI267" s="233">
        <f>IF(N267="nulová",J267,0)</f>
        <v>0</v>
      </c>
      <c r="BJ267" s="18" t="s">
        <v>81</v>
      </c>
      <c r="BK267" s="233">
        <f>ROUND(I267*H267,2)</f>
        <v>0</v>
      </c>
      <c r="BL267" s="18" t="s">
        <v>144</v>
      </c>
      <c r="BM267" s="232" t="s">
        <v>712</v>
      </c>
    </row>
    <row r="268" s="2" customFormat="1">
      <c r="A268" s="39"/>
      <c r="B268" s="40"/>
      <c r="C268" s="41"/>
      <c r="D268" s="234" t="s">
        <v>146</v>
      </c>
      <c r="E268" s="41"/>
      <c r="F268" s="235" t="s">
        <v>713</v>
      </c>
      <c r="G268" s="41"/>
      <c r="H268" s="41"/>
      <c r="I268" s="236"/>
      <c r="J268" s="41"/>
      <c r="K268" s="41"/>
      <c r="L268" s="45"/>
      <c r="M268" s="237"/>
      <c r="N268" s="238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146</v>
      </c>
      <c r="AU268" s="18" t="s">
        <v>84</v>
      </c>
    </row>
    <row r="269" s="13" customFormat="1">
      <c r="A269" s="13"/>
      <c r="B269" s="239"/>
      <c r="C269" s="240"/>
      <c r="D269" s="234" t="s">
        <v>148</v>
      </c>
      <c r="E269" s="241" t="s">
        <v>1</v>
      </c>
      <c r="F269" s="242" t="s">
        <v>714</v>
      </c>
      <c r="G269" s="240"/>
      <c r="H269" s="243">
        <v>14.449999999999999</v>
      </c>
      <c r="I269" s="244"/>
      <c r="J269" s="240"/>
      <c r="K269" s="240"/>
      <c r="L269" s="245"/>
      <c r="M269" s="246"/>
      <c r="N269" s="247"/>
      <c r="O269" s="247"/>
      <c r="P269" s="247"/>
      <c r="Q269" s="247"/>
      <c r="R269" s="247"/>
      <c r="S269" s="247"/>
      <c r="T269" s="24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9" t="s">
        <v>148</v>
      </c>
      <c r="AU269" s="249" t="s">
        <v>84</v>
      </c>
      <c r="AV269" s="13" t="s">
        <v>84</v>
      </c>
      <c r="AW269" s="13" t="s">
        <v>30</v>
      </c>
      <c r="AX269" s="13" t="s">
        <v>81</v>
      </c>
      <c r="AY269" s="249" t="s">
        <v>137</v>
      </c>
    </row>
    <row r="270" s="2" customFormat="1" ht="16.5" customHeight="1">
      <c r="A270" s="39"/>
      <c r="B270" s="40"/>
      <c r="C270" s="221" t="s">
        <v>246</v>
      </c>
      <c r="D270" s="221" t="s">
        <v>139</v>
      </c>
      <c r="E270" s="222" t="s">
        <v>715</v>
      </c>
      <c r="F270" s="223" t="s">
        <v>716</v>
      </c>
      <c r="G270" s="224" t="s">
        <v>216</v>
      </c>
      <c r="H270" s="225">
        <v>6</v>
      </c>
      <c r="I270" s="226"/>
      <c r="J270" s="227">
        <f>ROUND(I270*H270,2)</f>
        <v>0</v>
      </c>
      <c r="K270" s="223" t="s">
        <v>1</v>
      </c>
      <c r="L270" s="45"/>
      <c r="M270" s="228" t="s">
        <v>1</v>
      </c>
      <c r="N270" s="229" t="s">
        <v>38</v>
      </c>
      <c r="O270" s="92"/>
      <c r="P270" s="230">
        <f>O270*H270</f>
        <v>0</v>
      </c>
      <c r="Q270" s="230">
        <v>0.0023</v>
      </c>
      <c r="R270" s="230">
        <f>Q270*H270</f>
        <v>0.0138</v>
      </c>
      <c r="S270" s="230">
        <v>0</v>
      </c>
      <c r="T270" s="231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2" t="s">
        <v>144</v>
      </c>
      <c r="AT270" s="232" t="s">
        <v>139</v>
      </c>
      <c r="AU270" s="232" t="s">
        <v>84</v>
      </c>
      <c r="AY270" s="18" t="s">
        <v>137</v>
      </c>
      <c r="BE270" s="233">
        <f>IF(N270="základní",J270,0)</f>
        <v>0</v>
      </c>
      <c r="BF270" s="233">
        <f>IF(N270="snížená",J270,0)</f>
        <v>0</v>
      </c>
      <c r="BG270" s="233">
        <f>IF(N270="zákl. přenesená",J270,0)</f>
        <v>0</v>
      </c>
      <c r="BH270" s="233">
        <f>IF(N270="sníž. přenesená",J270,0)</f>
        <v>0</v>
      </c>
      <c r="BI270" s="233">
        <f>IF(N270="nulová",J270,0)</f>
        <v>0</v>
      </c>
      <c r="BJ270" s="18" t="s">
        <v>81</v>
      </c>
      <c r="BK270" s="233">
        <f>ROUND(I270*H270,2)</f>
        <v>0</v>
      </c>
      <c r="BL270" s="18" t="s">
        <v>144</v>
      </c>
      <c r="BM270" s="232" t="s">
        <v>717</v>
      </c>
    </row>
    <row r="271" s="13" customFormat="1">
      <c r="A271" s="13"/>
      <c r="B271" s="239"/>
      <c r="C271" s="240"/>
      <c r="D271" s="234" t="s">
        <v>148</v>
      </c>
      <c r="E271" s="241" t="s">
        <v>1</v>
      </c>
      <c r="F271" s="242" t="s">
        <v>718</v>
      </c>
      <c r="G271" s="240"/>
      <c r="H271" s="243">
        <v>6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9" t="s">
        <v>148</v>
      </c>
      <c r="AU271" s="249" t="s">
        <v>84</v>
      </c>
      <c r="AV271" s="13" t="s">
        <v>84</v>
      </c>
      <c r="AW271" s="13" t="s">
        <v>30</v>
      </c>
      <c r="AX271" s="13" t="s">
        <v>81</v>
      </c>
      <c r="AY271" s="249" t="s">
        <v>137</v>
      </c>
    </row>
    <row r="272" s="12" customFormat="1" ht="22.8" customHeight="1">
      <c r="A272" s="12"/>
      <c r="B272" s="205"/>
      <c r="C272" s="206"/>
      <c r="D272" s="207" t="s">
        <v>72</v>
      </c>
      <c r="E272" s="219" t="s">
        <v>556</v>
      </c>
      <c r="F272" s="219" t="s">
        <v>557</v>
      </c>
      <c r="G272" s="206"/>
      <c r="H272" s="206"/>
      <c r="I272" s="209"/>
      <c r="J272" s="220">
        <f>BK272</f>
        <v>0</v>
      </c>
      <c r="K272" s="206"/>
      <c r="L272" s="211"/>
      <c r="M272" s="212"/>
      <c r="N272" s="213"/>
      <c r="O272" s="213"/>
      <c r="P272" s="214">
        <f>SUM(P273:P274)</f>
        <v>0</v>
      </c>
      <c r="Q272" s="213"/>
      <c r="R272" s="214">
        <f>SUM(R273:R274)</f>
        <v>0</v>
      </c>
      <c r="S272" s="213"/>
      <c r="T272" s="215">
        <f>SUM(T273:T274)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6" t="s">
        <v>81</v>
      </c>
      <c r="AT272" s="217" t="s">
        <v>72</v>
      </c>
      <c r="AU272" s="217" t="s">
        <v>81</v>
      </c>
      <c r="AY272" s="216" t="s">
        <v>137</v>
      </c>
      <c r="BK272" s="218">
        <f>SUM(BK273:BK274)</f>
        <v>0</v>
      </c>
    </row>
    <row r="273" s="2" customFormat="1" ht="33" customHeight="1">
      <c r="A273" s="39"/>
      <c r="B273" s="40"/>
      <c r="C273" s="221" t="s">
        <v>251</v>
      </c>
      <c r="D273" s="221" t="s">
        <v>139</v>
      </c>
      <c r="E273" s="222" t="s">
        <v>719</v>
      </c>
      <c r="F273" s="223" t="s">
        <v>720</v>
      </c>
      <c r="G273" s="224" t="s">
        <v>202</v>
      </c>
      <c r="H273" s="225">
        <v>120.673</v>
      </c>
      <c r="I273" s="226"/>
      <c r="J273" s="227">
        <f>ROUND(I273*H273,2)</f>
        <v>0</v>
      </c>
      <c r="K273" s="223" t="s">
        <v>143</v>
      </c>
      <c r="L273" s="45"/>
      <c r="M273" s="228" t="s">
        <v>1</v>
      </c>
      <c r="N273" s="229" t="s">
        <v>38</v>
      </c>
      <c r="O273" s="92"/>
      <c r="P273" s="230">
        <f>O273*H273</f>
        <v>0</v>
      </c>
      <c r="Q273" s="230">
        <v>0</v>
      </c>
      <c r="R273" s="230">
        <f>Q273*H273</f>
        <v>0</v>
      </c>
      <c r="S273" s="230">
        <v>0</v>
      </c>
      <c r="T273" s="231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2" t="s">
        <v>144</v>
      </c>
      <c r="AT273" s="232" t="s">
        <v>139</v>
      </c>
      <c r="AU273" s="232" t="s">
        <v>84</v>
      </c>
      <c r="AY273" s="18" t="s">
        <v>137</v>
      </c>
      <c r="BE273" s="233">
        <f>IF(N273="základní",J273,0)</f>
        <v>0</v>
      </c>
      <c r="BF273" s="233">
        <f>IF(N273="snížená",J273,0)</f>
        <v>0</v>
      </c>
      <c r="BG273" s="233">
        <f>IF(N273="zákl. přenesená",J273,0)</f>
        <v>0</v>
      </c>
      <c r="BH273" s="233">
        <f>IF(N273="sníž. přenesená",J273,0)</f>
        <v>0</v>
      </c>
      <c r="BI273" s="233">
        <f>IF(N273="nulová",J273,0)</f>
        <v>0</v>
      </c>
      <c r="BJ273" s="18" t="s">
        <v>81</v>
      </c>
      <c r="BK273" s="233">
        <f>ROUND(I273*H273,2)</f>
        <v>0</v>
      </c>
      <c r="BL273" s="18" t="s">
        <v>144</v>
      </c>
      <c r="BM273" s="232" t="s">
        <v>721</v>
      </c>
    </row>
    <row r="274" s="2" customFormat="1">
      <c r="A274" s="39"/>
      <c r="B274" s="40"/>
      <c r="C274" s="41"/>
      <c r="D274" s="234" t="s">
        <v>146</v>
      </c>
      <c r="E274" s="41"/>
      <c r="F274" s="235" t="s">
        <v>722</v>
      </c>
      <c r="G274" s="41"/>
      <c r="H274" s="41"/>
      <c r="I274" s="236"/>
      <c r="J274" s="41"/>
      <c r="K274" s="41"/>
      <c r="L274" s="45"/>
      <c r="M274" s="237"/>
      <c r="N274" s="238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146</v>
      </c>
      <c r="AU274" s="18" t="s">
        <v>84</v>
      </c>
    </row>
    <row r="275" s="12" customFormat="1" ht="25.92" customHeight="1">
      <c r="A275" s="12"/>
      <c r="B275" s="205"/>
      <c r="C275" s="206"/>
      <c r="D275" s="207" t="s">
        <v>72</v>
      </c>
      <c r="E275" s="208" t="s">
        <v>723</v>
      </c>
      <c r="F275" s="208" t="s">
        <v>724</v>
      </c>
      <c r="G275" s="206"/>
      <c r="H275" s="206"/>
      <c r="I275" s="209"/>
      <c r="J275" s="210">
        <f>BK275</f>
        <v>0</v>
      </c>
      <c r="K275" s="206"/>
      <c r="L275" s="211"/>
      <c r="M275" s="212"/>
      <c r="N275" s="213"/>
      <c r="O275" s="213"/>
      <c r="P275" s="214">
        <f>P276+P341</f>
        <v>0</v>
      </c>
      <c r="Q275" s="213"/>
      <c r="R275" s="214">
        <f>R276+R341</f>
        <v>5.8861610400000002</v>
      </c>
      <c r="S275" s="213"/>
      <c r="T275" s="215">
        <f>T276+T341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6" t="s">
        <v>84</v>
      </c>
      <c r="AT275" s="217" t="s">
        <v>72</v>
      </c>
      <c r="AU275" s="217" t="s">
        <v>73</v>
      </c>
      <c r="AY275" s="216" t="s">
        <v>137</v>
      </c>
      <c r="BK275" s="218">
        <f>BK276+BK341</f>
        <v>0</v>
      </c>
    </row>
    <row r="276" s="12" customFormat="1" ht="22.8" customHeight="1">
      <c r="A276" s="12"/>
      <c r="B276" s="205"/>
      <c r="C276" s="206"/>
      <c r="D276" s="207" t="s">
        <v>72</v>
      </c>
      <c r="E276" s="219" t="s">
        <v>725</v>
      </c>
      <c r="F276" s="219" t="s">
        <v>726</v>
      </c>
      <c r="G276" s="206"/>
      <c r="H276" s="206"/>
      <c r="I276" s="209"/>
      <c r="J276" s="220">
        <f>BK276</f>
        <v>0</v>
      </c>
      <c r="K276" s="206"/>
      <c r="L276" s="211"/>
      <c r="M276" s="212"/>
      <c r="N276" s="213"/>
      <c r="O276" s="213"/>
      <c r="P276" s="214">
        <f>SUM(P277:P340)</f>
        <v>0</v>
      </c>
      <c r="Q276" s="213"/>
      <c r="R276" s="214">
        <f>SUM(R277:R340)</f>
        <v>1.08739444</v>
      </c>
      <c r="S276" s="213"/>
      <c r="T276" s="215">
        <f>SUM(T277:T340)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6" t="s">
        <v>84</v>
      </c>
      <c r="AT276" s="217" t="s">
        <v>72</v>
      </c>
      <c r="AU276" s="217" t="s">
        <v>81</v>
      </c>
      <c r="AY276" s="216" t="s">
        <v>137</v>
      </c>
      <c r="BK276" s="218">
        <f>SUM(BK277:BK340)</f>
        <v>0</v>
      </c>
    </row>
    <row r="277" s="2" customFormat="1" ht="24.15" customHeight="1">
      <c r="A277" s="39"/>
      <c r="B277" s="40"/>
      <c r="C277" s="221" t="s">
        <v>257</v>
      </c>
      <c r="D277" s="221" t="s">
        <v>139</v>
      </c>
      <c r="E277" s="222" t="s">
        <v>727</v>
      </c>
      <c r="F277" s="223" t="s">
        <v>728</v>
      </c>
      <c r="G277" s="224" t="s">
        <v>142</v>
      </c>
      <c r="H277" s="225">
        <v>137.52799999999999</v>
      </c>
      <c r="I277" s="226"/>
      <c r="J277" s="227">
        <f>ROUND(I277*H277,2)</f>
        <v>0</v>
      </c>
      <c r="K277" s="223" t="s">
        <v>143</v>
      </c>
      <c r="L277" s="45"/>
      <c r="M277" s="228" t="s">
        <v>1</v>
      </c>
      <c r="N277" s="229" t="s">
        <v>38</v>
      </c>
      <c r="O277" s="92"/>
      <c r="P277" s="230">
        <f>O277*H277</f>
        <v>0</v>
      </c>
      <c r="Q277" s="230">
        <v>0</v>
      </c>
      <c r="R277" s="230">
        <f>Q277*H277</f>
        <v>0</v>
      </c>
      <c r="S277" s="230">
        <v>0</v>
      </c>
      <c r="T277" s="231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2" t="s">
        <v>235</v>
      </c>
      <c r="AT277" s="232" t="s">
        <v>139</v>
      </c>
      <c r="AU277" s="232" t="s">
        <v>84</v>
      </c>
      <c r="AY277" s="18" t="s">
        <v>137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18" t="s">
        <v>81</v>
      </c>
      <c r="BK277" s="233">
        <f>ROUND(I277*H277,2)</f>
        <v>0</v>
      </c>
      <c r="BL277" s="18" t="s">
        <v>235</v>
      </c>
      <c r="BM277" s="232" t="s">
        <v>729</v>
      </c>
    </row>
    <row r="278" s="2" customFormat="1">
      <c r="A278" s="39"/>
      <c r="B278" s="40"/>
      <c r="C278" s="41"/>
      <c r="D278" s="234" t="s">
        <v>146</v>
      </c>
      <c r="E278" s="41"/>
      <c r="F278" s="235" t="s">
        <v>730</v>
      </c>
      <c r="G278" s="41"/>
      <c r="H278" s="41"/>
      <c r="I278" s="236"/>
      <c r="J278" s="41"/>
      <c r="K278" s="41"/>
      <c r="L278" s="45"/>
      <c r="M278" s="237"/>
      <c r="N278" s="238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146</v>
      </c>
      <c r="AU278" s="18" t="s">
        <v>84</v>
      </c>
    </row>
    <row r="279" s="14" customFormat="1">
      <c r="A279" s="14"/>
      <c r="B279" s="250"/>
      <c r="C279" s="251"/>
      <c r="D279" s="234" t="s">
        <v>148</v>
      </c>
      <c r="E279" s="252" t="s">
        <v>1</v>
      </c>
      <c r="F279" s="253" t="s">
        <v>671</v>
      </c>
      <c r="G279" s="251"/>
      <c r="H279" s="252" t="s">
        <v>1</v>
      </c>
      <c r="I279" s="254"/>
      <c r="J279" s="251"/>
      <c r="K279" s="251"/>
      <c r="L279" s="255"/>
      <c r="M279" s="256"/>
      <c r="N279" s="257"/>
      <c r="O279" s="257"/>
      <c r="P279" s="257"/>
      <c r="Q279" s="257"/>
      <c r="R279" s="257"/>
      <c r="S279" s="257"/>
      <c r="T279" s="25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9" t="s">
        <v>148</v>
      </c>
      <c r="AU279" s="259" t="s">
        <v>84</v>
      </c>
      <c r="AV279" s="14" t="s">
        <v>81</v>
      </c>
      <c r="AW279" s="14" t="s">
        <v>30</v>
      </c>
      <c r="AX279" s="14" t="s">
        <v>73</v>
      </c>
      <c r="AY279" s="259" t="s">
        <v>137</v>
      </c>
    </row>
    <row r="280" s="13" customFormat="1">
      <c r="A280" s="13"/>
      <c r="B280" s="239"/>
      <c r="C280" s="240"/>
      <c r="D280" s="234" t="s">
        <v>148</v>
      </c>
      <c r="E280" s="241" t="s">
        <v>1</v>
      </c>
      <c r="F280" s="242" t="s">
        <v>731</v>
      </c>
      <c r="G280" s="240"/>
      <c r="H280" s="243">
        <v>40.799999999999997</v>
      </c>
      <c r="I280" s="244"/>
      <c r="J280" s="240"/>
      <c r="K280" s="240"/>
      <c r="L280" s="245"/>
      <c r="M280" s="246"/>
      <c r="N280" s="247"/>
      <c r="O280" s="247"/>
      <c r="P280" s="247"/>
      <c r="Q280" s="247"/>
      <c r="R280" s="247"/>
      <c r="S280" s="247"/>
      <c r="T280" s="24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9" t="s">
        <v>148</v>
      </c>
      <c r="AU280" s="249" t="s">
        <v>84</v>
      </c>
      <c r="AV280" s="13" t="s">
        <v>84</v>
      </c>
      <c r="AW280" s="13" t="s">
        <v>30</v>
      </c>
      <c r="AX280" s="13" t="s">
        <v>73</v>
      </c>
      <c r="AY280" s="249" t="s">
        <v>137</v>
      </c>
    </row>
    <row r="281" s="16" customFormat="1">
      <c r="A281" s="16"/>
      <c r="B281" s="289"/>
      <c r="C281" s="290"/>
      <c r="D281" s="234" t="s">
        <v>148</v>
      </c>
      <c r="E281" s="291" t="s">
        <v>1</v>
      </c>
      <c r="F281" s="292" t="s">
        <v>675</v>
      </c>
      <c r="G281" s="290"/>
      <c r="H281" s="293">
        <v>40.799999999999997</v>
      </c>
      <c r="I281" s="294"/>
      <c r="J281" s="290"/>
      <c r="K281" s="290"/>
      <c r="L281" s="295"/>
      <c r="M281" s="296"/>
      <c r="N281" s="297"/>
      <c r="O281" s="297"/>
      <c r="P281" s="297"/>
      <c r="Q281" s="297"/>
      <c r="R281" s="297"/>
      <c r="S281" s="297"/>
      <c r="T281" s="298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T281" s="299" t="s">
        <v>148</v>
      </c>
      <c r="AU281" s="299" t="s">
        <v>84</v>
      </c>
      <c r="AV281" s="16" t="s">
        <v>155</v>
      </c>
      <c r="AW281" s="16" t="s">
        <v>30</v>
      </c>
      <c r="AX281" s="16" t="s">
        <v>73</v>
      </c>
      <c r="AY281" s="299" t="s">
        <v>137</v>
      </c>
    </row>
    <row r="282" s="14" customFormat="1">
      <c r="A282" s="14"/>
      <c r="B282" s="250"/>
      <c r="C282" s="251"/>
      <c r="D282" s="234" t="s">
        <v>148</v>
      </c>
      <c r="E282" s="252" t="s">
        <v>1</v>
      </c>
      <c r="F282" s="253" t="s">
        <v>676</v>
      </c>
      <c r="G282" s="251"/>
      <c r="H282" s="252" t="s">
        <v>1</v>
      </c>
      <c r="I282" s="254"/>
      <c r="J282" s="251"/>
      <c r="K282" s="251"/>
      <c r="L282" s="255"/>
      <c r="M282" s="256"/>
      <c r="N282" s="257"/>
      <c r="O282" s="257"/>
      <c r="P282" s="257"/>
      <c r="Q282" s="257"/>
      <c r="R282" s="257"/>
      <c r="S282" s="257"/>
      <c r="T282" s="25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9" t="s">
        <v>148</v>
      </c>
      <c r="AU282" s="259" t="s">
        <v>84</v>
      </c>
      <c r="AV282" s="14" t="s">
        <v>81</v>
      </c>
      <c r="AW282" s="14" t="s">
        <v>30</v>
      </c>
      <c r="AX282" s="14" t="s">
        <v>73</v>
      </c>
      <c r="AY282" s="259" t="s">
        <v>137</v>
      </c>
    </row>
    <row r="283" s="13" customFormat="1">
      <c r="A283" s="13"/>
      <c r="B283" s="239"/>
      <c r="C283" s="240"/>
      <c r="D283" s="234" t="s">
        <v>148</v>
      </c>
      <c r="E283" s="241" t="s">
        <v>1</v>
      </c>
      <c r="F283" s="242" t="s">
        <v>732</v>
      </c>
      <c r="G283" s="240"/>
      <c r="H283" s="243">
        <v>37.200000000000003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9" t="s">
        <v>148</v>
      </c>
      <c r="AU283" s="249" t="s">
        <v>84</v>
      </c>
      <c r="AV283" s="13" t="s">
        <v>84</v>
      </c>
      <c r="AW283" s="13" t="s">
        <v>30</v>
      </c>
      <c r="AX283" s="13" t="s">
        <v>73</v>
      </c>
      <c r="AY283" s="249" t="s">
        <v>137</v>
      </c>
    </row>
    <row r="284" s="16" customFormat="1">
      <c r="A284" s="16"/>
      <c r="B284" s="289"/>
      <c r="C284" s="290"/>
      <c r="D284" s="234" t="s">
        <v>148</v>
      </c>
      <c r="E284" s="291" t="s">
        <v>1</v>
      </c>
      <c r="F284" s="292" t="s">
        <v>675</v>
      </c>
      <c r="G284" s="290"/>
      <c r="H284" s="293">
        <v>37.200000000000003</v>
      </c>
      <c r="I284" s="294"/>
      <c r="J284" s="290"/>
      <c r="K284" s="290"/>
      <c r="L284" s="295"/>
      <c r="M284" s="296"/>
      <c r="N284" s="297"/>
      <c r="O284" s="297"/>
      <c r="P284" s="297"/>
      <c r="Q284" s="297"/>
      <c r="R284" s="297"/>
      <c r="S284" s="297"/>
      <c r="T284" s="298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T284" s="299" t="s">
        <v>148</v>
      </c>
      <c r="AU284" s="299" t="s">
        <v>84</v>
      </c>
      <c r="AV284" s="16" t="s">
        <v>155</v>
      </c>
      <c r="AW284" s="16" t="s">
        <v>30</v>
      </c>
      <c r="AX284" s="16" t="s">
        <v>73</v>
      </c>
      <c r="AY284" s="299" t="s">
        <v>137</v>
      </c>
    </row>
    <row r="285" s="14" customFormat="1">
      <c r="A285" s="14"/>
      <c r="B285" s="250"/>
      <c r="C285" s="251"/>
      <c r="D285" s="234" t="s">
        <v>148</v>
      </c>
      <c r="E285" s="252" t="s">
        <v>1</v>
      </c>
      <c r="F285" s="253" t="s">
        <v>678</v>
      </c>
      <c r="G285" s="251"/>
      <c r="H285" s="252" t="s">
        <v>1</v>
      </c>
      <c r="I285" s="254"/>
      <c r="J285" s="251"/>
      <c r="K285" s="251"/>
      <c r="L285" s="255"/>
      <c r="M285" s="256"/>
      <c r="N285" s="257"/>
      <c r="O285" s="257"/>
      <c r="P285" s="257"/>
      <c r="Q285" s="257"/>
      <c r="R285" s="257"/>
      <c r="S285" s="257"/>
      <c r="T285" s="258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9" t="s">
        <v>148</v>
      </c>
      <c r="AU285" s="259" t="s">
        <v>84</v>
      </c>
      <c r="AV285" s="14" t="s">
        <v>81</v>
      </c>
      <c r="AW285" s="14" t="s">
        <v>30</v>
      </c>
      <c r="AX285" s="14" t="s">
        <v>73</v>
      </c>
      <c r="AY285" s="259" t="s">
        <v>137</v>
      </c>
    </row>
    <row r="286" s="13" customFormat="1">
      <c r="A286" s="13"/>
      <c r="B286" s="239"/>
      <c r="C286" s="240"/>
      <c r="D286" s="234" t="s">
        <v>148</v>
      </c>
      <c r="E286" s="241" t="s">
        <v>1</v>
      </c>
      <c r="F286" s="242" t="s">
        <v>733</v>
      </c>
      <c r="G286" s="240"/>
      <c r="H286" s="243">
        <v>28.327999999999999</v>
      </c>
      <c r="I286" s="244"/>
      <c r="J286" s="240"/>
      <c r="K286" s="240"/>
      <c r="L286" s="245"/>
      <c r="M286" s="246"/>
      <c r="N286" s="247"/>
      <c r="O286" s="247"/>
      <c r="P286" s="247"/>
      <c r="Q286" s="247"/>
      <c r="R286" s="247"/>
      <c r="S286" s="247"/>
      <c r="T286" s="24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9" t="s">
        <v>148</v>
      </c>
      <c r="AU286" s="249" t="s">
        <v>84</v>
      </c>
      <c r="AV286" s="13" t="s">
        <v>84</v>
      </c>
      <c r="AW286" s="13" t="s">
        <v>30</v>
      </c>
      <c r="AX286" s="13" t="s">
        <v>73</v>
      </c>
      <c r="AY286" s="249" t="s">
        <v>137</v>
      </c>
    </row>
    <row r="287" s="16" customFormat="1">
      <c r="A287" s="16"/>
      <c r="B287" s="289"/>
      <c r="C287" s="290"/>
      <c r="D287" s="234" t="s">
        <v>148</v>
      </c>
      <c r="E287" s="291" t="s">
        <v>1</v>
      </c>
      <c r="F287" s="292" t="s">
        <v>675</v>
      </c>
      <c r="G287" s="290"/>
      <c r="H287" s="293">
        <v>28.327999999999999</v>
      </c>
      <c r="I287" s="294"/>
      <c r="J287" s="290"/>
      <c r="K287" s="290"/>
      <c r="L287" s="295"/>
      <c r="M287" s="296"/>
      <c r="N287" s="297"/>
      <c r="O287" s="297"/>
      <c r="P287" s="297"/>
      <c r="Q287" s="297"/>
      <c r="R287" s="297"/>
      <c r="S287" s="297"/>
      <c r="T287" s="298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T287" s="299" t="s">
        <v>148</v>
      </c>
      <c r="AU287" s="299" t="s">
        <v>84</v>
      </c>
      <c r="AV287" s="16" t="s">
        <v>155</v>
      </c>
      <c r="AW287" s="16" t="s">
        <v>30</v>
      </c>
      <c r="AX287" s="16" t="s">
        <v>73</v>
      </c>
      <c r="AY287" s="299" t="s">
        <v>137</v>
      </c>
    </row>
    <row r="288" s="14" customFormat="1">
      <c r="A288" s="14"/>
      <c r="B288" s="250"/>
      <c r="C288" s="251"/>
      <c r="D288" s="234" t="s">
        <v>148</v>
      </c>
      <c r="E288" s="252" t="s">
        <v>1</v>
      </c>
      <c r="F288" s="253" t="s">
        <v>682</v>
      </c>
      <c r="G288" s="251"/>
      <c r="H288" s="252" t="s">
        <v>1</v>
      </c>
      <c r="I288" s="254"/>
      <c r="J288" s="251"/>
      <c r="K288" s="251"/>
      <c r="L288" s="255"/>
      <c r="M288" s="256"/>
      <c r="N288" s="257"/>
      <c r="O288" s="257"/>
      <c r="P288" s="257"/>
      <c r="Q288" s="257"/>
      <c r="R288" s="257"/>
      <c r="S288" s="257"/>
      <c r="T288" s="25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9" t="s">
        <v>148</v>
      </c>
      <c r="AU288" s="259" t="s">
        <v>84</v>
      </c>
      <c r="AV288" s="14" t="s">
        <v>81</v>
      </c>
      <c r="AW288" s="14" t="s">
        <v>30</v>
      </c>
      <c r="AX288" s="14" t="s">
        <v>73</v>
      </c>
      <c r="AY288" s="259" t="s">
        <v>137</v>
      </c>
    </row>
    <row r="289" s="13" customFormat="1">
      <c r="A289" s="13"/>
      <c r="B289" s="239"/>
      <c r="C289" s="240"/>
      <c r="D289" s="234" t="s">
        <v>148</v>
      </c>
      <c r="E289" s="241" t="s">
        <v>1</v>
      </c>
      <c r="F289" s="242" t="s">
        <v>734</v>
      </c>
      <c r="G289" s="240"/>
      <c r="H289" s="243">
        <v>31.199999999999999</v>
      </c>
      <c r="I289" s="244"/>
      <c r="J289" s="240"/>
      <c r="K289" s="240"/>
      <c r="L289" s="245"/>
      <c r="M289" s="246"/>
      <c r="N289" s="247"/>
      <c r="O289" s="247"/>
      <c r="P289" s="247"/>
      <c r="Q289" s="247"/>
      <c r="R289" s="247"/>
      <c r="S289" s="247"/>
      <c r="T289" s="24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9" t="s">
        <v>148</v>
      </c>
      <c r="AU289" s="249" t="s">
        <v>84</v>
      </c>
      <c r="AV289" s="13" t="s">
        <v>84</v>
      </c>
      <c r="AW289" s="13" t="s">
        <v>30</v>
      </c>
      <c r="AX289" s="13" t="s">
        <v>73</v>
      </c>
      <c r="AY289" s="249" t="s">
        <v>137</v>
      </c>
    </row>
    <row r="290" s="16" customFormat="1">
      <c r="A290" s="16"/>
      <c r="B290" s="289"/>
      <c r="C290" s="290"/>
      <c r="D290" s="234" t="s">
        <v>148</v>
      </c>
      <c r="E290" s="291" t="s">
        <v>1</v>
      </c>
      <c r="F290" s="292" t="s">
        <v>675</v>
      </c>
      <c r="G290" s="290"/>
      <c r="H290" s="293">
        <v>31.199999999999999</v>
      </c>
      <c r="I290" s="294"/>
      <c r="J290" s="290"/>
      <c r="K290" s="290"/>
      <c r="L290" s="295"/>
      <c r="M290" s="296"/>
      <c r="N290" s="297"/>
      <c r="O290" s="297"/>
      <c r="P290" s="297"/>
      <c r="Q290" s="297"/>
      <c r="R290" s="297"/>
      <c r="S290" s="297"/>
      <c r="T290" s="298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T290" s="299" t="s">
        <v>148</v>
      </c>
      <c r="AU290" s="299" t="s">
        <v>84</v>
      </c>
      <c r="AV290" s="16" t="s">
        <v>155</v>
      </c>
      <c r="AW290" s="16" t="s">
        <v>30</v>
      </c>
      <c r="AX290" s="16" t="s">
        <v>73</v>
      </c>
      <c r="AY290" s="299" t="s">
        <v>137</v>
      </c>
    </row>
    <row r="291" s="15" customFormat="1">
      <c r="A291" s="15"/>
      <c r="B291" s="278"/>
      <c r="C291" s="279"/>
      <c r="D291" s="234" t="s">
        <v>148</v>
      </c>
      <c r="E291" s="280" t="s">
        <v>1</v>
      </c>
      <c r="F291" s="281" t="s">
        <v>604</v>
      </c>
      <c r="G291" s="279"/>
      <c r="H291" s="282">
        <v>137.52799999999999</v>
      </c>
      <c r="I291" s="283"/>
      <c r="J291" s="279"/>
      <c r="K291" s="279"/>
      <c r="L291" s="284"/>
      <c r="M291" s="285"/>
      <c r="N291" s="286"/>
      <c r="O291" s="286"/>
      <c r="P291" s="286"/>
      <c r="Q291" s="286"/>
      <c r="R291" s="286"/>
      <c r="S291" s="286"/>
      <c r="T291" s="287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88" t="s">
        <v>148</v>
      </c>
      <c r="AU291" s="288" t="s">
        <v>84</v>
      </c>
      <c r="AV291" s="15" t="s">
        <v>144</v>
      </c>
      <c r="AW291" s="15" t="s">
        <v>30</v>
      </c>
      <c r="AX291" s="15" t="s">
        <v>81</v>
      </c>
      <c r="AY291" s="288" t="s">
        <v>137</v>
      </c>
    </row>
    <row r="292" s="2" customFormat="1" ht="16.5" customHeight="1">
      <c r="A292" s="39"/>
      <c r="B292" s="40"/>
      <c r="C292" s="264" t="s">
        <v>7</v>
      </c>
      <c r="D292" s="264" t="s">
        <v>318</v>
      </c>
      <c r="E292" s="265" t="s">
        <v>735</v>
      </c>
      <c r="F292" s="266" t="s">
        <v>736</v>
      </c>
      <c r="G292" s="267" t="s">
        <v>202</v>
      </c>
      <c r="H292" s="268">
        <v>0.047</v>
      </c>
      <c r="I292" s="269"/>
      <c r="J292" s="270">
        <f>ROUND(I292*H292,2)</f>
        <v>0</v>
      </c>
      <c r="K292" s="266" t="s">
        <v>143</v>
      </c>
      <c r="L292" s="271"/>
      <c r="M292" s="272" t="s">
        <v>1</v>
      </c>
      <c r="N292" s="273" t="s">
        <v>38</v>
      </c>
      <c r="O292" s="92"/>
      <c r="P292" s="230">
        <f>O292*H292</f>
        <v>0</v>
      </c>
      <c r="Q292" s="230">
        <v>1</v>
      </c>
      <c r="R292" s="230">
        <f>Q292*H292</f>
        <v>0.047</v>
      </c>
      <c r="S292" s="230">
        <v>0</v>
      </c>
      <c r="T292" s="231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2" t="s">
        <v>418</v>
      </c>
      <c r="AT292" s="232" t="s">
        <v>318</v>
      </c>
      <c r="AU292" s="232" t="s">
        <v>84</v>
      </c>
      <c r="AY292" s="18" t="s">
        <v>137</v>
      </c>
      <c r="BE292" s="233">
        <f>IF(N292="základní",J292,0)</f>
        <v>0</v>
      </c>
      <c r="BF292" s="233">
        <f>IF(N292="snížená",J292,0)</f>
        <v>0</v>
      </c>
      <c r="BG292" s="233">
        <f>IF(N292="zákl. přenesená",J292,0)</f>
        <v>0</v>
      </c>
      <c r="BH292" s="233">
        <f>IF(N292="sníž. přenesená",J292,0)</f>
        <v>0</v>
      </c>
      <c r="BI292" s="233">
        <f>IF(N292="nulová",J292,0)</f>
        <v>0</v>
      </c>
      <c r="BJ292" s="18" t="s">
        <v>81</v>
      </c>
      <c r="BK292" s="233">
        <f>ROUND(I292*H292,2)</f>
        <v>0</v>
      </c>
      <c r="BL292" s="18" t="s">
        <v>235</v>
      </c>
      <c r="BM292" s="232" t="s">
        <v>737</v>
      </c>
    </row>
    <row r="293" s="2" customFormat="1">
      <c r="A293" s="39"/>
      <c r="B293" s="40"/>
      <c r="C293" s="41"/>
      <c r="D293" s="234" t="s">
        <v>146</v>
      </c>
      <c r="E293" s="41"/>
      <c r="F293" s="235" t="s">
        <v>736</v>
      </c>
      <c r="G293" s="41"/>
      <c r="H293" s="41"/>
      <c r="I293" s="236"/>
      <c r="J293" s="41"/>
      <c r="K293" s="41"/>
      <c r="L293" s="45"/>
      <c r="M293" s="237"/>
      <c r="N293" s="238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146</v>
      </c>
      <c r="AU293" s="18" t="s">
        <v>84</v>
      </c>
    </row>
    <row r="294" s="13" customFormat="1">
      <c r="A294" s="13"/>
      <c r="B294" s="239"/>
      <c r="C294" s="240"/>
      <c r="D294" s="234" t="s">
        <v>148</v>
      </c>
      <c r="E294" s="240"/>
      <c r="F294" s="242" t="s">
        <v>738</v>
      </c>
      <c r="G294" s="240"/>
      <c r="H294" s="243">
        <v>0.047</v>
      </c>
      <c r="I294" s="244"/>
      <c r="J294" s="240"/>
      <c r="K294" s="240"/>
      <c r="L294" s="245"/>
      <c r="M294" s="246"/>
      <c r="N294" s="247"/>
      <c r="O294" s="247"/>
      <c r="P294" s="247"/>
      <c r="Q294" s="247"/>
      <c r="R294" s="247"/>
      <c r="S294" s="247"/>
      <c r="T294" s="24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9" t="s">
        <v>148</v>
      </c>
      <c r="AU294" s="249" t="s">
        <v>84</v>
      </c>
      <c r="AV294" s="13" t="s">
        <v>84</v>
      </c>
      <c r="AW294" s="13" t="s">
        <v>4</v>
      </c>
      <c r="AX294" s="13" t="s">
        <v>81</v>
      </c>
      <c r="AY294" s="249" t="s">
        <v>137</v>
      </c>
    </row>
    <row r="295" s="2" customFormat="1" ht="24.15" customHeight="1">
      <c r="A295" s="39"/>
      <c r="B295" s="40"/>
      <c r="C295" s="221" t="s">
        <v>367</v>
      </c>
      <c r="D295" s="221" t="s">
        <v>139</v>
      </c>
      <c r="E295" s="222" t="s">
        <v>739</v>
      </c>
      <c r="F295" s="223" t="s">
        <v>740</v>
      </c>
      <c r="G295" s="224" t="s">
        <v>142</v>
      </c>
      <c r="H295" s="225">
        <v>137.52799999999999</v>
      </c>
      <c r="I295" s="226"/>
      <c r="J295" s="227">
        <f>ROUND(I295*H295,2)</f>
        <v>0</v>
      </c>
      <c r="K295" s="223" t="s">
        <v>143</v>
      </c>
      <c r="L295" s="45"/>
      <c r="M295" s="228" t="s">
        <v>1</v>
      </c>
      <c r="N295" s="229" t="s">
        <v>38</v>
      </c>
      <c r="O295" s="92"/>
      <c r="P295" s="230">
        <f>O295*H295</f>
        <v>0</v>
      </c>
      <c r="Q295" s="230">
        <v>0.00040000000000000002</v>
      </c>
      <c r="R295" s="230">
        <f>Q295*H295</f>
        <v>0.055011199999999996</v>
      </c>
      <c r="S295" s="230">
        <v>0</v>
      </c>
      <c r="T295" s="231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2" t="s">
        <v>235</v>
      </c>
      <c r="AT295" s="232" t="s">
        <v>139</v>
      </c>
      <c r="AU295" s="232" t="s">
        <v>84</v>
      </c>
      <c r="AY295" s="18" t="s">
        <v>137</v>
      </c>
      <c r="BE295" s="233">
        <f>IF(N295="základní",J295,0)</f>
        <v>0</v>
      </c>
      <c r="BF295" s="233">
        <f>IF(N295="snížená",J295,0)</f>
        <v>0</v>
      </c>
      <c r="BG295" s="233">
        <f>IF(N295="zákl. přenesená",J295,0)</f>
        <v>0</v>
      </c>
      <c r="BH295" s="233">
        <f>IF(N295="sníž. přenesená",J295,0)</f>
        <v>0</v>
      </c>
      <c r="BI295" s="233">
        <f>IF(N295="nulová",J295,0)</f>
        <v>0</v>
      </c>
      <c r="BJ295" s="18" t="s">
        <v>81</v>
      </c>
      <c r="BK295" s="233">
        <f>ROUND(I295*H295,2)</f>
        <v>0</v>
      </c>
      <c r="BL295" s="18" t="s">
        <v>235</v>
      </c>
      <c r="BM295" s="232" t="s">
        <v>741</v>
      </c>
    </row>
    <row r="296" s="2" customFormat="1">
      <c r="A296" s="39"/>
      <c r="B296" s="40"/>
      <c r="C296" s="41"/>
      <c r="D296" s="234" t="s">
        <v>146</v>
      </c>
      <c r="E296" s="41"/>
      <c r="F296" s="235" t="s">
        <v>742</v>
      </c>
      <c r="G296" s="41"/>
      <c r="H296" s="41"/>
      <c r="I296" s="236"/>
      <c r="J296" s="41"/>
      <c r="K296" s="41"/>
      <c r="L296" s="45"/>
      <c r="M296" s="237"/>
      <c r="N296" s="238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146</v>
      </c>
      <c r="AU296" s="18" t="s">
        <v>84</v>
      </c>
    </row>
    <row r="297" s="14" customFormat="1">
      <c r="A297" s="14"/>
      <c r="B297" s="250"/>
      <c r="C297" s="251"/>
      <c r="D297" s="234" t="s">
        <v>148</v>
      </c>
      <c r="E297" s="252" t="s">
        <v>1</v>
      </c>
      <c r="F297" s="253" t="s">
        <v>671</v>
      </c>
      <c r="G297" s="251"/>
      <c r="H297" s="252" t="s">
        <v>1</v>
      </c>
      <c r="I297" s="254"/>
      <c r="J297" s="251"/>
      <c r="K297" s="251"/>
      <c r="L297" s="255"/>
      <c r="M297" s="256"/>
      <c r="N297" s="257"/>
      <c r="O297" s="257"/>
      <c r="P297" s="257"/>
      <c r="Q297" s="257"/>
      <c r="R297" s="257"/>
      <c r="S297" s="257"/>
      <c r="T297" s="258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9" t="s">
        <v>148</v>
      </c>
      <c r="AU297" s="259" t="s">
        <v>84</v>
      </c>
      <c r="AV297" s="14" t="s">
        <v>81</v>
      </c>
      <c r="AW297" s="14" t="s">
        <v>30</v>
      </c>
      <c r="AX297" s="14" t="s">
        <v>73</v>
      </c>
      <c r="AY297" s="259" t="s">
        <v>137</v>
      </c>
    </row>
    <row r="298" s="13" customFormat="1">
      <c r="A298" s="13"/>
      <c r="B298" s="239"/>
      <c r="C298" s="240"/>
      <c r="D298" s="234" t="s">
        <v>148</v>
      </c>
      <c r="E298" s="241" t="s">
        <v>1</v>
      </c>
      <c r="F298" s="242" t="s">
        <v>731</v>
      </c>
      <c r="G298" s="240"/>
      <c r="H298" s="243">
        <v>40.799999999999997</v>
      </c>
      <c r="I298" s="244"/>
      <c r="J298" s="240"/>
      <c r="K298" s="240"/>
      <c r="L298" s="245"/>
      <c r="M298" s="246"/>
      <c r="N298" s="247"/>
      <c r="O298" s="247"/>
      <c r="P298" s="247"/>
      <c r="Q298" s="247"/>
      <c r="R298" s="247"/>
      <c r="S298" s="247"/>
      <c r="T298" s="24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9" t="s">
        <v>148</v>
      </c>
      <c r="AU298" s="249" t="s">
        <v>84</v>
      </c>
      <c r="AV298" s="13" t="s">
        <v>84</v>
      </c>
      <c r="AW298" s="13" t="s">
        <v>30</v>
      </c>
      <c r="AX298" s="13" t="s">
        <v>73</v>
      </c>
      <c r="AY298" s="249" t="s">
        <v>137</v>
      </c>
    </row>
    <row r="299" s="16" customFormat="1">
      <c r="A299" s="16"/>
      <c r="B299" s="289"/>
      <c r="C299" s="290"/>
      <c r="D299" s="234" t="s">
        <v>148</v>
      </c>
      <c r="E299" s="291" t="s">
        <v>1</v>
      </c>
      <c r="F299" s="292" t="s">
        <v>675</v>
      </c>
      <c r="G299" s="290"/>
      <c r="H299" s="293">
        <v>40.799999999999997</v>
      </c>
      <c r="I299" s="294"/>
      <c r="J299" s="290"/>
      <c r="K299" s="290"/>
      <c r="L299" s="295"/>
      <c r="M299" s="296"/>
      <c r="N299" s="297"/>
      <c r="O299" s="297"/>
      <c r="P299" s="297"/>
      <c r="Q299" s="297"/>
      <c r="R299" s="297"/>
      <c r="S299" s="297"/>
      <c r="T299" s="298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T299" s="299" t="s">
        <v>148</v>
      </c>
      <c r="AU299" s="299" t="s">
        <v>84</v>
      </c>
      <c r="AV299" s="16" t="s">
        <v>155</v>
      </c>
      <c r="AW299" s="16" t="s">
        <v>30</v>
      </c>
      <c r="AX299" s="16" t="s">
        <v>73</v>
      </c>
      <c r="AY299" s="299" t="s">
        <v>137</v>
      </c>
    </row>
    <row r="300" s="14" customFormat="1">
      <c r="A300" s="14"/>
      <c r="B300" s="250"/>
      <c r="C300" s="251"/>
      <c r="D300" s="234" t="s">
        <v>148</v>
      </c>
      <c r="E300" s="252" t="s">
        <v>1</v>
      </c>
      <c r="F300" s="253" t="s">
        <v>676</v>
      </c>
      <c r="G300" s="251"/>
      <c r="H300" s="252" t="s">
        <v>1</v>
      </c>
      <c r="I300" s="254"/>
      <c r="J300" s="251"/>
      <c r="K300" s="251"/>
      <c r="L300" s="255"/>
      <c r="M300" s="256"/>
      <c r="N300" s="257"/>
      <c r="O300" s="257"/>
      <c r="P300" s="257"/>
      <c r="Q300" s="257"/>
      <c r="R300" s="257"/>
      <c r="S300" s="257"/>
      <c r="T300" s="25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9" t="s">
        <v>148</v>
      </c>
      <c r="AU300" s="259" t="s">
        <v>84</v>
      </c>
      <c r="AV300" s="14" t="s">
        <v>81</v>
      </c>
      <c r="AW300" s="14" t="s">
        <v>30</v>
      </c>
      <c r="AX300" s="14" t="s">
        <v>73</v>
      </c>
      <c r="AY300" s="259" t="s">
        <v>137</v>
      </c>
    </row>
    <row r="301" s="13" customFormat="1">
      <c r="A301" s="13"/>
      <c r="B301" s="239"/>
      <c r="C301" s="240"/>
      <c r="D301" s="234" t="s">
        <v>148</v>
      </c>
      <c r="E301" s="241" t="s">
        <v>1</v>
      </c>
      <c r="F301" s="242" t="s">
        <v>732</v>
      </c>
      <c r="G301" s="240"/>
      <c r="H301" s="243">
        <v>37.200000000000003</v>
      </c>
      <c r="I301" s="244"/>
      <c r="J301" s="240"/>
      <c r="K301" s="240"/>
      <c r="L301" s="245"/>
      <c r="M301" s="246"/>
      <c r="N301" s="247"/>
      <c r="O301" s="247"/>
      <c r="P301" s="247"/>
      <c r="Q301" s="247"/>
      <c r="R301" s="247"/>
      <c r="S301" s="247"/>
      <c r="T301" s="24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9" t="s">
        <v>148</v>
      </c>
      <c r="AU301" s="249" t="s">
        <v>84</v>
      </c>
      <c r="AV301" s="13" t="s">
        <v>84</v>
      </c>
      <c r="AW301" s="13" t="s">
        <v>30</v>
      </c>
      <c r="AX301" s="13" t="s">
        <v>73</v>
      </c>
      <c r="AY301" s="249" t="s">
        <v>137</v>
      </c>
    </row>
    <row r="302" s="16" customFormat="1">
      <c r="A302" s="16"/>
      <c r="B302" s="289"/>
      <c r="C302" s="290"/>
      <c r="D302" s="234" t="s">
        <v>148</v>
      </c>
      <c r="E302" s="291" t="s">
        <v>1</v>
      </c>
      <c r="F302" s="292" t="s">
        <v>675</v>
      </c>
      <c r="G302" s="290"/>
      <c r="H302" s="293">
        <v>37.200000000000003</v>
      </c>
      <c r="I302" s="294"/>
      <c r="J302" s="290"/>
      <c r="K302" s="290"/>
      <c r="L302" s="295"/>
      <c r="M302" s="296"/>
      <c r="N302" s="297"/>
      <c r="O302" s="297"/>
      <c r="P302" s="297"/>
      <c r="Q302" s="297"/>
      <c r="R302" s="297"/>
      <c r="S302" s="297"/>
      <c r="T302" s="298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T302" s="299" t="s">
        <v>148</v>
      </c>
      <c r="AU302" s="299" t="s">
        <v>84</v>
      </c>
      <c r="AV302" s="16" t="s">
        <v>155</v>
      </c>
      <c r="AW302" s="16" t="s">
        <v>30</v>
      </c>
      <c r="AX302" s="16" t="s">
        <v>73</v>
      </c>
      <c r="AY302" s="299" t="s">
        <v>137</v>
      </c>
    </row>
    <row r="303" s="14" customFormat="1">
      <c r="A303" s="14"/>
      <c r="B303" s="250"/>
      <c r="C303" s="251"/>
      <c r="D303" s="234" t="s">
        <v>148</v>
      </c>
      <c r="E303" s="252" t="s">
        <v>1</v>
      </c>
      <c r="F303" s="253" t="s">
        <v>678</v>
      </c>
      <c r="G303" s="251"/>
      <c r="H303" s="252" t="s">
        <v>1</v>
      </c>
      <c r="I303" s="254"/>
      <c r="J303" s="251"/>
      <c r="K303" s="251"/>
      <c r="L303" s="255"/>
      <c r="M303" s="256"/>
      <c r="N303" s="257"/>
      <c r="O303" s="257"/>
      <c r="P303" s="257"/>
      <c r="Q303" s="257"/>
      <c r="R303" s="257"/>
      <c r="S303" s="257"/>
      <c r="T303" s="258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9" t="s">
        <v>148</v>
      </c>
      <c r="AU303" s="259" t="s">
        <v>84</v>
      </c>
      <c r="AV303" s="14" t="s">
        <v>81</v>
      </c>
      <c r="AW303" s="14" t="s">
        <v>30</v>
      </c>
      <c r="AX303" s="14" t="s">
        <v>73</v>
      </c>
      <c r="AY303" s="259" t="s">
        <v>137</v>
      </c>
    </row>
    <row r="304" s="13" customFormat="1">
      <c r="A304" s="13"/>
      <c r="B304" s="239"/>
      <c r="C304" s="240"/>
      <c r="D304" s="234" t="s">
        <v>148</v>
      </c>
      <c r="E304" s="241" t="s">
        <v>1</v>
      </c>
      <c r="F304" s="242" t="s">
        <v>733</v>
      </c>
      <c r="G304" s="240"/>
      <c r="H304" s="243">
        <v>28.327999999999999</v>
      </c>
      <c r="I304" s="244"/>
      <c r="J304" s="240"/>
      <c r="K304" s="240"/>
      <c r="L304" s="245"/>
      <c r="M304" s="246"/>
      <c r="N304" s="247"/>
      <c r="O304" s="247"/>
      <c r="P304" s="247"/>
      <c r="Q304" s="247"/>
      <c r="R304" s="247"/>
      <c r="S304" s="247"/>
      <c r="T304" s="24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9" t="s">
        <v>148</v>
      </c>
      <c r="AU304" s="249" t="s">
        <v>84</v>
      </c>
      <c r="AV304" s="13" t="s">
        <v>84</v>
      </c>
      <c r="AW304" s="13" t="s">
        <v>30</v>
      </c>
      <c r="AX304" s="13" t="s">
        <v>73</v>
      </c>
      <c r="AY304" s="249" t="s">
        <v>137</v>
      </c>
    </row>
    <row r="305" s="16" customFormat="1">
      <c r="A305" s="16"/>
      <c r="B305" s="289"/>
      <c r="C305" s="290"/>
      <c r="D305" s="234" t="s">
        <v>148</v>
      </c>
      <c r="E305" s="291" t="s">
        <v>1</v>
      </c>
      <c r="F305" s="292" t="s">
        <v>675</v>
      </c>
      <c r="G305" s="290"/>
      <c r="H305" s="293">
        <v>28.327999999999999</v>
      </c>
      <c r="I305" s="294"/>
      <c r="J305" s="290"/>
      <c r="K305" s="290"/>
      <c r="L305" s="295"/>
      <c r="M305" s="296"/>
      <c r="N305" s="297"/>
      <c r="O305" s="297"/>
      <c r="P305" s="297"/>
      <c r="Q305" s="297"/>
      <c r="R305" s="297"/>
      <c r="S305" s="297"/>
      <c r="T305" s="298"/>
      <c r="U305" s="16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T305" s="299" t="s">
        <v>148</v>
      </c>
      <c r="AU305" s="299" t="s">
        <v>84</v>
      </c>
      <c r="AV305" s="16" t="s">
        <v>155</v>
      </c>
      <c r="AW305" s="16" t="s">
        <v>30</v>
      </c>
      <c r="AX305" s="16" t="s">
        <v>73</v>
      </c>
      <c r="AY305" s="299" t="s">
        <v>137</v>
      </c>
    </row>
    <row r="306" s="14" customFormat="1">
      <c r="A306" s="14"/>
      <c r="B306" s="250"/>
      <c r="C306" s="251"/>
      <c r="D306" s="234" t="s">
        <v>148</v>
      </c>
      <c r="E306" s="252" t="s">
        <v>1</v>
      </c>
      <c r="F306" s="253" t="s">
        <v>682</v>
      </c>
      <c r="G306" s="251"/>
      <c r="H306" s="252" t="s">
        <v>1</v>
      </c>
      <c r="I306" s="254"/>
      <c r="J306" s="251"/>
      <c r="K306" s="251"/>
      <c r="L306" s="255"/>
      <c r="M306" s="256"/>
      <c r="N306" s="257"/>
      <c r="O306" s="257"/>
      <c r="P306" s="257"/>
      <c r="Q306" s="257"/>
      <c r="R306" s="257"/>
      <c r="S306" s="257"/>
      <c r="T306" s="25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9" t="s">
        <v>148</v>
      </c>
      <c r="AU306" s="259" t="s">
        <v>84</v>
      </c>
      <c r="AV306" s="14" t="s">
        <v>81</v>
      </c>
      <c r="AW306" s="14" t="s">
        <v>30</v>
      </c>
      <c r="AX306" s="14" t="s">
        <v>73</v>
      </c>
      <c r="AY306" s="259" t="s">
        <v>137</v>
      </c>
    </row>
    <row r="307" s="13" customFormat="1">
      <c r="A307" s="13"/>
      <c r="B307" s="239"/>
      <c r="C307" s="240"/>
      <c r="D307" s="234" t="s">
        <v>148</v>
      </c>
      <c r="E307" s="241" t="s">
        <v>1</v>
      </c>
      <c r="F307" s="242" t="s">
        <v>734</v>
      </c>
      <c r="G307" s="240"/>
      <c r="H307" s="243">
        <v>31.199999999999999</v>
      </c>
      <c r="I307" s="244"/>
      <c r="J307" s="240"/>
      <c r="K307" s="240"/>
      <c r="L307" s="245"/>
      <c r="M307" s="246"/>
      <c r="N307" s="247"/>
      <c r="O307" s="247"/>
      <c r="P307" s="247"/>
      <c r="Q307" s="247"/>
      <c r="R307" s="247"/>
      <c r="S307" s="247"/>
      <c r="T307" s="24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9" t="s">
        <v>148</v>
      </c>
      <c r="AU307" s="249" t="s">
        <v>84</v>
      </c>
      <c r="AV307" s="13" t="s">
        <v>84</v>
      </c>
      <c r="AW307" s="13" t="s">
        <v>30</v>
      </c>
      <c r="AX307" s="13" t="s">
        <v>73</v>
      </c>
      <c r="AY307" s="249" t="s">
        <v>137</v>
      </c>
    </row>
    <row r="308" s="16" customFormat="1">
      <c r="A308" s="16"/>
      <c r="B308" s="289"/>
      <c r="C308" s="290"/>
      <c r="D308" s="234" t="s">
        <v>148</v>
      </c>
      <c r="E308" s="291" t="s">
        <v>1</v>
      </c>
      <c r="F308" s="292" t="s">
        <v>675</v>
      </c>
      <c r="G308" s="290"/>
      <c r="H308" s="293">
        <v>31.199999999999999</v>
      </c>
      <c r="I308" s="294"/>
      <c r="J308" s="290"/>
      <c r="K308" s="290"/>
      <c r="L308" s="295"/>
      <c r="M308" s="296"/>
      <c r="N308" s="297"/>
      <c r="O308" s="297"/>
      <c r="P308" s="297"/>
      <c r="Q308" s="297"/>
      <c r="R308" s="297"/>
      <c r="S308" s="297"/>
      <c r="T308" s="298"/>
      <c r="U308" s="16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  <c r="AT308" s="299" t="s">
        <v>148</v>
      </c>
      <c r="AU308" s="299" t="s">
        <v>84</v>
      </c>
      <c r="AV308" s="16" t="s">
        <v>155</v>
      </c>
      <c r="AW308" s="16" t="s">
        <v>30</v>
      </c>
      <c r="AX308" s="16" t="s">
        <v>73</v>
      </c>
      <c r="AY308" s="299" t="s">
        <v>137</v>
      </c>
    </row>
    <row r="309" s="15" customFormat="1">
      <c r="A309" s="15"/>
      <c r="B309" s="278"/>
      <c r="C309" s="279"/>
      <c r="D309" s="234" t="s">
        <v>148</v>
      </c>
      <c r="E309" s="280" t="s">
        <v>1</v>
      </c>
      <c r="F309" s="281" t="s">
        <v>604</v>
      </c>
      <c r="G309" s="279"/>
      <c r="H309" s="282">
        <v>137.52799999999999</v>
      </c>
      <c r="I309" s="283"/>
      <c r="J309" s="279"/>
      <c r="K309" s="279"/>
      <c r="L309" s="284"/>
      <c r="M309" s="285"/>
      <c r="N309" s="286"/>
      <c r="O309" s="286"/>
      <c r="P309" s="286"/>
      <c r="Q309" s="286"/>
      <c r="R309" s="286"/>
      <c r="S309" s="286"/>
      <c r="T309" s="287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88" t="s">
        <v>148</v>
      </c>
      <c r="AU309" s="288" t="s">
        <v>84</v>
      </c>
      <c r="AV309" s="15" t="s">
        <v>144</v>
      </c>
      <c r="AW309" s="15" t="s">
        <v>30</v>
      </c>
      <c r="AX309" s="15" t="s">
        <v>81</v>
      </c>
      <c r="AY309" s="288" t="s">
        <v>137</v>
      </c>
    </row>
    <row r="310" s="2" customFormat="1" ht="49.05" customHeight="1">
      <c r="A310" s="39"/>
      <c r="B310" s="40"/>
      <c r="C310" s="264" t="s">
        <v>372</v>
      </c>
      <c r="D310" s="264" t="s">
        <v>318</v>
      </c>
      <c r="E310" s="265" t="s">
        <v>743</v>
      </c>
      <c r="F310" s="266" t="s">
        <v>744</v>
      </c>
      <c r="G310" s="267" t="s">
        <v>142</v>
      </c>
      <c r="H310" s="268">
        <v>167.922</v>
      </c>
      <c r="I310" s="269"/>
      <c r="J310" s="270">
        <f>ROUND(I310*H310,2)</f>
        <v>0</v>
      </c>
      <c r="K310" s="266" t="s">
        <v>143</v>
      </c>
      <c r="L310" s="271"/>
      <c r="M310" s="272" t="s">
        <v>1</v>
      </c>
      <c r="N310" s="273" t="s">
        <v>38</v>
      </c>
      <c r="O310" s="92"/>
      <c r="P310" s="230">
        <f>O310*H310</f>
        <v>0</v>
      </c>
      <c r="Q310" s="230">
        <v>0.0053</v>
      </c>
      <c r="R310" s="230">
        <f>Q310*H310</f>
        <v>0.88998659999999996</v>
      </c>
      <c r="S310" s="230">
        <v>0</v>
      </c>
      <c r="T310" s="231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2" t="s">
        <v>418</v>
      </c>
      <c r="AT310" s="232" t="s">
        <v>318</v>
      </c>
      <c r="AU310" s="232" t="s">
        <v>84</v>
      </c>
      <c r="AY310" s="18" t="s">
        <v>137</v>
      </c>
      <c r="BE310" s="233">
        <f>IF(N310="základní",J310,0)</f>
        <v>0</v>
      </c>
      <c r="BF310" s="233">
        <f>IF(N310="snížená",J310,0)</f>
        <v>0</v>
      </c>
      <c r="BG310" s="233">
        <f>IF(N310="zákl. přenesená",J310,0)</f>
        <v>0</v>
      </c>
      <c r="BH310" s="233">
        <f>IF(N310="sníž. přenesená",J310,0)</f>
        <v>0</v>
      </c>
      <c r="BI310" s="233">
        <f>IF(N310="nulová",J310,0)</f>
        <v>0</v>
      </c>
      <c r="BJ310" s="18" t="s">
        <v>81</v>
      </c>
      <c r="BK310" s="233">
        <f>ROUND(I310*H310,2)</f>
        <v>0</v>
      </c>
      <c r="BL310" s="18" t="s">
        <v>235</v>
      </c>
      <c r="BM310" s="232" t="s">
        <v>745</v>
      </c>
    </row>
    <row r="311" s="2" customFormat="1">
      <c r="A311" s="39"/>
      <c r="B311" s="40"/>
      <c r="C311" s="41"/>
      <c r="D311" s="234" t="s">
        <v>146</v>
      </c>
      <c r="E311" s="41"/>
      <c r="F311" s="235" t="s">
        <v>744</v>
      </c>
      <c r="G311" s="41"/>
      <c r="H311" s="41"/>
      <c r="I311" s="236"/>
      <c r="J311" s="41"/>
      <c r="K311" s="41"/>
      <c r="L311" s="45"/>
      <c r="M311" s="237"/>
      <c r="N311" s="238"/>
      <c r="O311" s="92"/>
      <c r="P311" s="92"/>
      <c r="Q311" s="92"/>
      <c r="R311" s="92"/>
      <c r="S311" s="92"/>
      <c r="T311" s="93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146</v>
      </c>
      <c r="AU311" s="18" t="s">
        <v>84</v>
      </c>
    </row>
    <row r="312" s="13" customFormat="1">
      <c r="A312" s="13"/>
      <c r="B312" s="239"/>
      <c r="C312" s="240"/>
      <c r="D312" s="234" t="s">
        <v>148</v>
      </c>
      <c r="E312" s="240"/>
      <c r="F312" s="242" t="s">
        <v>746</v>
      </c>
      <c r="G312" s="240"/>
      <c r="H312" s="243">
        <v>167.922</v>
      </c>
      <c r="I312" s="244"/>
      <c r="J312" s="240"/>
      <c r="K312" s="240"/>
      <c r="L312" s="245"/>
      <c r="M312" s="246"/>
      <c r="N312" s="247"/>
      <c r="O312" s="247"/>
      <c r="P312" s="247"/>
      <c r="Q312" s="247"/>
      <c r="R312" s="247"/>
      <c r="S312" s="247"/>
      <c r="T312" s="24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9" t="s">
        <v>148</v>
      </c>
      <c r="AU312" s="249" t="s">
        <v>84</v>
      </c>
      <c r="AV312" s="13" t="s">
        <v>84</v>
      </c>
      <c r="AW312" s="13" t="s">
        <v>4</v>
      </c>
      <c r="AX312" s="13" t="s">
        <v>81</v>
      </c>
      <c r="AY312" s="249" t="s">
        <v>137</v>
      </c>
    </row>
    <row r="313" s="2" customFormat="1" ht="24.15" customHeight="1">
      <c r="A313" s="39"/>
      <c r="B313" s="40"/>
      <c r="C313" s="221" t="s">
        <v>377</v>
      </c>
      <c r="D313" s="221" t="s">
        <v>139</v>
      </c>
      <c r="E313" s="222" t="s">
        <v>747</v>
      </c>
      <c r="F313" s="223" t="s">
        <v>748</v>
      </c>
      <c r="G313" s="224" t="s">
        <v>142</v>
      </c>
      <c r="H313" s="225">
        <v>137.52799999999999</v>
      </c>
      <c r="I313" s="226"/>
      <c r="J313" s="227">
        <f>ROUND(I313*H313,2)</f>
        <v>0</v>
      </c>
      <c r="K313" s="223" t="s">
        <v>143</v>
      </c>
      <c r="L313" s="45"/>
      <c r="M313" s="228" t="s">
        <v>1</v>
      </c>
      <c r="N313" s="229" t="s">
        <v>38</v>
      </c>
      <c r="O313" s="92"/>
      <c r="P313" s="230">
        <f>O313*H313</f>
        <v>0</v>
      </c>
      <c r="Q313" s="230">
        <v>0.00064000000000000005</v>
      </c>
      <c r="R313" s="230">
        <f>Q313*H313</f>
        <v>0.088017919999999999</v>
      </c>
      <c r="S313" s="230">
        <v>0</v>
      </c>
      <c r="T313" s="231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2" t="s">
        <v>235</v>
      </c>
      <c r="AT313" s="232" t="s">
        <v>139</v>
      </c>
      <c r="AU313" s="232" t="s">
        <v>84</v>
      </c>
      <c r="AY313" s="18" t="s">
        <v>137</v>
      </c>
      <c r="BE313" s="233">
        <f>IF(N313="základní",J313,0)</f>
        <v>0</v>
      </c>
      <c r="BF313" s="233">
        <f>IF(N313="snížená",J313,0)</f>
        <v>0</v>
      </c>
      <c r="BG313" s="233">
        <f>IF(N313="zákl. přenesená",J313,0)</f>
        <v>0</v>
      </c>
      <c r="BH313" s="233">
        <f>IF(N313="sníž. přenesená",J313,0)</f>
        <v>0</v>
      </c>
      <c r="BI313" s="233">
        <f>IF(N313="nulová",J313,0)</f>
        <v>0</v>
      </c>
      <c r="BJ313" s="18" t="s">
        <v>81</v>
      </c>
      <c r="BK313" s="233">
        <f>ROUND(I313*H313,2)</f>
        <v>0</v>
      </c>
      <c r="BL313" s="18" t="s">
        <v>235</v>
      </c>
      <c r="BM313" s="232" t="s">
        <v>749</v>
      </c>
    </row>
    <row r="314" s="2" customFormat="1">
      <c r="A314" s="39"/>
      <c r="B314" s="40"/>
      <c r="C314" s="41"/>
      <c r="D314" s="234" t="s">
        <v>146</v>
      </c>
      <c r="E314" s="41"/>
      <c r="F314" s="235" t="s">
        <v>750</v>
      </c>
      <c r="G314" s="41"/>
      <c r="H314" s="41"/>
      <c r="I314" s="236"/>
      <c r="J314" s="41"/>
      <c r="K314" s="41"/>
      <c r="L314" s="45"/>
      <c r="M314" s="237"/>
      <c r="N314" s="238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146</v>
      </c>
      <c r="AU314" s="18" t="s">
        <v>84</v>
      </c>
    </row>
    <row r="315" s="14" customFormat="1">
      <c r="A315" s="14"/>
      <c r="B315" s="250"/>
      <c r="C315" s="251"/>
      <c r="D315" s="234" t="s">
        <v>148</v>
      </c>
      <c r="E315" s="252" t="s">
        <v>1</v>
      </c>
      <c r="F315" s="253" t="s">
        <v>671</v>
      </c>
      <c r="G315" s="251"/>
      <c r="H315" s="252" t="s">
        <v>1</v>
      </c>
      <c r="I315" s="254"/>
      <c r="J315" s="251"/>
      <c r="K315" s="251"/>
      <c r="L315" s="255"/>
      <c r="M315" s="256"/>
      <c r="N315" s="257"/>
      <c r="O315" s="257"/>
      <c r="P315" s="257"/>
      <c r="Q315" s="257"/>
      <c r="R315" s="257"/>
      <c r="S315" s="257"/>
      <c r="T315" s="258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9" t="s">
        <v>148</v>
      </c>
      <c r="AU315" s="259" t="s">
        <v>84</v>
      </c>
      <c r="AV315" s="14" t="s">
        <v>81</v>
      </c>
      <c r="AW315" s="14" t="s">
        <v>30</v>
      </c>
      <c r="AX315" s="14" t="s">
        <v>73</v>
      </c>
      <c r="AY315" s="259" t="s">
        <v>137</v>
      </c>
    </row>
    <row r="316" s="13" customFormat="1">
      <c r="A316" s="13"/>
      <c r="B316" s="239"/>
      <c r="C316" s="240"/>
      <c r="D316" s="234" t="s">
        <v>148</v>
      </c>
      <c r="E316" s="241" t="s">
        <v>1</v>
      </c>
      <c r="F316" s="242" t="s">
        <v>731</v>
      </c>
      <c r="G316" s="240"/>
      <c r="H316" s="243">
        <v>40.799999999999997</v>
      </c>
      <c r="I316" s="244"/>
      <c r="J316" s="240"/>
      <c r="K316" s="240"/>
      <c r="L316" s="245"/>
      <c r="M316" s="246"/>
      <c r="N316" s="247"/>
      <c r="O316" s="247"/>
      <c r="P316" s="247"/>
      <c r="Q316" s="247"/>
      <c r="R316" s="247"/>
      <c r="S316" s="247"/>
      <c r="T316" s="24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9" t="s">
        <v>148</v>
      </c>
      <c r="AU316" s="249" t="s">
        <v>84</v>
      </c>
      <c r="AV316" s="13" t="s">
        <v>84</v>
      </c>
      <c r="AW316" s="13" t="s">
        <v>30</v>
      </c>
      <c r="AX316" s="13" t="s">
        <v>73</v>
      </c>
      <c r="AY316" s="249" t="s">
        <v>137</v>
      </c>
    </row>
    <row r="317" s="16" customFormat="1">
      <c r="A317" s="16"/>
      <c r="B317" s="289"/>
      <c r="C317" s="290"/>
      <c r="D317" s="234" t="s">
        <v>148</v>
      </c>
      <c r="E317" s="291" t="s">
        <v>1</v>
      </c>
      <c r="F317" s="292" t="s">
        <v>675</v>
      </c>
      <c r="G317" s="290"/>
      <c r="H317" s="293">
        <v>40.799999999999997</v>
      </c>
      <c r="I317" s="294"/>
      <c r="J317" s="290"/>
      <c r="K317" s="290"/>
      <c r="L317" s="295"/>
      <c r="M317" s="296"/>
      <c r="N317" s="297"/>
      <c r="O317" s="297"/>
      <c r="P317" s="297"/>
      <c r="Q317" s="297"/>
      <c r="R317" s="297"/>
      <c r="S317" s="297"/>
      <c r="T317" s="298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T317" s="299" t="s">
        <v>148</v>
      </c>
      <c r="AU317" s="299" t="s">
        <v>84</v>
      </c>
      <c r="AV317" s="16" t="s">
        <v>155</v>
      </c>
      <c r="AW317" s="16" t="s">
        <v>30</v>
      </c>
      <c r="AX317" s="16" t="s">
        <v>73</v>
      </c>
      <c r="AY317" s="299" t="s">
        <v>137</v>
      </c>
    </row>
    <row r="318" s="14" customFormat="1">
      <c r="A318" s="14"/>
      <c r="B318" s="250"/>
      <c r="C318" s="251"/>
      <c r="D318" s="234" t="s">
        <v>148</v>
      </c>
      <c r="E318" s="252" t="s">
        <v>1</v>
      </c>
      <c r="F318" s="253" t="s">
        <v>676</v>
      </c>
      <c r="G318" s="251"/>
      <c r="H318" s="252" t="s">
        <v>1</v>
      </c>
      <c r="I318" s="254"/>
      <c r="J318" s="251"/>
      <c r="K318" s="251"/>
      <c r="L318" s="255"/>
      <c r="M318" s="256"/>
      <c r="N318" s="257"/>
      <c r="O318" s="257"/>
      <c r="P318" s="257"/>
      <c r="Q318" s="257"/>
      <c r="R318" s="257"/>
      <c r="S318" s="257"/>
      <c r="T318" s="258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9" t="s">
        <v>148</v>
      </c>
      <c r="AU318" s="259" t="s">
        <v>84</v>
      </c>
      <c r="AV318" s="14" t="s">
        <v>81</v>
      </c>
      <c r="AW318" s="14" t="s">
        <v>30</v>
      </c>
      <c r="AX318" s="14" t="s">
        <v>73</v>
      </c>
      <c r="AY318" s="259" t="s">
        <v>137</v>
      </c>
    </row>
    <row r="319" s="13" customFormat="1">
      <c r="A319" s="13"/>
      <c r="B319" s="239"/>
      <c r="C319" s="240"/>
      <c r="D319" s="234" t="s">
        <v>148</v>
      </c>
      <c r="E319" s="241" t="s">
        <v>1</v>
      </c>
      <c r="F319" s="242" t="s">
        <v>732</v>
      </c>
      <c r="G319" s="240"/>
      <c r="H319" s="243">
        <v>37.200000000000003</v>
      </c>
      <c r="I319" s="244"/>
      <c r="J319" s="240"/>
      <c r="K319" s="240"/>
      <c r="L319" s="245"/>
      <c r="M319" s="246"/>
      <c r="N319" s="247"/>
      <c r="O319" s="247"/>
      <c r="P319" s="247"/>
      <c r="Q319" s="247"/>
      <c r="R319" s="247"/>
      <c r="S319" s="247"/>
      <c r="T319" s="24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9" t="s">
        <v>148</v>
      </c>
      <c r="AU319" s="249" t="s">
        <v>84</v>
      </c>
      <c r="AV319" s="13" t="s">
        <v>84</v>
      </c>
      <c r="AW319" s="13" t="s">
        <v>30</v>
      </c>
      <c r="AX319" s="13" t="s">
        <v>73</v>
      </c>
      <c r="AY319" s="249" t="s">
        <v>137</v>
      </c>
    </row>
    <row r="320" s="16" customFormat="1">
      <c r="A320" s="16"/>
      <c r="B320" s="289"/>
      <c r="C320" s="290"/>
      <c r="D320" s="234" t="s">
        <v>148</v>
      </c>
      <c r="E320" s="291" t="s">
        <v>1</v>
      </c>
      <c r="F320" s="292" t="s">
        <v>675</v>
      </c>
      <c r="G320" s="290"/>
      <c r="H320" s="293">
        <v>37.200000000000003</v>
      </c>
      <c r="I320" s="294"/>
      <c r="J320" s="290"/>
      <c r="K320" s="290"/>
      <c r="L320" s="295"/>
      <c r="M320" s="296"/>
      <c r="N320" s="297"/>
      <c r="O320" s="297"/>
      <c r="P320" s="297"/>
      <c r="Q320" s="297"/>
      <c r="R320" s="297"/>
      <c r="S320" s="297"/>
      <c r="T320" s="298"/>
      <c r="U320" s="16"/>
      <c r="V320" s="16"/>
      <c r="W320" s="16"/>
      <c r="X320" s="16"/>
      <c r="Y320" s="16"/>
      <c r="Z320" s="16"/>
      <c r="AA320" s="16"/>
      <c r="AB320" s="16"/>
      <c r="AC320" s="16"/>
      <c r="AD320" s="16"/>
      <c r="AE320" s="16"/>
      <c r="AT320" s="299" t="s">
        <v>148</v>
      </c>
      <c r="AU320" s="299" t="s">
        <v>84</v>
      </c>
      <c r="AV320" s="16" t="s">
        <v>155</v>
      </c>
      <c r="AW320" s="16" t="s">
        <v>30</v>
      </c>
      <c r="AX320" s="16" t="s">
        <v>73</v>
      </c>
      <c r="AY320" s="299" t="s">
        <v>137</v>
      </c>
    </row>
    <row r="321" s="14" customFormat="1">
      <c r="A321" s="14"/>
      <c r="B321" s="250"/>
      <c r="C321" s="251"/>
      <c r="D321" s="234" t="s">
        <v>148</v>
      </c>
      <c r="E321" s="252" t="s">
        <v>1</v>
      </c>
      <c r="F321" s="253" t="s">
        <v>678</v>
      </c>
      <c r="G321" s="251"/>
      <c r="H321" s="252" t="s">
        <v>1</v>
      </c>
      <c r="I321" s="254"/>
      <c r="J321" s="251"/>
      <c r="K321" s="251"/>
      <c r="L321" s="255"/>
      <c r="M321" s="256"/>
      <c r="N321" s="257"/>
      <c r="O321" s="257"/>
      <c r="P321" s="257"/>
      <c r="Q321" s="257"/>
      <c r="R321" s="257"/>
      <c r="S321" s="257"/>
      <c r="T321" s="258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9" t="s">
        <v>148</v>
      </c>
      <c r="AU321" s="259" t="s">
        <v>84</v>
      </c>
      <c r="AV321" s="14" t="s">
        <v>81</v>
      </c>
      <c r="AW321" s="14" t="s">
        <v>30</v>
      </c>
      <c r="AX321" s="14" t="s">
        <v>73</v>
      </c>
      <c r="AY321" s="259" t="s">
        <v>137</v>
      </c>
    </row>
    <row r="322" s="13" customFormat="1">
      <c r="A322" s="13"/>
      <c r="B322" s="239"/>
      <c r="C322" s="240"/>
      <c r="D322" s="234" t="s">
        <v>148</v>
      </c>
      <c r="E322" s="241" t="s">
        <v>1</v>
      </c>
      <c r="F322" s="242" t="s">
        <v>733</v>
      </c>
      <c r="G322" s="240"/>
      <c r="H322" s="243">
        <v>28.327999999999999</v>
      </c>
      <c r="I322" s="244"/>
      <c r="J322" s="240"/>
      <c r="K322" s="240"/>
      <c r="L322" s="245"/>
      <c r="M322" s="246"/>
      <c r="N322" s="247"/>
      <c r="O322" s="247"/>
      <c r="P322" s="247"/>
      <c r="Q322" s="247"/>
      <c r="R322" s="247"/>
      <c r="S322" s="247"/>
      <c r="T322" s="24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9" t="s">
        <v>148</v>
      </c>
      <c r="AU322" s="249" t="s">
        <v>84</v>
      </c>
      <c r="AV322" s="13" t="s">
        <v>84</v>
      </c>
      <c r="AW322" s="13" t="s">
        <v>30</v>
      </c>
      <c r="AX322" s="13" t="s">
        <v>73</v>
      </c>
      <c r="AY322" s="249" t="s">
        <v>137</v>
      </c>
    </row>
    <row r="323" s="16" customFormat="1">
      <c r="A323" s="16"/>
      <c r="B323" s="289"/>
      <c r="C323" s="290"/>
      <c r="D323" s="234" t="s">
        <v>148</v>
      </c>
      <c r="E323" s="291" t="s">
        <v>1</v>
      </c>
      <c r="F323" s="292" t="s">
        <v>675</v>
      </c>
      <c r="G323" s="290"/>
      <c r="H323" s="293">
        <v>28.327999999999999</v>
      </c>
      <c r="I323" s="294"/>
      <c r="J323" s="290"/>
      <c r="K323" s="290"/>
      <c r="L323" s="295"/>
      <c r="M323" s="296"/>
      <c r="N323" s="297"/>
      <c r="O323" s="297"/>
      <c r="P323" s="297"/>
      <c r="Q323" s="297"/>
      <c r="R323" s="297"/>
      <c r="S323" s="297"/>
      <c r="T323" s="298"/>
      <c r="U323" s="16"/>
      <c r="V323" s="16"/>
      <c r="W323" s="16"/>
      <c r="X323" s="16"/>
      <c r="Y323" s="16"/>
      <c r="Z323" s="16"/>
      <c r="AA323" s="16"/>
      <c r="AB323" s="16"/>
      <c r="AC323" s="16"/>
      <c r="AD323" s="16"/>
      <c r="AE323" s="16"/>
      <c r="AT323" s="299" t="s">
        <v>148</v>
      </c>
      <c r="AU323" s="299" t="s">
        <v>84</v>
      </c>
      <c r="AV323" s="16" t="s">
        <v>155</v>
      </c>
      <c r="AW323" s="16" t="s">
        <v>30</v>
      </c>
      <c r="AX323" s="16" t="s">
        <v>73</v>
      </c>
      <c r="AY323" s="299" t="s">
        <v>137</v>
      </c>
    </row>
    <row r="324" s="14" customFormat="1">
      <c r="A324" s="14"/>
      <c r="B324" s="250"/>
      <c r="C324" s="251"/>
      <c r="D324" s="234" t="s">
        <v>148</v>
      </c>
      <c r="E324" s="252" t="s">
        <v>1</v>
      </c>
      <c r="F324" s="253" t="s">
        <v>682</v>
      </c>
      <c r="G324" s="251"/>
      <c r="H324" s="252" t="s">
        <v>1</v>
      </c>
      <c r="I324" s="254"/>
      <c r="J324" s="251"/>
      <c r="K324" s="251"/>
      <c r="L324" s="255"/>
      <c r="M324" s="256"/>
      <c r="N324" s="257"/>
      <c r="O324" s="257"/>
      <c r="P324" s="257"/>
      <c r="Q324" s="257"/>
      <c r="R324" s="257"/>
      <c r="S324" s="257"/>
      <c r="T324" s="258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9" t="s">
        <v>148</v>
      </c>
      <c r="AU324" s="259" t="s">
        <v>84</v>
      </c>
      <c r="AV324" s="14" t="s">
        <v>81</v>
      </c>
      <c r="AW324" s="14" t="s">
        <v>30</v>
      </c>
      <c r="AX324" s="14" t="s">
        <v>73</v>
      </c>
      <c r="AY324" s="259" t="s">
        <v>137</v>
      </c>
    </row>
    <row r="325" s="13" customFormat="1">
      <c r="A325" s="13"/>
      <c r="B325" s="239"/>
      <c r="C325" s="240"/>
      <c r="D325" s="234" t="s">
        <v>148</v>
      </c>
      <c r="E325" s="241" t="s">
        <v>1</v>
      </c>
      <c r="F325" s="242" t="s">
        <v>734</v>
      </c>
      <c r="G325" s="240"/>
      <c r="H325" s="243">
        <v>31.199999999999999</v>
      </c>
      <c r="I325" s="244"/>
      <c r="J325" s="240"/>
      <c r="K325" s="240"/>
      <c r="L325" s="245"/>
      <c r="M325" s="246"/>
      <c r="N325" s="247"/>
      <c r="O325" s="247"/>
      <c r="P325" s="247"/>
      <c r="Q325" s="247"/>
      <c r="R325" s="247"/>
      <c r="S325" s="247"/>
      <c r="T325" s="24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9" t="s">
        <v>148</v>
      </c>
      <c r="AU325" s="249" t="s">
        <v>84</v>
      </c>
      <c r="AV325" s="13" t="s">
        <v>84</v>
      </c>
      <c r="AW325" s="13" t="s">
        <v>30</v>
      </c>
      <c r="AX325" s="13" t="s">
        <v>73</v>
      </c>
      <c r="AY325" s="249" t="s">
        <v>137</v>
      </c>
    </row>
    <row r="326" s="16" customFormat="1">
      <c r="A326" s="16"/>
      <c r="B326" s="289"/>
      <c r="C326" s="290"/>
      <c r="D326" s="234" t="s">
        <v>148</v>
      </c>
      <c r="E326" s="291" t="s">
        <v>1</v>
      </c>
      <c r="F326" s="292" t="s">
        <v>675</v>
      </c>
      <c r="G326" s="290"/>
      <c r="H326" s="293">
        <v>31.199999999999999</v>
      </c>
      <c r="I326" s="294"/>
      <c r="J326" s="290"/>
      <c r="K326" s="290"/>
      <c r="L326" s="295"/>
      <c r="M326" s="296"/>
      <c r="N326" s="297"/>
      <c r="O326" s="297"/>
      <c r="P326" s="297"/>
      <c r="Q326" s="297"/>
      <c r="R326" s="297"/>
      <c r="S326" s="297"/>
      <c r="T326" s="298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T326" s="299" t="s">
        <v>148</v>
      </c>
      <c r="AU326" s="299" t="s">
        <v>84</v>
      </c>
      <c r="AV326" s="16" t="s">
        <v>155</v>
      </c>
      <c r="AW326" s="16" t="s">
        <v>30</v>
      </c>
      <c r="AX326" s="16" t="s">
        <v>73</v>
      </c>
      <c r="AY326" s="299" t="s">
        <v>137</v>
      </c>
    </row>
    <row r="327" s="15" customFormat="1">
      <c r="A327" s="15"/>
      <c r="B327" s="278"/>
      <c r="C327" s="279"/>
      <c r="D327" s="234" t="s">
        <v>148</v>
      </c>
      <c r="E327" s="280" t="s">
        <v>1</v>
      </c>
      <c r="F327" s="281" t="s">
        <v>604</v>
      </c>
      <c r="G327" s="279"/>
      <c r="H327" s="282">
        <v>137.52799999999999</v>
      </c>
      <c r="I327" s="283"/>
      <c r="J327" s="279"/>
      <c r="K327" s="279"/>
      <c r="L327" s="284"/>
      <c r="M327" s="285"/>
      <c r="N327" s="286"/>
      <c r="O327" s="286"/>
      <c r="P327" s="286"/>
      <c r="Q327" s="286"/>
      <c r="R327" s="286"/>
      <c r="S327" s="286"/>
      <c r="T327" s="287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88" t="s">
        <v>148</v>
      </c>
      <c r="AU327" s="288" t="s">
        <v>84</v>
      </c>
      <c r="AV327" s="15" t="s">
        <v>144</v>
      </c>
      <c r="AW327" s="15" t="s">
        <v>30</v>
      </c>
      <c r="AX327" s="15" t="s">
        <v>81</v>
      </c>
      <c r="AY327" s="288" t="s">
        <v>137</v>
      </c>
    </row>
    <row r="328" s="2" customFormat="1" ht="24.15" customHeight="1">
      <c r="A328" s="39"/>
      <c r="B328" s="40"/>
      <c r="C328" s="221" t="s">
        <v>381</v>
      </c>
      <c r="D328" s="221" t="s">
        <v>139</v>
      </c>
      <c r="E328" s="222" t="s">
        <v>751</v>
      </c>
      <c r="F328" s="223" t="s">
        <v>752</v>
      </c>
      <c r="G328" s="224" t="s">
        <v>175</v>
      </c>
      <c r="H328" s="225">
        <v>46.116999999999997</v>
      </c>
      <c r="I328" s="226"/>
      <c r="J328" s="227">
        <f>ROUND(I328*H328,2)</f>
        <v>0</v>
      </c>
      <c r="K328" s="223" t="s">
        <v>143</v>
      </c>
      <c r="L328" s="45"/>
      <c r="M328" s="228" t="s">
        <v>1</v>
      </c>
      <c r="N328" s="229" t="s">
        <v>38</v>
      </c>
      <c r="O328" s="92"/>
      <c r="P328" s="230">
        <f>O328*H328</f>
        <v>0</v>
      </c>
      <c r="Q328" s="230">
        <v>0.00016000000000000001</v>
      </c>
      <c r="R328" s="230">
        <f>Q328*H328</f>
        <v>0.0073787200000000001</v>
      </c>
      <c r="S328" s="230">
        <v>0</v>
      </c>
      <c r="T328" s="231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2" t="s">
        <v>235</v>
      </c>
      <c r="AT328" s="232" t="s">
        <v>139</v>
      </c>
      <c r="AU328" s="232" t="s">
        <v>84</v>
      </c>
      <c r="AY328" s="18" t="s">
        <v>137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18" t="s">
        <v>81</v>
      </c>
      <c r="BK328" s="233">
        <f>ROUND(I328*H328,2)</f>
        <v>0</v>
      </c>
      <c r="BL328" s="18" t="s">
        <v>235</v>
      </c>
      <c r="BM328" s="232" t="s">
        <v>753</v>
      </c>
    </row>
    <row r="329" s="2" customFormat="1">
      <c r="A329" s="39"/>
      <c r="B329" s="40"/>
      <c r="C329" s="41"/>
      <c r="D329" s="234" t="s">
        <v>146</v>
      </c>
      <c r="E329" s="41"/>
      <c r="F329" s="235" t="s">
        <v>754</v>
      </c>
      <c r="G329" s="41"/>
      <c r="H329" s="41"/>
      <c r="I329" s="236"/>
      <c r="J329" s="41"/>
      <c r="K329" s="41"/>
      <c r="L329" s="45"/>
      <c r="M329" s="237"/>
      <c r="N329" s="238"/>
      <c r="O329" s="92"/>
      <c r="P329" s="92"/>
      <c r="Q329" s="92"/>
      <c r="R329" s="92"/>
      <c r="S329" s="92"/>
      <c r="T329" s="93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146</v>
      </c>
      <c r="AU329" s="18" t="s">
        <v>84</v>
      </c>
    </row>
    <row r="330" s="13" customFormat="1">
      <c r="A330" s="13"/>
      <c r="B330" s="239"/>
      <c r="C330" s="240"/>
      <c r="D330" s="234" t="s">
        <v>148</v>
      </c>
      <c r="E330" s="241" t="s">
        <v>1</v>
      </c>
      <c r="F330" s="242" t="s">
        <v>755</v>
      </c>
      <c r="G330" s="240"/>
      <c r="H330" s="243">
        <v>12</v>
      </c>
      <c r="I330" s="244"/>
      <c r="J330" s="240"/>
      <c r="K330" s="240"/>
      <c r="L330" s="245"/>
      <c r="M330" s="246"/>
      <c r="N330" s="247"/>
      <c r="O330" s="247"/>
      <c r="P330" s="247"/>
      <c r="Q330" s="247"/>
      <c r="R330" s="247"/>
      <c r="S330" s="247"/>
      <c r="T330" s="24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9" t="s">
        <v>148</v>
      </c>
      <c r="AU330" s="249" t="s">
        <v>84</v>
      </c>
      <c r="AV330" s="13" t="s">
        <v>84</v>
      </c>
      <c r="AW330" s="13" t="s">
        <v>30</v>
      </c>
      <c r="AX330" s="13" t="s">
        <v>73</v>
      </c>
      <c r="AY330" s="249" t="s">
        <v>137</v>
      </c>
    </row>
    <row r="331" s="16" customFormat="1">
      <c r="A331" s="16"/>
      <c r="B331" s="289"/>
      <c r="C331" s="290"/>
      <c r="D331" s="234" t="s">
        <v>148</v>
      </c>
      <c r="E331" s="291" t="s">
        <v>1</v>
      </c>
      <c r="F331" s="292" t="s">
        <v>675</v>
      </c>
      <c r="G331" s="290"/>
      <c r="H331" s="293">
        <v>12</v>
      </c>
      <c r="I331" s="294"/>
      <c r="J331" s="290"/>
      <c r="K331" s="290"/>
      <c r="L331" s="295"/>
      <c r="M331" s="296"/>
      <c r="N331" s="297"/>
      <c r="O331" s="297"/>
      <c r="P331" s="297"/>
      <c r="Q331" s="297"/>
      <c r="R331" s="297"/>
      <c r="S331" s="297"/>
      <c r="T331" s="298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T331" s="299" t="s">
        <v>148</v>
      </c>
      <c r="AU331" s="299" t="s">
        <v>84</v>
      </c>
      <c r="AV331" s="16" t="s">
        <v>155</v>
      </c>
      <c r="AW331" s="16" t="s">
        <v>30</v>
      </c>
      <c r="AX331" s="16" t="s">
        <v>73</v>
      </c>
      <c r="AY331" s="299" t="s">
        <v>137</v>
      </c>
    </row>
    <row r="332" s="13" customFormat="1">
      <c r="A332" s="13"/>
      <c r="B332" s="239"/>
      <c r="C332" s="240"/>
      <c r="D332" s="234" t="s">
        <v>148</v>
      </c>
      <c r="E332" s="241" t="s">
        <v>1</v>
      </c>
      <c r="F332" s="242" t="s">
        <v>643</v>
      </c>
      <c r="G332" s="240"/>
      <c r="H332" s="243">
        <v>12</v>
      </c>
      <c r="I332" s="244"/>
      <c r="J332" s="240"/>
      <c r="K332" s="240"/>
      <c r="L332" s="245"/>
      <c r="M332" s="246"/>
      <c r="N332" s="247"/>
      <c r="O332" s="247"/>
      <c r="P332" s="247"/>
      <c r="Q332" s="247"/>
      <c r="R332" s="247"/>
      <c r="S332" s="247"/>
      <c r="T332" s="24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9" t="s">
        <v>148</v>
      </c>
      <c r="AU332" s="249" t="s">
        <v>84</v>
      </c>
      <c r="AV332" s="13" t="s">
        <v>84</v>
      </c>
      <c r="AW332" s="13" t="s">
        <v>30</v>
      </c>
      <c r="AX332" s="13" t="s">
        <v>73</v>
      </c>
      <c r="AY332" s="249" t="s">
        <v>137</v>
      </c>
    </row>
    <row r="333" s="16" customFormat="1">
      <c r="A333" s="16"/>
      <c r="B333" s="289"/>
      <c r="C333" s="290"/>
      <c r="D333" s="234" t="s">
        <v>148</v>
      </c>
      <c r="E333" s="291" t="s">
        <v>1</v>
      </c>
      <c r="F333" s="292" t="s">
        <v>675</v>
      </c>
      <c r="G333" s="290"/>
      <c r="H333" s="293">
        <v>12</v>
      </c>
      <c r="I333" s="294"/>
      <c r="J333" s="290"/>
      <c r="K333" s="290"/>
      <c r="L333" s="295"/>
      <c r="M333" s="296"/>
      <c r="N333" s="297"/>
      <c r="O333" s="297"/>
      <c r="P333" s="297"/>
      <c r="Q333" s="297"/>
      <c r="R333" s="297"/>
      <c r="S333" s="297"/>
      <c r="T333" s="298"/>
      <c r="U333" s="16"/>
      <c r="V333" s="16"/>
      <c r="W333" s="16"/>
      <c r="X333" s="16"/>
      <c r="Y333" s="16"/>
      <c r="Z333" s="16"/>
      <c r="AA333" s="16"/>
      <c r="AB333" s="16"/>
      <c r="AC333" s="16"/>
      <c r="AD333" s="16"/>
      <c r="AE333" s="16"/>
      <c r="AT333" s="299" t="s">
        <v>148</v>
      </c>
      <c r="AU333" s="299" t="s">
        <v>84</v>
      </c>
      <c r="AV333" s="16" t="s">
        <v>155</v>
      </c>
      <c r="AW333" s="16" t="s">
        <v>30</v>
      </c>
      <c r="AX333" s="16" t="s">
        <v>73</v>
      </c>
      <c r="AY333" s="299" t="s">
        <v>137</v>
      </c>
    </row>
    <row r="334" s="13" customFormat="1">
      <c r="A334" s="13"/>
      <c r="B334" s="239"/>
      <c r="C334" s="240"/>
      <c r="D334" s="234" t="s">
        <v>148</v>
      </c>
      <c r="E334" s="241" t="s">
        <v>1</v>
      </c>
      <c r="F334" s="242" t="s">
        <v>644</v>
      </c>
      <c r="G334" s="240"/>
      <c r="H334" s="243">
        <v>10.117000000000001</v>
      </c>
      <c r="I334" s="244"/>
      <c r="J334" s="240"/>
      <c r="K334" s="240"/>
      <c r="L334" s="245"/>
      <c r="M334" s="246"/>
      <c r="N334" s="247"/>
      <c r="O334" s="247"/>
      <c r="P334" s="247"/>
      <c r="Q334" s="247"/>
      <c r="R334" s="247"/>
      <c r="S334" s="247"/>
      <c r="T334" s="24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9" t="s">
        <v>148</v>
      </c>
      <c r="AU334" s="249" t="s">
        <v>84</v>
      </c>
      <c r="AV334" s="13" t="s">
        <v>84</v>
      </c>
      <c r="AW334" s="13" t="s">
        <v>30</v>
      </c>
      <c r="AX334" s="13" t="s">
        <v>73</v>
      </c>
      <c r="AY334" s="249" t="s">
        <v>137</v>
      </c>
    </row>
    <row r="335" s="16" customFormat="1">
      <c r="A335" s="16"/>
      <c r="B335" s="289"/>
      <c r="C335" s="290"/>
      <c r="D335" s="234" t="s">
        <v>148</v>
      </c>
      <c r="E335" s="291" t="s">
        <v>1</v>
      </c>
      <c r="F335" s="292" t="s">
        <v>675</v>
      </c>
      <c r="G335" s="290"/>
      <c r="H335" s="293">
        <v>10.117000000000001</v>
      </c>
      <c r="I335" s="294"/>
      <c r="J335" s="290"/>
      <c r="K335" s="290"/>
      <c r="L335" s="295"/>
      <c r="M335" s="296"/>
      <c r="N335" s="297"/>
      <c r="O335" s="297"/>
      <c r="P335" s="297"/>
      <c r="Q335" s="297"/>
      <c r="R335" s="297"/>
      <c r="S335" s="297"/>
      <c r="T335" s="298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T335" s="299" t="s">
        <v>148</v>
      </c>
      <c r="AU335" s="299" t="s">
        <v>84</v>
      </c>
      <c r="AV335" s="16" t="s">
        <v>155</v>
      </c>
      <c r="AW335" s="16" t="s">
        <v>30</v>
      </c>
      <c r="AX335" s="16" t="s">
        <v>73</v>
      </c>
      <c r="AY335" s="299" t="s">
        <v>137</v>
      </c>
    </row>
    <row r="336" s="13" customFormat="1">
      <c r="A336" s="13"/>
      <c r="B336" s="239"/>
      <c r="C336" s="240"/>
      <c r="D336" s="234" t="s">
        <v>148</v>
      </c>
      <c r="E336" s="241" t="s">
        <v>1</v>
      </c>
      <c r="F336" s="242" t="s">
        <v>756</v>
      </c>
      <c r="G336" s="240"/>
      <c r="H336" s="243">
        <v>12</v>
      </c>
      <c r="I336" s="244"/>
      <c r="J336" s="240"/>
      <c r="K336" s="240"/>
      <c r="L336" s="245"/>
      <c r="M336" s="246"/>
      <c r="N336" s="247"/>
      <c r="O336" s="247"/>
      <c r="P336" s="247"/>
      <c r="Q336" s="247"/>
      <c r="R336" s="247"/>
      <c r="S336" s="247"/>
      <c r="T336" s="24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9" t="s">
        <v>148</v>
      </c>
      <c r="AU336" s="249" t="s">
        <v>84</v>
      </c>
      <c r="AV336" s="13" t="s">
        <v>84</v>
      </c>
      <c r="AW336" s="13" t="s">
        <v>30</v>
      </c>
      <c r="AX336" s="13" t="s">
        <v>73</v>
      </c>
      <c r="AY336" s="249" t="s">
        <v>137</v>
      </c>
    </row>
    <row r="337" s="16" customFormat="1">
      <c r="A337" s="16"/>
      <c r="B337" s="289"/>
      <c r="C337" s="290"/>
      <c r="D337" s="234" t="s">
        <v>148</v>
      </c>
      <c r="E337" s="291" t="s">
        <v>1</v>
      </c>
      <c r="F337" s="292" t="s">
        <v>675</v>
      </c>
      <c r="G337" s="290"/>
      <c r="H337" s="293">
        <v>12</v>
      </c>
      <c r="I337" s="294"/>
      <c r="J337" s="290"/>
      <c r="K337" s="290"/>
      <c r="L337" s="295"/>
      <c r="M337" s="296"/>
      <c r="N337" s="297"/>
      <c r="O337" s="297"/>
      <c r="P337" s="297"/>
      <c r="Q337" s="297"/>
      <c r="R337" s="297"/>
      <c r="S337" s="297"/>
      <c r="T337" s="298"/>
      <c r="U337" s="16"/>
      <c r="V337" s="16"/>
      <c r="W337" s="16"/>
      <c r="X337" s="16"/>
      <c r="Y337" s="16"/>
      <c r="Z337" s="16"/>
      <c r="AA337" s="16"/>
      <c r="AB337" s="16"/>
      <c r="AC337" s="16"/>
      <c r="AD337" s="16"/>
      <c r="AE337" s="16"/>
      <c r="AT337" s="299" t="s">
        <v>148</v>
      </c>
      <c r="AU337" s="299" t="s">
        <v>84</v>
      </c>
      <c r="AV337" s="16" t="s">
        <v>155</v>
      </c>
      <c r="AW337" s="16" t="s">
        <v>30</v>
      </c>
      <c r="AX337" s="16" t="s">
        <v>73</v>
      </c>
      <c r="AY337" s="299" t="s">
        <v>137</v>
      </c>
    </row>
    <row r="338" s="15" customFormat="1">
      <c r="A338" s="15"/>
      <c r="B338" s="278"/>
      <c r="C338" s="279"/>
      <c r="D338" s="234" t="s">
        <v>148</v>
      </c>
      <c r="E338" s="280" t="s">
        <v>1</v>
      </c>
      <c r="F338" s="281" t="s">
        <v>604</v>
      </c>
      <c r="G338" s="279"/>
      <c r="H338" s="282">
        <v>46.117000000000004</v>
      </c>
      <c r="I338" s="283"/>
      <c r="J338" s="279"/>
      <c r="K338" s="279"/>
      <c r="L338" s="284"/>
      <c r="M338" s="285"/>
      <c r="N338" s="286"/>
      <c r="O338" s="286"/>
      <c r="P338" s="286"/>
      <c r="Q338" s="286"/>
      <c r="R338" s="286"/>
      <c r="S338" s="286"/>
      <c r="T338" s="287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88" t="s">
        <v>148</v>
      </c>
      <c r="AU338" s="288" t="s">
        <v>84</v>
      </c>
      <c r="AV338" s="15" t="s">
        <v>144</v>
      </c>
      <c r="AW338" s="15" t="s">
        <v>30</v>
      </c>
      <c r="AX338" s="15" t="s">
        <v>81</v>
      </c>
      <c r="AY338" s="288" t="s">
        <v>137</v>
      </c>
    </row>
    <row r="339" s="2" customFormat="1" ht="24.15" customHeight="1">
      <c r="A339" s="39"/>
      <c r="B339" s="40"/>
      <c r="C339" s="221" t="s">
        <v>386</v>
      </c>
      <c r="D339" s="221" t="s">
        <v>139</v>
      </c>
      <c r="E339" s="222" t="s">
        <v>757</v>
      </c>
      <c r="F339" s="223" t="s">
        <v>758</v>
      </c>
      <c r="G339" s="224" t="s">
        <v>202</v>
      </c>
      <c r="H339" s="225">
        <v>1.087</v>
      </c>
      <c r="I339" s="226"/>
      <c r="J339" s="227">
        <f>ROUND(I339*H339,2)</f>
        <v>0</v>
      </c>
      <c r="K339" s="223" t="s">
        <v>143</v>
      </c>
      <c r="L339" s="45"/>
      <c r="M339" s="228" t="s">
        <v>1</v>
      </c>
      <c r="N339" s="229" t="s">
        <v>38</v>
      </c>
      <c r="O339" s="92"/>
      <c r="P339" s="230">
        <f>O339*H339</f>
        <v>0</v>
      </c>
      <c r="Q339" s="230">
        <v>0</v>
      </c>
      <c r="R339" s="230">
        <f>Q339*H339</f>
        <v>0</v>
      </c>
      <c r="S339" s="230">
        <v>0</v>
      </c>
      <c r="T339" s="231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2" t="s">
        <v>235</v>
      </c>
      <c r="AT339" s="232" t="s">
        <v>139</v>
      </c>
      <c r="AU339" s="232" t="s">
        <v>84</v>
      </c>
      <c r="AY339" s="18" t="s">
        <v>137</v>
      </c>
      <c r="BE339" s="233">
        <f>IF(N339="základní",J339,0)</f>
        <v>0</v>
      </c>
      <c r="BF339" s="233">
        <f>IF(N339="snížená",J339,0)</f>
        <v>0</v>
      </c>
      <c r="BG339" s="233">
        <f>IF(N339="zákl. přenesená",J339,0)</f>
        <v>0</v>
      </c>
      <c r="BH339" s="233">
        <f>IF(N339="sníž. přenesená",J339,0)</f>
        <v>0</v>
      </c>
      <c r="BI339" s="233">
        <f>IF(N339="nulová",J339,0)</f>
        <v>0</v>
      </c>
      <c r="BJ339" s="18" t="s">
        <v>81</v>
      </c>
      <c r="BK339" s="233">
        <f>ROUND(I339*H339,2)</f>
        <v>0</v>
      </c>
      <c r="BL339" s="18" t="s">
        <v>235</v>
      </c>
      <c r="BM339" s="232" t="s">
        <v>759</v>
      </c>
    </row>
    <row r="340" s="2" customFormat="1">
      <c r="A340" s="39"/>
      <c r="B340" s="40"/>
      <c r="C340" s="41"/>
      <c r="D340" s="234" t="s">
        <v>146</v>
      </c>
      <c r="E340" s="41"/>
      <c r="F340" s="235" t="s">
        <v>760</v>
      </c>
      <c r="G340" s="41"/>
      <c r="H340" s="41"/>
      <c r="I340" s="236"/>
      <c r="J340" s="41"/>
      <c r="K340" s="41"/>
      <c r="L340" s="45"/>
      <c r="M340" s="237"/>
      <c r="N340" s="238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146</v>
      </c>
      <c r="AU340" s="18" t="s">
        <v>84</v>
      </c>
    </row>
    <row r="341" s="12" customFormat="1" ht="22.8" customHeight="1">
      <c r="A341" s="12"/>
      <c r="B341" s="205"/>
      <c r="C341" s="206"/>
      <c r="D341" s="207" t="s">
        <v>72</v>
      </c>
      <c r="E341" s="219" t="s">
        <v>761</v>
      </c>
      <c r="F341" s="219" t="s">
        <v>762</v>
      </c>
      <c r="G341" s="206"/>
      <c r="H341" s="206"/>
      <c r="I341" s="209"/>
      <c r="J341" s="220">
        <f>BK341</f>
        <v>0</v>
      </c>
      <c r="K341" s="206"/>
      <c r="L341" s="211"/>
      <c r="M341" s="212"/>
      <c r="N341" s="213"/>
      <c r="O341" s="213"/>
      <c r="P341" s="214">
        <f>SUM(P342:P348)</f>
        <v>0</v>
      </c>
      <c r="Q341" s="213"/>
      <c r="R341" s="214">
        <f>SUM(R342:R348)</f>
        <v>4.7987666000000004</v>
      </c>
      <c r="S341" s="213"/>
      <c r="T341" s="215">
        <f>SUM(T342:T348)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16" t="s">
        <v>84</v>
      </c>
      <c r="AT341" s="217" t="s">
        <v>72</v>
      </c>
      <c r="AU341" s="217" t="s">
        <v>81</v>
      </c>
      <c r="AY341" s="216" t="s">
        <v>137</v>
      </c>
      <c r="BK341" s="218">
        <f>SUM(BK342:BK348)</f>
        <v>0</v>
      </c>
    </row>
    <row r="342" s="2" customFormat="1" ht="24.15" customHeight="1">
      <c r="A342" s="39"/>
      <c r="B342" s="40"/>
      <c r="C342" s="221" t="s">
        <v>390</v>
      </c>
      <c r="D342" s="221" t="s">
        <v>139</v>
      </c>
      <c r="E342" s="222" t="s">
        <v>763</v>
      </c>
      <c r="F342" s="223" t="s">
        <v>764</v>
      </c>
      <c r="G342" s="224" t="s">
        <v>175</v>
      </c>
      <c r="H342" s="225">
        <v>46.109999999999999</v>
      </c>
      <c r="I342" s="226"/>
      <c r="J342" s="227">
        <f>ROUND(I342*H342,2)</f>
        <v>0</v>
      </c>
      <c r="K342" s="223" t="s">
        <v>143</v>
      </c>
      <c r="L342" s="45"/>
      <c r="M342" s="228" t="s">
        <v>1</v>
      </c>
      <c r="N342" s="229" t="s">
        <v>38</v>
      </c>
      <c r="O342" s="92"/>
      <c r="P342" s="230">
        <f>O342*H342</f>
        <v>0</v>
      </c>
      <c r="Q342" s="230">
        <v>6.0000000000000002E-05</v>
      </c>
      <c r="R342" s="230">
        <f>Q342*H342</f>
        <v>0.0027666000000000001</v>
      </c>
      <c r="S342" s="230">
        <v>0</v>
      </c>
      <c r="T342" s="231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2" t="s">
        <v>235</v>
      </c>
      <c r="AT342" s="232" t="s">
        <v>139</v>
      </c>
      <c r="AU342" s="232" t="s">
        <v>84</v>
      </c>
      <c r="AY342" s="18" t="s">
        <v>137</v>
      </c>
      <c r="BE342" s="233">
        <f>IF(N342="základní",J342,0)</f>
        <v>0</v>
      </c>
      <c r="BF342" s="233">
        <f>IF(N342="snížená",J342,0)</f>
        <v>0</v>
      </c>
      <c r="BG342" s="233">
        <f>IF(N342="zákl. přenesená",J342,0)</f>
        <v>0</v>
      </c>
      <c r="BH342" s="233">
        <f>IF(N342="sníž. přenesená",J342,0)</f>
        <v>0</v>
      </c>
      <c r="BI342" s="233">
        <f>IF(N342="nulová",J342,0)</f>
        <v>0</v>
      </c>
      <c r="BJ342" s="18" t="s">
        <v>81</v>
      </c>
      <c r="BK342" s="233">
        <f>ROUND(I342*H342,2)</f>
        <v>0</v>
      </c>
      <c r="BL342" s="18" t="s">
        <v>235</v>
      </c>
      <c r="BM342" s="232" t="s">
        <v>765</v>
      </c>
    </row>
    <row r="343" s="2" customFormat="1">
      <c r="A343" s="39"/>
      <c r="B343" s="40"/>
      <c r="C343" s="41"/>
      <c r="D343" s="234" t="s">
        <v>146</v>
      </c>
      <c r="E343" s="41"/>
      <c r="F343" s="235" t="s">
        <v>766</v>
      </c>
      <c r="G343" s="41"/>
      <c r="H343" s="41"/>
      <c r="I343" s="236"/>
      <c r="J343" s="41"/>
      <c r="K343" s="41"/>
      <c r="L343" s="45"/>
      <c r="M343" s="237"/>
      <c r="N343" s="238"/>
      <c r="O343" s="92"/>
      <c r="P343" s="92"/>
      <c r="Q343" s="92"/>
      <c r="R343" s="92"/>
      <c r="S343" s="92"/>
      <c r="T343" s="93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146</v>
      </c>
      <c r="AU343" s="18" t="s">
        <v>84</v>
      </c>
    </row>
    <row r="344" s="13" customFormat="1">
      <c r="A344" s="13"/>
      <c r="B344" s="239"/>
      <c r="C344" s="240"/>
      <c r="D344" s="234" t="s">
        <v>148</v>
      </c>
      <c r="E344" s="241" t="s">
        <v>1</v>
      </c>
      <c r="F344" s="242" t="s">
        <v>767</v>
      </c>
      <c r="G344" s="240"/>
      <c r="H344" s="243">
        <v>46.109999999999999</v>
      </c>
      <c r="I344" s="244"/>
      <c r="J344" s="240"/>
      <c r="K344" s="240"/>
      <c r="L344" s="245"/>
      <c r="M344" s="246"/>
      <c r="N344" s="247"/>
      <c r="O344" s="247"/>
      <c r="P344" s="247"/>
      <c r="Q344" s="247"/>
      <c r="R344" s="247"/>
      <c r="S344" s="247"/>
      <c r="T344" s="24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9" t="s">
        <v>148</v>
      </c>
      <c r="AU344" s="249" t="s">
        <v>84</v>
      </c>
      <c r="AV344" s="13" t="s">
        <v>84</v>
      </c>
      <c r="AW344" s="13" t="s">
        <v>30</v>
      </c>
      <c r="AX344" s="13" t="s">
        <v>81</v>
      </c>
      <c r="AY344" s="249" t="s">
        <v>137</v>
      </c>
    </row>
    <row r="345" s="2" customFormat="1" ht="21.75" customHeight="1">
      <c r="A345" s="39"/>
      <c r="B345" s="40"/>
      <c r="C345" s="264" t="s">
        <v>396</v>
      </c>
      <c r="D345" s="264" t="s">
        <v>318</v>
      </c>
      <c r="E345" s="265" t="s">
        <v>768</v>
      </c>
      <c r="F345" s="266" t="s">
        <v>769</v>
      </c>
      <c r="G345" s="267" t="s">
        <v>321</v>
      </c>
      <c r="H345" s="268">
        <v>4796</v>
      </c>
      <c r="I345" s="269"/>
      <c r="J345" s="270">
        <f>ROUND(I345*H345,2)</f>
        <v>0</v>
      </c>
      <c r="K345" s="266" t="s">
        <v>1</v>
      </c>
      <c r="L345" s="271"/>
      <c r="M345" s="272" t="s">
        <v>1</v>
      </c>
      <c r="N345" s="273" t="s">
        <v>38</v>
      </c>
      <c r="O345" s="92"/>
      <c r="P345" s="230">
        <f>O345*H345</f>
        <v>0</v>
      </c>
      <c r="Q345" s="230">
        <v>0.001</v>
      </c>
      <c r="R345" s="230">
        <f>Q345*H345</f>
        <v>4.7960000000000003</v>
      </c>
      <c r="S345" s="230">
        <v>0</v>
      </c>
      <c r="T345" s="231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2" t="s">
        <v>418</v>
      </c>
      <c r="AT345" s="232" t="s">
        <v>318</v>
      </c>
      <c r="AU345" s="232" t="s">
        <v>84</v>
      </c>
      <c r="AY345" s="18" t="s">
        <v>137</v>
      </c>
      <c r="BE345" s="233">
        <f>IF(N345="základní",J345,0)</f>
        <v>0</v>
      </c>
      <c r="BF345" s="233">
        <f>IF(N345="snížená",J345,0)</f>
        <v>0</v>
      </c>
      <c r="BG345" s="233">
        <f>IF(N345="zákl. přenesená",J345,0)</f>
        <v>0</v>
      </c>
      <c r="BH345" s="233">
        <f>IF(N345="sníž. přenesená",J345,0)</f>
        <v>0</v>
      </c>
      <c r="BI345" s="233">
        <f>IF(N345="nulová",J345,0)</f>
        <v>0</v>
      </c>
      <c r="BJ345" s="18" t="s">
        <v>81</v>
      </c>
      <c r="BK345" s="233">
        <f>ROUND(I345*H345,2)</f>
        <v>0</v>
      </c>
      <c r="BL345" s="18" t="s">
        <v>235</v>
      </c>
      <c r="BM345" s="232" t="s">
        <v>770</v>
      </c>
    </row>
    <row r="346" s="2" customFormat="1">
      <c r="A346" s="39"/>
      <c r="B346" s="40"/>
      <c r="C346" s="41"/>
      <c r="D346" s="234" t="s">
        <v>146</v>
      </c>
      <c r="E346" s="41"/>
      <c r="F346" s="235" t="s">
        <v>769</v>
      </c>
      <c r="G346" s="41"/>
      <c r="H346" s="41"/>
      <c r="I346" s="236"/>
      <c r="J346" s="41"/>
      <c r="K346" s="41"/>
      <c r="L346" s="45"/>
      <c r="M346" s="237"/>
      <c r="N346" s="238"/>
      <c r="O346" s="92"/>
      <c r="P346" s="92"/>
      <c r="Q346" s="92"/>
      <c r="R346" s="92"/>
      <c r="S346" s="92"/>
      <c r="T346" s="93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146</v>
      </c>
      <c r="AU346" s="18" t="s">
        <v>84</v>
      </c>
    </row>
    <row r="347" s="2" customFormat="1" ht="24.15" customHeight="1">
      <c r="A347" s="39"/>
      <c r="B347" s="40"/>
      <c r="C347" s="221" t="s">
        <v>402</v>
      </c>
      <c r="D347" s="221" t="s">
        <v>139</v>
      </c>
      <c r="E347" s="222" t="s">
        <v>771</v>
      </c>
      <c r="F347" s="223" t="s">
        <v>772</v>
      </c>
      <c r="G347" s="224" t="s">
        <v>202</v>
      </c>
      <c r="H347" s="225">
        <v>4.7990000000000004</v>
      </c>
      <c r="I347" s="226"/>
      <c r="J347" s="227">
        <f>ROUND(I347*H347,2)</f>
        <v>0</v>
      </c>
      <c r="K347" s="223" t="s">
        <v>143</v>
      </c>
      <c r="L347" s="45"/>
      <c r="M347" s="228" t="s">
        <v>1</v>
      </c>
      <c r="N347" s="229" t="s">
        <v>38</v>
      </c>
      <c r="O347" s="92"/>
      <c r="P347" s="230">
        <f>O347*H347</f>
        <v>0</v>
      </c>
      <c r="Q347" s="230">
        <v>0</v>
      </c>
      <c r="R347" s="230">
        <f>Q347*H347</f>
        <v>0</v>
      </c>
      <c r="S347" s="230">
        <v>0</v>
      </c>
      <c r="T347" s="231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2" t="s">
        <v>235</v>
      </c>
      <c r="AT347" s="232" t="s">
        <v>139</v>
      </c>
      <c r="AU347" s="232" t="s">
        <v>84</v>
      </c>
      <c r="AY347" s="18" t="s">
        <v>137</v>
      </c>
      <c r="BE347" s="233">
        <f>IF(N347="základní",J347,0)</f>
        <v>0</v>
      </c>
      <c r="BF347" s="233">
        <f>IF(N347="snížená",J347,0)</f>
        <v>0</v>
      </c>
      <c r="BG347" s="233">
        <f>IF(N347="zákl. přenesená",J347,0)</f>
        <v>0</v>
      </c>
      <c r="BH347" s="233">
        <f>IF(N347="sníž. přenesená",J347,0)</f>
        <v>0</v>
      </c>
      <c r="BI347" s="233">
        <f>IF(N347="nulová",J347,0)</f>
        <v>0</v>
      </c>
      <c r="BJ347" s="18" t="s">
        <v>81</v>
      </c>
      <c r="BK347" s="233">
        <f>ROUND(I347*H347,2)</f>
        <v>0</v>
      </c>
      <c r="BL347" s="18" t="s">
        <v>235</v>
      </c>
      <c r="BM347" s="232" t="s">
        <v>773</v>
      </c>
    </row>
    <row r="348" s="2" customFormat="1">
      <c r="A348" s="39"/>
      <c r="B348" s="40"/>
      <c r="C348" s="41"/>
      <c r="D348" s="234" t="s">
        <v>146</v>
      </c>
      <c r="E348" s="41"/>
      <c r="F348" s="235" t="s">
        <v>774</v>
      </c>
      <c r="G348" s="41"/>
      <c r="H348" s="41"/>
      <c r="I348" s="236"/>
      <c r="J348" s="41"/>
      <c r="K348" s="41"/>
      <c r="L348" s="45"/>
      <c r="M348" s="260"/>
      <c r="N348" s="261"/>
      <c r="O348" s="262"/>
      <c r="P348" s="262"/>
      <c r="Q348" s="262"/>
      <c r="R348" s="262"/>
      <c r="S348" s="262"/>
      <c r="T348" s="263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146</v>
      </c>
      <c r="AU348" s="18" t="s">
        <v>84</v>
      </c>
    </row>
    <row r="349" s="2" customFormat="1" ht="6.96" customHeight="1">
      <c r="A349" s="39"/>
      <c r="B349" s="67"/>
      <c r="C349" s="68"/>
      <c r="D349" s="68"/>
      <c r="E349" s="68"/>
      <c r="F349" s="68"/>
      <c r="G349" s="68"/>
      <c r="H349" s="68"/>
      <c r="I349" s="68"/>
      <c r="J349" s="68"/>
      <c r="K349" s="68"/>
      <c r="L349" s="45"/>
      <c r="M349" s="39"/>
      <c r="O349" s="39"/>
      <c r="P349" s="39"/>
      <c r="Q349" s="39"/>
      <c r="R349" s="39"/>
      <c r="S349" s="39"/>
      <c r="T349" s="39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</row>
  </sheetData>
  <sheetProtection sheet="1" autoFilter="0" formatColumns="0" formatRows="0" objects="1" scenarios="1" spinCount="100000" saltValue="tRN3GHgpHoWGjtFbEqcBBcJIEyC1d5aYjgSD9wlGOUtKYPdVtMOTQtxUURvIdPUnTbRgUubOiYGJLQsHQ3iCAg==" hashValue="Q78QMJEEQ/yfGV0Aenk1MwtlL0IB93kzLQ5Ps2pkYpjM2t8yuOIzb6C6kgHRD1/DqSQvZHAmzzmr67qF+9Jlfg==" algorithmName="SHA-512" password="CC35"/>
  <autoFilter ref="C124:K34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102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Kaznějov komunikace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775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24. 11. 2023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33</v>
      </c>
      <c r="E30" s="39"/>
      <c r="F30" s="39"/>
      <c r="G30" s="39"/>
      <c r="H30" s="39"/>
      <c r="I30" s="39"/>
      <c r="J30" s="154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35</v>
      </c>
      <c r="G32" s="39"/>
      <c r="H32" s="39"/>
      <c r="I32" s="155" t="s">
        <v>34</v>
      </c>
      <c r="J32" s="155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37</v>
      </c>
      <c r="E33" s="141" t="s">
        <v>38</v>
      </c>
      <c r="F33" s="157">
        <f>ROUND((SUM(BE123:BE228)),  2)</f>
        <v>0</v>
      </c>
      <c r="G33" s="39"/>
      <c r="H33" s="39"/>
      <c r="I33" s="158">
        <v>0.20999999999999999</v>
      </c>
      <c r="J33" s="157">
        <f>ROUND(((SUM(BE123:BE228))*I33),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7">
        <f>ROUND((SUM(BF123:BF228)),  2)</f>
        <v>0</v>
      </c>
      <c r="G34" s="39"/>
      <c r="H34" s="39"/>
      <c r="I34" s="158">
        <v>0.14999999999999999</v>
      </c>
      <c r="J34" s="157">
        <f>ROUND(((SUM(BF123:BF228))*I34),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7">
        <f>ROUND((SUM(BG123:BG228)),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7">
        <f>ROUND((SUM(BH123:BH228)),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7">
        <f>ROUND((SUM(BI123:BI228)),  2)</f>
        <v>0</v>
      </c>
      <c r="G37" s="39"/>
      <c r="H37" s="39"/>
      <c r="I37" s="158">
        <v>0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43</v>
      </c>
      <c r="E39" s="161"/>
      <c r="F39" s="161"/>
      <c r="G39" s="162" t="s">
        <v>44</v>
      </c>
      <c r="H39" s="163" t="s">
        <v>45</v>
      </c>
      <c r="I39" s="161"/>
      <c r="J39" s="164">
        <f>SUM(J30:J37)</f>
        <v>0</v>
      </c>
      <c r="K39" s="165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46</v>
      </c>
      <c r="E50" s="167"/>
      <c r="F50" s="167"/>
      <c r="G50" s="166" t="s">
        <v>47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48</v>
      </c>
      <c r="E61" s="169"/>
      <c r="F61" s="170" t="s">
        <v>49</v>
      </c>
      <c r="G61" s="168" t="s">
        <v>48</v>
      </c>
      <c r="H61" s="169"/>
      <c r="I61" s="169"/>
      <c r="J61" s="171" t="s">
        <v>49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50</v>
      </c>
      <c r="E65" s="172"/>
      <c r="F65" s="172"/>
      <c r="G65" s="166" t="s">
        <v>51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48</v>
      </c>
      <c r="E76" s="169"/>
      <c r="F76" s="170" t="s">
        <v>49</v>
      </c>
      <c r="G76" s="168" t="s">
        <v>48</v>
      </c>
      <c r="H76" s="169"/>
      <c r="I76" s="169"/>
      <c r="J76" s="171" t="s">
        <v>49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Kaznějov komunikace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301 - SO 301 Odvodnění komunikací a zpevněných ploch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24. 11. 2023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114</v>
      </c>
      <c r="D94" s="179"/>
      <c r="E94" s="179"/>
      <c r="F94" s="179"/>
      <c r="G94" s="179"/>
      <c r="H94" s="179"/>
      <c r="I94" s="179"/>
      <c r="J94" s="180" t="s">
        <v>115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116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117</v>
      </c>
    </row>
    <row r="97" s="9" customFormat="1" ht="24.96" customHeight="1">
      <c r="A97" s="9"/>
      <c r="B97" s="182"/>
      <c r="C97" s="183"/>
      <c r="D97" s="184" t="s">
        <v>118</v>
      </c>
      <c r="E97" s="185"/>
      <c r="F97" s="185"/>
      <c r="G97" s="185"/>
      <c r="H97" s="185"/>
      <c r="I97" s="185"/>
      <c r="J97" s="186">
        <f>J124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119</v>
      </c>
      <c r="E98" s="191"/>
      <c r="F98" s="191"/>
      <c r="G98" s="191"/>
      <c r="H98" s="191"/>
      <c r="I98" s="191"/>
      <c r="J98" s="192">
        <f>J125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267</v>
      </c>
      <c r="E99" s="191"/>
      <c r="F99" s="191"/>
      <c r="G99" s="191"/>
      <c r="H99" s="191"/>
      <c r="I99" s="191"/>
      <c r="J99" s="192">
        <f>J139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776</v>
      </c>
      <c r="E100" s="191"/>
      <c r="F100" s="191"/>
      <c r="G100" s="191"/>
      <c r="H100" s="191"/>
      <c r="I100" s="191"/>
      <c r="J100" s="192">
        <f>J140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270</v>
      </c>
      <c r="E101" s="191"/>
      <c r="F101" s="191"/>
      <c r="G101" s="191"/>
      <c r="H101" s="191"/>
      <c r="I101" s="191"/>
      <c r="J101" s="192">
        <f>J169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89"/>
      <c r="D102" s="190" t="s">
        <v>120</v>
      </c>
      <c r="E102" s="191"/>
      <c r="F102" s="191"/>
      <c r="G102" s="191"/>
      <c r="H102" s="191"/>
      <c r="I102" s="191"/>
      <c r="J102" s="192">
        <f>J213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8"/>
      <c r="C103" s="189"/>
      <c r="D103" s="190" t="s">
        <v>271</v>
      </c>
      <c r="E103" s="191"/>
      <c r="F103" s="191"/>
      <c r="G103" s="191"/>
      <c r="H103" s="191"/>
      <c r="I103" s="191"/>
      <c r="J103" s="192">
        <f>J226</f>
        <v>0</v>
      </c>
      <c r="K103" s="189"/>
      <c r="L103" s="19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122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7" t="str">
        <f>E7</f>
        <v>Kaznějov komunikace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103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301 - SO 301 Odvodnění komunikací a zpevněných ploch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 xml:space="preserve"> </v>
      </c>
      <c r="G117" s="41"/>
      <c r="H117" s="41"/>
      <c r="I117" s="33" t="s">
        <v>22</v>
      </c>
      <c r="J117" s="80" t="str">
        <f>IF(J12="","",J12)</f>
        <v>24. 11. 2023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 xml:space="preserve"> </v>
      </c>
      <c r="G119" s="41"/>
      <c r="H119" s="41"/>
      <c r="I119" s="33" t="s">
        <v>29</v>
      </c>
      <c r="J119" s="37" t="str">
        <f>E21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27</v>
      </c>
      <c r="D120" s="41"/>
      <c r="E120" s="41"/>
      <c r="F120" s="28" t="str">
        <f>IF(E18="","",E18)</f>
        <v>Vyplň údaj</v>
      </c>
      <c r="G120" s="41"/>
      <c r="H120" s="41"/>
      <c r="I120" s="33" t="s">
        <v>31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4"/>
      <c r="B122" s="195"/>
      <c r="C122" s="196" t="s">
        <v>123</v>
      </c>
      <c r="D122" s="197" t="s">
        <v>58</v>
      </c>
      <c r="E122" s="197" t="s">
        <v>54</v>
      </c>
      <c r="F122" s="197" t="s">
        <v>55</v>
      </c>
      <c r="G122" s="197" t="s">
        <v>124</v>
      </c>
      <c r="H122" s="197" t="s">
        <v>125</v>
      </c>
      <c r="I122" s="197" t="s">
        <v>126</v>
      </c>
      <c r="J122" s="197" t="s">
        <v>115</v>
      </c>
      <c r="K122" s="198" t="s">
        <v>127</v>
      </c>
      <c r="L122" s="199"/>
      <c r="M122" s="101" t="s">
        <v>1</v>
      </c>
      <c r="N122" s="102" t="s">
        <v>37</v>
      </c>
      <c r="O122" s="102" t="s">
        <v>128</v>
      </c>
      <c r="P122" s="102" t="s">
        <v>129</v>
      </c>
      <c r="Q122" s="102" t="s">
        <v>130</v>
      </c>
      <c r="R122" s="102" t="s">
        <v>131</v>
      </c>
      <c r="S122" s="102" t="s">
        <v>132</v>
      </c>
      <c r="T122" s="103" t="s">
        <v>133</v>
      </c>
      <c r="U122" s="194"/>
      <c r="V122" s="194"/>
      <c r="W122" s="194"/>
      <c r="X122" s="194"/>
      <c r="Y122" s="194"/>
      <c r="Z122" s="194"/>
      <c r="AA122" s="194"/>
      <c r="AB122" s="194"/>
      <c r="AC122" s="194"/>
      <c r="AD122" s="194"/>
      <c r="AE122" s="194"/>
    </row>
    <row r="123" s="2" customFormat="1" ht="22.8" customHeight="1">
      <c r="A123" s="39"/>
      <c r="B123" s="40"/>
      <c r="C123" s="108" t="s">
        <v>134</v>
      </c>
      <c r="D123" s="41"/>
      <c r="E123" s="41"/>
      <c r="F123" s="41"/>
      <c r="G123" s="41"/>
      <c r="H123" s="41"/>
      <c r="I123" s="41"/>
      <c r="J123" s="200">
        <f>BK123</f>
        <v>0</v>
      </c>
      <c r="K123" s="41"/>
      <c r="L123" s="45"/>
      <c r="M123" s="104"/>
      <c r="N123" s="201"/>
      <c r="O123" s="105"/>
      <c r="P123" s="202">
        <f>P124</f>
        <v>0</v>
      </c>
      <c r="Q123" s="105"/>
      <c r="R123" s="202">
        <f>R124</f>
        <v>0</v>
      </c>
      <c r="S123" s="105"/>
      <c r="T123" s="203">
        <f>T124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72</v>
      </c>
      <c r="AU123" s="18" t="s">
        <v>117</v>
      </c>
      <c r="BK123" s="204">
        <f>BK124</f>
        <v>0</v>
      </c>
    </row>
    <row r="124" s="12" customFormat="1" ht="25.92" customHeight="1">
      <c r="A124" s="12"/>
      <c r="B124" s="205"/>
      <c r="C124" s="206"/>
      <c r="D124" s="207" t="s">
        <v>72</v>
      </c>
      <c r="E124" s="208" t="s">
        <v>135</v>
      </c>
      <c r="F124" s="208" t="s">
        <v>136</v>
      </c>
      <c r="G124" s="206"/>
      <c r="H124" s="206"/>
      <c r="I124" s="209"/>
      <c r="J124" s="210">
        <f>BK124</f>
        <v>0</v>
      </c>
      <c r="K124" s="206"/>
      <c r="L124" s="211"/>
      <c r="M124" s="212"/>
      <c r="N124" s="213"/>
      <c r="O124" s="213"/>
      <c r="P124" s="214">
        <f>P125+P139+P140+P169+P213+P226</f>
        <v>0</v>
      </c>
      <c r="Q124" s="213"/>
      <c r="R124" s="214">
        <f>R125+R139+R140+R169+R213+R226</f>
        <v>0</v>
      </c>
      <c r="S124" s="213"/>
      <c r="T124" s="215">
        <f>T125+T139+T140+T169+T213+T226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6" t="s">
        <v>81</v>
      </c>
      <c r="AT124" s="217" t="s">
        <v>72</v>
      </c>
      <c r="AU124" s="217" t="s">
        <v>73</v>
      </c>
      <c r="AY124" s="216" t="s">
        <v>137</v>
      </c>
      <c r="BK124" s="218">
        <f>BK125+BK139+BK140+BK169+BK213+BK226</f>
        <v>0</v>
      </c>
    </row>
    <row r="125" s="12" customFormat="1" ht="22.8" customHeight="1">
      <c r="A125" s="12"/>
      <c r="B125" s="205"/>
      <c r="C125" s="206"/>
      <c r="D125" s="207" t="s">
        <v>72</v>
      </c>
      <c r="E125" s="219" t="s">
        <v>81</v>
      </c>
      <c r="F125" s="219" t="s">
        <v>138</v>
      </c>
      <c r="G125" s="206"/>
      <c r="H125" s="206"/>
      <c r="I125" s="209"/>
      <c r="J125" s="220">
        <f>BK125</f>
        <v>0</v>
      </c>
      <c r="K125" s="206"/>
      <c r="L125" s="211"/>
      <c r="M125" s="212"/>
      <c r="N125" s="213"/>
      <c r="O125" s="213"/>
      <c r="P125" s="214">
        <f>SUM(P126:P138)</f>
        <v>0</v>
      </c>
      <c r="Q125" s="213"/>
      <c r="R125" s="214">
        <f>SUM(R126:R138)</f>
        <v>0</v>
      </c>
      <c r="S125" s="213"/>
      <c r="T125" s="215">
        <f>SUM(T126:T138)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6" t="s">
        <v>81</v>
      </c>
      <c r="AT125" s="217" t="s">
        <v>72</v>
      </c>
      <c r="AU125" s="217" t="s">
        <v>81</v>
      </c>
      <c r="AY125" s="216" t="s">
        <v>137</v>
      </c>
      <c r="BK125" s="218">
        <f>SUM(BK126:BK138)</f>
        <v>0</v>
      </c>
    </row>
    <row r="126" s="2" customFormat="1" ht="44.25" customHeight="1">
      <c r="A126" s="39"/>
      <c r="B126" s="40"/>
      <c r="C126" s="221" t="s">
        <v>81</v>
      </c>
      <c r="D126" s="221" t="s">
        <v>139</v>
      </c>
      <c r="E126" s="222" t="s">
        <v>611</v>
      </c>
      <c r="F126" s="223" t="s">
        <v>614</v>
      </c>
      <c r="G126" s="224" t="s">
        <v>189</v>
      </c>
      <c r="H126" s="225">
        <v>47.68</v>
      </c>
      <c r="I126" s="226"/>
      <c r="J126" s="227">
        <f>ROUND(I126*H126,2)</f>
        <v>0</v>
      </c>
      <c r="K126" s="223" t="s">
        <v>143</v>
      </c>
      <c r="L126" s="45"/>
      <c r="M126" s="228" t="s">
        <v>1</v>
      </c>
      <c r="N126" s="229" t="s">
        <v>38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144</v>
      </c>
      <c r="AT126" s="232" t="s">
        <v>139</v>
      </c>
      <c r="AU126" s="232" t="s">
        <v>84</v>
      </c>
      <c r="AY126" s="18" t="s">
        <v>137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81</v>
      </c>
      <c r="BK126" s="233">
        <f>ROUND(I126*H126,2)</f>
        <v>0</v>
      </c>
      <c r="BL126" s="18" t="s">
        <v>144</v>
      </c>
      <c r="BM126" s="232" t="s">
        <v>84</v>
      </c>
    </row>
    <row r="127" s="2" customFormat="1">
      <c r="A127" s="39"/>
      <c r="B127" s="40"/>
      <c r="C127" s="41"/>
      <c r="D127" s="234" t="s">
        <v>146</v>
      </c>
      <c r="E127" s="41"/>
      <c r="F127" s="235" t="s">
        <v>614</v>
      </c>
      <c r="G127" s="41"/>
      <c r="H127" s="41"/>
      <c r="I127" s="236"/>
      <c r="J127" s="41"/>
      <c r="K127" s="41"/>
      <c r="L127" s="45"/>
      <c r="M127" s="237"/>
      <c r="N127" s="238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146</v>
      </c>
      <c r="AU127" s="18" t="s">
        <v>84</v>
      </c>
    </row>
    <row r="128" s="13" customFormat="1">
      <c r="A128" s="13"/>
      <c r="B128" s="239"/>
      <c r="C128" s="240"/>
      <c r="D128" s="234" t="s">
        <v>148</v>
      </c>
      <c r="E128" s="241" t="s">
        <v>1</v>
      </c>
      <c r="F128" s="242" t="s">
        <v>777</v>
      </c>
      <c r="G128" s="240"/>
      <c r="H128" s="243">
        <v>13.119999999999999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148</v>
      </c>
      <c r="AU128" s="249" t="s">
        <v>84</v>
      </c>
      <c r="AV128" s="13" t="s">
        <v>84</v>
      </c>
      <c r="AW128" s="13" t="s">
        <v>30</v>
      </c>
      <c r="AX128" s="13" t="s">
        <v>73</v>
      </c>
      <c r="AY128" s="249" t="s">
        <v>137</v>
      </c>
    </row>
    <row r="129" s="13" customFormat="1">
      <c r="A129" s="13"/>
      <c r="B129" s="239"/>
      <c r="C129" s="240"/>
      <c r="D129" s="234" t="s">
        <v>148</v>
      </c>
      <c r="E129" s="241" t="s">
        <v>1</v>
      </c>
      <c r="F129" s="242" t="s">
        <v>778</v>
      </c>
      <c r="G129" s="240"/>
      <c r="H129" s="243">
        <v>13.119999999999999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148</v>
      </c>
      <c r="AU129" s="249" t="s">
        <v>84</v>
      </c>
      <c r="AV129" s="13" t="s">
        <v>84</v>
      </c>
      <c r="AW129" s="13" t="s">
        <v>30</v>
      </c>
      <c r="AX129" s="13" t="s">
        <v>73</v>
      </c>
      <c r="AY129" s="249" t="s">
        <v>137</v>
      </c>
    </row>
    <row r="130" s="13" customFormat="1">
      <c r="A130" s="13"/>
      <c r="B130" s="239"/>
      <c r="C130" s="240"/>
      <c r="D130" s="234" t="s">
        <v>148</v>
      </c>
      <c r="E130" s="241" t="s">
        <v>1</v>
      </c>
      <c r="F130" s="242" t="s">
        <v>779</v>
      </c>
      <c r="G130" s="240"/>
      <c r="H130" s="243">
        <v>13.119999999999999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148</v>
      </c>
      <c r="AU130" s="249" t="s">
        <v>84</v>
      </c>
      <c r="AV130" s="13" t="s">
        <v>84</v>
      </c>
      <c r="AW130" s="13" t="s">
        <v>30</v>
      </c>
      <c r="AX130" s="13" t="s">
        <v>73</v>
      </c>
      <c r="AY130" s="249" t="s">
        <v>137</v>
      </c>
    </row>
    <row r="131" s="13" customFormat="1">
      <c r="A131" s="13"/>
      <c r="B131" s="239"/>
      <c r="C131" s="240"/>
      <c r="D131" s="234" t="s">
        <v>148</v>
      </c>
      <c r="E131" s="241" t="s">
        <v>1</v>
      </c>
      <c r="F131" s="242" t="s">
        <v>780</v>
      </c>
      <c r="G131" s="240"/>
      <c r="H131" s="243">
        <v>8.3200000000000003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148</v>
      </c>
      <c r="AU131" s="249" t="s">
        <v>84</v>
      </c>
      <c r="AV131" s="13" t="s">
        <v>84</v>
      </c>
      <c r="AW131" s="13" t="s">
        <v>30</v>
      </c>
      <c r="AX131" s="13" t="s">
        <v>73</v>
      </c>
      <c r="AY131" s="249" t="s">
        <v>137</v>
      </c>
    </row>
    <row r="132" s="15" customFormat="1">
      <c r="A132" s="15"/>
      <c r="B132" s="278"/>
      <c r="C132" s="279"/>
      <c r="D132" s="234" t="s">
        <v>148</v>
      </c>
      <c r="E132" s="280" t="s">
        <v>1</v>
      </c>
      <c r="F132" s="281" t="s">
        <v>604</v>
      </c>
      <c r="G132" s="279"/>
      <c r="H132" s="282">
        <v>47.68</v>
      </c>
      <c r="I132" s="283"/>
      <c r="J132" s="279"/>
      <c r="K132" s="279"/>
      <c r="L132" s="284"/>
      <c r="M132" s="285"/>
      <c r="N132" s="286"/>
      <c r="O132" s="286"/>
      <c r="P132" s="286"/>
      <c r="Q132" s="286"/>
      <c r="R132" s="286"/>
      <c r="S132" s="286"/>
      <c r="T132" s="287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88" t="s">
        <v>148</v>
      </c>
      <c r="AU132" s="288" t="s">
        <v>84</v>
      </c>
      <c r="AV132" s="15" t="s">
        <v>144</v>
      </c>
      <c r="AW132" s="15" t="s">
        <v>30</v>
      </c>
      <c r="AX132" s="15" t="s">
        <v>81</v>
      </c>
      <c r="AY132" s="288" t="s">
        <v>137</v>
      </c>
    </row>
    <row r="133" s="2" customFormat="1" ht="66.75" customHeight="1">
      <c r="A133" s="39"/>
      <c r="B133" s="40"/>
      <c r="C133" s="221" t="s">
        <v>84</v>
      </c>
      <c r="D133" s="221" t="s">
        <v>139</v>
      </c>
      <c r="E133" s="222" t="s">
        <v>619</v>
      </c>
      <c r="F133" s="223" t="s">
        <v>622</v>
      </c>
      <c r="G133" s="224" t="s">
        <v>189</v>
      </c>
      <c r="H133" s="225">
        <v>1.8</v>
      </c>
      <c r="I133" s="226"/>
      <c r="J133" s="227">
        <f>ROUND(I133*H133,2)</f>
        <v>0</v>
      </c>
      <c r="K133" s="223" t="s">
        <v>143</v>
      </c>
      <c r="L133" s="45"/>
      <c r="M133" s="228" t="s">
        <v>1</v>
      </c>
      <c r="N133" s="229" t="s">
        <v>38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144</v>
      </c>
      <c r="AT133" s="232" t="s">
        <v>139</v>
      </c>
      <c r="AU133" s="232" t="s">
        <v>84</v>
      </c>
      <c r="AY133" s="18" t="s">
        <v>137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81</v>
      </c>
      <c r="BK133" s="233">
        <f>ROUND(I133*H133,2)</f>
        <v>0</v>
      </c>
      <c r="BL133" s="18" t="s">
        <v>144</v>
      </c>
      <c r="BM133" s="232" t="s">
        <v>144</v>
      </c>
    </row>
    <row r="134" s="2" customFormat="1">
      <c r="A134" s="39"/>
      <c r="B134" s="40"/>
      <c r="C134" s="41"/>
      <c r="D134" s="234" t="s">
        <v>146</v>
      </c>
      <c r="E134" s="41"/>
      <c r="F134" s="235" t="s">
        <v>622</v>
      </c>
      <c r="G134" s="41"/>
      <c r="H134" s="41"/>
      <c r="I134" s="236"/>
      <c r="J134" s="41"/>
      <c r="K134" s="41"/>
      <c r="L134" s="45"/>
      <c r="M134" s="237"/>
      <c r="N134" s="238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146</v>
      </c>
      <c r="AU134" s="18" t="s">
        <v>84</v>
      </c>
    </row>
    <row r="135" s="13" customFormat="1">
      <c r="A135" s="13"/>
      <c r="B135" s="239"/>
      <c r="C135" s="240"/>
      <c r="D135" s="234" t="s">
        <v>148</v>
      </c>
      <c r="E135" s="241" t="s">
        <v>1</v>
      </c>
      <c r="F135" s="242" t="s">
        <v>781</v>
      </c>
      <c r="G135" s="240"/>
      <c r="H135" s="243">
        <v>1.8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148</v>
      </c>
      <c r="AU135" s="249" t="s">
        <v>84</v>
      </c>
      <c r="AV135" s="13" t="s">
        <v>84</v>
      </c>
      <c r="AW135" s="13" t="s">
        <v>30</v>
      </c>
      <c r="AX135" s="13" t="s">
        <v>73</v>
      </c>
      <c r="AY135" s="249" t="s">
        <v>137</v>
      </c>
    </row>
    <row r="136" s="15" customFormat="1">
      <c r="A136" s="15"/>
      <c r="B136" s="278"/>
      <c r="C136" s="279"/>
      <c r="D136" s="234" t="s">
        <v>148</v>
      </c>
      <c r="E136" s="280" t="s">
        <v>1</v>
      </c>
      <c r="F136" s="281" t="s">
        <v>604</v>
      </c>
      <c r="G136" s="279"/>
      <c r="H136" s="282">
        <v>1.8</v>
      </c>
      <c r="I136" s="283"/>
      <c r="J136" s="279"/>
      <c r="K136" s="279"/>
      <c r="L136" s="284"/>
      <c r="M136" s="285"/>
      <c r="N136" s="286"/>
      <c r="O136" s="286"/>
      <c r="P136" s="286"/>
      <c r="Q136" s="286"/>
      <c r="R136" s="286"/>
      <c r="S136" s="286"/>
      <c r="T136" s="287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88" t="s">
        <v>148</v>
      </c>
      <c r="AU136" s="288" t="s">
        <v>84</v>
      </c>
      <c r="AV136" s="15" t="s">
        <v>144</v>
      </c>
      <c r="AW136" s="15" t="s">
        <v>30</v>
      </c>
      <c r="AX136" s="15" t="s">
        <v>81</v>
      </c>
      <c r="AY136" s="288" t="s">
        <v>137</v>
      </c>
    </row>
    <row r="137" s="2" customFormat="1" ht="16.5" customHeight="1">
      <c r="A137" s="39"/>
      <c r="B137" s="40"/>
      <c r="C137" s="264" t="s">
        <v>155</v>
      </c>
      <c r="D137" s="264" t="s">
        <v>318</v>
      </c>
      <c r="E137" s="265" t="s">
        <v>627</v>
      </c>
      <c r="F137" s="266" t="s">
        <v>628</v>
      </c>
      <c r="G137" s="267" t="s">
        <v>202</v>
      </c>
      <c r="H137" s="268">
        <v>95.359999999999999</v>
      </c>
      <c r="I137" s="269"/>
      <c r="J137" s="270">
        <f>ROUND(I137*H137,2)</f>
        <v>0</v>
      </c>
      <c r="K137" s="266" t="s">
        <v>143</v>
      </c>
      <c r="L137" s="271"/>
      <c r="M137" s="272" t="s">
        <v>1</v>
      </c>
      <c r="N137" s="273" t="s">
        <v>38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186</v>
      </c>
      <c r="AT137" s="232" t="s">
        <v>318</v>
      </c>
      <c r="AU137" s="232" t="s">
        <v>84</v>
      </c>
      <c r="AY137" s="18" t="s">
        <v>137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81</v>
      </c>
      <c r="BK137" s="233">
        <f>ROUND(I137*H137,2)</f>
        <v>0</v>
      </c>
      <c r="BL137" s="18" t="s">
        <v>144</v>
      </c>
      <c r="BM137" s="232" t="s">
        <v>172</v>
      </c>
    </row>
    <row r="138" s="2" customFormat="1">
      <c r="A138" s="39"/>
      <c r="B138" s="40"/>
      <c r="C138" s="41"/>
      <c r="D138" s="234" t="s">
        <v>146</v>
      </c>
      <c r="E138" s="41"/>
      <c r="F138" s="235" t="s">
        <v>628</v>
      </c>
      <c r="G138" s="41"/>
      <c r="H138" s="41"/>
      <c r="I138" s="236"/>
      <c r="J138" s="41"/>
      <c r="K138" s="41"/>
      <c r="L138" s="45"/>
      <c r="M138" s="237"/>
      <c r="N138" s="238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146</v>
      </c>
      <c r="AU138" s="18" t="s">
        <v>84</v>
      </c>
    </row>
    <row r="139" s="12" customFormat="1" ht="22.8" customHeight="1">
      <c r="A139" s="12"/>
      <c r="B139" s="205"/>
      <c r="C139" s="206"/>
      <c r="D139" s="207" t="s">
        <v>72</v>
      </c>
      <c r="E139" s="219" t="s">
        <v>84</v>
      </c>
      <c r="F139" s="219" t="s">
        <v>337</v>
      </c>
      <c r="G139" s="206"/>
      <c r="H139" s="206"/>
      <c r="I139" s="209"/>
      <c r="J139" s="220">
        <f>BK139</f>
        <v>0</v>
      </c>
      <c r="K139" s="206"/>
      <c r="L139" s="211"/>
      <c r="M139" s="212"/>
      <c r="N139" s="213"/>
      <c r="O139" s="213"/>
      <c r="P139" s="214">
        <v>0</v>
      </c>
      <c r="Q139" s="213"/>
      <c r="R139" s="214">
        <v>0</v>
      </c>
      <c r="S139" s="213"/>
      <c r="T139" s="215"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6" t="s">
        <v>81</v>
      </c>
      <c r="AT139" s="217" t="s">
        <v>72</v>
      </c>
      <c r="AU139" s="217" t="s">
        <v>81</v>
      </c>
      <c r="AY139" s="216" t="s">
        <v>137</v>
      </c>
      <c r="BK139" s="218">
        <v>0</v>
      </c>
    </row>
    <row r="140" s="12" customFormat="1" ht="22.8" customHeight="1">
      <c r="A140" s="12"/>
      <c r="B140" s="205"/>
      <c r="C140" s="206"/>
      <c r="D140" s="207" t="s">
        <v>72</v>
      </c>
      <c r="E140" s="219" t="s">
        <v>144</v>
      </c>
      <c r="F140" s="219" t="s">
        <v>782</v>
      </c>
      <c r="G140" s="206"/>
      <c r="H140" s="206"/>
      <c r="I140" s="209"/>
      <c r="J140" s="220">
        <f>BK140</f>
        <v>0</v>
      </c>
      <c r="K140" s="206"/>
      <c r="L140" s="211"/>
      <c r="M140" s="212"/>
      <c r="N140" s="213"/>
      <c r="O140" s="213"/>
      <c r="P140" s="214">
        <f>SUM(P141:P168)</f>
        <v>0</v>
      </c>
      <c r="Q140" s="213"/>
      <c r="R140" s="214">
        <f>SUM(R141:R168)</f>
        <v>0</v>
      </c>
      <c r="S140" s="213"/>
      <c r="T140" s="215">
        <f>SUM(T141:T168)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6" t="s">
        <v>81</v>
      </c>
      <c r="AT140" s="217" t="s">
        <v>72</v>
      </c>
      <c r="AU140" s="217" t="s">
        <v>81</v>
      </c>
      <c r="AY140" s="216" t="s">
        <v>137</v>
      </c>
      <c r="BK140" s="218">
        <f>SUM(BK141:BK168)</f>
        <v>0</v>
      </c>
    </row>
    <row r="141" s="2" customFormat="1" ht="24.15" customHeight="1">
      <c r="A141" s="39"/>
      <c r="B141" s="40"/>
      <c r="C141" s="221" t="s">
        <v>144</v>
      </c>
      <c r="D141" s="221" t="s">
        <v>139</v>
      </c>
      <c r="E141" s="222" t="s">
        <v>783</v>
      </c>
      <c r="F141" s="223" t="s">
        <v>784</v>
      </c>
      <c r="G141" s="224" t="s">
        <v>189</v>
      </c>
      <c r="H141" s="225">
        <v>43.008000000000003</v>
      </c>
      <c r="I141" s="226"/>
      <c r="J141" s="227">
        <f>ROUND(I141*H141,2)</f>
        <v>0</v>
      </c>
      <c r="K141" s="223" t="s">
        <v>1</v>
      </c>
      <c r="L141" s="45"/>
      <c r="M141" s="228" t="s">
        <v>1</v>
      </c>
      <c r="N141" s="229" t="s">
        <v>38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144</v>
      </c>
      <c r="AT141" s="232" t="s">
        <v>139</v>
      </c>
      <c r="AU141" s="232" t="s">
        <v>84</v>
      </c>
      <c r="AY141" s="18" t="s">
        <v>137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81</v>
      </c>
      <c r="BK141" s="233">
        <f>ROUND(I141*H141,2)</f>
        <v>0</v>
      </c>
      <c r="BL141" s="18" t="s">
        <v>144</v>
      </c>
      <c r="BM141" s="232" t="s">
        <v>186</v>
      </c>
    </row>
    <row r="142" s="2" customFormat="1">
      <c r="A142" s="39"/>
      <c r="B142" s="40"/>
      <c r="C142" s="41"/>
      <c r="D142" s="234" t="s">
        <v>146</v>
      </c>
      <c r="E142" s="41"/>
      <c r="F142" s="235" t="s">
        <v>784</v>
      </c>
      <c r="G142" s="41"/>
      <c r="H142" s="41"/>
      <c r="I142" s="236"/>
      <c r="J142" s="41"/>
      <c r="K142" s="41"/>
      <c r="L142" s="45"/>
      <c r="M142" s="237"/>
      <c r="N142" s="238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146</v>
      </c>
      <c r="AU142" s="18" t="s">
        <v>84</v>
      </c>
    </row>
    <row r="143" s="13" customFormat="1">
      <c r="A143" s="13"/>
      <c r="B143" s="239"/>
      <c r="C143" s="240"/>
      <c r="D143" s="234" t="s">
        <v>148</v>
      </c>
      <c r="E143" s="241" t="s">
        <v>1</v>
      </c>
      <c r="F143" s="242" t="s">
        <v>785</v>
      </c>
      <c r="G143" s="240"/>
      <c r="H143" s="243">
        <v>11.76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148</v>
      </c>
      <c r="AU143" s="249" t="s">
        <v>84</v>
      </c>
      <c r="AV143" s="13" t="s">
        <v>84</v>
      </c>
      <c r="AW143" s="13" t="s">
        <v>30</v>
      </c>
      <c r="AX143" s="13" t="s">
        <v>73</v>
      </c>
      <c r="AY143" s="249" t="s">
        <v>137</v>
      </c>
    </row>
    <row r="144" s="13" customFormat="1">
      <c r="A144" s="13"/>
      <c r="B144" s="239"/>
      <c r="C144" s="240"/>
      <c r="D144" s="234" t="s">
        <v>148</v>
      </c>
      <c r="E144" s="241" t="s">
        <v>1</v>
      </c>
      <c r="F144" s="242" t="s">
        <v>786</v>
      </c>
      <c r="G144" s="240"/>
      <c r="H144" s="243">
        <v>11.76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148</v>
      </c>
      <c r="AU144" s="249" t="s">
        <v>84</v>
      </c>
      <c r="AV144" s="13" t="s">
        <v>84</v>
      </c>
      <c r="AW144" s="13" t="s">
        <v>30</v>
      </c>
      <c r="AX144" s="13" t="s">
        <v>73</v>
      </c>
      <c r="AY144" s="249" t="s">
        <v>137</v>
      </c>
    </row>
    <row r="145" s="13" customFormat="1">
      <c r="A145" s="13"/>
      <c r="B145" s="239"/>
      <c r="C145" s="240"/>
      <c r="D145" s="234" t="s">
        <v>148</v>
      </c>
      <c r="E145" s="241" t="s">
        <v>1</v>
      </c>
      <c r="F145" s="242" t="s">
        <v>787</v>
      </c>
      <c r="G145" s="240"/>
      <c r="H145" s="243">
        <v>11.76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148</v>
      </c>
      <c r="AU145" s="249" t="s">
        <v>84</v>
      </c>
      <c r="AV145" s="13" t="s">
        <v>84</v>
      </c>
      <c r="AW145" s="13" t="s">
        <v>30</v>
      </c>
      <c r="AX145" s="13" t="s">
        <v>73</v>
      </c>
      <c r="AY145" s="249" t="s">
        <v>137</v>
      </c>
    </row>
    <row r="146" s="13" customFormat="1">
      <c r="A146" s="13"/>
      <c r="B146" s="239"/>
      <c r="C146" s="240"/>
      <c r="D146" s="234" t="s">
        <v>148</v>
      </c>
      <c r="E146" s="241" t="s">
        <v>1</v>
      </c>
      <c r="F146" s="242" t="s">
        <v>788</v>
      </c>
      <c r="G146" s="240"/>
      <c r="H146" s="243">
        <v>7.7279999999999998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148</v>
      </c>
      <c r="AU146" s="249" t="s">
        <v>84</v>
      </c>
      <c r="AV146" s="13" t="s">
        <v>84</v>
      </c>
      <c r="AW146" s="13" t="s">
        <v>30</v>
      </c>
      <c r="AX146" s="13" t="s">
        <v>73</v>
      </c>
      <c r="AY146" s="249" t="s">
        <v>137</v>
      </c>
    </row>
    <row r="147" s="15" customFormat="1">
      <c r="A147" s="15"/>
      <c r="B147" s="278"/>
      <c r="C147" s="279"/>
      <c r="D147" s="234" t="s">
        <v>148</v>
      </c>
      <c r="E147" s="280" t="s">
        <v>1</v>
      </c>
      <c r="F147" s="281" t="s">
        <v>604</v>
      </c>
      <c r="G147" s="279"/>
      <c r="H147" s="282">
        <v>43.008000000000003</v>
      </c>
      <c r="I147" s="283"/>
      <c r="J147" s="279"/>
      <c r="K147" s="279"/>
      <c r="L147" s="284"/>
      <c r="M147" s="285"/>
      <c r="N147" s="286"/>
      <c r="O147" s="286"/>
      <c r="P147" s="286"/>
      <c r="Q147" s="286"/>
      <c r="R147" s="286"/>
      <c r="S147" s="286"/>
      <c r="T147" s="287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88" t="s">
        <v>148</v>
      </c>
      <c r="AU147" s="288" t="s">
        <v>84</v>
      </c>
      <c r="AV147" s="15" t="s">
        <v>144</v>
      </c>
      <c r="AW147" s="15" t="s">
        <v>30</v>
      </c>
      <c r="AX147" s="15" t="s">
        <v>81</v>
      </c>
      <c r="AY147" s="288" t="s">
        <v>137</v>
      </c>
    </row>
    <row r="148" s="2" customFormat="1" ht="33" customHeight="1">
      <c r="A148" s="39"/>
      <c r="B148" s="40"/>
      <c r="C148" s="221" t="s">
        <v>166</v>
      </c>
      <c r="D148" s="221" t="s">
        <v>139</v>
      </c>
      <c r="E148" s="222" t="s">
        <v>789</v>
      </c>
      <c r="F148" s="223" t="s">
        <v>790</v>
      </c>
      <c r="G148" s="224" t="s">
        <v>189</v>
      </c>
      <c r="H148" s="225">
        <v>0.59999999999999998</v>
      </c>
      <c r="I148" s="226"/>
      <c r="J148" s="227">
        <f>ROUND(I148*H148,2)</f>
        <v>0</v>
      </c>
      <c r="K148" s="223" t="s">
        <v>143</v>
      </c>
      <c r="L148" s="45"/>
      <c r="M148" s="228" t="s">
        <v>1</v>
      </c>
      <c r="N148" s="229" t="s">
        <v>38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144</v>
      </c>
      <c r="AT148" s="232" t="s">
        <v>139</v>
      </c>
      <c r="AU148" s="232" t="s">
        <v>84</v>
      </c>
      <c r="AY148" s="18" t="s">
        <v>137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81</v>
      </c>
      <c r="BK148" s="233">
        <f>ROUND(I148*H148,2)</f>
        <v>0</v>
      </c>
      <c r="BL148" s="18" t="s">
        <v>144</v>
      </c>
      <c r="BM148" s="232" t="s">
        <v>199</v>
      </c>
    </row>
    <row r="149" s="2" customFormat="1">
      <c r="A149" s="39"/>
      <c r="B149" s="40"/>
      <c r="C149" s="41"/>
      <c r="D149" s="234" t="s">
        <v>146</v>
      </c>
      <c r="E149" s="41"/>
      <c r="F149" s="235" t="s">
        <v>790</v>
      </c>
      <c r="G149" s="41"/>
      <c r="H149" s="41"/>
      <c r="I149" s="236"/>
      <c r="J149" s="41"/>
      <c r="K149" s="41"/>
      <c r="L149" s="45"/>
      <c r="M149" s="237"/>
      <c r="N149" s="238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146</v>
      </c>
      <c r="AU149" s="18" t="s">
        <v>84</v>
      </c>
    </row>
    <row r="150" s="13" customFormat="1">
      <c r="A150" s="13"/>
      <c r="B150" s="239"/>
      <c r="C150" s="240"/>
      <c r="D150" s="234" t="s">
        <v>148</v>
      </c>
      <c r="E150" s="241" t="s">
        <v>1</v>
      </c>
      <c r="F150" s="242" t="s">
        <v>791</v>
      </c>
      <c r="G150" s="240"/>
      <c r="H150" s="243">
        <v>0.59999999999999998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148</v>
      </c>
      <c r="AU150" s="249" t="s">
        <v>84</v>
      </c>
      <c r="AV150" s="13" t="s">
        <v>84</v>
      </c>
      <c r="AW150" s="13" t="s">
        <v>30</v>
      </c>
      <c r="AX150" s="13" t="s">
        <v>73</v>
      </c>
      <c r="AY150" s="249" t="s">
        <v>137</v>
      </c>
    </row>
    <row r="151" s="15" customFormat="1">
      <c r="A151" s="15"/>
      <c r="B151" s="278"/>
      <c r="C151" s="279"/>
      <c r="D151" s="234" t="s">
        <v>148</v>
      </c>
      <c r="E151" s="280" t="s">
        <v>1</v>
      </c>
      <c r="F151" s="281" t="s">
        <v>604</v>
      </c>
      <c r="G151" s="279"/>
      <c r="H151" s="282">
        <v>0.59999999999999998</v>
      </c>
      <c r="I151" s="283"/>
      <c r="J151" s="279"/>
      <c r="K151" s="279"/>
      <c r="L151" s="284"/>
      <c r="M151" s="285"/>
      <c r="N151" s="286"/>
      <c r="O151" s="286"/>
      <c r="P151" s="286"/>
      <c r="Q151" s="286"/>
      <c r="R151" s="286"/>
      <c r="S151" s="286"/>
      <c r="T151" s="287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88" t="s">
        <v>148</v>
      </c>
      <c r="AU151" s="288" t="s">
        <v>84</v>
      </c>
      <c r="AV151" s="15" t="s">
        <v>144</v>
      </c>
      <c r="AW151" s="15" t="s">
        <v>30</v>
      </c>
      <c r="AX151" s="15" t="s">
        <v>81</v>
      </c>
      <c r="AY151" s="288" t="s">
        <v>137</v>
      </c>
    </row>
    <row r="152" s="2" customFormat="1" ht="24.15" customHeight="1">
      <c r="A152" s="39"/>
      <c r="B152" s="40"/>
      <c r="C152" s="221" t="s">
        <v>172</v>
      </c>
      <c r="D152" s="221" t="s">
        <v>139</v>
      </c>
      <c r="E152" s="222" t="s">
        <v>792</v>
      </c>
      <c r="F152" s="223" t="s">
        <v>793</v>
      </c>
      <c r="G152" s="224" t="s">
        <v>189</v>
      </c>
      <c r="H152" s="225">
        <v>14.336</v>
      </c>
      <c r="I152" s="226"/>
      <c r="J152" s="227">
        <f>ROUND(I152*H152,2)</f>
        <v>0</v>
      </c>
      <c r="K152" s="223" t="s">
        <v>1</v>
      </c>
      <c r="L152" s="45"/>
      <c r="M152" s="228" t="s">
        <v>1</v>
      </c>
      <c r="N152" s="229" t="s">
        <v>38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144</v>
      </c>
      <c r="AT152" s="232" t="s">
        <v>139</v>
      </c>
      <c r="AU152" s="232" t="s">
        <v>84</v>
      </c>
      <c r="AY152" s="18" t="s">
        <v>137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81</v>
      </c>
      <c r="BK152" s="233">
        <f>ROUND(I152*H152,2)</f>
        <v>0</v>
      </c>
      <c r="BL152" s="18" t="s">
        <v>144</v>
      </c>
      <c r="BM152" s="232" t="s">
        <v>213</v>
      </c>
    </row>
    <row r="153" s="2" customFormat="1">
      <c r="A153" s="39"/>
      <c r="B153" s="40"/>
      <c r="C153" s="41"/>
      <c r="D153" s="234" t="s">
        <v>146</v>
      </c>
      <c r="E153" s="41"/>
      <c r="F153" s="235" t="s">
        <v>793</v>
      </c>
      <c r="G153" s="41"/>
      <c r="H153" s="41"/>
      <c r="I153" s="236"/>
      <c r="J153" s="41"/>
      <c r="K153" s="41"/>
      <c r="L153" s="45"/>
      <c r="M153" s="237"/>
      <c r="N153" s="238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146</v>
      </c>
      <c r="AU153" s="18" t="s">
        <v>84</v>
      </c>
    </row>
    <row r="154" s="13" customFormat="1">
      <c r="A154" s="13"/>
      <c r="B154" s="239"/>
      <c r="C154" s="240"/>
      <c r="D154" s="234" t="s">
        <v>148</v>
      </c>
      <c r="E154" s="241" t="s">
        <v>1</v>
      </c>
      <c r="F154" s="242" t="s">
        <v>794</v>
      </c>
      <c r="G154" s="240"/>
      <c r="H154" s="243">
        <v>3.9199999999999999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148</v>
      </c>
      <c r="AU154" s="249" t="s">
        <v>84</v>
      </c>
      <c r="AV154" s="13" t="s">
        <v>84</v>
      </c>
      <c r="AW154" s="13" t="s">
        <v>30</v>
      </c>
      <c r="AX154" s="13" t="s">
        <v>73</v>
      </c>
      <c r="AY154" s="249" t="s">
        <v>137</v>
      </c>
    </row>
    <row r="155" s="13" customFormat="1">
      <c r="A155" s="13"/>
      <c r="B155" s="239"/>
      <c r="C155" s="240"/>
      <c r="D155" s="234" t="s">
        <v>148</v>
      </c>
      <c r="E155" s="241" t="s">
        <v>1</v>
      </c>
      <c r="F155" s="242" t="s">
        <v>795</v>
      </c>
      <c r="G155" s="240"/>
      <c r="H155" s="243">
        <v>3.9199999999999999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148</v>
      </c>
      <c r="AU155" s="249" t="s">
        <v>84</v>
      </c>
      <c r="AV155" s="13" t="s">
        <v>84</v>
      </c>
      <c r="AW155" s="13" t="s">
        <v>30</v>
      </c>
      <c r="AX155" s="13" t="s">
        <v>73</v>
      </c>
      <c r="AY155" s="249" t="s">
        <v>137</v>
      </c>
    </row>
    <row r="156" s="13" customFormat="1">
      <c r="A156" s="13"/>
      <c r="B156" s="239"/>
      <c r="C156" s="240"/>
      <c r="D156" s="234" t="s">
        <v>148</v>
      </c>
      <c r="E156" s="241" t="s">
        <v>1</v>
      </c>
      <c r="F156" s="242" t="s">
        <v>796</v>
      </c>
      <c r="G156" s="240"/>
      <c r="H156" s="243">
        <v>3.9199999999999999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148</v>
      </c>
      <c r="AU156" s="249" t="s">
        <v>84</v>
      </c>
      <c r="AV156" s="13" t="s">
        <v>84</v>
      </c>
      <c r="AW156" s="13" t="s">
        <v>30</v>
      </c>
      <c r="AX156" s="13" t="s">
        <v>73</v>
      </c>
      <c r="AY156" s="249" t="s">
        <v>137</v>
      </c>
    </row>
    <row r="157" s="13" customFormat="1">
      <c r="A157" s="13"/>
      <c r="B157" s="239"/>
      <c r="C157" s="240"/>
      <c r="D157" s="234" t="s">
        <v>148</v>
      </c>
      <c r="E157" s="241" t="s">
        <v>1</v>
      </c>
      <c r="F157" s="242" t="s">
        <v>797</v>
      </c>
      <c r="G157" s="240"/>
      <c r="H157" s="243">
        <v>2.5760000000000001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148</v>
      </c>
      <c r="AU157" s="249" t="s">
        <v>84</v>
      </c>
      <c r="AV157" s="13" t="s">
        <v>84</v>
      </c>
      <c r="AW157" s="13" t="s">
        <v>30</v>
      </c>
      <c r="AX157" s="13" t="s">
        <v>73</v>
      </c>
      <c r="AY157" s="249" t="s">
        <v>137</v>
      </c>
    </row>
    <row r="158" s="15" customFormat="1">
      <c r="A158" s="15"/>
      <c r="B158" s="278"/>
      <c r="C158" s="279"/>
      <c r="D158" s="234" t="s">
        <v>148</v>
      </c>
      <c r="E158" s="280" t="s">
        <v>1</v>
      </c>
      <c r="F158" s="281" t="s">
        <v>604</v>
      </c>
      <c r="G158" s="279"/>
      <c r="H158" s="282">
        <v>14.336</v>
      </c>
      <c r="I158" s="283"/>
      <c r="J158" s="279"/>
      <c r="K158" s="279"/>
      <c r="L158" s="284"/>
      <c r="M158" s="285"/>
      <c r="N158" s="286"/>
      <c r="O158" s="286"/>
      <c r="P158" s="286"/>
      <c r="Q158" s="286"/>
      <c r="R158" s="286"/>
      <c r="S158" s="286"/>
      <c r="T158" s="287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88" t="s">
        <v>148</v>
      </c>
      <c r="AU158" s="288" t="s">
        <v>84</v>
      </c>
      <c r="AV158" s="15" t="s">
        <v>144</v>
      </c>
      <c r="AW158" s="15" t="s">
        <v>30</v>
      </c>
      <c r="AX158" s="15" t="s">
        <v>81</v>
      </c>
      <c r="AY158" s="288" t="s">
        <v>137</v>
      </c>
    </row>
    <row r="159" s="2" customFormat="1" ht="49.05" customHeight="1">
      <c r="A159" s="39"/>
      <c r="B159" s="40"/>
      <c r="C159" s="221" t="s">
        <v>179</v>
      </c>
      <c r="D159" s="221" t="s">
        <v>139</v>
      </c>
      <c r="E159" s="222" t="s">
        <v>798</v>
      </c>
      <c r="F159" s="223" t="s">
        <v>799</v>
      </c>
      <c r="G159" s="224" t="s">
        <v>189</v>
      </c>
      <c r="H159" s="225">
        <v>0.82899999999999996</v>
      </c>
      <c r="I159" s="226"/>
      <c r="J159" s="227">
        <f>ROUND(I159*H159,2)</f>
        <v>0</v>
      </c>
      <c r="K159" s="223" t="s">
        <v>800</v>
      </c>
      <c r="L159" s="45"/>
      <c r="M159" s="228" t="s">
        <v>1</v>
      </c>
      <c r="N159" s="229" t="s">
        <v>38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144</v>
      </c>
      <c r="AT159" s="232" t="s">
        <v>139</v>
      </c>
      <c r="AU159" s="232" t="s">
        <v>84</v>
      </c>
      <c r="AY159" s="18" t="s">
        <v>137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81</v>
      </c>
      <c r="BK159" s="233">
        <f>ROUND(I159*H159,2)</f>
        <v>0</v>
      </c>
      <c r="BL159" s="18" t="s">
        <v>144</v>
      </c>
      <c r="BM159" s="232" t="s">
        <v>224</v>
      </c>
    </row>
    <row r="160" s="2" customFormat="1">
      <c r="A160" s="39"/>
      <c r="B160" s="40"/>
      <c r="C160" s="41"/>
      <c r="D160" s="234" t="s">
        <v>146</v>
      </c>
      <c r="E160" s="41"/>
      <c r="F160" s="235" t="s">
        <v>799</v>
      </c>
      <c r="G160" s="41"/>
      <c r="H160" s="41"/>
      <c r="I160" s="236"/>
      <c r="J160" s="41"/>
      <c r="K160" s="41"/>
      <c r="L160" s="45"/>
      <c r="M160" s="237"/>
      <c r="N160" s="238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146</v>
      </c>
      <c r="AU160" s="18" t="s">
        <v>84</v>
      </c>
    </row>
    <row r="161" s="13" customFormat="1">
      <c r="A161" s="13"/>
      <c r="B161" s="239"/>
      <c r="C161" s="240"/>
      <c r="D161" s="234" t="s">
        <v>148</v>
      </c>
      <c r="E161" s="241" t="s">
        <v>1</v>
      </c>
      <c r="F161" s="242" t="s">
        <v>801</v>
      </c>
      <c r="G161" s="240"/>
      <c r="H161" s="243">
        <v>0.80400000000000005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148</v>
      </c>
      <c r="AU161" s="249" t="s">
        <v>84</v>
      </c>
      <c r="AV161" s="13" t="s">
        <v>84</v>
      </c>
      <c r="AW161" s="13" t="s">
        <v>30</v>
      </c>
      <c r="AX161" s="13" t="s">
        <v>73</v>
      </c>
      <c r="AY161" s="249" t="s">
        <v>137</v>
      </c>
    </row>
    <row r="162" s="13" customFormat="1">
      <c r="A162" s="13"/>
      <c r="B162" s="239"/>
      <c r="C162" s="240"/>
      <c r="D162" s="234" t="s">
        <v>148</v>
      </c>
      <c r="E162" s="241" t="s">
        <v>1</v>
      </c>
      <c r="F162" s="242" t="s">
        <v>802</v>
      </c>
      <c r="G162" s="240"/>
      <c r="H162" s="243">
        <v>0.025000000000000001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148</v>
      </c>
      <c r="AU162" s="249" t="s">
        <v>84</v>
      </c>
      <c r="AV162" s="13" t="s">
        <v>84</v>
      </c>
      <c r="AW162" s="13" t="s">
        <v>30</v>
      </c>
      <c r="AX162" s="13" t="s">
        <v>73</v>
      </c>
      <c r="AY162" s="249" t="s">
        <v>137</v>
      </c>
    </row>
    <row r="163" s="15" customFormat="1">
      <c r="A163" s="15"/>
      <c r="B163" s="278"/>
      <c r="C163" s="279"/>
      <c r="D163" s="234" t="s">
        <v>148</v>
      </c>
      <c r="E163" s="280" t="s">
        <v>1</v>
      </c>
      <c r="F163" s="281" t="s">
        <v>604</v>
      </c>
      <c r="G163" s="279"/>
      <c r="H163" s="282">
        <v>0.82900000000000007</v>
      </c>
      <c r="I163" s="283"/>
      <c r="J163" s="279"/>
      <c r="K163" s="279"/>
      <c r="L163" s="284"/>
      <c r="M163" s="285"/>
      <c r="N163" s="286"/>
      <c r="O163" s="286"/>
      <c r="P163" s="286"/>
      <c r="Q163" s="286"/>
      <c r="R163" s="286"/>
      <c r="S163" s="286"/>
      <c r="T163" s="287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88" t="s">
        <v>148</v>
      </c>
      <c r="AU163" s="288" t="s">
        <v>84</v>
      </c>
      <c r="AV163" s="15" t="s">
        <v>144</v>
      </c>
      <c r="AW163" s="15" t="s">
        <v>30</v>
      </c>
      <c r="AX163" s="15" t="s">
        <v>81</v>
      </c>
      <c r="AY163" s="288" t="s">
        <v>137</v>
      </c>
    </row>
    <row r="164" s="2" customFormat="1" ht="37.8" customHeight="1">
      <c r="A164" s="39"/>
      <c r="B164" s="40"/>
      <c r="C164" s="221" t="s">
        <v>186</v>
      </c>
      <c r="D164" s="221" t="s">
        <v>139</v>
      </c>
      <c r="E164" s="222" t="s">
        <v>803</v>
      </c>
      <c r="F164" s="223" t="s">
        <v>804</v>
      </c>
      <c r="G164" s="224" t="s">
        <v>142</v>
      </c>
      <c r="H164" s="225">
        <v>2.1499999999999999</v>
      </c>
      <c r="I164" s="226"/>
      <c r="J164" s="227">
        <f>ROUND(I164*H164,2)</f>
        <v>0</v>
      </c>
      <c r="K164" s="223" t="s">
        <v>800</v>
      </c>
      <c r="L164" s="45"/>
      <c r="M164" s="228" t="s">
        <v>1</v>
      </c>
      <c r="N164" s="229" t="s">
        <v>38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144</v>
      </c>
      <c r="AT164" s="232" t="s">
        <v>139</v>
      </c>
      <c r="AU164" s="232" t="s">
        <v>84</v>
      </c>
      <c r="AY164" s="18" t="s">
        <v>137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81</v>
      </c>
      <c r="BK164" s="233">
        <f>ROUND(I164*H164,2)</f>
        <v>0</v>
      </c>
      <c r="BL164" s="18" t="s">
        <v>144</v>
      </c>
      <c r="BM164" s="232" t="s">
        <v>235</v>
      </c>
    </row>
    <row r="165" s="2" customFormat="1">
      <c r="A165" s="39"/>
      <c r="B165" s="40"/>
      <c r="C165" s="41"/>
      <c r="D165" s="234" t="s">
        <v>146</v>
      </c>
      <c r="E165" s="41"/>
      <c r="F165" s="235" t="s">
        <v>804</v>
      </c>
      <c r="G165" s="41"/>
      <c r="H165" s="41"/>
      <c r="I165" s="236"/>
      <c r="J165" s="41"/>
      <c r="K165" s="41"/>
      <c r="L165" s="45"/>
      <c r="M165" s="237"/>
      <c r="N165" s="238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146</v>
      </c>
      <c r="AU165" s="18" t="s">
        <v>84</v>
      </c>
    </row>
    <row r="166" s="13" customFormat="1">
      <c r="A166" s="13"/>
      <c r="B166" s="239"/>
      <c r="C166" s="240"/>
      <c r="D166" s="234" t="s">
        <v>148</v>
      </c>
      <c r="E166" s="241" t="s">
        <v>1</v>
      </c>
      <c r="F166" s="242" t="s">
        <v>805</v>
      </c>
      <c r="G166" s="240"/>
      <c r="H166" s="243">
        <v>2.0099999999999998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148</v>
      </c>
      <c r="AU166" s="249" t="s">
        <v>84</v>
      </c>
      <c r="AV166" s="13" t="s">
        <v>84</v>
      </c>
      <c r="AW166" s="13" t="s">
        <v>30</v>
      </c>
      <c r="AX166" s="13" t="s">
        <v>73</v>
      </c>
      <c r="AY166" s="249" t="s">
        <v>137</v>
      </c>
    </row>
    <row r="167" s="13" customFormat="1">
      <c r="A167" s="13"/>
      <c r="B167" s="239"/>
      <c r="C167" s="240"/>
      <c r="D167" s="234" t="s">
        <v>148</v>
      </c>
      <c r="E167" s="241" t="s">
        <v>1</v>
      </c>
      <c r="F167" s="242" t="s">
        <v>806</v>
      </c>
      <c r="G167" s="240"/>
      <c r="H167" s="243">
        <v>0.14000000000000001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148</v>
      </c>
      <c r="AU167" s="249" t="s">
        <v>84</v>
      </c>
      <c r="AV167" s="13" t="s">
        <v>84</v>
      </c>
      <c r="AW167" s="13" t="s">
        <v>30</v>
      </c>
      <c r="AX167" s="13" t="s">
        <v>73</v>
      </c>
      <c r="AY167" s="249" t="s">
        <v>137</v>
      </c>
    </row>
    <row r="168" s="15" customFormat="1">
      <c r="A168" s="15"/>
      <c r="B168" s="278"/>
      <c r="C168" s="279"/>
      <c r="D168" s="234" t="s">
        <v>148</v>
      </c>
      <c r="E168" s="280" t="s">
        <v>1</v>
      </c>
      <c r="F168" s="281" t="s">
        <v>604</v>
      </c>
      <c r="G168" s="279"/>
      <c r="H168" s="282">
        <v>2.1499999999999999</v>
      </c>
      <c r="I168" s="283"/>
      <c r="J168" s="279"/>
      <c r="K168" s="279"/>
      <c r="L168" s="284"/>
      <c r="M168" s="285"/>
      <c r="N168" s="286"/>
      <c r="O168" s="286"/>
      <c r="P168" s="286"/>
      <c r="Q168" s="286"/>
      <c r="R168" s="286"/>
      <c r="S168" s="286"/>
      <c r="T168" s="287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8" t="s">
        <v>148</v>
      </c>
      <c r="AU168" s="288" t="s">
        <v>84</v>
      </c>
      <c r="AV168" s="15" t="s">
        <v>144</v>
      </c>
      <c r="AW168" s="15" t="s">
        <v>30</v>
      </c>
      <c r="AX168" s="15" t="s">
        <v>81</v>
      </c>
      <c r="AY168" s="288" t="s">
        <v>137</v>
      </c>
    </row>
    <row r="169" s="12" customFormat="1" ht="22.8" customHeight="1">
      <c r="A169" s="12"/>
      <c r="B169" s="205"/>
      <c r="C169" s="206"/>
      <c r="D169" s="207" t="s">
        <v>72</v>
      </c>
      <c r="E169" s="219" t="s">
        <v>186</v>
      </c>
      <c r="F169" s="219" t="s">
        <v>469</v>
      </c>
      <c r="G169" s="206"/>
      <c r="H169" s="206"/>
      <c r="I169" s="209"/>
      <c r="J169" s="220">
        <f>BK169</f>
        <v>0</v>
      </c>
      <c r="K169" s="206"/>
      <c r="L169" s="211"/>
      <c r="M169" s="212"/>
      <c r="N169" s="213"/>
      <c r="O169" s="213"/>
      <c r="P169" s="214">
        <f>SUM(P170:P212)</f>
        <v>0</v>
      </c>
      <c r="Q169" s="213"/>
      <c r="R169" s="214">
        <f>SUM(R170:R212)</f>
        <v>0</v>
      </c>
      <c r="S169" s="213"/>
      <c r="T169" s="215">
        <f>SUM(T170:T212)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6" t="s">
        <v>81</v>
      </c>
      <c r="AT169" s="217" t="s">
        <v>72</v>
      </c>
      <c r="AU169" s="217" t="s">
        <v>81</v>
      </c>
      <c r="AY169" s="216" t="s">
        <v>137</v>
      </c>
      <c r="BK169" s="218">
        <f>SUM(BK170:BK212)</f>
        <v>0</v>
      </c>
    </row>
    <row r="170" s="2" customFormat="1" ht="44.25" customHeight="1">
      <c r="A170" s="39"/>
      <c r="B170" s="40"/>
      <c r="C170" s="221" t="s">
        <v>193</v>
      </c>
      <c r="D170" s="221" t="s">
        <v>139</v>
      </c>
      <c r="E170" s="222" t="s">
        <v>807</v>
      </c>
      <c r="F170" s="223" t="s">
        <v>808</v>
      </c>
      <c r="G170" s="224" t="s">
        <v>175</v>
      </c>
      <c r="H170" s="225">
        <v>4</v>
      </c>
      <c r="I170" s="226"/>
      <c r="J170" s="227">
        <f>ROUND(I170*H170,2)</f>
        <v>0</v>
      </c>
      <c r="K170" s="223" t="s">
        <v>143</v>
      </c>
      <c r="L170" s="45"/>
      <c r="M170" s="228" t="s">
        <v>1</v>
      </c>
      <c r="N170" s="229" t="s">
        <v>38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144</v>
      </c>
      <c r="AT170" s="232" t="s">
        <v>139</v>
      </c>
      <c r="AU170" s="232" t="s">
        <v>84</v>
      </c>
      <c r="AY170" s="18" t="s">
        <v>137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81</v>
      </c>
      <c r="BK170" s="233">
        <f>ROUND(I170*H170,2)</f>
        <v>0</v>
      </c>
      <c r="BL170" s="18" t="s">
        <v>144</v>
      </c>
      <c r="BM170" s="232" t="s">
        <v>246</v>
      </c>
    </row>
    <row r="171" s="2" customFormat="1">
      <c r="A171" s="39"/>
      <c r="B171" s="40"/>
      <c r="C171" s="41"/>
      <c r="D171" s="234" t="s">
        <v>146</v>
      </c>
      <c r="E171" s="41"/>
      <c r="F171" s="235" t="s">
        <v>808</v>
      </c>
      <c r="G171" s="41"/>
      <c r="H171" s="41"/>
      <c r="I171" s="236"/>
      <c r="J171" s="41"/>
      <c r="K171" s="41"/>
      <c r="L171" s="45"/>
      <c r="M171" s="237"/>
      <c r="N171" s="238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146</v>
      </c>
      <c r="AU171" s="18" t="s">
        <v>84</v>
      </c>
    </row>
    <row r="172" s="13" customFormat="1">
      <c r="A172" s="13"/>
      <c r="B172" s="239"/>
      <c r="C172" s="240"/>
      <c r="D172" s="234" t="s">
        <v>148</v>
      </c>
      <c r="E172" s="241" t="s">
        <v>1</v>
      </c>
      <c r="F172" s="242" t="s">
        <v>809</v>
      </c>
      <c r="G172" s="240"/>
      <c r="H172" s="243">
        <v>4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148</v>
      </c>
      <c r="AU172" s="249" t="s">
        <v>84</v>
      </c>
      <c r="AV172" s="13" t="s">
        <v>84</v>
      </c>
      <c r="AW172" s="13" t="s">
        <v>30</v>
      </c>
      <c r="AX172" s="13" t="s">
        <v>73</v>
      </c>
      <c r="AY172" s="249" t="s">
        <v>137</v>
      </c>
    </row>
    <row r="173" s="15" customFormat="1">
      <c r="A173" s="15"/>
      <c r="B173" s="278"/>
      <c r="C173" s="279"/>
      <c r="D173" s="234" t="s">
        <v>148</v>
      </c>
      <c r="E173" s="280" t="s">
        <v>1</v>
      </c>
      <c r="F173" s="281" t="s">
        <v>604</v>
      </c>
      <c r="G173" s="279"/>
      <c r="H173" s="282">
        <v>4</v>
      </c>
      <c r="I173" s="283"/>
      <c r="J173" s="279"/>
      <c r="K173" s="279"/>
      <c r="L173" s="284"/>
      <c r="M173" s="285"/>
      <c r="N173" s="286"/>
      <c r="O173" s="286"/>
      <c r="P173" s="286"/>
      <c r="Q173" s="286"/>
      <c r="R173" s="286"/>
      <c r="S173" s="286"/>
      <c r="T173" s="287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88" t="s">
        <v>148</v>
      </c>
      <c r="AU173" s="288" t="s">
        <v>84</v>
      </c>
      <c r="AV173" s="15" t="s">
        <v>144</v>
      </c>
      <c r="AW173" s="15" t="s">
        <v>30</v>
      </c>
      <c r="AX173" s="15" t="s">
        <v>81</v>
      </c>
      <c r="AY173" s="288" t="s">
        <v>137</v>
      </c>
    </row>
    <row r="174" s="2" customFormat="1" ht="49.05" customHeight="1">
      <c r="A174" s="39"/>
      <c r="B174" s="40"/>
      <c r="C174" s="221" t="s">
        <v>199</v>
      </c>
      <c r="D174" s="221" t="s">
        <v>139</v>
      </c>
      <c r="E174" s="222" t="s">
        <v>810</v>
      </c>
      <c r="F174" s="223" t="s">
        <v>811</v>
      </c>
      <c r="G174" s="224" t="s">
        <v>216</v>
      </c>
      <c r="H174" s="225">
        <v>7</v>
      </c>
      <c r="I174" s="226"/>
      <c r="J174" s="227">
        <f>ROUND(I174*H174,2)</f>
        <v>0</v>
      </c>
      <c r="K174" s="223" t="s">
        <v>143</v>
      </c>
      <c r="L174" s="45"/>
      <c r="M174" s="228" t="s">
        <v>1</v>
      </c>
      <c r="N174" s="229" t="s">
        <v>38</v>
      </c>
      <c r="O174" s="92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144</v>
      </c>
      <c r="AT174" s="232" t="s">
        <v>139</v>
      </c>
      <c r="AU174" s="232" t="s">
        <v>84</v>
      </c>
      <c r="AY174" s="18" t="s">
        <v>137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81</v>
      </c>
      <c r="BK174" s="233">
        <f>ROUND(I174*H174,2)</f>
        <v>0</v>
      </c>
      <c r="BL174" s="18" t="s">
        <v>144</v>
      </c>
      <c r="BM174" s="232" t="s">
        <v>257</v>
      </c>
    </row>
    <row r="175" s="2" customFormat="1">
      <c r="A175" s="39"/>
      <c r="B175" s="40"/>
      <c r="C175" s="41"/>
      <c r="D175" s="234" t="s">
        <v>146</v>
      </c>
      <c r="E175" s="41"/>
      <c r="F175" s="235" t="s">
        <v>811</v>
      </c>
      <c r="G175" s="41"/>
      <c r="H175" s="41"/>
      <c r="I175" s="236"/>
      <c r="J175" s="41"/>
      <c r="K175" s="41"/>
      <c r="L175" s="45"/>
      <c r="M175" s="237"/>
      <c r="N175" s="238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146</v>
      </c>
      <c r="AU175" s="18" t="s">
        <v>84</v>
      </c>
    </row>
    <row r="176" s="13" customFormat="1">
      <c r="A176" s="13"/>
      <c r="B176" s="239"/>
      <c r="C176" s="240"/>
      <c r="D176" s="234" t="s">
        <v>148</v>
      </c>
      <c r="E176" s="241" t="s">
        <v>1</v>
      </c>
      <c r="F176" s="242" t="s">
        <v>812</v>
      </c>
      <c r="G176" s="240"/>
      <c r="H176" s="243">
        <v>7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148</v>
      </c>
      <c r="AU176" s="249" t="s">
        <v>84</v>
      </c>
      <c r="AV176" s="13" t="s">
        <v>84</v>
      </c>
      <c r="AW176" s="13" t="s">
        <v>30</v>
      </c>
      <c r="AX176" s="13" t="s">
        <v>73</v>
      </c>
      <c r="AY176" s="249" t="s">
        <v>137</v>
      </c>
    </row>
    <row r="177" s="15" customFormat="1">
      <c r="A177" s="15"/>
      <c r="B177" s="278"/>
      <c r="C177" s="279"/>
      <c r="D177" s="234" t="s">
        <v>148</v>
      </c>
      <c r="E177" s="280" t="s">
        <v>1</v>
      </c>
      <c r="F177" s="281" t="s">
        <v>604</v>
      </c>
      <c r="G177" s="279"/>
      <c r="H177" s="282">
        <v>7</v>
      </c>
      <c r="I177" s="283"/>
      <c r="J177" s="279"/>
      <c r="K177" s="279"/>
      <c r="L177" s="284"/>
      <c r="M177" s="285"/>
      <c r="N177" s="286"/>
      <c r="O177" s="286"/>
      <c r="P177" s="286"/>
      <c r="Q177" s="286"/>
      <c r="R177" s="286"/>
      <c r="S177" s="286"/>
      <c r="T177" s="287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88" t="s">
        <v>148</v>
      </c>
      <c r="AU177" s="288" t="s">
        <v>84</v>
      </c>
      <c r="AV177" s="15" t="s">
        <v>144</v>
      </c>
      <c r="AW177" s="15" t="s">
        <v>30</v>
      </c>
      <c r="AX177" s="15" t="s">
        <v>81</v>
      </c>
      <c r="AY177" s="288" t="s">
        <v>137</v>
      </c>
    </row>
    <row r="178" s="2" customFormat="1" ht="24.15" customHeight="1">
      <c r="A178" s="39"/>
      <c r="B178" s="40"/>
      <c r="C178" s="264" t="s">
        <v>206</v>
      </c>
      <c r="D178" s="264" t="s">
        <v>318</v>
      </c>
      <c r="E178" s="265" t="s">
        <v>813</v>
      </c>
      <c r="F178" s="266" t="s">
        <v>814</v>
      </c>
      <c r="G178" s="267" t="s">
        <v>216</v>
      </c>
      <c r="H178" s="268">
        <v>7</v>
      </c>
      <c r="I178" s="269"/>
      <c r="J178" s="270">
        <f>ROUND(I178*H178,2)</f>
        <v>0</v>
      </c>
      <c r="K178" s="266" t="s">
        <v>143</v>
      </c>
      <c r="L178" s="271"/>
      <c r="M178" s="272" t="s">
        <v>1</v>
      </c>
      <c r="N178" s="273" t="s">
        <v>38</v>
      </c>
      <c r="O178" s="92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186</v>
      </c>
      <c r="AT178" s="232" t="s">
        <v>318</v>
      </c>
      <c r="AU178" s="232" t="s">
        <v>84</v>
      </c>
      <c r="AY178" s="18" t="s">
        <v>137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8" t="s">
        <v>81</v>
      </c>
      <c r="BK178" s="233">
        <f>ROUND(I178*H178,2)</f>
        <v>0</v>
      </c>
      <c r="BL178" s="18" t="s">
        <v>144</v>
      </c>
      <c r="BM178" s="232" t="s">
        <v>367</v>
      </c>
    </row>
    <row r="179" s="2" customFormat="1">
      <c r="A179" s="39"/>
      <c r="B179" s="40"/>
      <c r="C179" s="41"/>
      <c r="D179" s="234" t="s">
        <v>146</v>
      </c>
      <c r="E179" s="41"/>
      <c r="F179" s="235" t="s">
        <v>814</v>
      </c>
      <c r="G179" s="41"/>
      <c r="H179" s="41"/>
      <c r="I179" s="236"/>
      <c r="J179" s="41"/>
      <c r="K179" s="41"/>
      <c r="L179" s="45"/>
      <c r="M179" s="237"/>
      <c r="N179" s="238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146</v>
      </c>
      <c r="AU179" s="18" t="s">
        <v>84</v>
      </c>
    </row>
    <row r="180" s="13" customFormat="1">
      <c r="A180" s="13"/>
      <c r="B180" s="239"/>
      <c r="C180" s="240"/>
      <c r="D180" s="234" t="s">
        <v>148</v>
      </c>
      <c r="E180" s="241" t="s">
        <v>1</v>
      </c>
      <c r="F180" s="242" t="s">
        <v>812</v>
      </c>
      <c r="G180" s="240"/>
      <c r="H180" s="243">
        <v>7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148</v>
      </c>
      <c r="AU180" s="249" t="s">
        <v>84</v>
      </c>
      <c r="AV180" s="13" t="s">
        <v>84</v>
      </c>
      <c r="AW180" s="13" t="s">
        <v>30</v>
      </c>
      <c r="AX180" s="13" t="s">
        <v>73</v>
      </c>
      <c r="AY180" s="249" t="s">
        <v>137</v>
      </c>
    </row>
    <row r="181" s="15" customFormat="1">
      <c r="A181" s="15"/>
      <c r="B181" s="278"/>
      <c r="C181" s="279"/>
      <c r="D181" s="234" t="s">
        <v>148</v>
      </c>
      <c r="E181" s="280" t="s">
        <v>1</v>
      </c>
      <c r="F181" s="281" t="s">
        <v>604</v>
      </c>
      <c r="G181" s="279"/>
      <c r="H181" s="282">
        <v>7</v>
      </c>
      <c r="I181" s="283"/>
      <c r="J181" s="279"/>
      <c r="K181" s="279"/>
      <c r="L181" s="284"/>
      <c r="M181" s="285"/>
      <c r="N181" s="286"/>
      <c r="O181" s="286"/>
      <c r="P181" s="286"/>
      <c r="Q181" s="286"/>
      <c r="R181" s="286"/>
      <c r="S181" s="286"/>
      <c r="T181" s="287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88" t="s">
        <v>148</v>
      </c>
      <c r="AU181" s="288" t="s">
        <v>84</v>
      </c>
      <c r="AV181" s="15" t="s">
        <v>144</v>
      </c>
      <c r="AW181" s="15" t="s">
        <v>30</v>
      </c>
      <c r="AX181" s="15" t="s">
        <v>81</v>
      </c>
      <c r="AY181" s="288" t="s">
        <v>137</v>
      </c>
    </row>
    <row r="182" s="2" customFormat="1" ht="24.15" customHeight="1">
      <c r="A182" s="39"/>
      <c r="B182" s="40"/>
      <c r="C182" s="264" t="s">
        <v>213</v>
      </c>
      <c r="D182" s="264" t="s">
        <v>318</v>
      </c>
      <c r="E182" s="265" t="s">
        <v>815</v>
      </c>
      <c r="F182" s="266" t="s">
        <v>816</v>
      </c>
      <c r="G182" s="267" t="s">
        <v>216</v>
      </c>
      <c r="H182" s="268">
        <v>1</v>
      </c>
      <c r="I182" s="269"/>
      <c r="J182" s="270">
        <f>ROUND(I182*H182,2)</f>
        <v>0</v>
      </c>
      <c r="K182" s="266" t="s">
        <v>143</v>
      </c>
      <c r="L182" s="271"/>
      <c r="M182" s="272" t="s">
        <v>1</v>
      </c>
      <c r="N182" s="273" t="s">
        <v>38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186</v>
      </c>
      <c r="AT182" s="232" t="s">
        <v>318</v>
      </c>
      <c r="AU182" s="232" t="s">
        <v>84</v>
      </c>
      <c r="AY182" s="18" t="s">
        <v>137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81</v>
      </c>
      <c r="BK182" s="233">
        <f>ROUND(I182*H182,2)</f>
        <v>0</v>
      </c>
      <c r="BL182" s="18" t="s">
        <v>144</v>
      </c>
      <c r="BM182" s="232" t="s">
        <v>377</v>
      </c>
    </row>
    <row r="183" s="2" customFormat="1">
      <c r="A183" s="39"/>
      <c r="B183" s="40"/>
      <c r="C183" s="41"/>
      <c r="D183" s="234" t="s">
        <v>146</v>
      </c>
      <c r="E183" s="41"/>
      <c r="F183" s="235" t="s">
        <v>816</v>
      </c>
      <c r="G183" s="41"/>
      <c r="H183" s="41"/>
      <c r="I183" s="236"/>
      <c r="J183" s="41"/>
      <c r="K183" s="41"/>
      <c r="L183" s="45"/>
      <c r="M183" s="237"/>
      <c r="N183" s="238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146</v>
      </c>
      <c r="AU183" s="18" t="s">
        <v>84</v>
      </c>
    </row>
    <row r="184" s="13" customFormat="1">
      <c r="A184" s="13"/>
      <c r="B184" s="239"/>
      <c r="C184" s="240"/>
      <c r="D184" s="234" t="s">
        <v>148</v>
      </c>
      <c r="E184" s="241" t="s">
        <v>1</v>
      </c>
      <c r="F184" s="242" t="s">
        <v>81</v>
      </c>
      <c r="G184" s="240"/>
      <c r="H184" s="243">
        <v>1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148</v>
      </c>
      <c r="AU184" s="249" t="s">
        <v>84</v>
      </c>
      <c r="AV184" s="13" t="s">
        <v>84</v>
      </c>
      <c r="AW184" s="13" t="s">
        <v>30</v>
      </c>
      <c r="AX184" s="13" t="s">
        <v>73</v>
      </c>
      <c r="AY184" s="249" t="s">
        <v>137</v>
      </c>
    </row>
    <row r="185" s="15" customFormat="1">
      <c r="A185" s="15"/>
      <c r="B185" s="278"/>
      <c r="C185" s="279"/>
      <c r="D185" s="234" t="s">
        <v>148</v>
      </c>
      <c r="E185" s="280" t="s">
        <v>1</v>
      </c>
      <c r="F185" s="281" t="s">
        <v>604</v>
      </c>
      <c r="G185" s="279"/>
      <c r="H185" s="282">
        <v>1</v>
      </c>
      <c r="I185" s="283"/>
      <c r="J185" s="279"/>
      <c r="K185" s="279"/>
      <c r="L185" s="284"/>
      <c r="M185" s="285"/>
      <c r="N185" s="286"/>
      <c r="O185" s="286"/>
      <c r="P185" s="286"/>
      <c r="Q185" s="286"/>
      <c r="R185" s="286"/>
      <c r="S185" s="286"/>
      <c r="T185" s="287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88" t="s">
        <v>148</v>
      </c>
      <c r="AU185" s="288" t="s">
        <v>84</v>
      </c>
      <c r="AV185" s="15" t="s">
        <v>144</v>
      </c>
      <c r="AW185" s="15" t="s">
        <v>30</v>
      </c>
      <c r="AX185" s="15" t="s">
        <v>81</v>
      </c>
      <c r="AY185" s="288" t="s">
        <v>137</v>
      </c>
    </row>
    <row r="186" s="2" customFormat="1" ht="21.75" customHeight="1">
      <c r="A186" s="39"/>
      <c r="B186" s="40"/>
      <c r="C186" s="221" t="s">
        <v>219</v>
      </c>
      <c r="D186" s="221" t="s">
        <v>139</v>
      </c>
      <c r="E186" s="222" t="s">
        <v>817</v>
      </c>
      <c r="F186" s="223" t="s">
        <v>818</v>
      </c>
      <c r="G186" s="224" t="s">
        <v>175</v>
      </c>
      <c r="H186" s="225">
        <v>4</v>
      </c>
      <c r="I186" s="226"/>
      <c r="J186" s="227">
        <f>ROUND(I186*H186,2)</f>
        <v>0</v>
      </c>
      <c r="K186" s="223" t="s">
        <v>143</v>
      </c>
      <c r="L186" s="45"/>
      <c r="M186" s="228" t="s">
        <v>1</v>
      </c>
      <c r="N186" s="229" t="s">
        <v>38</v>
      </c>
      <c r="O186" s="92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144</v>
      </c>
      <c r="AT186" s="232" t="s">
        <v>139</v>
      </c>
      <c r="AU186" s="232" t="s">
        <v>84</v>
      </c>
      <c r="AY186" s="18" t="s">
        <v>137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81</v>
      </c>
      <c r="BK186" s="233">
        <f>ROUND(I186*H186,2)</f>
        <v>0</v>
      </c>
      <c r="BL186" s="18" t="s">
        <v>144</v>
      </c>
      <c r="BM186" s="232" t="s">
        <v>386</v>
      </c>
    </row>
    <row r="187" s="2" customFormat="1">
      <c r="A187" s="39"/>
      <c r="B187" s="40"/>
      <c r="C187" s="41"/>
      <c r="D187" s="234" t="s">
        <v>146</v>
      </c>
      <c r="E187" s="41"/>
      <c r="F187" s="235" t="s">
        <v>818</v>
      </c>
      <c r="G187" s="41"/>
      <c r="H187" s="41"/>
      <c r="I187" s="236"/>
      <c r="J187" s="41"/>
      <c r="K187" s="41"/>
      <c r="L187" s="45"/>
      <c r="M187" s="237"/>
      <c r="N187" s="238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146</v>
      </c>
      <c r="AU187" s="18" t="s">
        <v>84</v>
      </c>
    </row>
    <row r="188" s="13" customFormat="1">
      <c r="A188" s="13"/>
      <c r="B188" s="239"/>
      <c r="C188" s="240"/>
      <c r="D188" s="234" t="s">
        <v>148</v>
      </c>
      <c r="E188" s="241" t="s">
        <v>1</v>
      </c>
      <c r="F188" s="242" t="s">
        <v>819</v>
      </c>
      <c r="G188" s="240"/>
      <c r="H188" s="243">
        <v>4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148</v>
      </c>
      <c r="AU188" s="249" t="s">
        <v>84</v>
      </c>
      <c r="AV188" s="13" t="s">
        <v>84</v>
      </c>
      <c r="AW188" s="13" t="s">
        <v>30</v>
      </c>
      <c r="AX188" s="13" t="s">
        <v>73</v>
      </c>
      <c r="AY188" s="249" t="s">
        <v>137</v>
      </c>
    </row>
    <row r="189" s="15" customFormat="1">
      <c r="A189" s="15"/>
      <c r="B189" s="278"/>
      <c r="C189" s="279"/>
      <c r="D189" s="234" t="s">
        <v>148</v>
      </c>
      <c r="E189" s="280" t="s">
        <v>1</v>
      </c>
      <c r="F189" s="281" t="s">
        <v>604</v>
      </c>
      <c r="G189" s="279"/>
      <c r="H189" s="282">
        <v>4</v>
      </c>
      <c r="I189" s="283"/>
      <c r="J189" s="279"/>
      <c r="K189" s="279"/>
      <c r="L189" s="284"/>
      <c r="M189" s="285"/>
      <c r="N189" s="286"/>
      <c r="O189" s="286"/>
      <c r="P189" s="286"/>
      <c r="Q189" s="286"/>
      <c r="R189" s="286"/>
      <c r="S189" s="286"/>
      <c r="T189" s="287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88" t="s">
        <v>148</v>
      </c>
      <c r="AU189" s="288" t="s">
        <v>84</v>
      </c>
      <c r="AV189" s="15" t="s">
        <v>144</v>
      </c>
      <c r="AW189" s="15" t="s">
        <v>30</v>
      </c>
      <c r="AX189" s="15" t="s">
        <v>81</v>
      </c>
      <c r="AY189" s="288" t="s">
        <v>137</v>
      </c>
    </row>
    <row r="190" s="2" customFormat="1" ht="33" customHeight="1">
      <c r="A190" s="39"/>
      <c r="B190" s="40"/>
      <c r="C190" s="221" t="s">
        <v>224</v>
      </c>
      <c r="D190" s="221" t="s">
        <v>139</v>
      </c>
      <c r="E190" s="222" t="s">
        <v>820</v>
      </c>
      <c r="F190" s="223" t="s">
        <v>821</v>
      </c>
      <c r="G190" s="224" t="s">
        <v>216</v>
      </c>
      <c r="H190" s="225">
        <v>1</v>
      </c>
      <c r="I190" s="226"/>
      <c r="J190" s="227">
        <f>ROUND(I190*H190,2)</f>
        <v>0</v>
      </c>
      <c r="K190" s="223" t="s">
        <v>143</v>
      </c>
      <c r="L190" s="45"/>
      <c r="M190" s="228" t="s">
        <v>1</v>
      </c>
      <c r="N190" s="229" t="s">
        <v>38</v>
      </c>
      <c r="O190" s="92"/>
      <c r="P190" s="230">
        <f>O190*H190</f>
        <v>0</v>
      </c>
      <c r="Q190" s="230">
        <v>0</v>
      </c>
      <c r="R190" s="230">
        <f>Q190*H190</f>
        <v>0</v>
      </c>
      <c r="S190" s="230">
        <v>0</v>
      </c>
      <c r="T190" s="23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144</v>
      </c>
      <c r="AT190" s="232" t="s">
        <v>139</v>
      </c>
      <c r="AU190" s="232" t="s">
        <v>84</v>
      </c>
      <c r="AY190" s="18" t="s">
        <v>137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8" t="s">
        <v>81</v>
      </c>
      <c r="BK190" s="233">
        <f>ROUND(I190*H190,2)</f>
        <v>0</v>
      </c>
      <c r="BL190" s="18" t="s">
        <v>144</v>
      </c>
      <c r="BM190" s="232" t="s">
        <v>396</v>
      </c>
    </row>
    <row r="191" s="2" customFormat="1">
      <c r="A191" s="39"/>
      <c r="B191" s="40"/>
      <c r="C191" s="41"/>
      <c r="D191" s="234" t="s">
        <v>146</v>
      </c>
      <c r="E191" s="41"/>
      <c r="F191" s="235" t="s">
        <v>821</v>
      </c>
      <c r="G191" s="41"/>
      <c r="H191" s="41"/>
      <c r="I191" s="236"/>
      <c r="J191" s="41"/>
      <c r="K191" s="41"/>
      <c r="L191" s="45"/>
      <c r="M191" s="237"/>
      <c r="N191" s="238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146</v>
      </c>
      <c r="AU191" s="18" t="s">
        <v>84</v>
      </c>
    </row>
    <row r="192" s="13" customFormat="1">
      <c r="A192" s="13"/>
      <c r="B192" s="239"/>
      <c r="C192" s="240"/>
      <c r="D192" s="234" t="s">
        <v>148</v>
      </c>
      <c r="E192" s="241" t="s">
        <v>1</v>
      </c>
      <c r="F192" s="242" t="s">
        <v>81</v>
      </c>
      <c r="G192" s="240"/>
      <c r="H192" s="243">
        <v>1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148</v>
      </c>
      <c r="AU192" s="249" t="s">
        <v>84</v>
      </c>
      <c r="AV192" s="13" t="s">
        <v>84</v>
      </c>
      <c r="AW192" s="13" t="s">
        <v>30</v>
      </c>
      <c r="AX192" s="13" t="s">
        <v>73</v>
      </c>
      <c r="AY192" s="249" t="s">
        <v>137</v>
      </c>
    </row>
    <row r="193" s="15" customFormat="1">
      <c r="A193" s="15"/>
      <c r="B193" s="278"/>
      <c r="C193" s="279"/>
      <c r="D193" s="234" t="s">
        <v>148</v>
      </c>
      <c r="E193" s="280" t="s">
        <v>1</v>
      </c>
      <c r="F193" s="281" t="s">
        <v>604</v>
      </c>
      <c r="G193" s="279"/>
      <c r="H193" s="282">
        <v>1</v>
      </c>
      <c r="I193" s="283"/>
      <c r="J193" s="279"/>
      <c r="K193" s="279"/>
      <c r="L193" s="284"/>
      <c r="M193" s="285"/>
      <c r="N193" s="286"/>
      <c r="O193" s="286"/>
      <c r="P193" s="286"/>
      <c r="Q193" s="286"/>
      <c r="R193" s="286"/>
      <c r="S193" s="286"/>
      <c r="T193" s="287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88" t="s">
        <v>148</v>
      </c>
      <c r="AU193" s="288" t="s">
        <v>84</v>
      </c>
      <c r="AV193" s="15" t="s">
        <v>144</v>
      </c>
      <c r="AW193" s="15" t="s">
        <v>30</v>
      </c>
      <c r="AX193" s="15" t="s">
        <v>81</v>
      </c>
      <c r="AY193" s="288" t="s">
        <v>137</v>
      </c>
    </row>
    <row r="194" s="2" customFormat="1" ht="24.15" customHeight="1">
      <c r="A194" s="39"/>
      <c r="B194" s="40"/>
      <c r="C194" s="221" t="s">
        <v>8</v>
      </c>
      <c r="D194" s="221" t="s">
        <v>139</v>
      </c>
      <c r="E194" s="222" t="s">
        <v>822</v>
      </c>
      <c r="F194" s="223" t="s">
        <v>823</v>
      </c>
      <c r="G194" s="224" t="s">
        <v>216</v>
      </c>
      <c r="H194" s="225">
        <v>3</v>
      </c>
      <c r="I194" s="226"/>
      <c r="J194" s="227">
        <f>ROUND(I194*H194,2)</f>
        <v>0</v>
      </c>
      <c r="K194" s="223" t="s">
        <v>1</v>
      </c>
      <c r="L194" s="45"/>
      <c r="M194" s="228" t="s">
        <v>1</v>
      </c>
      <c r="N194" s="229" t="s">
        <v>38</v>
      </c>
      <c r="O194" s="92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144</v>
      </c>
      <c r="AT194" s="232" t="s">
        <v>139</v>
      </c>
      <c r="AU194" s="232" t="s">
        <v>84</v>
      </c>
      <c r="AY194" s="18" t="s">
        <v>137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81</v>
      </c>
      <c r="BK194" s="233">
        <f>ROUND(I194*H194,2)</f>
        <v>0</v>
      </c>
      <c r="BL194" s="18" t="s">
        <v>144</v>
      </c>
      <c r="BM194" s="232" t="s">
        <v>408</v>
      </c>
    </row>
    <row r="195" s="2" customFormat="1">
      <c r="A195" s="39"/>
      <c r="B195" s="40"/>
      <c r="C195" s="41"/>
      <c r="D195" s="234" t="s">
        <v>146</v>
      </c>
      <c r="E195" s="41"/>
      <c r="F195" s="235" t="s">
        <v>823</v>
      </c>
      <c r="G195" s="41"/>
      <c r="H195" s="41"/>
      <c r="I195" s="236"/>
      <c r="J195" s="41"/>
      <c r="K195" s="41"/>
      <c r="L195" s="45"/>
      <c r="M195" s="237"/>
      <c r="N195" s="238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146</v>
      </c>
      <c r="AU195" s="18" t="s">
        <v>84</v>
      </c>
    </row>
    <row r="196" s="13" customFormat="1">
      <c r="A196" s="13"/>
      <c r="B196" s="239"/>
      <c r="C196" s="240"/>
      <c r="D196" s="234" t="s">
        <v>148</v>
      </c>
      <c r="E196" s="241" t="s">
        <v>1</v>
      </c>
      <c r="F196" s="242" t="s">
        <v>155</v>
      </c>
      <c r="G196" s="240"/>
      <c r="H196" s="243">
        <v>3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148</v>
      </c>
      <c r="AU196" s="249" t="s">
        <v>84</v>
      </c>
      <c r="AV196" s="13" t="s">
        <v>84</v>
      </c>
      <c r="AW196" s="13" t="s">
        <v>30</v>
      </c>
      <c r="AX196" s="13" t="s">
        <v>73</v>
      </c>
      <c r="AY196" s="249" t="s">
        <v>137</v>
      </c>
    </row>
    <row r="197" s="15" customFormat="1">
      <c r="A197" s="15"/>
      <c r="B197" s="278"/>
      <c r="C197" s="279"/>
      <c r="D197" s="234" t="s">
        <v>148</v>
      </c>
      <c r="E197" s="280" t="s">
        <v>1</v>
      </c>
      <c r="F197" s="281" t="s">
        <v>604</v>
      </c>
      <c r="G197" s="279"/>
      <c r="H197" s="282">
        <v>3</v>
      </c>
      <c r="I197" s="283"/>
      <c r="J197" s="279"/>
      <c r="K197" s="279"/>
      <c r="L197" s="284"/>
      <c r="M197" s="285"/>
      <c r="N197" s="286"/>
      <c r="O197" s="286"/>
      <c r="P197" s="286"/>
      <c r="Q197" s="286"/>
      <c r="R197" s="286"/>
      <c r="S197" s="286"/>
      <c r="T197" s="287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88" t="s">
        <v>148</v>
      </c>
      <c r="AU197" s="288" t="s">
        <v>84</v>
      </c>
      <c r="AV197" s="15" t="s">
        <v>144</v>
      </c>
      <c r="AW197" s="15" t="s">
        <v>30</v>
      </c>
      <c r="AX197" s="15" t="s">
        <v>81</v>
      </c>
      <c r="AY197" s="288" t="s">
        <v>137</v>
      </c>
    </row>
    <row r="198" s="2" customFormat="1" ht="49.05" customHeight="1">
      <c r="A198" s="39"/>
      <c r="B198" s="40"/>
      <c r="C198" s="221" t="s">
        <v>235</v>
      </c>
      <c r="D198" s="221" t="s">
        <v>139</v>
      </c>
      <c r="E198" s="222" t="s">
        <v>824</v>
      </c>
      <c r="F198" s="223" t="s">
        <v>825</v>
      </c>
      <c r="G198" s="224" t="s">
        <v>189</v>
      </c>
      <c r="H198" s="225">
        <v>69.983999999999995</v>
      </c>
      <c r="I198" s="226"/>
      <c r="J198" s="227">
        <f>ROUND(I198*H198,2)</f>
        <v>0</v>
      </c>
      <c r="K198" s="223" t="s">
        <v>143</v>
      </c>
      <c r="L198" s="45"/>
      <c r="M198" s="228" t="s">
        <v>1</v>
      </c>
      <c r="N198" s="229" t="s">
        <v>38</v>
      </c>
      <c r="O198" s="92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144</v>
      </c>
      <c r="AT198" s="232" t="s">
        <v>139</v>
      </c>
      <c r="AU198" s="232" t="s">
        <v>84</v>
      </c>
      <c r="AY198" s="18" t="s">
        <v>137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81</v>
      </c>
      <c r="BK198" s="233">
        <f>ROUND(I198*H198,2)</f>
        <v>0</v>
      </c>
      <c r="BL198" s="18" t="s">
        <v>144</v>
      </c>
      <c r="BM198" s="232" t="s">
        <v>418</v>
      </c>
    </row>
    <row r="199" s="2" customFormat="1">
      <c r="A199" s="39"/>
      <c r="B199" s="40"/>
      <c r="C199" s="41"/>
      <c r="D199" s="234" t="s">
        <v>146</v>
      </c>
      <c r="E199" s="41"/>
      <c r="F199" s="235" t="s">
        <v>825</v>
      </c>
      <c r="G199" s="41"/>
      <c r="H199" s="41"/>
      <c r="I199" s="236"/>
      <c r="J199" s="41"/>
      <c r="K199" s="41"/>
      <c r="L199" s="45"/>
      <c r="M199" s="237"/>
      <c r="N199" s="238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146</v>
      </c>
      <c r="AU199" s="18" t="s">
        <v>84</v>
      </c>
    </row>
    <row r="200" s="13" customFormat="1">
      <c r="A200" s="13"/>
      <c r="B200" s="239"/>
      <c r="C200" s="240"/>
      <c r="D200" s="234" t="s">
        <v>148</v>
      </c>
      <c r="E200" s="241" t="s">
        <v>1</v>
      </c>
      <c r="F200" s="242" t="s">
        <v>826</v>
      </c>
      <c r="G200" s="240"/>
      <c r="H200" s="243">
        <v>19.440000000000001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9" t="s">
        <v>148</v>
      </c>
      <c r="AU200" s="249" t="s">
        <v>84</v>
      </c>
      <c r="AV200" s="13" t="s">
        <v>84</v>
      </c>
      <c r="AW200" s="13" t="s">
        <v>30</v>
      </c>
      <c r="AX200" s="13" t="s">
        <v>73</v>
      </c>
      <c r="AY200" s="249" t="s">
        <v>137</v>
      </c>
    </row>
    <row r="201" s="13" customFormat="1">
      <c r="A201" s="13"/>
      <c r="B201" s="239"/>
      <c r="C201" s="240"/>
      <c r="D201" s="234" t="s">
        <v>148</v>
      </c>
      <c r="E201" s="241" t="s">
        <v>1</v>
      </c>
      <c r="F201" s="242" t="s">
        <v>827</v>
      </c>
      <c r="G201" s="240"/>
      <c r="H201" s="243">
        <v>19.440000000000001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148</v>
      </c>
      <c r="AU201" s="249" t="s">
        <v>84</v>
      </c>
      <c r="AV201" s="13" t="s">
        <v>84</v>
      </c>
      <c r="AW201" s="13" t="s">
        <v>30</v>
      </c>
      <c r="AX201" s="13" t="s">
        <v>73</v>
      </c>
      <c r="AY201" s="249" t="s">
        <v>137</v>
      </c>
    </row>
    <row r="202" s="13" customFormat="1">
      <c r="A202" s="13"/>
      <c r="B202" s="239"/>
      <c r="C202" s="240"/>
      <c r="D202" s="234" t="s">
        <v>148</v>
      </c>
      <c r="E202" s="241" t="s">
        <v>1</v>
      </c>
      <c r="F202" s="242" t="s">
        <v>828</v>
      </c>
      <c r="G202" s="240"/>
      <c r="H202" s="243">
        <v>19.440000000000001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9" t="s">
        <v>148</v>
      </c>
      <c r="AU202" s="249" t="s">
        <v>84</v>
      </c>
      <c r="AV202" s="13" t="s">
        <v>84</v>
      </c>
      <c r="AW202" s="13" t="s">
        <v>30</v>
      </c>
      <c r="AX202" s="13" t="s">
        <v>73</v>
      </c>
      <c r="AY202" s="249" t="s">
        <v>137</v>
      </c>
    </row>
    <row r="203" s="13" customFormat="1">
      <c r="A203" s="13"/>
      <c r="B203" s="239"/>
      <c r="C203" s="240"/>
      <c r="D203" s="234" t="s">
        <v>148</v>
      </c>
      <c r="E203" s="241" t="s">
        <v>1</v>
      </c>
      <c r="F203" s="242" t="s">
        <v>829</v>
      </c>
      <c r="G203" s="240"/>
      <c r="H203" s="243">
        <v>11.664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148</v>
      </c>
      <c r="AU203" s="249" t="s">
        <v>84</v>
      </c>
      <c r="AV203" s="13" t="s">
        <v>84</v>
      </c>
      <c r="AW203" s="13" t="s">
        <v>30</v>
      </c>
      <c r="AX203" s="13" t="s">
        <v>73</v>
      </c>
      <c r="AY203" s="249" t="s">
        <v>137</v>
      </c>
    </row>
    <row r="204" s="15" customFormat="1">
      <c r="A204" s="15"/>
      <c r="B204" s="278"/>
      <c r="C204" s="279"/>
      <c r="D204" s="234" t="s">
        <v>148</v>
      </c>
      <c r="E204" s="280" t="s">
        <v>1</v>
      </c>
      <c r="F204" s="281" t="s">
        <v>604</v>
      </c>
      <c r="G204" s="279"/>
      <c r="H204" s="282">
        <v>69.984000000000009</v>
      </c>
      <c r="I204" s="283"/>
      <c r="J204" s="279"/>
      <c r="K204" s="279"/>
      <c r="L204" s="284"/>
      <c r="M204" s="285"/>
      <c r="N204" s="286"/>
      <c r="O204" s="286"/>
      <c r="P204" s="286"/>
      <c r="Q204" s="286"/>
      <c r="R204" s="286"/>
      <c r="S204" s="286"/>
      <c r="T204" s="287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88" t="s">
        <v>148</v>
      </c>
      <c r="AU204" s="288" t="s">
        <v>84</v>
      </c>
      <c r="AV204" s="15" t="s">
        <v>144</v>
      </c>
      <c r="AW204" s="15" t="s">
        <v>30</v>
      </c>
      <c r="AX204" s="15" t="s">
        <v>81</v>
      </c>
      <c r="AY204" s="288" t="s">
        <v>137</v>
      </c>
    </row>
    <row r="205" s="2" customFormat="1" ht="44.25" customHeight="1">
      <c r="A205" s="39"/>
      <c r="B205" s="40"/>
      <c r="C205" s="221" t="s">
        <v>240</v>
      </c>
      <c r="D205" s="221" t="s">
        <v>139</v>
      </c>
      <c r="E205" s="222" t="s">
        <v>830</v>
      </c>
      <c r="F205" s="223" t="s">
        <v>831</v>
      </c>
      <c r="G205" s="224" t="s">
        <v>216</v>
      </c>
      <c r="H205" s="225">
        <v>3</v>
      </c>
      <c r="I205" s="226"/>
      <c r="J205" s="227">
        <f>ROUND(I205*H205,2)</f>
        <v>0</v>
      </c>
      <c r="K205" s="223" t="s">
        <v>143</v>
      </c>
      <c r="L205" s="45"/>
      <c r="M205" s="228" t="s">
        <v>1</v>
      </c>
      <c r="N205" s="229" t="s">
        <v>38</v>
      </c>
      <c r="O205" s="92"/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2" t="s">
        <v>144</v>
      </c>
      <c r="AT205" s="232" t="s">
        <v>139</v>
      </c>
      <c r="AU205" s="232" t="s">
        <v>84</v>
      </c>
      <c r="AY205" s="18" t="s">
        <v>137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8" t="s">
        <v>81</v>
      </c>
      <c r="BK205" s="233">
        <f>ROUND(I205*H205,2)</f>
        <v>0</v>
      </c>
      <c r="BL205" s="18" t="s">
        <v>144</v>
      </c>
      <c r="BM205" s="232" t="s">
        <v>429</v>
      </c>
    </row>
    <row r="206" s="2" customFormat="1">
      <c r="A206" s="39"/>
      <c r="B206" s="40"/>
      <c r="C206" s="41"/>
      <c r="D206" s="234" t="s">
        <v>146</v>
      </c>
      <c r="E206" s="41"/>
      <c r="F206" s="235" t="s">
        <v>831</v>
      </c>
      <c r="G206" s="41"/>
      <c r="H206" s="41"/>
      <c r="I206" s="236"/>
      <c r="J206" s="41"/>
      <c r="K206" s="41"/>
      <c r="L206" s="45"/>
      <c r="M206" s="237"/>
      <c r="N206" s="238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146</v>
      </c>
      <c r="AU206" s="18" t="s">
        <v>84</v>
      </c>
    </row>
    <row r="207" s="13" customFormat="1">
      <c r="A207" s="13"/>
      <c r="B207" s="239"/>
      <c r="C207" s="240"/>
      <c r="D207" s="234" t="s">
        <v>148</v>
      </c>
      <c r="E207" s="241" t="s">
        <v>1</v>
      </c>
      <c r="F207" s="242" t="s">
        <v>832</v>
      </c>
      <c r="G207" s="240"/>
      <c r="H207" s="243">
        <v>3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9" t="s">
        <v>148</v>
      </c>
      <c r="AU207" s="249" t="s">
        <v>84</v>
      </c>
      <c r="AV207" s="13" t="s">
        <v>84</v>
      </c>
      <c r="AW207" s="13" t="s">
        <v>30</v>
      </c>
      <c r="AX207" s="13" t="s">
        <v>73</v>
      </c>
      <c r="AY207" s="249" t="s">
        <v>137</v>
      </c>
    </row>
    <row r="208" s="15" customFormat="1">
      <c r="A208" s="15"/>
      <c r="B208" s="278"/>
      <c r="C208" s="279"/>
      <c r="D208" s="234" t="s">
        <v>148</v>
      </c>
      <c r="E208" s="280" t="s">
        <v>1</v>
      </c>
      <c r="F208" s="281" t="s">
        <v>604</v>
      </c>
      <c r="G208" s="279"/>
      <c r="H208" s="282">
        <v>3</v>
      </c>
      <c r="I208" s="283"/>
      <c r="J208" s="279"/>
      <c r="K208" s="279"/>
      <c r="L208" s="284"/>
      <c r="M208" s="285"/>
      <c r="N208" s="286"/>
      <c r="O208" s="286"/>
      <c r="P208" s="286"/>
      <c r="Q208" s="286"/>
      <c r="R208" s="286"/>
      <c r="S208" s="286"/>
      <c r="T208" s="287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88" t="s">
        <v>148</v>
      </c>
      <c r="AU208" s="288" t="s">
        <v>84</v>
      </c>
      <c r="AV208" s="15" t="s">
        <v>144</v>
      </c>
      <c r="AW208" s="15" t="s">
        <v>30</v>
      </c>
      <c r="AX208" s="15" t="s">
        <v>81</v>
      </c>
      <c r="AY208" s="288" t="s">
        <v>137</v>
      </c>
    </row>
    <row r="209" s="2" customFormat="1" ht="44.25" customHeight="1">
      <c r="A209" s="39"/>
      <c r="B209" s="40"/>
      <c r="C209" s="221" t="s">
        <v>246</v>
      </c>
      <c r="D209" s="221" t="s">
        <v>139</v>
      </c>
      <c r="E209" s="222" t="s">
        <v>833</v>
      </c>
      <c r="F209" s="223" t="s">
        <v>834</v>
      </c>
      <c r="G209" s="224" t="s">
        <v>216</v>
      </c>
      <c r="H209" s="225">
        <v>1</v>
      </c>
      <c r="I209" s="226"/>
      <c r="J209" s="227">
        <f>ROUND(I209*H209,2)</f>
        <v>0</v>
      </c>
      <c r="K209" s="223" t="s">
        <v>143</v>
      </c>
      <c r="L209" s="45"/>
      <c r="M209" s="228" t="s">
        <v>1</v>
      </c>
      <c r="N209" s="229" t="s">
        <v>38</v>
      </c>
      <c r="O209" s="92"/>
      <c r="P209" s="230">
        <f>O209*H209</f>
        <v>0</v>
      </c>
      <c r="Q209" s="230">
        <v>0</v>
      </c>
      <c r="R209" s="230">
        <f>Q209*H209</f>
        <v>0</v>
      </c>
      <c r="S209" s="230">
        <v>0</v>
      </c>
      <c r="T209" s="23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2" t="s">
        <v>144</v>
      </c>
      <c r="AT209" s="232" t="s">
        <v>139</v>
      </c>
      <c r="AU209" s="232" t="s">
        <v>84</v>
      </c>
      <c r="AY209" s="18" t="s">
        <v>137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18" t="s">
        <v>81</v>
      </c>
      <c r="BK209" s="233">
        <f>ROUND(I209*H209,2)</f>
        <v>0</v>
      </c>
      <c r="BL209" s="18" t="s">
        <v>144</v>
      </c>
      <c r="BM209" s="232" t="s">
        <v>440</v>
      </c>
    </row>
    <row r="210" s="2" customFormat="1">
      <c r="A210" s="39"/>
      <c r="B210" s="40"/>
      <c r="C210" s="41"/>
      <c r="D210" s="234" t="s">
        <v>146</v>
      </c>
      <c r="E210" s="41"/>
      <c r="F210" s="235" t="s">
        <v>834</v>
      </c>
      <c r="G210" s="41"/>
      <c r="H210" s="41"/>
      <c r="I210" s="236"/>
      <c r="J210" s="41"/>
      <c r="K210" s="41"/>
      <c r="L210" s="45"/>
      <c r="M210" s="237"/>
      <c r="N210" s="238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146</v>
      </c>
      <c r="AU210" s="18" t="s">
        <v>84</v>
      </c>
    </row>
    <row r="211" s="13" customFormat="1">
      <c r="A211" s="13"/>
      <c r="B211" s="239"/>
      <c r="C211" s="240"/>
      <c r="D211" s="234" t="s">
        <v>148</v>
      </c>
      <c r="E211" s="241" t="s">
        <v>1</v>
      </c>
      <c r="F211" s="242" t="s">
        <v>81</v>
      </c>
      <c r="G211" s="240"/>
      <c r="H211" s="243">
        <v>1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148</v>
      </c>
      <c r="AU211" s="249" t="s">
        <v>84</v>
      </c>
      <c r="AV211" s="13" t="s">
        <v>84</v>
      </c>
      <c r="AW211" s="13" t="s">
        <v>30</v>
      </c>
      <c r="AX211" s="13" t="s">
        <v>73</v>
      </c>
      <c r="AY211" s="249" t="s">
        <v>137</v>
      </c>
    </row>
    <row r="212" s="15" customFormat="1">
      <c r="A212" s="15"/>
      <c r="B212" s="278"/>
      <c r="C212" s="279"/>
      <c r="D212" s="234" t="s">
        <v>148</v>
      </c>
      <c r="E212" s="280" t="s">
        <v>1</v>
      </c>
      <c r="F212" s="281" t="s">
        <v>604</v>
      </c>
      <c r="G212" s="279"/>
      <c r="H212" s="282">
        <v>1</v>
      </c>
      <c r="I212" s="283"/>
      <c r="J212" s="279"/>
      <c r="K212" s="279"/>
      <c r="L212" s="284"/>
      <c r="M212" s="285"/>
      <c r="N212" s="286"/>
      <c r="O212" s="286"/>
      <c r="P212" s="286"/>
      <c r="Q212" s="286"/>
      <c r="R212" s="286"/>
      <c r="S212" s="286"/>
      <c r="T212" s="287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88" t="s">
        <v>148</v>
      </c>
      <c r="AU212" s="288" t="s">
        <v>84</v>
      </c>
      <c r="AV212" s="15" t="s">
        <v>144</v>
      </c>
      <c r="AW212" s="15" t="s">
        <v>30</v>
      </c>
      <c r="AX212" s="15" t="s">
        <v>81</v>
      </c>
      <c r="AY212" s="288" t="s">
        <v>137</v>
      </c>
    </row>
    <row r="213" s="12" customFormat="1" ht="22.8" customHeight="1">
      <c r="A213" s="12"/>
      <c r="B213" s="205"/>
      <c r="C213" s="206"/>
      <c r="D213" s="207" t="s">
        <v>72</v>
      </c>
      <c r="E213" s="219" t="s">
        <v>193</v>
      </c>
      <c r="F213" s="219" t="s">
        <v>212</v>
      </c>
      <c r="G213" s="206"/>
      <c r="H213" s="206"/>
      <c r="I213" s="209"/>
      <c r="J213" s="220">
        <f>BK213</f>
        <v>0</v>
      </c>
      <c r="K213" s="206"/>
      <c r="L213" s="211"/>
      <c r="M213" s="212"/>
      <c r="N213" s="213"/>
      <c r="O213" s="213"/>
      <c r="P213" s="214">
        <f>SUM(P214:P225)</f>
        <v>0</v>
      </c>
      <c r="Q213" s="213"/>
      <c r="R213" s="214">
        <f>SUM(R214:R225)</f>
        <v>0</v>
      </c>
      <c r="S213" s="213"/>
      <c r="T213" s="215">
        <f>SUM(T214:T225)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6" t="s">
        <v>81</v>
      </c>
      <c r="AT213" s="217" t="s">
        <v>72</v>
      </c>
      <c r="AU213" s="217" t="s">
        <v>81</v>
      </c>
      <c r="AY213" s="216" t="s">
        <v>137</v>
      </c>
      <c r="BK213" s="218">
        <f>SUM(BK214:BK225)</f>
        <v>0</v>
      </c>
    </row>
    <row r="214" s="2" customFormat="1" ht="24.15" customHeight="1">
      <c r="A214" s="39"/>
      <c r="B214" s="40"/>
      <c r="C214" s="221" t="s">
        <v>251</v>
      </c>
      <c r="D214" s="221" t="s">
        <v>139</v>
      </c>
      <c r="E214" s="222" t="s">
        <v>835</v>
      </c>
      <c r="F214" s="223" t="s">
        <v>836</v>
      </c>
      <c r="G214" s="224" t="s">
        <v>142</v>
      </c>
      <c r="H214" s="225">
        <v>399.16800000000001</v>
      </c>
      <c r="I214" s="226"/>
      <c r="J214" s="227">
        <f>ROUND(I214*H214,2)</f>
        <v>0</v>
      </c>
      <c r="K214" s="223" t="s">
        <v>143</v>
      </c>
      <c r="L214" s="45"/>
      <c r="M214" s="228" t="s">
        <v>1</v>
      </c>
      <c r="N214" s="229" t="s">
        <v>38</v>
      </c>
      <c r="O214" s="92"/>
      <c r="P214" s="230">
        <f>O214*H214</f>
        <v>0</v>
      </c>
      <c r="Q214" s="230">
        <v>0</v>
      </c>
      <c r="R214" s="230">
        <f>Q214*H214</f>
        <v>0</v>
      </c>
      <c r="S214" s="230">
        <v>0</v>
      </c>
      <c r="T214" s="23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2" t="s">
        <v>144</v>
      </c>
      <c r="AT214" s="232" t="s">
        <v>139</v>
      </c>
      <c r="AU214" s="232" t="s">
        <v>84</v>
      </c>
      <c r="AY214" s="18" t="s">
        <v>137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8" t="s">
        <v>81</v>
      </c>
      <c r="BK214" s="233">
        <f>ROUND(I214*H214,2)</f>
        <v>0</v>
      </c>
      <c r="BL214" s="18" t="s">
        <v>144</v>
      </c>
      <c r="BM214" s="232" t="s">
        <v>450</v>
      </c>
    </row>
    <row r="215" s="2" customFormat="1">
      <c r="A215" s="39"/>
      <c r="B215" s="40"/>
      <c r="C215" s="41"/>
      <c r="D215" s="234" t="s">
        <v>146</v>
      </c>
      <c r="E215" s="41"/>
      <c r="F215" s="235" t="s">
        <v>836</v>
      </c>
      <c r="G215" s="41"/>
      <c r="H215" s="41"/>
      <c r="I215" s="236"/>
      <c r="J215" s="41"/>
      <c r="K215" s="41"/>
      <c r="L215" s="45"/>
      <c r="M215" s="237"/>
      <c r="N215" s="238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146</v>
      </c>
      <c r="AU215" s="18" t="s">
        <v>84</v>
      </c>
    </row>
    <row r="216" s="2" customFormat="1" ht="44.25" customHeight="1">
      <c r="A216" s="39"/>
      <c r="B216" s="40"/>
      <c r="C216" s="221" t="s">
        <v>257</v>
      </c>
      <c r="D216" s="221" t="s">
        <v>139</v>
      </c>
      <c r="E216" s="222" t="s">
        <v>837</v>
      </c>
      <c r="F216" s="223" t="s">
        <v>838</v>
      </c>
      <c r="G216" s="224" t="s">
        <v>175</v>
      </c>
      <c r="H216" s="225">
        <v>6</v>
      </c>
      <c r="I216" s="226"/>
      <c r="J216" s="227">
        <f>ROUND(I216*H216,2)</f>
        <v>0</v>
      </c>
      <c r="K216" s="223" t="s">
        <v>143</v>
      </c>
      <c r="L216" s="45"/>
      <c r="M216" s="228" t="s">
        <v>1</v>
      </c>
      <c r="N216" s="229" t="s">
        <v>38</v>
      </c>
      <c r="O216" s="92"/>
      <c r="P216" s="230">
        <f>O216*H216</f>
        <v>0</v>
      </c>
      <c r="Q216" s="230">
        <v>0</v>
      </c>
      <c r="R216" s="230">
        <f>Q216*H216</f>
        <v>0</v>
      </c>
      <c r="S216" s="230">
        <v>0</v>
      </c>
      <c r="T216" s="23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2" t="s">
        <v>144</v>
      </c>
      <c r="AT216" s="232" t="s">
        <v>139</v>
      </c>
      <c r="AU216" s="232" t="s">
        <v>84</v>
      </c>
      <c r="AY216" s="18" t="s">
        <v>137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8" t="s">
        <v>81</v>
      </c>
      <c r="BK216" s="233">
        <f>ROUND(I216*H216,2)</f>
        <v>0</v>
      </c>
      <c r="BL216" s="18" t="s">
        <v>144</v>
      </c>
      <c r="BM216" s="232" t="s">
        <v>461</v>
      </c>
    </row>
    <row r="217" s="2" customFormat="1">
      <c r="A217" s="39"/>
      <c r="B217" s="40"/>
      <c r="C217" s="41"/>
      <c r="D217" s="234" t="s">
        <v>146</v>
      </c>
      <c r="E217" s="41"/>
      <c r="F217" s="235" t="s">
        <v>838</v>
      </c>
      <c r="G217" s="41"/>
      <c r="H217" s="41"/>
      <c r="I217" s="236"/>
      <c r="J217" s="41"/>
      <c r="K217" s="41"/>
      <c r="L217" s="45"/>
      <c r="M217" s="237"/>
      <c r="N217" s="238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146</v>
      </c>
      <c r="AU217" s="18" t="s">
        <v>84</v>
      </c>
    </row>
    <row r="218" s="13" customFormat="1">
      <c r="A218" s="13"/>
      <c r="B218" s="239"/>
      <c r="C218" s="240"/>
      <c r="D218" s="234" t="s">
        <v>148</v>
      </c>
      <c r="E218" s="241" t="s">
        <v>1</v>
      </c>
      <c r="F218" s="242" t="s">
        <v>172</v>
      </c>
      <c r="G218" s="240"/>
      <c r="H218" s="243">
        <v>6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9" t="s">
        <v>148</v>
      </c>
      <c r="AU218" s="249" t="s">
        <v>84</v>
      </c>
      <c r="AV218" s="13" t="s">
        <v>84</v>
      </c>
      <c r="AW218" s="13" t="s">
        <v>30</v>
      </c>
      <c r="AX218" s="13" t="s">
        <v>73</v>
      </c>
      <c r="AY218" s="249" t="s">
        <v>137</v>
      </c>
    </row>
    <row r="219" s="15" customFormat="1">
      <c r="A219" s="15"/>
      <c r="B219" s="278"/>
      <c r="C219" s="279"/>
      <c r="D219" s="234" t="s">
        <v>148</v>
      </c>
      <c r="E219" s="280" t="s">
        <v>1</v>
      </c>
      <c r="F219" s="281" t="s">
        <v>604</v>
      </c>
      <c r="G219" s="279"/>
      <c r="H219" s="282">
        <v>6</v>
      </c>
      <c r="I219" s="283"/>
      <c r="J219" s="279"/>
      <c r="K219" s="279"/>
      <c r="L219" s="284"/>
      <c r="M219" s="285"/>
      <c r="N219" s="286"/>
      <c r="O219" s="286"/>
      <c r="P219" s="286"/>
      <c r="Q219" s="286"/>
      <c r="R219" s="286"/>
      <c r="S219" s="286"/>
      <c r="T219" s="287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88" t="s">
        <v>148</v>
      </c>
      <c r="AU219" s="288" t="s">
        <v>84</v>
      </c>
      <c r="AV219" s="15" t="s">
        <v>144</v>
      </c>
      <c r="AW219" s="15" t="s">
        <v>30</v>
      </c>
      <c r="AX219" s="15" t="s">
        <v>81</v>
      </c>
      <c r="AY219" s="288" t="s">
        <v>137</v>
      </c>
    </row>
    <row r="220" s="2" customFormat="1" ht="24.15" customHeight="1">
      <c r="A220" s="39"/>
      <c r="B220" s="40"/>
      <c r="C220" s="221" t="s">
        <v>7</v>
      </c>
      <c r="D220" s="221" t="s">
        <v>139</v>
      </c>
      <c r="E220" s="222" t="s">
        <v>839</v>
      </c>
      <c r="F220" s="223" t="s">
        <v>840</v>
      </c>
      <c r="G220" s="224" t="s">
        <v>216</v>
      </c>
      <c r="H220" s="225">
        <v>1</v>
      </c>
      <c r="I220" s="226"/>
      <c r="J220" s="227">
        <f>ROUND(I220*H220,2)</f>
        <v>0</v>
      </c>
      <c r="K220" s="223" t="s">
        <v>143</v>
      </c>
      <c r="L220" s="45"/>
      <c r="M220" s="228" t="s">
        <v>1</v>
      </c>
      <c r="N220" s="229" t="s">
        <v>38</v>
      </c>
      <c r="O220" s="92"/>
      <c r="P220" s="230">
        <f>O220*H220</f>
        <v>0</v>
      </c>
      <c r="Q220" s="230">
        <v>0</v>
      </c>
      <c r="R220" s="230">
        <f>Q220*H220</f>
        <v>0</v>
      </c>
      <c r="S220" s="230">
        <v>0</v>
      </c>
      <c r="T220" s="23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2" t="s">
        <v>144</v>
      </c>
      <c r="AT220" s="232" t="s">
        <v>139</v>
      </c>
      <c r="AU220" s="232" t="s">
        <v>84</v>
      </c>
      <c r="AY220" s="18" t="s">
        <v>137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8" t="s">
        <v>81</v>
      </c>
      <c r="BK220" s="233">
        <f>ROUND(I220*H220,2)</f>
        <v>0</v>
      </c>
      <c r="BL220" s="18" t="s">
        <v>144</v>
      </c>
      <c r="BM220" s="232" t="s">
        <v>470</v>
      </c>
    </row>
    <row r="221" s="2" customFormat="1">
      <c r="A221" s="39"/>
      <c r="B221" s="40"/>
      <c r="C221" s="41"/>
      <c r="D221" s="234" t="s">
        <v>146</v>
      </c>
      <c r="E221" s="41"/>
      <c r="F221" s="235" t="s">
        <v>840</v>
      </c>
      <c r="G221" s="41"/>
      <c r="H221" s="41"/>
      <c r="I221" s="236"/>
      <c r="J221" s="41"/>
      <c r="K221" s="41"/>
      <c r="L221" s="45"/>
      <c r="M221" s="237"/>
      <c r="N221" s="238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146</v>
      </c>
      <c r="AU221" s="18" t="s">
        <v>84</v>
      </c>
    </row>
    <row r="222" s="13" customFormat="1">
      <c r="A222" s="13"/>
      <c r="B222" s="239"/>
      <c r="C222" s="240"/>
      <c r="D222" s="234" t="s">
        <v>148</v>
      </c>
      <c r="E222" s="241" t="s">
        <v>1</v>
      </c>
      <c r="F222" s="242" t="s">
        <v>81</v>
      </c>
      <c r="G222" s="240"/>
      <c r="H222" s="243">
        <v>1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9" t="s">
        <v>148</v>
      </c>
      <c r="AU222" s="249" t="s">
        <v>84</v>
      </c>
      <c r="AV222" s="13" t="s">
        <v>84</v>
      </c>
      <c r="AW222" s="13" t="s">
        <v>30</v>
      </c>
      <c r="AX222" s="13" t="s">
        <v>73</v>
      </c>
      <c r="AY222" s="249" t="s">
        <v>137</v>
      </c>
    </row>
    <row r="223" s="15" customFormat="1">
      <c r="A223" s="15"/>
      <c r="B223" s="278"/>
      <c r="C223" s="279"/>
      <c r="D223" s="234" t="s">
        <v>148</v>
      </c>
      <c r="E223" s="280" t="s">
        <v>1</v>
      </c>
      <c r="F223" s="281" t="s">
        <v>604</v>
      </c>
      <c r="G223" s="279"/>
      <c r="H223" s="282">
        <v>1</v>
      </c>
      <c r="I223" s="283"/>
      <c r="J223" s="279"/>
      <c r="K223" s="279"/>
      <c r="L223" s="284"/>
      <c r="M223" s="285"/>
      <c r="N223" s="286"/>
      <c r="O223" s="286"/>
      <c r="P223" s="286"/>
      <c r="Q223" s="286"/>
      <c r="R223" s="286"/>
      <c r="S223" s="286"/>
      <c r="T223" s="287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88" t="s">
        <v>148</v>
      </c>
      <c r="AU223" s="288" t="s">
        <v>84</v>
      </c>
      <c r="AV223" s="15" t="s">
        <v>144</v>
      </c>
      <c r="AW223" s="15" t="s">
        <v>30</v>
      </c>
      <c r="AX223" s="15" t="s">
        <v>81</v>
      </c>
      <c r="AY223" s="288" t="s">
        <v>137</v>
      </c>
    </row>
    <row r="224" s="2" customFormat="1" ht="24.15" customHeight="1">
      <c r="A224" s="39"/>
      <c r="B224" s="40"/>
      <c r="C224" s="264" t="s">
        <v>367</v>
      </c>
      <c r="D224" s="264" t="s">
        <v>318</v>
      </c>
      <c r="E224" s="265" t="s">
        <v>841</v>
      </c>
      <c r="F224" s="266" t="s">
        <v>842</v>
      </c>
      <c r="G224" s="267" t="s">
        <v>216</v>
      </c>
      <c r="H224" s="268">
        <v>1</v>
      </c>
      <c r="I224" s="269"/>
      <c r="J224" s="270">
        <f>ROUND(I224*H224,2)</f>
        <v>0</v>
      </c>
      <c r="K224" s="266" t="s">
        <v>143</v>
      </c>
      <c r="L224" s="271"/>
      <c r="M224" s="272" t="s">
        <v>1</v>
      </c>
      <c r="N224" s="273" t="s">
        <v>38</v>
      </c>
      <c r="O224" s="92"/>
      <c r="P224" s="230">
        <f>O224*H224</f>
        <v>0</v>
      </c>
      <c r="Q224" s="230">
        <v>0</v>
      </c>
      <c r="R224" s="230">
        <f>Q224*H224</f>
        <v>0</v>
      </c>
      <c r="S224" s="230">
        <v>0</v>
      </c>
      <c r="T224" s="23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186</v>
      </c>
      <c r="AT224" s="232" t="s">
        <v>318</v>
      </c>
      <c r="AU224" s="232" t="s">
        <v>84</v>
      </c>
      <c r="AY224" s="18" t="s">
        <v>137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8" t="s">
        <v>81</v>
      </c>
      <c r="BK224" s="233">
        <f>ROUND(I224*H224,2)</f>
        <v>0</v>
      </c>
      <c r="BL224" s="18" t="s">
        <v>144</v>
      </c>
      <c r="BM224" s="232" t="s">
        <v>479</v>
      </c>
    </row>
    <row r="225" s="2" customFormat="1">
      <c r="A225" s="39"/>
      <c r="B225" s="40"/>
      <c r="C225" s="41"/>
      <c r="D225" s="234" t="s">
        <v>146</v>
      </c>
      <c r="E225" s="41"/>
      <c r="F225" s="235" t="s">
        <v>842</v>
      </c>
      <c r="G225" s="41"/>
      <c r="H225" s="41"/>
      <c r="I225" s="236"/>
      <c r="J225" s="41"/>
      <c r="K225" s="41"/>
      <c r="L225" s="45"/>
      <c r="M225" s="237"/>
      <c r="N225" s="238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146</v>
      </c>
      <c r="AU225" s="18" t="s">
        <v>84</v>
      </c>
    </row>
    <row r="226" s="12" customFormat="1" ht="22.8" customHeight="1">
      <c r="A226" s="12"/>
      <c r="B226" s="205"/>
      <c r="C226" s="206"/>
      <c r="D226" s="207" t="s">
        <v>72</v>
      </c>
      <c r="E226" s="219" t="s">
        <v>556</v>
      </c>
      <c r="F226" s="219" t="s">
        <v>557</v>
      </c>
      <c r="G226" s="206"/>
      <c r="H226" s="206"/>
      <c r="I226" s="209"/>
      <c r="J226" s="220">
        <f>BK226</f>
        <v>0</v>
      </c>
      <c r="K226" s="206"/>
      <c r="L226" s="211"/>
      <c r="M226" s="212"/>
      <c r="N226" s="213"/>
      <c r="O226" s="213"/>
      <c r="P226" s="214">
        <f>SUM(P227:P228)</f>
        <v>0</v>
      </c>
      <c r="Q226" s="213"/>
      <c r="R226" s="214">
        <f>SUM(R227:R228)</f>
        <v>0</v>
      </c>
      <c r="S226" s="213"/>
      <c r="T226" s="215">
        <f>SUM(T227:T228)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6" t="s">
        <v>81</v>
      </c>
      <c r="AT226" s="217" t="s">
        <v>72</v>
      </c>
      <c r="AU226" s="217" t="s">
        <v>81</v>
      </c>
      <c r="AY226" s="216" t="s">
        <v>137</v>
      </c>
      <c r="BK226" s="218">
        <f>SUM(BK227:BK228)</f>
        <v>0</v>
      </c>
    </row>
    <row r="227" s="2" customFormat="1" ht="37.8" customHeight="1">
      <c r="A227" s="39"/>
      <c r="B227" s="40"/>
      <c r="C227" s="221" t="s">
        <v>372</v>
      </c>
      <c r="D227" s="221" t="s">
        <v>139</v>
      </c>
      <c r="E227" s="222" t="s">
        <v>843</v>
      </c>
      <c r="F227" s="223" t="s">
        <v>844</v>
      </c>
      <c r="G227" s="224" t="s">
        <v>202</v>
      </c>
      <c r="H227" s="225">
        <v>126.548</v>
      </c>
      <c r="I227" s="226"/>
      <c r="J227" s="227">
        <f>ROUND(I227*H227,2)</f>
        <v>0</v>
      </c>
      <c r="K227" s="223" t="s">
        <v>143</v>
      </c>
      <c r="L227" s="45"/>
      <c r="M227" s="228" t="s">
        <v>1</v>
      </c>
      <c r="N227" s="229" t="s">
        <v>38</v>
      </c>
      <c r="O227" s="92"/>
      <c r="P227" s="230">
        <f>O227*H227</f>
        <v>0</v>
      </c>
      <c r="Q227" s="230">
        <v>0</v>
      </c>
      <c r="R227" s="230">
        <f>Q227*H227</f>
        <v>0</v>
      </c>
      <c r="S227" s="230">
        <v>0</v>
      </c>
      <c r="T227" s="231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2" t="s">
        <v>144</v>
      </c>
      <c r="AT227" s="232" t="s">
        <v>139</v>
      </c>
      <c r="AU227" s="232" t="s">
        <v>84</v>
      </c>
      <c r="AY227" s="18" t="s">
        <v>137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18" t="s">
        <v>81</v>
      </c>
      <c r="BK227" s="233">
        <f>ROUND(I227*H227,2)</f>
        <v>0</v>
      </c>
      <c r="BL227" s="18" t="s">
        <v>144</v>
      </c>
      <c r="BM227" s="232" t="s">
        <v>488</v>
      </c>
    </row>
    <row r="228" s="2" customFormat="1">
      <c r="A228" s="39"/>
      <c r="B228" s="40"/>
      <c r="C228" s="41"/>
      <c r="D228" s="234" t="s">
        <v>146</v>
      </c>
      <c r="E228" s="41"/>
      <c r="F228" s="235" t="s">
        <v>844</v>
      </c>
      <c r="G228" s="41"/>
      <c r="H228" s="41"/>
      <c r="I228" s="236"/>
      <c r="J228" s="41"/>
      <c r="K228" s="41"/>
      <c r="L228" s="45"/>
      <c r="M228" s="260"/>
      <c r="N228" s="261"/>
      <c r="O228" s="262"/>
      <c r="P228" s="262"/>
      <c r="Q228" s="262"/>
      <c r="R228" s="262"/>
      <c r="S228" s="262"/>
      <c r="T228" s="26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146</v>
      </c>
      <c r="AU228" s="18" t="s">
        <v>84</v>
      </c>
    </row>
    <row r="229" s="2" customFormat="1" ht="6.96" customHeight="1">
      <c r="A229" s="39"/>
      <c r="B229" s="67"/>
      <c r="C229" s="68"/>
      <c r="D229" s="68"/>
      <c r="E229" s="68"/>
      <c r="F229" s="68"/>
      <c r="G229" s="68"/>
      <c r="H229" s="68"/>
      <c r="I229" s="68"/>
      <c r="J229" s="68"/>
      <c r="K229" s="68"/>
      <c r="L229" s="45"/>
      <c r="M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</row>
  </sheetData>
  <sheetProtection sheet="1" autoFilter="0" formatColumns="0" formatRows="0" objects="1" scenarios="1" spinCount="100000" saltValue="3N/TBhP+cn7uVPzTvRJK3enUIU34/I7CCnHXefap2FciZGw/i72Z67jO2p6xAeZMFPcSeqzGiffS9e3mEmU0Hw==" hashValue="Urchs/DmPJNl3q0WOeCkH5DiMezIQaEaqeICPPwmvqtoMQQN/6SEY42gNYefTqM4gQGRUwgPL7jMickqA3ar3g==" algorithmName="SHA-512" password="CC35"/>
  <autoFilter ref="C122:K228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102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Kaznějov komunikace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845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24. 11. 2023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21</v>
      </c>
      <c r="F15" s="39"/>
      <c r="G15" s="39"/>
      <c r="H15" s="39"/>
      <c r="I15" s="141" t="s">
        <v>26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21</v>
      </c>
      <c r="F21" s="39"/>
      <c r="G21" s="39"/>
      <c r="H21" s="39"/>
      <c r="I21" s="141" t="s">
        <v>26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21</v>
      </c>
      <c r="F24" s="39"/>
      <c r="G24" s="39"/>
      <c r="H24" s="39"/>
      <c r="I24" s="141" t="s">
        <v>26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33</v>
      </c>
      <c r="E30" s="39"/>
      <c r="F30" s="39"/>
      <c r="G30" s="39"/>
      <c r="H30" s="39"/>
      <c r="I30" s="39"/>
      <c r="J30" s="154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35</v>
      </c>
      <c r="G32" s="39"/>
      <c r="H32" s="39"/>
      <c r="I32" s="155" t="s">
        <v>34</v>
      </c>
      <c r="J32" s="155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37</v>
      </c>
      <c r="E33" s="141" t="s">
        <v>38</v>
      </c>
      <c r="F33" s="157">
        <f>ROUND((SUM(BE124:BE197)),  2)</f>
        <v>0</v>
      </c>
      <c r="G33" s="39"/>
      <c r="H33" s="39"/>
      <c r="I33" s="158">
        <v>0.20999999999999999</v>
      </c>
      <c r="J33" s="157">
        <f>ROUND(((SUM(BE124:BE197))*I33),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7">
        <f>ROUND((SUM(BF124:BF197)),  2)</f>
        <v>0</v>
      </c>
      <c r="G34" s="39"/>
      <c r="H34" s="39"/>
      <c r="I34" s="158">
        <v>0.14999999999999999</v>
      </c>
      <c r="J34" s="157">
        <f>ROUND(((SUM(BF124:BF197))*I34),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7">
        <f>ROUND((SUM(BG124:BG197)),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7">
        <f>ROUND((SUM(BH124:BH197)),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7">
        <f>ROUND((SUM(BI124:BI197)),  2)</f>
        <v>0</v>
      </c>
      <c r="G37" s="39"/>
      <c r="H37" s="39"/>
      <c r="I37" s="158">
        <v>0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43</v>
      </c>
      <c r="E39" s="161"/>
      <c r="F39" s="161"/>
      <c r="G39" s="162" t="s">
        <v>44</v>
      </c>
      <c r="H39" s="163" t="s">
        <v>45</v>
      </c>
      <c r="I39" s="161"/>
      <c r="J39" s="164">
        <f>SUM(J30:J37)</f>
        <v>0</v>
      </c>
      <c r="K39" s="165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46</v>
      </c>
      <c r="E50" s="167"/>
      <c r="F50" s="167"/>
      <c r="G50" s="166" t="s">
        <v>47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48</v>
      </c>
      <c r="E61" s="169"/>
      <c r="F61" s="170" t="s">
        <v>49</v>
      </c>
      <c r="G61" s="168" t="s">
        <v>48</v>
      </c>
      <c r="H61" s="169"/>
      <c r="I61" s="169"/>
      <c r="J61" s="171" t="s">
        <v>49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50</v>
      </c>
      <c r="E65" s="172"/>
      <c r="F65" s="172"/>
      <c r="G65" s="166" t="s">
        <v>51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48</v>
      </c>
      <c r="E76" s="169"/>
      <c r="F76" s="170" t="s">
        <v>49</v>
      </c>
      <c r="G76" s="168" t="s">
        <v>48</v>
      </c>
      <c r="H76" s="169"/>
      <c r="I76" s="169"/>
      <c r="J76" s="171" t="s">
        <v>49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Kaznějov komunikace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401 - SO 401 - D.1.4.1VENKOVNÍ OSVĚTLENÍ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24. 11. 2023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114</v>
      </c>
      <c r="D94" s="179"/>
      <c r="E94" s="179"/>
      <c r="F94" s="179"/>
      <c r="G94" s="179"/>
      <c r="H94" s="179"/>
      <c r="I94" s="179"/>
      <c r="J94" s="180" t="s">
        <v>115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116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117</v>
      </c>
    </row>
    <row r="97" s="9" customFormat="1" ht="24.96" customHeight="1">
      <c r="A97" s="9"/>
      <c r="B97" s="182"/>
      <c r="C97" s="183"/>
      <c r="D97" s="184" t="s">
        <v>118</v>
      </c>
      <c r="E97" s="185"/>
      <c r="F97" s="185"/>
      <c r="G97" s="185"/>
      <c r="H97" s="185"/>
      <c r="I97" s="185"/>
      <c r="J97" s="186">
        <f>J125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846</v>
      </c>
      <c r="E98" s="191"/>
      <c r="F98" s="191"/>
      <c r="G98" s="191"/>
      <c r="H98" s="191"/>
      <c r="I98" s="191"/>
      <c r="J98" s="192">
        <f>J126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2"/>
      <c r="C99" s="183"/>
      <c r="D99" s="184" t="s">
        <v>593</v>
      </c>
      <c r="E99" s="185"/>
      <c r="F99" s="185"/>
      <c r="G99" s="185"/>
      <c r="H99" s="185"/>
      <c r="I99" s="185"/>
      <c r="J99" s="186">
        <f>J133</f>
        <v>0</v>
      </c>
      <c r="K99" s="183"/>
      <c r="L99" s="18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8"/>
      <c r="C100" s="189"/>
      <c r="D100" s="190" t="s">
        <v>847</v>
      </c>
      <c r="E100" s="191"/>
      <c r="F100" s="191"/>
      <c r="G100" s="191"/>
      <c r="H100" s="191"/>
      <c r="I100" s="191"/>
      <c r="J100" s="192">
        <f>J134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848</v>
      </c>
      <c r="E101" s="191"/>
      <c r="F101" s="191"/>
      <c r="G101" s="191"/>
      <c r="H101" s="191"/>
      <c r="I101" s="191"/>
      <c r="J101" s="192">
        <f>J137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2"/>
      <c r="C102" s="183"/>
      <c r="D102" s="184" t="s">
        <v>849</v>
      </c>
      <c r="E102" s="185"/>
      <c r="F102" s="185"/>
      <c r="G102" s="185"/>
      <c r="H102" s="185"/>
      <c r="I102" s="185"/>
      <c r="J102" s="186">
        <f>J142</f>
        <v>0</v>
      </c>
      <c r="K102" s="183"/>
      <c r="L102" s="18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8"/>
      <c r="C103" s="189"/>
      <c r="D103" s="190" t="s">
        <v>850</v>
      </c>
      <c r="E103" s="191"/>
      <c r="F103" s="191"/>
      <c r="G103" s="191"/>
      <c r="H103" s="191"/>
      <c r="I103" s="191"/>
      <c r="J103" s="192">
        <f>J143</f>
        <v>0</v>
      </c>
      <c r="K103" s="189"/>
      <c r="L103" s="19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8"/>
      <c r="C104" s="189"/>
      <c r="D104" s="190" t="s">
        <v>851</v>
      </c>
      <c r="E104" s="191"/>
      <c r="F104" s="191"/>
      <c r="G104" s="191"/>
      <c r="H104" s="191"/>
      <c r="I104" s="191"/>
      <c r="J104" s="192">
        <f>J169</f>
        <v>0</v>
      </c>
      <c r="K104" s="189"/>
      <c r="L104" s="19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122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7" t="str">
        <f>E7</f>
        <v>Kaznějov komunikace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103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401 - SO 401 - D.1.4.1VENKOVNÍ OSVĚTLENÍ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 xml:space="preserve"> </v>
      </c>
      <c r="G118" s="41"/>
      <c r="H118" s="41"/>
      <c r="I118" s="33" t="s">
        <v>22</v>
      </c>
      <c r="J118" s="80" t="str">
        <f>IF(J12="","",J12)</f>
        <v>24. 11. 2023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 xml:space="preserve"> </v>
      </c>
      <c r="G120" s="41"/>
      <c r="H120" s="41"/>
      <c r="I120" s="33" t="s">
        <v>29</v>
      </c>
      <c r="J120" s="37" t="str">
        <f>E21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27</v>
      </c>
      <c r="D121" s="41"/>
      <c r="E121" s="41"/>
      <c r="F121" s="28" t="str">
        <f>IF(E18="","",E18)</f>
        <v>Vyplň údaj</v>
      </c>
      <c r="G121" s="41"/>
      <c r="H121" s="41"/>
      <c r="I121" s="33" t="s">
        <v>31</v>
      </c>
      <c r="J121" s="37" t="str">
        <f>E24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4"/>
      <c r="B123" s="195"/>
      <c r="C123" s="196" t="s">
        <v>123</v>
      </c>
      <c r="D123" s="197" t="s">
        <v>58</v>
      </c>
      <c r="E123" s="197" t="s">
        <v>54</v>
      </c>
      <c r="F123" s="197" t="s">
        <v>55</v>
      </c>
      <c r="G123" s="197" t="s">
        <v>124</v>
      </c>
      <c r="H123" s="197" t="s">
        <v>125</v>
      </c>
      <c r="I123" s="197" t="s">
        <v>126</v>
      </c>
      <c r="J123" s="197" t="s">
        <v>115</v>
      </c>
      <c r="K123" s="198" t="s">
        <v>127</v>
      </c>
      <c r="L123" s="199"/>
      <c r="M123" s="101" t="s">
        <v>1</v>
      </c>
      <c r="N123" s="102" t="s">
        <v>37</v>
      </c>
      <c r="O123" s="102" t="s">
        <v>128</v>
      </c>
      <c r="P123" s="102" t="s">
        <v>129</v>
      </c>
      <c r="Q123" s="102" t="s">
        <v>130</v>
      </c>
      <c r="R123" s="102" t="s">
        <v>131</v>
      </c>
      <c r="S123" s="102" t="s">
        <v>132</v>
      </c>
      <c r="T123" s="103" t="s">
        <v>133</v>
      </c>
      <c r="U123" s="194"/>
      <c r="V123" s="194"/>
      <c r="W123" s="194"/>
      <c r="X123" s="194"/>
      <c r="Y123" s="194"/>
      <c r="Z123" s="194"/>
      <c r="AA123" s="194"/>
      <c r="AB123" s="194"/>
      <c r="AC123" s="194"/>
      <c r="AD123" s="194"/>
      <c r="AE123" s="194"/>
    </row>
    <row r="124" s="2" customFormat="1" ht="22.8" customHeight="1">
      <c r="A124" s="39"/>
      <c r="B124" s="40"/>
      <c r="C124" s="108" t="s">
        <v>134</v>
      </c>
      <c r="D124" s="41"/>
      <c r="E124" s="41"/>
      <c r="F124" s="41"/>
      <c r="G124" s="41"/>
      <c r="H124" s="41"/>
      <c r="I124" s="41"/>
      <c r="J124" s="200">
        <f>BK124</f>
        <v>0</v>
      </c>
      <c r="K124" s="41"/>
      <c r="L124" s="45"/>
      <c r="M124" s="104"/>
      <c r="N124" s="201"/>
      <c r="O124" s="105"/>
      <c r="P124" s="202">
        <f>P125+P133+P142</f>
        <v>0</v>
      </c>
      <c r="Q124" s="105"/>
      <c r="R124" s="202">
        <f>R125+R133+R142</f>
        <v>31.491116000000002</v>
      </c>
      <c r="S124" s="105"/>
      <c r="T124" s="203">
        <f>T125+T133+T142</f>
        <v>0.17999999999999999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72</v>
      </c>
      <c r="AU124" s="18" t="s">
        <v>117</v>
      </c>
      <c r="BK124" s="204">
        <f>BK125+BK133+BK142</f>
        <v>0</v>
      </c>
    </row>
    <row r="125" s="12" customFormat="1" ht="25.92" customHeight="1">
      <c r="A125" s="12"/>
      <c r="B125" s="205"/>
      <c r="C125" s="206"/>
      <c r="D125" s="207" t="s">
        <v>72</v>
      </c>
      <c r="E125" s="208" t="s">
        <v>135</v>
      </c>
      <c r="F125" s="208" t="s">
        <v>136</v>
      </c>
      <c r="G125" s="206"/>
      <c r="H125" s="206"/>
      <c r="I125" s="209"/>
      <c r="J125" s="210">
        <f>BK125</f>
        <v>0</v>
      </c>
      <c r="K125" s="206"/>
      <c r="L125" s="211"/>
      <c r="M125" s="212"/>
      <c r="N125" s="213"/>
      <c r="O125" s="213"/>
      <c r="P125" s="214">
        <f>P126</f>
        <v>0</v>
      </c>
      <c r="Q125" s="213"/>
      <c r="R125" s="214">
        <f>R126</f>
        <v>0</v>
      </c>
      <c r="S125" s="213"/>
      <c r="T125" s="215">
        <f>T126</f>
        <v>0.17999999999999999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6" t="s">
        <v>81</v>
      </c>
      <c r="AT125" s="217" t="s">
        <v>72</v>
      </c>
      <c r="AU125" s="217" t="s">
        <v>73</v>
      </c>
      <c r="AY125" s="216" t="s">
        <v>137</v>
      </c>
      <c r="BK125" s="218">
        <f>BK126</f>
        <v>0</v>
      </c>
    </row>
    <row r="126" s="12" customFormat="1" ht="22.8" customHeight="1">
      <c r="A126" s="12"/>
      <c r="B126" s="205"/>
      <c r="C126" s="206"/>
      <c r="D126" s="207" t="s">
        <v>72</v>
      </c>
      <c r="E126" s="219" t="s">
        <v>72</v>
      </c>
      <c r="F126" s="219" t="s">
        <v>852</v>
      </c>
      <c r="G126" s="206"/>
      <c r="H126" s="206"/>
      <c r="I126" s="209"/>
      <c r="J126" s="220">
        <f>BK126</f>
        <v>0</v>
      </c>
      <c r="K126" s="206"/>
      <c r="L126" s="211"/>
      <c r="M126" s="212"/>
      <c r="N126" s="213"/>
      <c r="O126" s="213"/>
      <c r="P126" s="214">
        <f>SUM(P127:P132)</f>
        <v>0</v>
      </c>
      <c r="Q126" s="213"/>
      <c r="R126" s="214">
        <f>SUM(R127:R132)</f>
        <v>0</v>
      </c>
      <c r="S126" s="213"/>
      <c r="T126" s="215">
        <f>SUM(T127:T132)</f>
        <v>0.17999999999999999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6" t="s">
        <v>81</v>
      </c>
      <c r="AT126" s="217" t="s">
        <v>72</v>
      </c>
      <c r="AU126" s="217" t="s">
        <v>81</v>
      </c>
      <c r="AY126" s="216" t="s">
        <v>137</v>
      </c>
      <c r="BK126" s="218">
        <f>SUM(BK127:BK132)</f>
        <v>0</v>
      </c>
    </row>
    <row r="127" s="2" customFormat="1" ht="16.5" customHeight="1">
      <c r="A127" s="39"/>
      <c r="B127" s="40"/>
      <c r="C127" s="221" t="s">
        <v>81</v>
      </c>
      <c r="D127" s="221" t="s">
        <v>139</v>
      </c>
      <c r="E127" s="222" t="s">
        <v>853</v>
      </c>
      <c r="F127" s="223" t="s">
        <v>854</v>
      </c>
      <c r="G127" s="224" t="s">
        <v>855</v>
      </c>
      <c r="H127" s="225">
        <v>20</v>
      </c>
      <c r="I127" s="226"/>
      <c r="J127" s="227">
        <f>ROUND(I127*H127,2)</f>
        <v>0</v>
      </c>
      <c r="K127" s="223" t="s">
        <v>1</v>
      </c>
      <c r="L127" s="45"/>
      <c r="M127" s="228" t="s">
        <v>1</v>
      </c>
      <c r="N127" s="229" t="s">
        <v>38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0.0050000000000000001</v>
      </c>
      <c r="T127" s="231">
        <f>S127*H127</f>
        <v>0.10000000000000001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144</v>
      </c>
      <c r="AT127" s="232" t="s">
        <v>139</v>
      </c>
      <c r="AU127" s="232" t="s">
        <v>84</v>
      </c>
      <c r="AY127" s="18" t="s">
        <v>137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81</v>
      </c>
      <c r="BK127" s="233">
        <f>ROUND(I127*H127,2)</f>
        <v>0</v>
      </c>
      <c r="BL127" s="18" t="s">
        <v>144</v>
      </c>
      <c r="BM127" s="232" t="s">
        <v>856</v>
      </c>
    </row>
    <row r="128" s="2" customFormat="1">
      <c r="A128" s="39"/>
      <c r="B128" s="40"/>
      <c r="C128" s="41"/>
      <c r="D128" s="234" t="s">
        <v>146</v>
      </c>
      <c r="E128" s="41"/>
      <c r="F128" s="235" t="s">
        <v>854</v>
      </c>
      <c r="G128" s="41"/>
      <c r="H128" s="41"/>
      <c r="I128" s="236"/>
      <c r="J128" s="41"/>
      <c r="K128" s="41"/>
      <c r="L128" s="45"/>
      <c r="M128" s="237"/>
      <c r="N128" s="238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146</v>
      </c>
      <c r="AU128" s="18" t="s">
        <v>84</v>
      </c>
    </row>
    <row r="129" s="2" customFormat="1" ht="24.15" customHeight="1">
      <c r="A129" s="39"/>
      <c r="B129" s="40"/>
      <c r="C129" s="221" t="s">
        <v>84</v>
      </c>
      <c r="D129" s="221" t="s">
        <v>139</v>
      </c>
      <c r="E129" s="222" t="s">
        <v>857</v>
      </c>
      <c r="F129" s="223" t="s">
        <v>858</v>
      </c>
      <c r="G129" s="224" t="s">
        <v>859</v>
      </c>
      <c r="H129" s="225">
        <v>1</v>
      </c>
      <c r="I129" s="226"/>
      <c r="J129" s="227">
        <f>ROUND(I129*H129,2)</f>
        <v>0</v>
      </c>
      <c r="K129" s="223" t="s">
        <v>1</v>
      </c>
      <c r="L129" s="45"/>
      <c r="M129" s="228" t="s">
        <v>1</v>
      </c>
      <c r="N129" s="229" t="s">
        <v>38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0.0050000000000000001</v>
      </c>
      <c r="T129" s="231">
        <f>S129*H129</f>
        <v>0.0050000000000000001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144</v>
      </c>
      <c r="AT129" s="232" t="s">
        <v>139</v>
      </c>
      <c r="AU129" s="232" t="s">
        <v>84</v>
      </c>
      <c r="AY129" s="18" t="s">
        <v>137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81</v>
      </c>
      <c r="BK129" s="233">
        <f>ROUND(I129*H129,2)</f>
        <v>0</v>
      </c>
      <c r="BL129" s="18" t="s">
        <v>144</v>
      </c>
      <c r="BM129" s="232" t="s">
        <v>860</v>
      </c>
    </row>
    <row r="130" s="2" customFormat="1">
      <c r="A130" s="39"/>
      <c r="B130" s="40"/>
      <c r="C130" s="41"/>
      <c r="D130" s="234" t="s">
        <v>146</v>
      </c>
      <c r="E130" s="41"/>
      <c r="F130" s="235" t="s">
        <v>858</v>
      </c>
      <c r="G130" s="41"/>
      <c r="H130" s="41"/>
      <c r="I130" s="236"/>
      <c r="J130" s="41"/>
      <c r="K130" s="41"/>
      <c r="L130" s="45"/>
      <c r="M130" s="237"/>
      <c r="N130" s="238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146</v>
      </c>
      <c r="AU130" s="18" t="s">
        <v>84</v>
      </c>
    </row>
    <row r="131" s="2" customFormat="1" ht="16.5" customHeight="1">
      <c r="A131" s="39"/>
      <c r="B131" s="40"/>
      <c r="C131" s="221" t="s">
        <v>155</v>
      </c>
      <c r="D131" s="221" t="s">
        <v>139</v>
      </c>
      <c r="E131" s="222" t="s">
        <v>861</v>
      </c>
      <c r="F131" s="223" t="s">
        <v>862</v>
      </c>
      <c r="G131" s="224" t="s">
        <v>855</v>
      </c>
      <c r="H131" s="225">
        <v>15</v>
      </c>
      <c r="I131" s="226"/>
      <c r="J131" s="227">
        <f>ROUND(I131*H131,2)</f>
        <v>0</v>
      </c>
      <c r="K131" s="223" t="s">
        <v>1</v>
      </c>
      <c r="L131" s="45"/>
      <c r="M131" s="228" t="s">
        <v>1</v>
      </c>
      <c r="N131" s="229" t="s">
        <v>38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0.0050000000000000001</v>
      </c>
      <c r="T131" s="231">
        <f>S131*H131</f>
        <v>0.074999999999999997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144</v>
      </c>
      <c r="AT131" s="232" t="s">
        <v>139</v>
      </c>
      <c r="AU131" s="232" t="s">
        <v>84</v>
      </c>
      <c r="AY131" s="18" t="s">
        <v>137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81</v>
      </c>
      <c r="BK131" s="233">
        <f>ROUND(I131*H131,2)</f>
        <v>0</v>
      </c>
      <c r="BL131" s="18" t="s">
        <v>144</v>
      </c>
      <c r="BM131" s="232" t="s">
        <v>863</v>
      </c>
    </row>
    <row r="132" s="2" customFormat="1">
      <c r="A132" s="39"/>
      <c r="B132" s="40"/>
      <c r="C132" s="41"/>
      <c r="D132" s="234" t="s">
        <v>146</v>
      </c>
      <c r="E132" s="41"/>
      <c r="F132" s="235" t="s">
        <v>862</v>
      </c>
      <c r="G132" s="41"/>
      <c r="H132" s="41"/>
      <c r="I132" s="236"/>
      <c r="J132" s="41"/>
      <c r="K132" s="41"/>
      <c r="L132" s="45"/>
      <c r="M132" s="237"/>
      <c r="N132" s="238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146</v>
      </c>
      <c r="AU132" s="18" t="s">
        <v>84</v>
      </c>
    </row>
    <row r="133" s="12" customFormat="1" ht="25.92" customHeight="1">
      <c r="A133" s="12"/>
      <c r="B133" s="205"/>
      <c r="C133" s="206"/>
      <c r="D133" s="207" t="s">
        <v>72</v>
      </c>
      <c r="E133" s="208" t="s">
        <v>723</v>
      </c>
      <c r="F133" s="208" t="s">
        <v>724</v>
      </c>
      <c r="G133" s="206"/>
      <c r="H133" s="206"/>
      <c r="I133" s="209"/>
      <c r="J133" s="210">
        <f>BK133</f>
        <v>0</v>
      </c>
      <c r="K133" s="206"/>
      <c r="L133" s="211"/>
      <c r="M133" s="212"/>
      <c r="N133" s="213"/>
      <c r="O133" s="213"/>
      <c r="P133" s="214">
        <f>P134+P137</f>
        <v>0</v>
      </c>
      <c r="Q133" s="213"/>
      <c r="R133" s="214">
        <f>R134+R137</f>
        <v>0</v>
      </c>
      <c r="S133" s="213"/>
      <c r="T133" s="215">
        <f>T134+T137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6" t="s">
        <v>84</v>
      </c>
      <c r="AT133" s="217" t="s">
        <v>72</v>
      </c>
      <c r="AU133" s="217" t="s">
        <v>73</v>
      </c>
      <c r="AY133" s="216" t="s">
        <v>137</v>
      </c>
      <c r="BK133" s="218">
        <f>BK134+BK137</f>
        <v>0</v>
      </c>
    </row>
    <row r="134" s="12" customFormat="1" ht="22.8" customHeight="1">
      <c r="A134" s="12"/>
      <c r="B134" s="205"/>
      <c r="C134" s="206"/>
      <c r="D134" s="207" t="s">
        <v>72</v>
      </c>
      <c r="E134" s="219" t="s">
        <v>864</v>
      </c>
      <c r="F134" s="219" t="s">
        <v>865</v>
      </c>
      <c r="G134" s="206"/>
      <c r="H134" s="206"/>
      <c r="I134" s="209"/>
      <c r="J134" s="220">
        <f>BK134</f>
        <v>0</v>
      </c>
      <c r="K134" s="206"/>
      <c r="L134" s="211"/>
      <c r="M134" s="212"/>
      <c r="N134" s="213"/>
      <c r="O134" s="213"/>
      <c r="P134" s="214">
        <f>SUM(P135:P136)</f>
        <v>0</v>
      </c>
      <c r="Q134" s="213"/>
      <c r="R134" s="214">
        <f>SUM(R135:R136)</f>
        <v>0</v>
      </c>
      <c r="S134" s="213"/>
      <c r="T134" s="215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6" t="s">
        <v>84</v>
      </c>
      <c r="AT134" s="217" t="s">
        <v>72</v>
      </c>
      <c r="AU134" s="217" t="s">
        <v>81</v>
      </c>
      <c r="AY134" s="216" t="s">
        <v>137</v>
      </c>
      <c r="BK134" s="218">
        <f>SUM(BK135:BK136)</f>
        <v>0</v>
      </c>
    </row>
    <row r="135" s="2" customFormat="1" ht="24.15" customHeight="1">
      <c r="A135" s="39"/>
      <c r="B135" s="40"/>
      <c r="C135" s="221" t="s">
        <v>144</v>
      </c>
      <c r="D135" s="221" t="s">
        <v>139</v>
      </c>
      <c r="E135" s="222" t="s">
        <v>866</v>
      </c>
      <c r="F135" s="223" t="s">
        <v>867</v>
      </c>
      <c r="G135" s="224" t="s">
        <v>216</v>
      </c>
      <c r="H135" s="225">
        <v>1</v>
      </c>
      <c r="I135" s="226"/>
      <c r="J135" s="227">
        <f>ROUND(I135*H135,2)</f>
        <v>0</v>
      </c>
      <c r="K135" s="223" t="s">
        <v>800</v>
      </c>
      <c r="L135" s="45"/>
      <c r="M135" s="228" t="s">
        <v>1</v>
      </c>
      <c r="N135" s="229" t="s">
        <v>38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235</v>
      </c>
      <c r="AT135" s="232" t="s">
        <v>139</v>
      </c>
      <c r="AU135" s="232" t="s">
        <v>84</v>
      </c>
      <c r="AY135" s="18" t="s">
        <v>137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81</v>
      </c>
      <c r="BK135" s="233">
        <f>ROUND(I135*H135,2)</f>
        <v>0</v>
      </c>
      <c r="BL135" s="18" t="s">
        <v>235</v>
      </c>
      <c r="BM135" s="232" t="s">
        <v>868</v>
      </c>
    </row>
    <row r="136" s="2" customFormat="1">
      <c r="A136" s="39"/>
      <c r="B136" s="40"/>
      <c r="C136" s="41"/>
      <c r="D136" s="234" t="s">
        <v>146</v>
      </c>
      <c r="E136" s="41"/>
      <c r="F136" s="235" t="s">
        <v>867</v>
      </c>
      <c r="G136" s="41"/>
      <c r="H136" s="41"/>
      <c r="I136" s="236"/>
      <c r="J136" s="41"/>
      <c r="K136" s="41"/>
      <c r="L136" s="45"/>
      <c r="M136" s="237"/>
      <c r="N136" s="238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146</v>
      </c>
      <c r="AU136" s="18" t="s">
        <v>84</v>
      </c>
    </row>
    <row r="137" s="12" customFormat="1" ht="22.8" customHeight="1">
      <c r="A137" s="12"/>
      <c r="B137" s="205"/>
      <c r="C137" s="206"/>
      <c r="D137" s="207" t="s">
        <v>72</v>
      </c>
      <c r="E137" s="219" t="s">
        <v>869</v>
      </c>
      <c r="F137" s="219" t="s">
        <v>870</v>
      </c>
      <c r="G137" s="206"/>
      <c r="H137" s="206"/>
      <c r="I137" s="209"/>
      <c r="J137" s="220">
        <f>BK137</f>
        <v>0</v>
      </c>
      <c r="K137" s="206"/>
      <c r="L137" s="211"/>
      <c r="M137" s="212"/>
      <c r="N137" s="213"/>
      <c r="O137" s="213"/>
      <c r="P137" s="214">
        <f>SUM(P138:P141)</f>
        <v>0</v>
      </c>
      <c r="Q137" s="213"/>
      <c r="R137" s="214">
        <f>SUM(R138:R141)</f>
        <v>0</v>
      </c>
      <c r="S137" s="213"/>
      <c r="T137" s="215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6" t="s">
        <v>84</v>
      </c>
      <c r="AT137" s="217" t="s">
        <v>72</v>
      </c>
      <c r="AU137" s="217" t="s">
        <v>81</v>
      </c>
      <c r="AY137" s="216" t="s">
        <v>137</v>
      </c>
      <c r="BK137" s="218">
        <f>SUM(BK138:BK141)</f>
        <v>0</v>
      </c>
    </row>
    <row r="138" s="2" customFormat="1" ht="16.5" customHeight="1">
      <c r="A138" s="39"/>
      <c r="B138" s="40"/>
      <c r="C138" s="221" t="s">
        <v>166</v>
      </c>
      <c r="D138" s="221" t="s">
        <v>139</v>
      </c>
      <c r="E138" s="222" t="s">
        <v>871</v>
      </c>
      <c r="F138" s="223" t="s">
        <v>872</v>
      </c>
      <c r="G138" s="224" t="s">
        <v>216</v>
      </c>
      <c r="H138" s="225">
        <v>5</v>
      </c>
      <c r="I138" s="226"/>
      <c r="J138" s="227">
        <f>ROUND(I138*H138,2)</f>
        <v>0</v>
      </c>
      <c r="K138" s="223" t="s">
        <v>800</v>
      </c>
      <c r="L138" s="45"/>
      <c r="M138" s="228" t="s">
        <v>1</v>
      </c>
      <c r="N138" s="229" t="s">
        <v>38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235</v>
      </c>
      <c r="AT138" s="232" t="s">
        <v>139</v>
      </c>
      <c r="AU138" s="232" t="s">
        <v>84</v>
      </c>
      <c r="AY138" s="18" t="s">
        <v>137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81</v>
      </c>
      <c r="BK138" s="233">
        <f>ROUND(I138*H138,2)</f>
        <v>0</v>
      </c>
      <c r="BL138" s="18" t="s">
        <v>235</v>
      </c>
      <c r="BM138" s="232" t="s">
        <v>873</v>
      </c>
    </row>
    <row r="139" s="2" customFormat="1">
      <c r="A139" s="39"/>
      <c r="B139" s="40"/>
      <c r="C139" s="41"/>
      <c r="D139" s="234" t="s">
        <v>146</v>
      </c>
      <c r="E139" s="41"/>
      <c r="F139" s="235" t="s">
        <v>872</v>
      </c>
      <c r="G139" s="41"/>
      <c r="H139" s="41"/>
      <c r="I139" s="236"/>
      <c r="J139" s="41"/>
      <c r="K139" s="41"/>
      <c r="L139" s="45"/>
      <c r="M139" s="237"/>
      <c r="N139" s="238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146</v>
      </c>
      <c r="AU139" s="18" t="s">
        <v>84</v>
      </c>
    </row>
    <row r="140" s="2" customFormat="1" ht="16.5" customHeight="1">
      <c r="A140" s="39"/>
      <c r="B140" s="40"/>
      <c r="C140" s="221" t="s">
        <v>172</v>
      </c>
      <c r="D140" s="221" t="s">
        <v>139</v>
      </c>
      <c r="E140" s="222" t="s">
        <v>874</v>
      </c>
      <c r="F140" s="223" t="s">
        <v>875</v>
      </c>
      <c r="G140" s="224" t="s">
        <v>216</v>
      </c>
      <c r="H140" s="225">
        <v>1</v>
      </c>
      <c r="I140" s="226"/>
      <c r="J140" s="227">
        <f>ROUND(I140*H140,2)</f>
        <v>0</v>
      </c>
      <c r="K140" s="223" t="s">
        <v>800</v>
      </c>
      <c r="L140" s="45"/>
      <c r="M140" s="228" t="s">
        <v>1</v>
      </c>
      <c r="N140" s="229" t="s">
        <v>38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235</v>
      </c>
      <c r="AT140" s="232" t="s">
        <v>139</v>
      </c>
      <c r="AU140" s="232" t="s">
        <v>84</v>
      </c>
      <c r="AY140" s="18" t="s">
        <v>137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81</v>
      </c>
      <c r="BK140" s="233">
        <f>ROUND(I140*H140,2)</f>
        <v>0</v>
      </c>
      <c r="BL140" s="18" t="s">
        <v>235</v>
      </c>
      <c r="BM140" s="232" t="s">
        <v>876</v>
      </c>
    </row>
    <row r="141" s="2" customFormat="1">
      <c r="A141" s="39"/>
      <c r="B141" s="40"/>
      <c r="C141" s="41"/>
      <c r="D141" s="234" t="s">
        <v>146</v>
      </c>
      <c r="E141" s="41"/>
      <c r="F141" s="235" t="s">
        <v>875</v>
      </c>
      <c r="G141" s="41"/>
      <c r="H141" s="41"/>
      <c r="I141" s="236"/>
      <c r="J141" s="41"/>
      <c r="K141" s="41"/>
      <c r="L141" s="45"/>
      <c r="M141" s="237"/>
      <c r="N141" s="238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146</v>
      </c>
      <c r="AU141" s="18" t="s">
        <v>84</v>
      </c>
    </row>
    <row r="142" s="12" customFormat="1" ht="25.92" customHeight="1">
      <c r="A142" s="12"/>
      <c r="B142" s="205"/>
      <c r="C142" s="206"/>
      <c r="D142" s="207" t="s">
        <v>72</v>
      </c>
      <c r="E142" s="208" t="s">
        <v>318</v>
      </c>
      <c r="F142" s="208" t="s">
        <v>877</v>
      </c>
      <c r="G142" s="206"/>
      <c r="H142" s="206"/>
      <c r="I142" s="209"/>
      <c r="J142" s="210">
        <f>BK142</f>
        <v>0</v>
      </c>
      <c r="K142" s="206"/>
      <c r="L142" s="211"/>
      <c r="M142" s="212"/>
      <c r="N142" s="213"/>
      <c r="O142" s="213"/>
      <c r="P142" s="214">
        <f>P143+P169</f>
        <v>0</v>
      </c>
      <c r="Q142" s="213"/>
      <c r="R142" s="214">
        <f>R143+R169</f>
        <v>31.491116000000002</v>
      </c>
      <c r="S142" s="213"/>
      <c r="T142" s="215">
        <f>T143+T169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6" t="s">
        <v>155</v>
      </c>
      <c r="AT142" s="217" t="s">
        <v>72</v>
      </c>
      <c r="AU142" s="217" t="s">
        <v>73</v>
      </c>
      <c r="AY142" s="216" t="s">
        <v>137</v>
      </c>
      <c r="BK142" s="218">
        <f>BK143+BK169</f>
        <v>0</v>
      </c>
    </row>
    <row r="143" s="12" customFormat="1" ht="22.8" customHeight="1">
      <c r="A143" s="12"/>
      <c r="B143" s="205"/>
      <c r="C143" s="206"/>
      <c r="D143" s="207" t="s">
        <v>72</v>
      </c>
      <c r="E143" s="219" t="s">
        <v>878</v>
      </c>
      <c r="F143" s="219" t="s">
        <v>879</v>
      </c>
      <c r="G143" s="206"/>
      <c r="H143" s="206"/>
      <c r="I143" s="209"/>
      <c r="J143" s="220">
        <f>BK143</f>
        <v>0</v>
      </c>
      <c r="K143" s="206"/>
      <c r="L143" s="211"/>
      <c r="M143" s="212"/>
      <c r="N143" s="213"/>
      <c r="O143" s="213"/>
      <c r="P143" s="214">
        <f>SUM(P144:P168)</f>
        <v>0</v>
      </c>
      <c r="Q143" s="213"/>
      <c r="R143" s="214">
        <f>SUM(R144:R168)</f>
        <v>0.75250000000000006</v>
      </c>
      <c r="S143" s="213"/>
      <c r="T143" s="215">
        <f>SUM(T144:T168)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6" t="s">
        <v>155</v>
      </c>
      <c r="AT143" s="217" t="s">
        <v>72</v>
      </c>
      <c r="AU143" s="217" t="s">
        <v>81</v>
      </c>
      <c r="AY143" s="216" t="s">
        <v>137</v>
      </c>
      <c r="BK143" s="218">
        <f>SUM(BK144:BK168)</f>
        <v>0</v>
      </c>
    </row>
    <row r="144" s="2" customFormat="1" ht="24.15" customHeight="1">
      <c r="A144" s="39"/>
      <c r="B144" s="40"/>
      <c r="C144" s="221" t="s">
        <v>179</v>
      </c>
      <c r="D144" s="221" t="s">
        <v>139</v>
      </c>
      <c r="E144" s="222" t="s">
        <v>880</v>
      </c>
      <c r="F144" s="223" t="s">
        <v>881</v>
      </c>
      <c r="G144" s="224" t="s">
        <v>216</v>
      </c>
      <c r="H144" s="225">
        <v>24</v>
      </c>
      <c r="I144" s="226"/>
      <c r="J144" s="227">
        <f>ROUND(I144*H144,2)</f>
        <v>0</v>
      </c>
      <c r="K144" s="223" t="s">
        <v>800</v>
      </c>
      <c r="L144" s="45"/>
      <c r="M144" s="228" t="s">
        <v>1</v>
      </c>
      <c r="N144" s="229" t="s">
        <v>38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882</v>
      </c>
      <c r="AT144" s="232" t="s">
        <v>139</v>
      </c>
      <c r="AU144" s="232" t="s">
        <v>84</v>
      </c>
      <c r="AY144" s="18" t="s">
        <v>137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81</v>
      </c>
      <c r="BK144" s="233">
        <f>ROUND(I144*H144,2)</f>
        <v>0</v>
      </c>
      <c r="BL144" s="18" t="s">
        <v>882</v>
      </c>
      <c r="BM144" s="232" t="s">
        <v>883</v>
      </c>
    </row>
    <row r="145" s="2" customFormat="1">
      <c r="A145" s="39"/>
      <c r="B145" s="40"/>
      <c r="C145" s="41"/>
      <c r="D145" s="234" t="s">
        <v>146</v>
      </c>
      <c r="E145" s="41"/>
      <c r="F145" s="235" t="s">
        <v>881</v>
      </c>
      <c r="G145" s="41"/>
      <c r="H145" s="41"/>
      <c r="I145" s="236"/>
      <c r="J145" s="41"/>
      <c r="K145" s="41"/>
      <c r="L145" s="45"/>
      <c r="M145" s="237"/>
      <c r="N145" s="238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146</v>
      </c>
      <c r="AU145" s="18" t="s">
        <v>84</v>
      </c>
    </row>
    <row r="146" s="2" customFormat="1" ht="16.5" customHeight="1">
      <c r="A146" s="39"/>
      <c r="B146" s="40"/>
      <c r="C146" s="221" t="s">
        <v>186</v>
      </c>
      <c r="D146" s="221" t="s">
        <v>139</v>
      </c>
      <c r="E146" s="222" t="s">
        <v>884</v>
      </c>
      <c r="F146" s="223" t="s">
        <v>885</v>
      </c>
      <c r="G146" s="224" t="s">
        <v>216</v>
      </c>
      <c r="H146" s="225">
        <v>4</v>
      </c>
      <c r="I146" s="226"/>
      <c r="J146" s="227">
        <f>ROUND(I146*H146,2)</f>
        <v>0</v>
      </c>
      <c r="K146" s="223" t="s">
        <v>800</v>
      </c>
      <c r="L146" s="45"/>
      <c r="M146" s="228" t="s">
        <v>1</v>
      </c>
      <c r="N146" s="229" t="s">
        <v>38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882</v>
      </c>
      <c r="AT146" s="232" t="s">
        <v>139</v>
      </c>
      <c r="AU146" s="232" t="s">
        <v>84</v>
      </c>
      <c r="AY146" s="18" t="s">
        <v>137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81</v>
      </c>
      <c r="BK146" s="233">
        <f>ROUND(I146*H146,2)</f>
        <v>0</v>
      </c>
      <c r="BL146" s="18" t="s">
        <v>882</v>
      </c>
      <c r="BM146" s="232" t="s">
        <v>886</v>
      </c>
    </row>
    <row r="147" s="2" customFormat="1">
      <c r="A147" s="39"/>
      <c r="B147" s="40"/>
      <c r="C147" s="41"/>
      <c r="D147" s="234" t="s">
        <v>146</v>
      </c>
      <c r="E147" s="41"/>
      <c r="F147" s="235" t="s">
        <v>885</v>
      </c>
      <c r="G147" s="41"/>
      <c r="H147" s="41"/>
      <c r="I147" s="236"/>
      <c r="J147" s="41"/>
      <c r="K147" s="41"/>
      <c r="L147" s="45"/>
      <c r="M147" s="237"/>
      <c r="N147" s="238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146</v>
      </c>
      <c r="AU147" s="18" t="s">
        <v>84</v>
      </c>
    </row>
    <row r="148" s="2" customFormat="1" ht="24.15" customHeight="1">
      <c r="A148" s="39"/>
      <c r="B148" s="40"/>
      <c r="C148" s="264" t="s">
        <v>193</v>
      </c>
      <c r="D148" s="264" t="s">
        <v>318</v>
      </c>
      <c r="E148" s="265" t="s">
        <v>887</v>
      </c>
      <c r="F148" s="266" t="s">
        <v>888</v>
      </c>
      <c r="G148" s="267" t="s">
        <v>216</v>
      </c>
      <c r="H148" s="268">
        <v>4</v>
      </c>
      <c r="I148" s="269"/>
      <c r="J148" s="270">
        <f>ROUND(I148*H148,2)</f>
        <v>0</v>
      </c>
      <c r="K148" s="266" t="s">
        <v>1</v>
      </c>
      <c r="L148" s="271"/>
      <c r="M148" s="272" t="s">
        <v>1</v>
      </c>
      <c r="N148" s="273" t="s">
        <v>38</v>
      </c>
      <c r="O148" s="92"/>
      <c r="P148" s="230">
        <f>O148*H148</f>
        <v>0</v>
      </c>
      <c r="Q148" s="230">
        <v>0.0074999999999999997</v>
      </c>
      <c r="R148" s="230">
        <f>Q148*H148</f>
        <v>0.029999999999999999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889</v>
      </c>
      <c r="AT148" s="232" t="s">
        <v>318</v>
      </c>
      <c r="AU148" s="232" t="s">
        <v>84</v>
      </c>
      <c r="AY148" s="18" t="s">
        <v>137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81</v>
      </c>
      <c r="BK148" s="233">
        <f>ROUND(I148*H148,2)</f>
        <v>0</v>
      </c>
      <c r="BL148" s="18" t="s">
        <v>889</v>
      </c>
      <c r="BM148" s="232" t="s">
        <v>890</v>
      </c>
    </row>
    <row r="149" s="2" customFormat="1">
      <c r="A149" s="39"/>
      <c r="B149" s="40"/>
      <c r="C149" s="41"/>
      <c r="D149" s="234" t="s">
        <v>146</v>
      </c>
      <c r="E149" s="41"/>
      <c r="F149" s="235" t="s">
        <v>888</v>
      </c>
      <c r="G149" s="41"/>
      <c r="H149" s="41"/>
      <c r="I149" s="236"/>
      <c r="J149" s="41"/>
      <c r="K149" s="41"/>
      <c r="L149" s="45"/>
      <c r="M149" s="237"/>
      <c r="N149" s="238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146</v>
      </c>
      <c r="AU149" s="18" t="s">
        <v>84</v>
      </c>
    </row>
    <row r="150" s="2" customFormat="1" ht="24.15" customHeight="1">
      <c r="A150" s="39"/>
      <c r="B150" s="40"/>
      <c r="C150" s="221" t="s">
        <v>199</v>
      </c>
      <c r="D150" s="221" t="s">
        <v>139</v>
      </c>
      <c r="E150" s="222" t="s">
        <v>891</v>
      </c>
      <c r="F150" s="223" t="s">
        <v>892</v>
      </c>
      <c r="G150" s="224" t="s">
        <v>216</v>
      </c>
      <c r="H150" s="225">
        <v>4</v>
      </c>
      <c r="I150" s="226"/>
      <c r="J150" s="227">
        <f>ROUND(I150*H150,2)</f>
        <v>0</v>
      </c>
      <c r="K150" s="223" t="s">
        <v>800</v>
      </c>
      <c r="L150" s="45"/>
      <c r="M150" s="228" t="s">
        <v>1</v>
      </c>
      <c r="N150" s="229" t="s">
        <v>38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882</v>
      </c>
      <c r="AT150" s="232" t="s">
        <v>139</v>
      </c>
      <c r="AU150" s="232" t="s">
        <v>84</v>
      </c>
      <c r="AY150" s="18" t="s">
        <v>137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81</v>
      </c>
      <c r="BK150" s="233">
        <f>ROUND(I150*H150,2)</f>
        <v>0</v>
      </c>
      <c r="BL150" s="18" t="s">
        <v>882</v>
      </c>
      <c r="BM150" s="232" t="s">
        <v>893</v>
      </c>
    </row>
    <row r="151" s="2" customFormat="1">
      <c r="A151" s="39"/>
      <c r="B151" s="40"/>
      <c r="C151" s="41"/>
      <c r="D151" s="234" t="s">
        <v>146</v>
      </c>
      <c r="E151" s="41"/>
      <c r="F151" s="235" t="s">
        <v>892</v>
      </c>
      <c r="G151" s="41"/>
      <c r="H151" s="41"/>
      <c r="I151" s="236"/>
      <c r="J151" s="41"/>
      <c r="K151" s="41"/>
      <c r="L151" s="45"/>
      <c r="M151" s="237"/>
      <c r="N151" s="238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146</v>
      </c>
      <c r="AU151" s="18" t="s">
        <v>84</v>
      </c>
    </row>
    <row r="152" s="2" customFormat="1" ht="16.5" customHeight="1">
      <c r="A152" s="39"/>
      <c r="B152" s="40"/>
      <c r="C152" s="264" t="s">
        <v>206</v>
      </c>
      <c r="D152" s="264" t="s">
        <v>318</v>
      </c>
      <c r="E152" s="265" t="s">
        <v>894</v>
      </c>
      <c r="F152" s="266" t="s">
        <v>895</v>
      </c>
      <c r="G152" s="267" t="s">
        <v>216</v>
      </c>
      <c r="H152" s="268">
        <v>4</v>
      </c>
      <c r="I152" s="269"/>
      <c r="J152" s="270">
        <f>ROUND(I152*H152,2)</f>
        <v>0</v>
      </c>
      <c r="K152" s="266" t="s">
        <v>1</v>
      </c>
      <c r="L152" s="271"/>
      <c r="M152" s="272" t="s">
        <v>1</v>
      </c>
      <c r="N152" s="273" t="s">
        <v>38</v>
      </c>
      <c r="O152" s="92"/>
      <c r="P152" s="230">
        <f>O152*H152</f>
        <v>0</v>
      </c>
      <c r="Q152" s="230">
        <v>0.152</v>
      </c>
      <c r="R152" s="230">
        <f>Q152*H152</f>
        <v>0.60799999999999998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889</v>
      </c>
      <c r="AT152" s="232" t="s">
        <v>318</v>
      </c>
      <c r="AU152" s="232" t="s">
        <v>84</v>
      </c>
      <c r="AY152" s="18" t="s">
        <v>137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81</v>
      </c>
      <c r="BK152" s="233">
        <f>ROUND(I152*H152,2)</f>
        <v>0</v>
      </c>
      <c r="BL152" s="18" t="s">
        <v>889</v>
      </c>
      <c r="BM152" s="232" t="s">
        <v>896</v>
      </c>
    </row>
    <row r="153" s="2" customFormat="1">
      <c r="A153" s="39"/>
      <c r="B153" s="40"/>
      <c r="C153" s="41"/>
      <c r="D153" s="234" t="s">
        <v>146</v>
      </c>
      <c r="E153" s="41"/>
      <c r="F153" s="235" t="s">
        <v>895</v>
      </c>
      <c r="G153" s="41"/>
      <c r="H153" s="41"/>
      <c r="I153" s="236"/>
      <c r="J153" s="41"/>
      <c r="K153" s="41"/>
      <c r="L153" s="45"/>
      <c r="M153" s="237"/>
      <c r="N153" s="238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146</v>
      </c>
      <c r="AU153" s="18" t="s">
        <v>84</v>
      </c>
    </row>
    <row r="154" s="2" customFormat="1" ht="16.5" customHeight="1">
      <c r="A154" s="39"/>
      <c r="B154" s="40"/>
      <c r="C154" s="221" t="s">
        <v>213</v>
      </c>
      <c r="D154" s="221" t="s">
        <v>139</v>
      </c>
      <c r="E154" s="222" t="s">
        <v>897</v>
      </c>
      <c r="F154" s="223" t="s">
        <v>898</v>
      </c>
      <c r="G154" s="224" t="s">
        <v>216</v>
      </c>
      <c r="H154" s="225">
        <v>4</v>
      </c>
      <c r="I154" s="226"/>
      <c r="J154" s="227">
        <f>ROUND(I154*H154,2)</f>
        <v>0</v>
      </c>
      <c r="K154" s="223" t="s">
        <v>800</v>
      </c>
      <c r="L154" s="45"/>
      <c r="M154" s="228" t="s">
        <v>1</v>
      </c>
      <c r="N154" s="229" t="s">
        <v>38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882</v>
      </c>
      <c r="AT154" s="232" t="s">
        <v>139</v>
      </c>
      <c r="AU154" s="232" t="s">
        <v>84</v>
      </c>
      <c r="AY154" s="18" t="s">
        <v>137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81</v>
      </c>
      <c r="BK154" s="233">
        <f>ROUND(I154*H154,2)</f>
        <v>0</v>
      </c>
      <c r="BL154" s="18" t="s">
        <v>882</v>
      </c>
      <c r="BM154" s="232" t="s">
        <v>899</v>
      </c>
    </row>
    <row r="155" s="2" customFormat="1">
      <c r="A155" s="39"/>
      <c r="B155" s="40"/>
      <c r="C155" s="41"/>
      <c r="D155" s="234" t="s">
        <v>146</v>
      </c>
      <c r="E155" s="41"/>
      <c r="F155" s="235" t="s">
        <v>898</v>
      </c>
      <c r="G155" s="41"/>
      <c r="H155" s="41"/>
      <c r="I155" s="236"/>
      <c r="J155" s="41"/>
      <c r="K155" s="41"/>
      <c r="L155" s="45"/>
      <c r="M155" s="237"/>
      <c r="N155" s="238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146</v>
      </c>
      <c r="AU155" s="18" t="s">
        <v>84</v>
      </c>
    </row>
    <row r="156" s="2" customFormat="1" ht="16.5" customHeight="1">
      <c r="A156" s="39"/>
      <c r="B156" s="40"/>
      <c r="C156" s="264" t="s">
        <v>219</v>
      </c>
      <c r="D156" s="264" t="s">
        <v>318</v>
      </c>
      <c r="E156" s="265" t="s">
        <v>900</v>
      </c>
      <c r="F156" s="266" t="s">
        <v>901</v>
      </c>
      <c r="G156" s="267" t="s">
        <v>216</v>
      </c>
      <c r="H156" s="268">
        <v>4</v>
      </c>
      <c r="I156" s="269"/>
      <c r="J156" s="270">
        <f>ROUND(I156*H156,2)</f>
        <v>0</v>
      </c>
      <c r="K156" s="266" t="s">
        <v>1</v>
      </c>
      <c r="L156" s="271"/>
      <c r="M156" s="272" t="s">
        <v>1</v>
      </c>
      <c r="N156" s="273" t="s">
        <v>38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889</v>
      </c>
      <c r="AT156" s="232" t="s">
        <v>318</v>
      </c>
      <c r="AU156" s="232" t="s">
        <v>84</v>
      </c>
      <c r="AY156" s="18" t="s">
        <v>137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81</v>
      </c>
      <c r="BK156" s="233">
        <f>ROUND(I156*H156,2)</f>
        <v>0</v>
      </c>
      <c r="BL156" s="18" t="s">
        <v>889</v>
      </c>
      <c r="BM156" s="232" t="s">
        <v>902</v>
      </c>
    </row>
    <row r="157" s="2" customFormat="1">
      <c r="A157" s="39"/>
      <c r="B157" s="40"/>
      <c r="C157" s="41"/>
      <c r="D157" s="234" t="s">
        <v>146</v>
      </c>
      <c r="E157" s="41"/>
      <c r="F157" s="235" t="s">
        <v>901</v>
      </c>
      <c r="G157" s="41"/>
      <c r="H157" s="41"/>
      <c r="I157" s="236"/>
      <c r="J157" s="41"/>
      <c r="K157" s="41"/>
      <c r="L157" s="45"/>
      <c r="M157" s="237"/>
      <c r="N157" s="238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146</v>
      </c>
      <c r="AU157" s="18" t="s">
        <v>84</v>
      </c>
    </row>
    <row r="158" s="2" customFormat="1" ht="16.5" customHeight="1">
      <c r="A158" s="39"/>
      <c r="B158" s="40"/>
      <c r="C158" s="264" t="s">
        <v>224</v>
      </c>
      <c r="D158" s="264" t="s">
        <v>318</v>
      </c>
      <c r="E158" s="265" t="s">
        <v>903</v>
      </c>
      <c r="F158" s="266" t="s">
        <v>904</v>
      </c>
      <c r="G158" s="267" t="s">
        <v>175</v>
      </c>
      <c r="H158" s="268">
        <v>20</v>
      </c>
      <c r="I158" s="269"/>
      <c r="J158" s="270">
        <f>ROUND(I158*H158,2)</f>
        <v>0</v>
      </c>
      <c r="K158" s="266" t="s">
        <v>1</v>
      </c>
      <c r="L158" s="271"/>
      <c r="M158" s="272" t="s">
        <v>1</v>
      </c>
      <c r="N158" s="273" t="s">
        <v>38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889</v>
      </c>
      <c r="AT158" s="232" t="s">
        <v>318</v>
      </c>
      <c r="AU158" s="232" t="s">
        <v>84</v>
      </c>
      <c r="AY158" s="18" t="s">
        <v>137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81</v>
      </c>
      <c r="BK158" s="233">
        <f>ROUND(I158*H158,2)</f>
        <v>0</v>
      </c>
      <c r="BL158" s="18" t="s">
        <v>889</v>
      </c>
      <c r="BM158" s="232" t="s">
        <v>905</v>
      </c>
    </row>
    <row r="159" s="2" customFormat="1">
      <c r="A159" s="39"/>
      <c r="B159" s="40"/>
      <c r="C159" s="41"/>
      <c r="D159" s="234" t="s">
        <v>146</v>
      </c>
      <c r="E159" s="41"/>
      <c r="F159" s="235" t="s">
        <v>904</v>
      </c>
      <c r="G159" s="41"/>
      <c r="H159" s="41"/>
      <c r="I159" s="236"/>
      <c r="J159" s="41"/>
      <c r="K159" s="41"/>
      <c r="L159" s="45"/>
      <c r="M159" s="237"/>
      <c r="N159" s="238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146</v>
      </c>
      <c r="AU159" s="18" t="s">
        <v>84</v>
      </c>
    </row>
    <row r="160" s="2" customFormat="1" ht="37.8" customHeight="1">
      <c r="A160" s="39"/>
      <c r="B160" s="40"/>
      <c r="C160" s="221" t="s">
        <v>8</v>
      </c>
      <c r="D160" s="221" t="s">
        <v>139</v>
      </c>
      <c r="E160" s="222" t="s">
        <v>906</v>
      </c>
      <c r="F160" s="223" t="s">
        <v>907</v>
      </c>
      <c r="G160" s="224" t="s">
        <v>175</v>
      </c>
      <c r="H160" s="225">
        <v>100</v>
      </c>
      <c r="I160" s="226"/>
      <c r="J160" s="227">
        <f>ROUND(I160*H160,2)</f>
        <v>0</v>
      </c>
      <c r="K160" s="223" t="s">
        <v>800</v>
      </c>
      <c r="L160" s="45"/>
      <c r="M160" s="228" t="s">
        <v>1</v>
      </c>
      <c r="N160" s="229" t="s">
        <v>38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882</v>
      </c>
      <c r="AT160" s="232" t="s">
        <v>139</v>
      </c>
      <c r="AU160" s="232" t="s">
        <v>84</v>
      </c>
      <c r="AY160" s="18" t="s">
        <v>137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81</v>
      </c>
      <c r="BK160" s="233">
        <f>ROUND(I160*H160,2)</f>
        <v>0</v>
      </c>
      <c r="BL160" s="18" t="s">
        <v>882</v>
      </c>
      <c r="BM160" s="232" t="s">
        <v>908</v>
      </c>
    </row>
    <row r="161" s="2" customFormat="1">
      <c r="A161" s="39"/>
      <c r="B161" s="40"/>
      <c r="C161" s="41"/>
      <c r="D161" s="234" t="s">
        <v>146</v>
      </c>
      <c r="E161" s="41"/>
      <c r="F161" s="235" t="s">
        <v>907</v>
      </c>
      <c r="G161" s="41"/>
      <c r="H161" s="41"/>
      <c r="I161" s="236"/>
      <c r="J161" s="41"/>
      <c r="K161" s="41"/>
      <c r="L161" s="45"/>
      <c r="M161" s="237"/>
      <c r="N161" s="238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146</v>
      </c>
      <c r="AU161" s="18" t="s">
        <v>84</v>
      </c>
    </row>
    <row r="162" s="2" customFormat="1" ht="16.5" customHeight="1">
      <c r="A162" s="39"/>
      <c r="B162" s="40"/>
      <c r="C162" s="264" t="s">
        <v>235</v>
      </c>
      <c r="D162" s="264" t="s">
        <v>318</v>
      </c>
      <c r="E162" s="265" t="s">
        <v>909</v>
      </c>
      <c r="F162" s="266" t="s">
        <v>910</v>
      </c>
      <c r="G162" s="267" t="s">
        <v>321</v>
      </c>
      <c r="H162" s="268">
        <v>80</v>
      </c>
      <c r="I162" s="269"/>
      <c r="J162" s="270">
        <f>ROUND(I162*H162,2)</f>
        <v>0</v>
      </c>
      <c r="K162" s="266" t="s">
        <v>800</v>
      </c>
      <c r="L162" s="271"/>
      <c r="M162" s="272" t="s">
        <v>1</v>
      </c>
      <c r="N162" s="273" t="s">
        <v>38</v>
      </c>
      <c r="O162" s="92"/>
      <c r="P162" s="230">
        <f>O162*H162</f>
        <v>0</v>
      </c>
      <c r="Q162" s="230">
        <v>0.001</v>
      </c>
      <c r="R162" s="230">
        <f>Q162*H162</f>
        <v>0.080000000000000002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889</v>
      </c>
      <c r="AT162" s="232" t="s">
        <v>318</v>
      </c>
      <c r="AU162" s="232" t="s">
        <v>84</v>
      </c>
      <c r="AY162" s="18" t="s">
        <v>137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81</v>
      </c>
      <c r="BK162" s="233">
        <f>ROUND(I162*H162,2)</f>
        <v>0</v>
      </c>
      <c r="BL162" s="18" t="s">
        <v>889</v>
      </c>
      <c r="BM162" s="232" t="s">
        <v>911</v>
      </c>
    </row>
    <row r="163" s="2" customFormat="1">
      <c r="A163" s="39"/>
      <c r="B163" s="40"/>
      <c r="C163" s="41"/>
      <c r="D163" s="234" t="s">
        <v>146</v>
      </c>
      <c r="E163" s="41"/>
      <c r="F163" s="235" t="s">
        <v>910</v>
      </c>
      <c r="G163" s="41"/>
      <c r="H163" s="41"/>
      <c r="I163" s="236"/>
      <c r="J163" s="41"/>
      <c r="K163" s="41"/>
      <c r="L163" s="45"/>
      <c r="M163" s="237"/>
      <c r="N163" s="238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146</v>
      </c>
      <c r="AU163" s="18" t="s">
        <v>84</v>
      </c>
    </row>
    <row r="164" s="2" customFormat="1" ht="37.8" customHeight="1">
      <c r="A164" s="39"/>
      <c r="B164" s="40"/>
      <c r="C164" s="221" t="s">
        <v>240</v>
      </c>
      <c r="D164" s="221" t="s">
        <v>139</v>
      </c>
      <c r="E164" s="222" t="s">
        <v>912</v>
      </c>
      <c r="F164" s="223" t="s">
        <v>913</v>
      </c>
      <c r="G164" s="224" t="s">
        <v>175</v>
      </c>
      <c r="H164" s="225">
        <v>150</v>
      </c>
      <c r="I164" s="226"/>
      <c r="J164" s="227">
        <f>ROUND(I164*H164,2)</f>
        <v>0</v>
      </c>
      <c r="K164" s="223" t="s">
        <v>800</v>
      </c>
      <c r="L164" s="45"/>
      <c r="M164" s="228" t="s">
        <v>1</v>
      </c>
      <c r="N164" s="229" t="s">
        <v>38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882</v>
      </c>
      <c r="AT164" s="232" t="s">
        <v>139</v>
      </c>
      <c r="AU164" s="232" t="s">
        <v>84</v>
      </c>
      <c r="AY164" s="18" t="s">
        <v>137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81</v>
      </c>
      <c r="BK164" s="233">
        <f>ROUND(I164*H164,2)</f>
        <v>0</v>
      </c>
      <c r="BL164" s="18" t="s">
        <v>882</v>
      </c>
      <c r="BM164" s="232" t="s">
        <v>914</v>
      </c>
    </row>
    <row r="165" s="2" customFormat="1">
      <c r="A165" s="39"/>
      <c r="B165" s="40"/>
      <c r="C165" s="41"/>
      <c r="D165" s="234" t="s">
        <v>146</v>
      </c>
      <c r="E165" s="41"/>
      <c r="F165" s="235" t="s">
        <v>913</v>
      </c>
      <c r="G165" s="41"/>
      <c r="H165" s="41"/>
      <c r="I165" s="236"/>
      <c r="J165" s="41"/>
      <c r="K165" s="41"/>
      <c r="L165" s="45"/>
      <c r="M165" s="237"/>
      <c r="N165" s="238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146</v>
      </c>
      <c r="AU165" s="18" t="s">
        <v>84</v>
      </c>
    </row>
    <row r="166" s="2" customFormat="1" ht="24.15" customHeight="1">
      <c r="A166" s="39"/>
      <c r="B166" s="40"/>
      <c r="C166" s="264" t="s">
        <v>246</v>
      </c>
      <c r="D166" s="264" t="s">
        <v>318</v>
      </c>
      <c r="E166" s="265" t="s">
        <v>915</v>
      </c>
      <c r="F166" s="266" t="s">
        <v>916</v>
      </c>
      <c r="G166" s="267" t="s">
        <v>175</v>
      </c>
      <c r="H166" s="268">
        <v>150</v>
      </c>
      <c r="I166" s="269"/>
      <c r="J166" s="270">
        <f>ROUND(I166*H166,2)</f>
        <v>0</v>
      </c>
      <c r="K166" s="266" t="s">
        <v>800</v>
      </c>
      <c r="L166" s="271"/>
      <c r="M166" s="272" t="s">
        <v>1</v>
      </c>
      <c r="N166" s="273" t="s">
        <v>38</v>
      </c>
      <c r="O166" s="92"/>
      <c r="P166" s="230">
        <f>O166*H166</f>
        <v>0</v>
      </c>
      <c r="Q166" s="230">
        <v>0.00023000000000000001</v>
      </c>
      <c r="R166" s="230">
        <f>Q166*H166</f>
        <v>0.034500000000000003</v>
      </c>
      <c r="S166" s="230">
        <v>0</v>
      </c>
      <c r="T166" s="23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889</v>
      </c>
      <c r="AT166" s="232" t="s">
        <v>318</v>
      </c>
      <c r="AU166" s="232" t="s">
        <v>84</v>
      </c>
      <c r="AY166" s="18" t="s">
        <v>137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8" t="s">
        <v>81</v>
      </c>
      <c r="BK166" s="233">
        <f>ROUND(I166*H166,2)</f>
        <v>0</v>
      </c>
      <c r="BL166" s="18" t="s">
        <v>889</v>
      </c>
      <c r="BM166" s="232" t="s">
        <v>917</v>
      </c>
    </row>
    <row r="167" s="2" customFormat="1">
      <c r="A167" s="39"/>
      <c r="B167" s="40"/>
      <c r="C167" s="41"/>
      <c r="D167" s="234" t="s">
        <v>146</v>
      </c>
      <c r="E167" s="41"/>
      <c r="F167" s="235" t="s">
        <v>916</v>
      </c>
      <c r="G167" s="41"/>
      <c r="H167" s="41"/>
      <c r="I167" s="236"/>
      <c r="J167" s="41"/>
      <c r="K167" s="41"/>
      <c r="L167" s="45"/>
      <c r="M167" s="237"/>
      <c r="N167" s="238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146</v>
      </c>
      <c r="AU167" s="18" t="s">
        <v>84</v>
      </c>
    </row>
    <row r="168" s="13" customFormat="1">
      <c r="A168" s="13"/>
      <c r="B168" s="239"/>
      <c r="C168" s="240"/>
      <c r="D168" s="234" t="s">
        <v>148</v>
      </c>
      <c r="E168" s="241" t="s">
        <v>1</v>
      </c>
      <c r="F168" s="242" t="s">
        <v>918</v>
      </c>
      <c r="G168" s="240"/>
      <c r="H168" s="243">
        <v>150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148</v>
      </c>
      <c r="AU168" s="249" t="s">
        <v>84</v>
      </c>
      <c r="AV168" s="13" t="s">
        <v>84</v>
      </c>
      <c r="AW168" s="13" t="s">
        <v>30</v>
      </c>
      <c r="AX168" s="13" t="s">
        <v>81</v>
      </c>
      <c r="AY168" s="249" t="s">
        <v>137</v>
      </c>
    </row>
    <row r="169" s="12" customFormat="1" ht="22.8" customHeight="1">
      <c r="A169" s="12"/>
      <c r="B169" s="205"/>
      <c r="C169" s="206"/>
      <c r="D169" s="207" t="s">
        <v>72</v>
      </c>
      <c r="E169" s="219" t="s">
        <v>919</v>
      </c>
      <c r="F169" s="219" t="s">
        <v>920</v>
      </c>
      <c r="G169" s="206"/>
      <c r="H169" s="206"/>
      <c r="I169" s="209"/>
      <c r="J169" s="220">
        <f>BK169</f>
        <v>0</v>
      </c>
      <c r="K169" s="206"/>
      <c r="L169" s="211"/>
      <c r="M169" s="212"/>
      <c r="N169" s="213"/>
      <c r="O169" s="213"/>
      <c r="P169" s="214">
        <f>SUM(P170:P197)</f>
        <v>0</v>
      </c>
      <c r="Q169" s="213"/>
      <c r="R169" s="214">
        <f>SUM(R170:R197)</f>
        <v>30.738616</v>
      </c>
      <c r="S169" s="213"/>
      <c r="T169" s="215">
        <f>SUM(T170:T197)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6" t="s">
        <v>155</v>
      </c>
      <c r="AT169" s="217" t="s">
        <v>72</v>
      </c>
      <c r="AU169" s="217" t="s">
        <v>81</v>
      </c>
      <c r="AY169" s="216" t="s">
        <v>137</v>
      </c>
      <c r="BK169" s="218">
        <f>SUM(BK170:BK197)</f>
        <v>0</v>
      </c>
    </row>
    <row r="170" s="2" customFormat="1" ht="24.15" customHeight="1">
      <c r="A170" s="39"/>
      <c r="B170" s="40"/>
      <c r="C170" s="221" t="s">
        <v>251</v>
      </c>
      <c r="D170" s="221" t="s">
        <v>139</v>
      </c>
      <c r="E170" s="222" t="s">
        <v>921</v>
      </c>
      <c r="F170" s="223" t="s">
        <v>922</v>
      </c>
      <c r="G170" s="224" t="s">
        <v>923</v>
      </c>
      <c r="H170" s="225">
        <v>0.12</v>
      </c>
      <c r="I170" s="226"/>
      <c r="J170" s="227">
        <f>ROUND(I170*H170,2)</f>
        <v>0</v>
      </c>
      <c r="K170" s="223" t="s">
        <v>800</v>
      </c>
      <c r="L170" s="45"/>
      <c r="M170" s="228" t="s">
        <v>1</v>
      </c>
      <c r="N170" s="229" t="s">
        <v>38</v>
      </c>
      <c r="O170" s="92"/>
      <c r="P170" s="230">
        <f>O170*H170</f>
        <v>0</v>
      </c>
      <c r="Q170" s="230">
        <v>0.0088000000000000005</v>
      </c>
      <c r="R170" s="230">
        <f>Q170*H170</f>
        <v>0.0010560000000000001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882</v>
      </c>
      <c r="AT170" s="232" t="s">
        <v>139</v>
      </c>
      <c r="AU170" s="232" t="s">
        <v>84</v>
      </c>
      <c r="AY170" s="18" t="s">
        <v>137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81</v>
      </c>
      <c r="BK170" s="233">
        <f>ROUND(I170*H170,2)</f>
        <v>0</v>
      </c>
      <c r="BL170" s="18" t="s">
        <v>882</v>
      </c>
      <c r="BM170" s="232" t="s">
        <v>924</v>
      </c>
    </row>
    <row r="171" s="2" customFormat="1">
      <c r="A171" s="39"/>
      <c r="B171" s="40"/>
      <c r="C171" s="41"/>
      <c r="D171" s="234" t="s">
        <v>146</v>
      </c>
      <c r="E171" s="41"/>
      <c r="F171" s="235" t="s">
        <v>922</v>
      </c>
      <c r="G171" s="41"/>
      <c r="H171" s="41"/>
      <c r="I171" s="236"/>
      <c r="J171" s="41"/>
      <c r="K171" s="41"/>
      <c r="L171" s="45"/>
      <c r="M171" s="237"/>
      <c r="N171" s="238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146</v>
      </c>
      <c r="AU171" s="18" t="s">
        <v>84</v>
      </c>
    </row>
    <row r="172" s="2" customFormat="1" ht="24.15" customHeight="1">
      <c r="A172" s="39"/>
      <c r="B172" s="40"/>
      <c r="C172" s="221" t="s">
        <v>257</v>
      </c>
      <c r="D172" s="221" t="s">
        <v>139</v>
      </c>
      <c r="E172" s="222" t="s">
        <v>925</v>
      </c>
      <c r="F172" s="223" t="s">
        <v>926</v>
      </c>
      <c r="G172" s="224" t="s">
        <v>189</v>
      </c>
      <c r="H172" s="225">
        <v>4</v>
      </c>
      <c r="I172" s="226"/>
      <c r="J172" s="227">
        <f>ROUND(I172*H172,2)</f>
        <v>0</v>
      </c>
      <c r="K172" s="223" t="s">
        <v>800</v>
      </c>
      <c r="L172" s="45"/>
      <c r="M172" s="228" t="s">
        <v>1</v>
      </c>
      <c r="N172" s="229" t="s">
        <v>38</v>
      </c>
      <c r="O172" s="92"/>
      <c r="P172" s="230">
        <f>O172*H172</f>
        <v>0</v>
      </c>
      <c r="Q172" s="230">
        <v>2.2563399999999998</v>
      </c>
      <c r="R172" s="230">
        <f>Q172*H172</f>
        <v>9.0253599999999992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882</v>
      </c>
      <c r="AT172" s="232" t="s">
        <v>139</v>
      </c>
      <c r="AU172" s="232" t="s">
        <v>84</v>
      </c>
      <c r="AY172" s="18" t="s">
        <v>137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8" t="s">
        <v>81</v>
      </c>
      <c r="BK172" s="233">
        <f>ROUND(I172*H172,2)</f>
        <v>0</v>
      </c>
      <c r="BL172" s="18" t="s">
        <v>882</v>
      </c>
      <c r="BM172" s="232" t="s">
        <v>927</v>
      </c>
    </row>
    <row r="173" s="2" customFormat="1">
      <c r="A173" s="39"/>
      <c r="B173" s="40"/>
      <c r="C173" s="41"/>
      <c r="D173" s="234" t="s">
        <v>146</v>
      </c>
      <c r="E173" s="41"/>
      <c r="F173" s="235" t="s">
        <v>926</v>
      </c>
      <c r="G173" s="41"/>
      <c r="H173" s="41"/>
      <c r="I173" s="236"/>
      <c r="J173" s="41"/>
      <c r="K173" s="41"/>
      <c r="L173" s="45"/>
      <c r="M173" s="237"/>
      <c r="N173" s="238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146</v>
      </c>
      <c r="AU173" s="18" t="s">
        <v>84</v>
      </c>
    </row>
    <row r="174" s="2" customFormat="1" ht="24.9" customHeight="1">
      <c r="A174" s="39"/>
      <c r="B174" s="40"/>
      <c r="C174" s="221" t="s">
        <v>7</v>
      </c>
      <c r="D174" s="221" t="s">
        <v>139</v>
      </c>
      <c r="E174" s="222" t="s">
        <v>928</v>
      </c>
      <c r="F174" s="223" t="s">
        <v>929</v>
      </c>
      <c r="G174" s="224" t="s">
        <v>216</v>
      </c>
      <c r="H174" s="225">
        <v>4</v>
      </c>
      <c r="I174" s="226"/>
      <c r="J174" s="227">
        <f>ROUND(I174*H174,2)</f>
        <v>0</v>
      </c>
      <c r="K174" s="223" t="s">
        <v>1</v>
      </c>
      <c r="L174" s="45"/>
      <c r="M174" s="228" t="s">
        <v>1</v>
      </c>
      <c r="N174" s="229" t="s">
        <v>38</v>
      </c>
      <c r="O174" s="92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882</v>
      </c>
      <c r="AT174" s="232" t="s">
        <v>139</v>
      </c>
      <c r="AU174" s="232" t="s">
        <v>84</v>
      </c>
      <c r="AY174" s="18" t="s">
        <v>137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81</v>
      </c>
      <c r="BK174" s="233">
        <f>ROUND(I174*H174,2)</f>
        <v>0</v>
      </c>
      <c r="BL174" s="18" t="s">
        <v>882</v>
      </c>
      <c r="BM174" s="232" t="s">
        <v>930</v>
      </c>
    </row>
    <row r="175" s="2" customFormat="1">
      <c r="A175" s="39"/>
      <c r="B175" s="40"/>
      <c r="C175" s="41"/>
      <c r="D175" s="234" t="s">
        <v>146</v>
      </c>
      <c r="E175" s="41"/>
      <c r="F175" s="235" t="s">
        <v>931</v>
      </c>
      <c r="G175" s="41"/>
      <c r="H175" s="41"/>
      <c r="I175" s="236"/>
      <c r="J175" s="41"/>
      <c r="K175" s="41"/>
      <c r="L175" s="45"/>
      <c r="M175" s="237"/>
      <c r="N175" s="238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146</v>
      </c>
      <c r="AU175" s="18" t="s">
        <v>84</v>
      </c>
    </row>
    <row r="176" s="2" customFormat="1" ht="21.75" customHeight="1">
      <c r="A176" s="39"/>
      <c r="B176" s="40"/>
      <c r="C176" s="221" t="s">
        <v>367</v>
      </c>
      <c r="D176" s="221" t="s">
        <v>139</v>
      </c>
      <c r="E176" s="222" t="s">
        <v>932</v>
      </c>
      <c r="F176" s="223" t="s">
        <v>933</v>
      </c>
      <c r="G176" s="224" t="s">
        <v>175</v>
      </c>
      <c r="H176" s="225">
        <v>120</v>
      </c>
      <c r="I176" s="226"/>
      <c r="J176" s="227">
        <f>ROUND(I176*H176,2)</f>
        <v>0</v>
      </c>
      <c r="K176" s="223" t="s">
        <v>800</v>
      </c>
      <c r="L176" s="45"/>
      <c r="M176" s="228" t="s">
        <v>1</v>
      </c>
      <c r="N176" s="229" t="s">
        <v>38</v>
      </c>
      <c r="O176" s="92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882</v>
      </c>
      <c r="AT176" s="232" t="s">
        <v>139</v>
      </c>
      <c r="AU176" s="232" t="s">
        <v>84</v>
      </c>
      <c r="AY176" s="18" t="s">
        <v>137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81</v>
      </c>
      <c r="BK176" s="233">
        <f>ROUND(I176*H176,2)</f>
        <v>0</v>
      </c>
      <c r="BL176" s="18" t="s">
        <v>882</v>
      </c>
      <c r="BM176" s="232" t="s">
        <v>934</v>
      </c>
    </row>
    <row r="177" s="2" customFormat="1">
      <c r="A177" s="39"/>
      <c r="B177" s="40"/>
      <c r="C177" s="41"/>
      <c r="D177" s="234" t="s">
        <v>146</v>
      </c>
      <c r="E177" s="41"/>
      <c r="F177" s="235" t="s">
        <v>933</v>
      </c>
      <c r="G177" s="41"/>
      <c r="H177" s="41"/>
      <c r="I177" s="236"/>
      <c r="J177" s="41"/>
      <c r="K177" s="41"/>
      <c r="L177" s="45"/>
      <c r="M177" s="237"/>
      <c r="N177" s="238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146</v>
      </c>
      <c r="AU177" s="18" t="s">
        <v>84</v>
      </c>
    </row>
    <row r="178" s="2" customFormat="1" ht="24.15" customHeight="1">
      <c r="A178" s="39"/>
      <c r="B178" s="40"/>
      <c r="C178" s="221" t="s">
        <v>372</v>
      </c>
      <c r="D178" s="221" t="s">
        <v>139</v>
      </c>
      <c r="E178" s="222" t="s">
        <v>935</v>
      </c>
      <c r="F178" s="223" t="s">
        <v>936</v>
      </c>
      <c r="G178" s="224" t="s">
        <v>175</v>
      </c>
      <c r="H178" s="225">
        <v>100</v>
      </c>
      <c r="I178" s="226"/>
      <c r="J178" s="227">
        <f>ROUND(I178*H178,2)</f>
        <v>0</v>
      </c>
      <c r="K178" s="223" t="s">
        <v>800</v>
      </c>
      <c r="L178" s="45"/>
      <c r="M178" s="228" t="s">
        <v>1</v>
      </c>
      <c r="N178" s="229" t="s">
        <v>38</v>
      </c>
      <c r="O178" s="92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882</v>
      </c>
      <c r="AT178" s="232" t="s">
        <v>139</v>
      </c>
      <c r="AU178" s="232" t="s">
        <v>84</v>
      </c>
      <c r="AY178" s="18" t="s">
        <v>137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8" t="s">
        <v>81</v>
      </c>
      <c r="BK178" s="233">
        <f>ROUND(I178*H178,2)</f>
        <v>0</v>
      </c>
      <c r="BL178" s="18" t="s">
        <v>882</v>
      </c>
      <c r="BM178" s="232" t="s">
        <v>937</v>
      </c>
    </row>
    <row r="179" s="2" customFormat="1">
      <c r="A179" s="39"/>
      <c r="B179" s="40"/>
      <c r="C179" s="41"/>
      <c r="D179" s="234" t="s">
        <v>146</v>
      </c>
      <c r="E179" s="41"/>
      <c r="F179" s="235" t="s">
        <v>936</v>
      </c>
      <c r="G179" s="41"/>
      <c r="H179" s="41"/>
      <c r="I179" s="236"/>
      <c r="J179" s="41"/>
      <c r="K179" s="41"/>
      <c r="L179" s="45"/>
      <c r="M179" s="237"/>
      <c r="N179" s="238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146</v>
      </c>
      <c r="AU179" s="18" t="s">
        <v>84</v>
      </c>
    </row>
    <row r="180" s="2" customFormat="1" ht="24.15" customHeight="1">
      <c r="A180" s="39"/>
      <c r="B180" s="40"/>
      <c r="C180" s="221" t="s">
        <v>377</v>
      </c>
      <c r="D180" s="221" t="s">
        <v>139</v>
      </c>
      <c r="E180" s="222" t="s">
        <v>938</v>
      </c>
      <c r="F180" s="223" t="s">
        <v>939</v>
      </c>
      <c r="G180" s="224" t="s">
        <v>175</v>
      </c>
      <c r="H180" s="225">
        <v>20</v>
      </c>
      <c r="I180" s="226"/>
      <c r="J180" s="227">
        <f>ROUND(I180*H180,2)</f>
        <v>0</v>
      </c>
      <c r="K180" s="223" t="s">
        <v>800</v>
      </c>
      <c r="L180" s="45"/>
      <c r="M180" s="228" t="s">
        <v>1</v>
      </c>
      <c r="N180" s="229" t="s">
        <v>38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882</v>
      </c>
      <c r="AT180" s="232" t="s">
        <v>139</v>
      </c>
      <c r="AU180" s="232" t="s">
        <v>84</v>
      </c>
      <c r="AY180" s="18" t="s">
        <v>137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81</v>
      </c>
      <c r="BK180" s="233">
        <f>ROUND(I180*H180,2)</f>
        <v>0</v>
      </c>
      <c r="BL180" s="18" t="s">
        <v>882</v>
      </c>
      <c r="BM180" s="232" t="s">
        <v>940</v>
      </c>
    </row>
    <row r="181" s="2" customFormat="1">
      <c r="A181" s="39"/>
      <c r="B181" s="40"/>
      <c r="C181" s="41"/>
      <c r="D181" s="234" t="s">
        <v>146</v>
      </c>
      <c r="E181" s="41"/>
      <c r="F181" s="235" t="s">
        <v>939</v>
      </c>
      <c r="G181" s="41"/>
      <c r="H181" s="41"/>
      <c r="I181" s="236"/>
      <c r="J181" s="41"/>
      <c r="K181" s="41"/>
      <c r="L181" s="45"/>
      <c r="M181" s="237"/>
      <c r="N181" s="238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146</v>
      </c>
      <c r="AU181" s="18" t="s">
        <v>84</v>
      </c>
    </row>
    <row r="182" s="2" customFormat="1" ht="24.15" customHeight="1">
      <c r="A182" s="39"/>
      <c r="B182" s="40"/>
      <c r="C182" s="221" t="s">
        <v>381</v>
      </c>
      <c r="D182" s="221" t="s">
        <v>139</v>
      </c>
      <c r="E182" s="222" t="s">
        <v>941</v>
      </c>
      <c r="F182" s="223" t="s">
        <v>942</v>
      </c>
      <c r="G182" s="224" t="s">
        <v>175</v>
      </c>
      <c r="H182" s="225">
        <v>4</v>
      </c>
      <c r="I182" s="226"/>
      <c r="J182" s="227">
        <f>ROUND(I182*H182,2)</f>
        <v>0</v>
      </c>
      <c r="K182" s="223" t="s">
        <v>800</v>
      </c>
      <c r="L182" s="45"/>
      <c r="M182" s="228" t="s">
        <v>1</v>
      </c>
      <c r="N182" s="229" t="s">
        <v>38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882</v>
      </c>
      <c r="AT182" s="232" t="s">
        <v>139</v>
      </c>
      <c r="AU182" s="232" t="s">
        <v>84</v>
      </c>
      <c r="AY182" s="18" t="s">
        <v>137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81</v>
      </c>
      <c r="BK182" s="233">
        <f>ROUND(I182*H182,2)</f>
        <v>0</v>
      </c>
      <c r="BL182" s="18" t="s">
        <v>882</v>
      </c>
      <c r="BM182" s="232" t="s">
        <v>943</v>
      </c>
    </row>
    <row r="183" s="2" customFormat="1">
      <c r="A183" s="39"/>
      <c r="B183" s="40"/>
      <c r="C183" s="41"/>
      <c r="D183" s="234" t="s">
        <v>146</v>
      </c>
      <c r="E183" s="41"/>
      <c r="F183" s="235" t="s">
        <v>942</v>
      </c>
      <c r="G183" s="41"/>
      <c r="H183" s="41"/>
      <c r="I183" s="236"/>
      <c r="J183" s="41"/>
      <c r="K183" s="41"/>
      <c r="L183" s="45"/>
      <c r="M183" s="237"/>
      <c r="N183" s="238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146</v>
      </c>
      <c r="AU183" s="18" t="s">
        <v>84</v>
      </c>
    </row>
    <row r="184" s="2" customFormat="1" ht="33" customHeight="1">
      <c r="A184" s="39"/>
      <c r="B184" s="40"/>
      <c r="C184" s="221" t="s">
        <v>386</v>
      </c>
      <c r="D184" s="221" t="s">
        <v>139</v>
      </c>
      <c r="E184" s="222" t="s">
        <v>944</v>
      </c>
      <c r="F184" s="223" t="s">
        <v>945</v>
      </c>
      <c r="G184" s="224" t="s">
        <v>175</v>
      </c>
      <c r="H184" s="225">
        <v>120</v>
      </c>
      <c r="I184" s="226"/>
      <c r="J184" s="227">
        <f>ROUND(I184*H184,2)</f>
        <v>0</v>
      </c>
      <c r="K184" s="223" t="s">
        <v>800</v>
      </c>
      <c r="L184" s="45"/>
      <c r="M184" s="228" t="s">
        <v>1</v>
      </c>
      <c r="N184" s="229" t="s">
        <v>38</v>
      </c>
      <c r="O184" s="92"/>
      <c r="P184" s="230">
        <f>O184*H184</f>
        <v>0</v>
      </c>
      <c r="Q184" s="230">
        <v>0.052639999999999999</v>
      </c>
      <c r="R184" s="230">
        <f>Q184*H184</f>
        <v>6.3167999999999997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882</v>
      </c>
      <c r="AT184" s="232" t="s">
        <v>139</v>
      </c>
      <c r="AU184" s="232" t="s">
        <v>84</v>
      </c>
      <c r="AY184" s="18" t="s">
        <v>137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81</v>
      </c>
      <c r="BK184" s="233">
        <f>ROUND(I184*H184,2)</f>
        <v>0</v>
      </c>
      <c r="BL184" s="18" t="s">
        <v>882</v>
      </c>
      <c r="BM184" s="232" t="s">
        <v>946</v>
      </c>
    </row>
    <row r="185" s="2" customFormat="1">
      <c r="A185" s="39"/>
      <c r="B185" s="40"/>
      <c r="C185" s="41"/>
      <c r="D185" s="234" t="s">
        <v>146</v>
      </c>
      <c r="E185" s="41"/>
      <c r="F185" s="235" t="s">
        <v>945</v>
      </c>
      <c r="G185" s="41"/>
      <c r="H185" s="41"/>
      <c r="I185" s="236"/>
      <c r="J185" s="41"/>
      <c r="K185" s="41"/>
      <c r="L185" s="45"/>
      <c r="M185" s="237"/>
      <c r="N185" s="238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146</v>
      </c>
      <c r="AU185" s="18" t="s">
        <v>84</v>
      </c>
    </row>
    <row r="186" s="2" customFormat="1" ht="24.15" customHeight="1">
      <c r="A186" s="39"/>
      <c r="B186" s="40"/>
      <c r="C186" s="221" t="s">
        <v>390</v>
      </c>
      <c r="D186" s="221" t="s">
        <v>139</v>
      </c>
      <c r="E186" s="222" t="s">
        <v>947</v>
      </c>
      <c r="F186" s="223" t="s">
        <v>948</v>
      </c>
      <c r="G186" s="224" t="s">
        <v>175</v>
      </c>
      <c r="H186" s="225">
        <v>100</v>
      </c>
      <c r="I186" s="226"/>
      <c r="J186" s="227">
        <f>ROUND(I186*H186,2)</f>
        <v>0</v>
      </c>
      <c r="K186" s="223" t="s">
        <v>800</v>
      </c>
      <c r="L186" s="45"/>
      <c r="M186" s="228" t="s">
        <v>1</v>
      </c>
      <c r="N186" s="229" t="s">
        <v>38</v>
      </c>
      <c r="O186" s="92"/>
      <c r="P186" s="230">
        <f>O186*H186</f>
        <v>0</v>
      </c>
      <c r="Q186" s="230">
        <v>0.108</v>
      </c>
      <c r="R186" s="230">
        <f>Q186*H186</f>
        <v>10.800000000000001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882</v>
      </c>
      <c r="AT186" s="232" t="s">
        <v>139</v>
      </c>
      <c r="AU186" s="232" t="s">
        <v>84</v>
      </c>
      <c r="AY186" s="18" t="s">
        <v>137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81</v>
      </c>
      <c r="BK186" s="233">
        <f>ROUND(I186*H186,2)</f>
        <v>0</v>
      </c>
      <c r="BL186" s="18" t="s">
        <v>882</v>
      </c>
      <c r="BM186" s="232" t="s">
        <v>949</v>
      </c>
    </row>
    <row r="187" s="2" customFormat="1">
      <c r="A187" s="39"/>
      <c r="B187" s="40"/>
      <c r="C187" s="41"/>
      <c r="D187" s="234" t="s">
        <v>146</v>
      </c>
      <c r="E187" s="41"/>
      <c r="F187" s="235" t="s">
        <v>948</v>
      </c>
      <c r="G187" s="41"/>
      <c r="H187" s="41"/>
      <c r="I187" s="236"/>
      <c r="J187" s="41"/>
      <c r="K187" s="41"/>
      <c r="L187" s="45"/>
      <c r="M187" s="237"/>
      <c r="N187" s="238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146</v>
      </c>
      <c r="AU187" s="18" t="s">
        <v>84</v>
      </c>
    </row>
    <row r="188" s="2" customFormat="1" ht="24.15" customHeight="1">
      <c r="A188" s="39"/>
      <c r="B188" s="40"/>
      <c r="C188" s="264" t="s">
        <v>396</v>
      </c>
      <c r="D188" s="264" t="s">
        <v>318</v>
      </c>
      <c r="E188" s="265" t="s">
        <v>950</v>
      </c>
      <c r="F188" s="266" t="s">
        <v>951</v>
      </c>
      <c r="G188" s="267" t="s">
        <v>175</v>
      </c>
      <c r="H188" s="268">
        <v>100</v>
      </c>
      <c r="I188" s="269"/>
      <c r="J188" s="270">
        <f>ROUND(I188*H188,2)</f>
        <v>0</v>
      </c>
      <c r="K188" s="266" t="s">
        <v>1</v>
      </c>
      <c r="L188" s="271"/>
      <c r="M188" s="272" t="s">
        <v>1</v>
      </c>
      <c r="N188" s="273" t="s">
        <v>38</v>
      </c>
      <c r="O188" s="92"/>
      <c r="P188" s="230">
        <f>O188*H188</f>
        <v>0</v>
      </c>
      <c r="Q188" s="230">
        <v>0.00068999999999999997</v>
      </c>
      <c r="R188" s="230">
        <f>Q188*H188</f>
        <v>0.068999999999999992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889</v>
      </c>
      <c r="AT188" s="232" t="s">
        <v>318</v>
      </c>
      <c r="AU188" s="232" t="s">
        <v>84</v>
      </c>
      <c r="AY188" s="18" t="s">
        <v>137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8" t="s">
        <v>81</v>
      </c>
      <c r="BK188" s="233">
        <f>ROUND(I188*H188,2)</f>
        <v>0</v>
      </c>
      <c r="BL188" s="18" t="s">
        <v>889</v>
      </c>
      <c r="BM188" s="232" t="s">
        <v>952</v>
      </c>
    </row>
    <row r="189" s="2" customFormat="1">
      <c r="A189" s="39"/>
      <c r="B189" s="40"/>
      <c r="C189" s="41"/>
      <c r="D189" s="234" t="s">
        <v>146</v>
      </c>
      <c r="E189" s="41"/>
      <c r="F189" s="235" t="s">
        <v>951</v>
      </c>
      <c r="G189" s="41"/>
      <c r="H189" s="41"/>
      <c r="I189" s="236"/>
      <c r="J189" s="41"/>
      <c r="K189" s="41"/>
      <c r="L189" s="45"/>
      <c r="M189" s="237"/>
      <c r="N189" s="238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146</v>
      </c>
      <c r="AU189" s="18" t="s">
        <v>84</v>
      </c>
    </row>
    <row r="190" s="2" customFormat="1" ht="24.15" customHeight="1">
      <c r="A190" s="39"/>
      <c r="B190" s="40"/>
      <c r="C190" s="221" t="s">
        <v>402</v>
      </c>
      <c r="D190" s="221" t="s">
        <v>139</v>
      </c>
      <c r="E190" s="222" t="s">
        <v>953</v>
      </c>
      <c r="F190" s="223" t="s">
        <v>954</v>
      </c>
      <c r="G190" s="224" t="s">
        <v>175</v>
      </c>
      <c r="H190" s="225">
        <v>20</v>
      </c>
      <c r="I190" s="226"/>
      <c r="J190" s="227">
        <f>ROUND(I190*H190,2)</f>
        <v>0</v>
      </c>
      <c r="K190" s="223" t="s">
        <v>955</v>
      </c>
      <c r="L190" s="45"/>
      <c r="M190" s="228" t="s">
        <v>1</v>
      </c>
      <c r="N190" s="229" t="s">
        <v>38</v>
      </c>
      <c r="O190" s="92"/>
      <c r="P190" s="230">
        <f>O190*H190</f>
        <v>0</v>
      </c>
      <c r="Q190" s="230">
        <v>0.22563</v>
      </c>
      <c r="R190" s="230">
        <f>Q190*H190</f>
        <v>4.5125999999999999</v>
      </c>
      <c r="S190" s="230">
        <v>0</v>
      </c>
      <c r="T190" s="23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882</v>
      </c>
      <c r="AT190" s="232" t="s">
        <v>139</v>
      </c>
      <c r="AU190" s="232" t="s">
        <v>84</v>
      </c>
      <c r="AY190" s="18" t="s">
        <v>137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8" t="s">
        <v>81</v>
      </c>
      <c r="BK190" s="233">
        <f>ROUND(I190*H190,2)</f>
        <v>0</v>
      </c>
      <c r="BL190" s="18" t="s">
        <v>882</v>
      </c>
      <c r="BM190" s="232" t="s">
        <v>956</v>
      </c>
    </row>
    <row r="191" s="2" customFormat="1">
      <c r="A191" s="39"/>
      <c r="B191" s="40"/>
      <c r="C191" s="41"/>
      <c r="D191" s="234" t="s">
        <v>146</v>
      </c>
      <c r="E191" s="41"/>
      <c r="F191" s="235" t="s">
        <v>954</v>
      </c>
      <c r="G191" s="41"/>
      <c r="H191" s="41"/>
      <c r="I191" s="236"/>
      <c r="J191" s="41"/>
      <c r="K191" s="41"/>
      <c r="L191" s="45"/>
      <c r="M191" s="237"/>
      <c r="N191" s="238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146</v>
      </c>
      <c r="AU191" s="18" t="s">
        <v>84</v>
      </c>
    </row>
    <row r="192" s="2" customFormat="1" ht="24.15" customHeight="1">
      <c r="A192" s="39"/>
      <c r="B192" s="40"/>
      <c r="C192" s="264" t="s">
        <v>408</v>
      </c>
      <c r="D192" s="264" t="s">
        <v>318</v>
      </c>
      <c r="E192" s="265" t="s">
        <v>957</v>
      </c>
      <c r="F192" s="266" t="s">
        <v>958</v>
      </c>
      <c r="G192" s="267" t="s">
        <v>175</v>
      </c>
      <c r="H192" s="268">
        <v>20</v>
      </c>
      <c r="I192" s="269"/>
      <c r="J192" s="270">
        <f>ROUND(I192*H192,2)</f>
        <v>0</v>
      </c>
      <c r="K192" s="266" t="s">
        <v>1</v>
      </c>
      <c r="L192" s="271"/>
      <c r="M192" s="272" t="s">
        <v>1</v>
      </c>
      <c r="N192" s="273" t="s">
        <v>38</v>
      </c>
      <c r="O192" s="92"/>
      <c r="P192" s="230">
        <f>O192*H192</f>
        <v>0</v>
      </c>
      <c r="Q192" s="230">
        <v>0.00068999999999999997</v>
      </c>
      <c r="R192" s="230">
        <f>Q192*H192</f>
        <v>0.0138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889</v>
      </c>
      <c r="AT192" s="232" t="s">
        <v>318</v>
      </c>
      <c r="AU192" s="232" t="s">
        <v>84</v>
      </c>
      <c r="AY192" s="18" t="s">
        <v>137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81</v>
      </c>
      <c r="BK192" s="233">
        <f>ROUND(I192*H192,2)</f>
        <v>0</v>
      </c>
      <c r="BL192" s="18" t="s">
        <v>889</v>
      </c>
      <c r="BM192" s="232" t="s">
        <v>959</v>
      </c>
    </row>
    <row r="193" s="2" customFormat="1">
      <c r="A193" s="39"/>
      <c r="B193" s="40"/>
      <c r="C193" s="41"/>
      <c r="D193" s="234" t="s">
        <v>146</v>
      </c>
      <c r="E193" s="41"/>
      <c r="F193" s="235" t="s">
        <v>958</v>
      </c>
      <c r="G193" s="41"/>
      <c r="H193" s="41"/>
      <c r="I193" s="236"/>
      <c r="J193" s="41"/>
      <c r="K193" s="41"/>
      <c r="L193" s="45"/>
      <c r="M193" s="237"/>
      <c r="N193" s="238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146</v>
      </c>
      <c r="AU193" s="18" t="s">
        <v>84</v>
      </c>
    </row>
    <row r="194" s="2" customFormat="1" ht="21.75" customHeight="1">
      <c r="A194" s="39"/>
      <c r="B194" s="40"/>
      <c r="C194" s="221" t="s">
        <v>413</v>
      </c>
      <c r="D194" s="221" t="s">
        <v>139</v>
      </c>
      <c r="E194" s="222" t="s">
        <v>960</v>
      </c>
      <c r="F194" s="223" t="s">
        <v>961</v>
      </c>
      <c r="G194" s="224" t="s">
        <v>189</v>
      </c>
      <c r="H194" s="225">
        <v>60</v>
      </c>
      <c r="I194" s="226"/>
      <c r="J194" s="227">
        <f>ROUND(I194*H194,2)</f>
        <v>0</v>
      </c>
      <c r="K194" s="223" t="s">
        <v>800</v>
      </c>
      <c r="L194" s="45"/>
      <c r="M194" s="228" t="s">
        <v>1</v>
      </c>
      <c r="N194" s="229" t="s">
        <v>38</v>
      </c>
      <c r="O194" s="92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882</v>
      </c>
      <c r="AT194" s="232" t="s">
        <v>139</v>
      </c>
      <c r="AU194" s="232" t="s">
        <v>84</v>
      </c>
      <c r="AY194" s="18" t="s">
        <v>137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81</v>
      </c>
      <c r="BK194" s="233">
        <f>ROUND(I194*H194,2)</f>
        <v>0</v>
      </c>
      <c r="BL194" s="18" t="s">
        <v>882</v>
      </c>
      <c r="BM194" s="232" t="s">
        <v>962</v>
      </c>
    </row>
    <row r="195" s="2" customFormat="1">
      <c r="A195" s="39"/>
      <c r="B195" s="40"/>
      <c r="C195" s="41"/>
      <c r="D195" s="234" t="s">
        <v>146</v>
      </c>
      <c r="E195" s="41"/>
      <c r="F195" s="235" t="s">
        <v>961</v>
      </c>
      <c r="G195" s="41"/>
      <c r="H195" s="41"/>
      <c r="I195" s="236"/>
      <c r="J195" s="41"/>
      <c r="K195" s="41"/>
      <c r="L195" s="45"/>
      <c r="M195" s="237"/>
      <c r="N195" s="238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146</v>
      </c>
      <c r="AU195" s="18" t="s">
        <v>84</v>
      </c>
    </row>
    <row r="196" s="2" customFormat="1" ht="33" customHeight="1">
      <c r="A196" s="39"/>
      <c r="B196" s="40"/>
      <c r="C196" s="221" t="s">
        <v>418</v>
      </c>
      <c r="D196" s="221" t="s">
        <v>139</v>
      </c>
      <c r="E196" s="222" t="s">
        <v>963</v>
      </c>
      <c r="F196" s="223" t="s">
        <v>964</v>
      </c>
      <c r="G196" s="224" t="s">
        <v>189</v>
      </c>
      <c r="H196" s="225">
        <v>60</v>
      </c>
      <c r="I196" s="226"/>
      <c r="J196" s="227">
        <f>ROUND(I196*H196,2)</f>
        <v>0</v>
      </c>
      <c r="K196" s="223" t="s">
        <v>1</v>
      </c>
      <c r="L196" s="45"/>
      <c r="M196" s="228" t="s">
        <v>1</v>
      </c>
      <c r="N196" s="229" t="s">
        <v>38</v>
      </c>
      <c r="O196" s="92"/>
      <c r="P196" s="230">
        <f>O196*H196</f>
        <v>0</v>
      </c>
      <c r="Q196" s="230">
        <v>0</v>
      </c>
      <c r="R196" s="230">
        <f>Q196*H196</f>
        <v>0</v>
      </c>
      <c r="S196" s="230">
        <v>0</v>
      </c>
      <c r="T196" s="23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2" t="s">
        <v>882</v>
      </c>
      <c r="AT196" s="232" t="s">
        <v>139</v>
      </c>
      <c r="AU196" s="232" t="s">
        <v>84</v>
      </c>
      <c r="AY196" s="18" t="s">
        <v>137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8" t="s">
        <v>81</v>
      </c>
      <c r="BK196" s="233">
        <f>ROUND(I196*H196,2)</f>
        <v>0</v>
      </c>
      <c r="BL196" s="18" t="s">
        <v>882</v>
      </c>
      <c r="BM196" s="232" t="s">
        <v>965</v>
      </c>
    </row>
    <row r="197" s="2" customFormat="1">
      <c r="A197" s="39"/>
      <c r="B197" s="40"/>
      <c r="C197" s="41"/>
      <c r="D197" s="234" t="s">
        <v>146</v>
      </c>
      <c r="E197" s="41"/>
      <c r="F197" s="235" t="s">
        <v>964</v>
      </c>
      <c r="G197" s="41"/>
      <c r="H197" s="41"/>
      <c r="I197" s="236"/>
      <c r="J197" s="41"/>
      <c r="K197" s="41"/>
      <c r="L197" s="45"/>
      <c r="M197" s="260"/>
      <c r="N197" s="261"/>
      <c r="O197" s="262"/>
      <c r="P197" s="262"/>
      <c r="Q197" s="262"/>
      <c r="R197" s="262"/>
      <c r="S197" s="262"/>
      <c r="T197" s="26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146</v>
      </c>
      <c r="AU197" s="18" t="s">
        <v>84</v>
      </c>
    </row>
    <row r="198" s="2" customFormat="1" ht="6.96" customHeight="1">
      <c r="A198" s="39"/>
      <c r="B198" s="67"/>
      <c r="C198" s="68"/>
      <c r="D198" s="68"/>
      <c r="E198" s="68"/>
      <c r="F198" s="68"/>
      <c r="G198" s="68"/>
      <c r="H198" s="68"/>
      <c r="I198" s="68"/>
      <c r="J198" s="68"/>
      <c r="K198" s="68"/>
      <c r="L198" s="45"/>
      <c r="M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</row>
  </sheetData>
  <sheetProtection sheet="1" autoFilter="0" formatColumns="0" formatRows="0" objects="1" scenarios="1" spinCount="100000" saltValue="Q0L8DVhVsHDy4Y9GaEJhGUbvxScQ01Jxyjc+18gplKBVCw1j0WFU9hNegHnGyoAcMFTtXAgL5QogG5wpMssCdA==" hashValue="U8OPe8LkJzSvuwoQBMQKRi9fwG3KXCPmDu1lTuZPedY2zlOkYQ2UYAveKQTDIfaAzVyLd6DEFRB99ULhwVGXnQ==" algorithmName="SHA-512" password="CC35"/>
  <autoFilter ref="C123:K197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81</v>
      </c>
    </row>
    <row r="4" s="1" customFormat="1" ht="24.96" customHeight="1">
      <c r="B4" s="21"/>
      <c r="D4" s="139" t="s">
        <v>102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Kaznějov komunikace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966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24. 11. 2023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33</v>
      </c>
      <c r="E30" s="39"/>
      <c r="F30" s="39"/>
      <c r="G30" s="39"/>
      <c r="H30" s="39"/>
      <c r="I30" s="39"/>
      <c r="J30" s="154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35</v>
      </c>
      <c r="G32" s="39"/>
      <c r="H32" s="39"/>
      <c r="I32" s="155" t="s">
        <v>34</v>
      </c>
      <c r="J32" s="155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37</v>
      </c>
      <c r="E33" s="141" t="s">
        <v>38</v>
      </c>
      <c r="F33" s="157">
        <f>ROUND((SUM(BE121:BE137)),  2)</f>
        <v>0</v>
      </c>
      <c r="G33" s="39"/>
      <c r="H33" s="39"/>
      <c r="I33" s="158">
        <v>0.20999999999999999</v>
      </c>
      <c r="J33" s="157">
        <f>ROUND(((SUM(BE121:BE137))*I33),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7">
        <f>ROUND((SUM(BF121:BF137)),  2)</f>
        <v>0</v>
      </c>
      <c r="G34" s="39"/>
      <c r="H34" s="39"/>
      <c r="I34" s="158">
        <v>0.14999999999999999</v>
      </c>
      <c r="J34" s="157">
        <f>ROUND(((SUM(BF121:BF137))*I34),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7">
        <f>ROUND((SUM(BG121:BG137)),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7">
        <f>ROUND((SUM(BH121:BH137)),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7">
        <f>ROUND((SUM(BI121:BI137)),  2)</f>
        <v>0</v>
      </c>
      <c r="G37" s="39"/>
      <c r="H37" s="39"/>
      <c r="I37" s="158">
        <v>0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43</v>
      </c>
      <c r="E39" s="161"/>
      <c r="F39" s="161"/>
      <c r="G39" s="162" t="s">
        <v>44</v>
      </c>
      <c r="H39" s="163" t="s">
        <v>45</v>
      </c>
      <c r="I39" s="161"/>
      <c r="J39" s="164">
        <f>SUM(J30:J37)</f>
        <v>0</v>
      </c>
      <c r="K39" s="165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46</v>
      </c>
      <c r="E50" s="167"/>
      <c r="F50" s="167"/>
      <c r="G50" s="166" t="s">
        <v>47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48</v>
      </c>
      <c r="E61" s="169"/>
      <c r="F61" s="170" t="s">
        <v>49</v>
      </c>
      <c r="G61" s="168" t="s">
        <v>48</v>
      </c>
      <c r="H61" s="169"/>
      <c r="I61" s="169"/>
      <c r="J61" s="171" t="s">
        <v>49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50</v>
      </c>
      <c r="E65" s="172"/>
      <c r="F65" s="172"/>
      <c r="G65" s="166" t="s">
        <v>51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48</v>
      </c>
      <c r="E76" s="169"/>
      <c r="F76" s="170" t="s">
        <v>49</v>
      </c>
      <c r="G76" s="168" t="s">
        <v>48</v>
      </c>
      <c r="H76" s="169"/>
      <c r="I76" s="169"/>
      <c r="J76" s="171" t="s">
        <v>49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7" t="str">
        <f>E7</f>
        <v>Kaznějov komunikace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540 - Vedlejší a ostatní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24. 11. 2023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114</v>
      </c>
      <c r="D94" s="179"/>
      <c r="E94" s="179"/>
      <c r="F94" s="179"/>
      <c r="G94" s="179"/>
      <c r="H94" s="179"/>
      <c r="I94" s="179"/>
      <c r="J94" s="180" t="s">
        <v>115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116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117</v>
      </c>
    </row>
    <row r="97" s="9" customFormat="1" ht="24.96" customHeight="1">
      <c r="A97" s="9"/>
      <c r="B97" s="182"/>
      <c r="C97" s="183"/>
      <c r="D97" s="184" t="s">
        <v>272</v>
      </c>
      <c r="E97" s="185"/>
      <c r="F97" s="185"/>
      <c r="G97" s="185"/>
      <c r="H97" s="185"/>
      <c r="I97" s="185"/>
      <c r="J97" s="186">
        <f>J122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967</v>
      </c>
      <c r="E98" s="191"/>
      <c r="F98" s="191"/>
      <c r="G98" s="191"/>
      <c r="H98" s="191"/>
      <c r="I98" s="191"/>
      <c r="J98" s="192">
        <f>J123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273</v>
      </c>
      <c r="E99" s="191"/>
      <c r="F99" s="191"/>
      <c r="G99" s="191"/>
      <c r="H99" s="191"/>
      <c r="I99" s="191"/>
      <c r="J99" s="192">
        <f>J129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274</v>
      </c>
      <c r="E100" s="191"/>
      <c r="F100" s="191"/>
      <c r="G100" s="191"/>
      <c r="H100" s="191"/>
      <c r="I100" s="191"/>
      <c r="J100" s="192">
        <f>J131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2"/>
      <c r="C101" s="183"/>
      <c r="D101" s="184" t="s">
        <v>968</v>
      </c>
      <c r="E101" s="185"/>
      <c r="F101" s="185"/>
      <c r="G101" s="185"/>
      <c r="H101" s="185"/>
      <c r="I101" s="185"/>
      <c r="J101" s="186">
        <f>J133</f>
        <v>0</v>
      </c>
      <c r="K101" s="183"/>
      <c r="L101" s="18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122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7" t="str">
        <f>E7</f>
        <v>Kaznějov komunikace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103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540 - Vedlejší a ostatní náklady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 xml:space="preserve"> </v>
      </c>
      <c r="G115" s="41"/>
      <c r="H115" s="41"/>
      <c r="I115" s="33" t="s">
        <v>22</v>
      </c>
      <c r="J115" s="80" t="str">
        <f>IF(J12="","",J12)</f>
        <v>24. 11. 2023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 xml:space="preserve"> </v>
      </c>
      <c r="G117" s="41"/>
      <c r="H117" s="41"/>
      <c r="I117" s="33" t="s">
        <v>29</v>
      </c>
      <c r="J117" s="37" t="str">
        <f>E21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27</v>
      </c>
      <c r="D118" s="41"/>
      <c r="E118" s="41"/>
      <c r="F118" s="28" t="str">
        <f>IF(E18="","",E18)</f>
        <v>Vyplň údaj</v>
      </c>
      <c r="G118" s="41"/>
      <c r="H118" s="41"/>
      <c r="I118" s="33" t="s">
        <v>31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4"/>
      <c r="B120" s="195"/>
      <c r="C120" s="196" t="s">
        <v>123</v>
      </c>
      <c r="D120" s="197" t="s">
        <v>58</v>
      </c>
      <c r="E120" s="197" t="s">
        <v>54</v>
      </c>
      <c r="F120" s="197" t="s">
        <v>55</v>
      </c>
      <c r="G120" s="197" t="s">
        <v>124</v>
      </c>
      <c r="H120" s="197" t="s">
        <v>125</v>
      </c>
      <c r="I120" s="197" t="s">
        <v>126</v>
      </c>
      <c r="J120" s="197" t="s">
        <v>115</v>
      </c>
      <c r="K120" s="198" t="s">
        <v>127</v>
      </c>
      <c r="L120" s="199"/>
      <c r="M120" s="101" t="s">
        <v>1</v>
      </c>
      <c r="N120" s="102" t="s">
        <v>37</v>
      </c>
      <c r="O120" s="102" t="s">
        <v>128</v>
      </c>
      <c r="P120" s="102" t="s">
        <v>129</v>
      </c>
      <c r="Q120" s="102" t="s">
        <v>130</v>
      </c>
      <c r="R120" s="102" t="s">
        <v>131</v>
      </c>
      <c r="S120" s="102" t="s">
        <v>132</v>
      </c>
      <c r="T120" s="103" t="s">
        <v>133</v>
      </c>
      <c r="U120" s="194"/>
      <c r="V120" s="194"/>
      <c r="W120" s="194"/>
      <c r="X120" s="194"/>
      <c r="Y120" s="194"/>
      <c r="Z120" s="194"/>
      <c r="AA120" s="194"/>
      <c r="AB120" s="194"/>
      <c r="AC120" s="194"/>
      <c r="AD120" s="194"/>
      <c r="AE120" s="194"/>
    </row>
    <row r="121" s="2" customFormat="1" ht="22.8" customHeight="1">
      <c r="A121" s="39"/>
      <c r="B121" s="40"/>
      <c r="C121" s="108" t="s">
        <v>134</v>
      </c>
      <c r="D121" s="41"/>
      <c r="E121" s="41"/>
      <c r="F121" s="41"/>
      <c r="G121" s="41"/>
      <c r="H121" s="41"/>
      <c r="I121" s="41"/>
      <c r="J121" s="200">
        <f>BK121</f>
        <v>0</v>
      </c>
      <c r="K121" s="41"/>
      <c r="L121" s="45"/>
      <c r="M121" s="104"/>
      <c r="N121" s="201"/>
      <c r="O121" s="105"/>
      <c r="P121" s="202">
        <f>P122+P133</f>
        <v>0</v>
      </c>
      <c r="Q121" s="105"/>
      <c r="R121" s="202">
        <f>R122+R133</f>
        <v>0</v>
      </c>
      <c r="S121" s="105"/>
      <c r="T121" s="203">
        <f>T122+T133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72</v>
      </c>
      <c r="AU121" s="18" t="s">
        <v>117</v>
      </c>
      <c r="BK121" s="204">
        <f>BK122+BK133</f>
        <v>0</v>
      </c>
    </row>
    <row r="122" s="12" customFormat="1" ht="25.92" customHeight="1">
      <c r="A122" s="12"/>
      <c r="B122" s="205"/>
      <c r="C122" s="206"/>
      <c r="D122" s="207" t="s">
        <v>72</v>
      </c>
      <c r="E122" s="208" t="s">
        <v>563</v>
      </c>
      <c r="F122" s="208" t="s">
        <v>564</v>
      </c>
      <c r="G122" s="206"/>
      <c r="H122" s="206"/>
      <c r="I122" s="209"/>
      <c r="J122" s="210">
        <f>BK122</f>
        <v>0</v>
      </c>
      <c r="K122" s="206"/>
      <c r="L122" s="211"/>
      <c r="M122" s="212"/>
      <c r="N122" s="213"/>
      <c r="O122" s="213"/>
      <c r="P122" s="214">
        <f>P123+P129+P131</f>
        <v>0</v>
      </c>
      <c r="Q122" s="213"/>
      <c r="R122" s="214">
        <f>R123+R129+R131</f>
        <v>0</v>
      </c>
      <c r="S122" s="213"/>
      <c r="T122" s="215">
        <f>T123+T129+T131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6" t="s">
        <v>166</v>
      </c>
      <c r="AT122" s="217" t="s">
        <v>72</v>
      </c>
      <c r="AU122" s="217" t="s">
        <v>73</v>
      </c>
      <c r="AY122" s="216" t="s">
        <v>137</v>
      </c>
      <c r="BK122" s="218">
        <f>BK123+BK129+BK131</f>
        <v>0</v>
      </c>
    </row>
    <row r="123" s="12" customFormat="1" ht="22.8" customHeight="1">
      <c r="A123" s="12"/>
      <c r="B123" s="205"/>
      <c r="C123" s="206"/>
      <c r="D123" s="207" t="s">
        <v>72</v>
      </c>
      <c r="E123" s="219" t="s">
        <v>969</v>
      </c>
      <c r="F123" s="219" t="s">
        <v>970</v>
      </c>
      <c r="G123" s="206"/>
      <c r="H123" s="206"/>
      <c r="I123" s="209"/>
      <c r="J123" s="220">
        <f>BK123</f>
        <v>0</v>
      </c>
      <c r="K123" s="206"/>
      <c r="L123" s="211"/>
      <c r="M123" s="212"/>
      <c r="N123" s="213"/>
      <c r="O123" s="213"/>
      <c r="P123" s="214">
        <f>SUM(P124:P128)</f>
        <v>0</v>
      </c>
      <c r="Q123" s="213"/>
      <c r="R123" s="214">
        <f>SUM(R124:R128)</f>
        <v>0</v>
      </c>
      <c r="S123" s="213"/>
      <c r="T123" s="215">
        <f>SUM(T124:T128)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6" t="s">
        <v>166</v>
      </c>
      <c r="AT123" s="217" t="s">
        <v>72</v>
      </c>
      <c r="AU123" s="217" t="s">
        <v>81</v>
      </c>
      <c r="AY123" s="216" t="s">
        <v>137</v>
      </c>
      <c r="BK123" s="218">
        <f>SUM(BK124:BK128)</f>
        <v>0</v>
      </c>
    </row>
    <row r="124" s="2" customFormat="1" ht="16.5" customHeight="1">
      <c r="A124" s="39"/>
      <c r="B124" s="40"/>
      <c r="C124" s="221" t="s">
        <v>81</v>
      </c>
      <c r="D124" s="221" t="s">
        <v>139</v>
      </c>
      <c r="E124" s="222" t="s">
        <v>971</v>
      </c>
      <c r="F124" s="223" t="s">
        <v>972</v>
      </c>
      <c r="G124" s="224" t="s">
        <v>973</v>
      </c>
      <c r="H124" s="225">
        <v>1</v>
      </c>
      <c r="I124" s="226"/>
      <c r="J124" s="227">
        <f>ROUND(I124*H124,2)</f>
        <v>0</v>
      </c>
      <c r="K124" s="223" t="s">
        <v>143</v>
      </c>
      <c r="L124" s="45"/>
      <c r="M124" s="228" t="s">
        <v>1</v>
      </c>
      <c r="N124" s="229" t="s">
        <v>39</v>
      </c>
      <c r="O124" s="92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2" t="s">
        <v>570</v>
      </c>
      <c r="AT124" s="232" t="s">
        <v>139</v>
      </c>
      <c r="AU124" s="232" t="s">
        <v>84</v>
      </c>
      <c r="AY124" s="18" t="s">
        <v>137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8" t="s">
        <v>84</v>
      </c>
      <c r="BK124" s="233">
        <f>ROUND(I124*H124,2)</f>
        <v>0</v>
      </c>
      <c r="BL124" s="18" t="s">
        <v>570</v>
      </c>
      <c r="BM124" s="232" t="s">
        <v>974</v>
      </c>
    </row>
    <row r="125" s="2" customFormat="1">
      <c r="A125" s="39"/>
      <c r="B125" s="40"/>
      <c r="C125" s="41"/>
      <c r="D125" s="234" t="s">
        <v>146</v>
      </c>
      <c r="E125" s="41"/>
      <c r="F125" s="235" t="s">
        <v>972</v>
      </c>
      <c r="G125" s="41"/>
      <c r="H125" s="41"/>
      <c r="I125" s="236"/>
      <c r="J125" s="41"/>
      <c r="K125" s="41"/>
      <c r="L125" s="45"/>
      <c r="M125" s="237"/>
      <c r="N125" s="238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146</v>
      </c>
      <c r="AU125" s="18" t="s">
        <v>84</v>
      </c>
    </row>
    <row r="126" s="2" customFormat="1" ht="16.5" customHeight="1">
      <c r="A126" s="39"/>
      <c r="B126" s="40"/>
      <c r="C126" s="221" t="s">
        <v>84</v>
      </c>
      <c r="D126" s="221" t="s">
        <v>139</v>
      </c>
      <c r="E126" s="222" t="s">
        <v>975</v>
      </c>
      <c r="F126" s="223" t="s">
        <v>976</v>
      </c>
      <c r="G126" s="224" t="s">
        <v>973</v>
      </c>
      <c r="H126" s="225">
        <v>1</v>
      </c>
      <c r="I126" s="226"/>
      <c r="J126" s="227">
        <f>ROUND(I126*H126,2)</f>
        <v>0</v>
      </c>
      <c r="K126" s="223" t="s">
        <v>143</v>
      </c>
      <c r="L126" s="45"/>
      <c r="M126" s="228" t="s">
        <v>1</v>
      </c>
      <c r="N126" s="229" t="s">
        <v>39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570</v>
      </c>
      <c r="AT126" s="232" t="s">
        <v>139</v>
      </c>
      <c r="AU126" s="232" t="s">
        <v>84</v>
      </c>
      <c r="AY126" s="18" t="s">
        <v>137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84</v>
      </c>
      <c r="BK126" s="233">
        <f>ROUND(I126*H126,2)</f>
        <v>0</v>
      </c>
      <c r="BL126" s="18" t="s">
        <v>570</v>
      </c>
      <c r="BM126" s="232" t="s">
        <v>977</v>
      </c>
    </row>
    <row r="127" s="2" customFormat="1" ht="16.5" customHeight="1">
      <c r="A127" s="39"/>
      <c r="B127" s="40"/>
      <c r="C127" s="221" t="s">
        <v>155</v>
      </c>
      <c r="D127" s="221" t="s">
        <v>139</v>
      </c>
      <c r="E127" s="222" t="s">
        <v>978</v>
      </c>
      <c r="F127" s="223" t="s">
        <v>979</v>
      </c>
      <c r="G127" s="224" t="s">
        <v>973</v>
      </c>
      <c r="H127" s="225">
        <v>1</v>
      </c>
      <c r="I127" s="226"/>
      <c r="J127" s="227">
        <f>ROUND(I127*H127,2)</f>
        <v>0</v>
      </c>
      <c r="K127" s="223" t="s">
        <v>143</v>
      </c>
      <c r="L127" s="45"/>
      <c r="M127" s="228" t="s">
        <v>1</v>
      </c>
      <c r="N127" s="229" t="s">
        <v>39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570</v>
      </c>
      <c r="AT127" s="232" t="s">
        <v>139</v>
      </c>
      <c r="AU127" s="232" t="s">
        <v>84</v>
      </c>
      <c r="AY127" s="18" t="s">
        <v>137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84</v>
      </c>
      <c r="BK127" s="233">
        <f>ROUND(I127*H127,2)</f>
        <v>0</v>
      </c>
      <c r="BL127" s="18" t="s">
        <v>570</v>
      </c>
      <c r="BM127" s="232" t="s">
        <v>980</v>
      </c>
    </row>
    <row r="128" s="13" customFormat="1">
      <c r="A128" s="13"/>
      <c r="B128" s="239"/>
      <c r="C128" s="240"/>
      <c r="D128" s="234" t="s">
        <v>148</v>
      </c>
      <c r="E128" s="241" t="s">
        <v>1</v>
      </c>
      <c r="F128" s="242" t="s">
        <v>981</v>
      </c>
      <c r="G128" s="240"/>
      <c r="H128" s="243">
        <v>1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148</v>
      </c>
      <c r="AU128" s="249" t="s">
        <v>84</v>
      </c>
      <c r="AV128" s="13" t="s">
        <v>84</v>
      </c>
      <c r="AW128" s="13" t="s">
        <v>30</v>
      </c>
      <c r="AX128" s="13" t="s">
        <v>81</v>
      </c>
      <c r="AY128" s="249" t="s">
        <v>137</v>
      </c>
    </row>
    <row r="129" s="12" customFormat="1" ht="22.8" customHeight="1">
      <c r="A129" s="12"/>
      <c r="B129" s="205"/>
      <c r="C129" s="206"/>
      <c r="D129" s="207" t="s">
        <v>72</v>
      </c>
      <c r="E129" s="219" t="s">
        <v>565</v>
      </c>
      <c r="F129" s="219" t="s">
        <v>566</v>
      </c>
      <c r="G129" s="206"/>
      <c r="H129" s="206"/>
      <c r="I129" s="209"/>
      <c r="J129" s="220">
        <f>BK129</f>
        <v>0</v>
      </c>
      <c r="K129" s="206"/>
      <c r="L129" s="211"/>
      <c r="M129" s="212"/>
      <c r="N129" s="213"/>
      <c r="O129" s="213"/>
      <c r="P129" s="214">
        <f>P130</f>
        <v>0</v>
      </c>
      <c r="Q129" s="213"/>
      <c r="R129" s="214">
        <f>R130</f>
        <v>0</v>
      </c>
      <c r="S129" s="213"/>
      <c r="T129" s="215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6" t="s">
        <v>166</v>
      </c>
      <c r="AT129" s="217" t="s">
        <v>72</v>
      </c>
      <c r="AU129" s="217" t="s">
        <v>81</v>
      </c>
      <c r="AY129" s="216" t="s">
        <v>137</v>
      </c>
      <c r="BK129" s="218">
        <f>BK130</f>
        <v>0</v>
      </c>
    </row>
    <row r="130" s="2" customFormat="1" ht="16.5" customHeight="1">
      <c r="A130" s="39"/>
      <c r="B130" s="40"/>
      <c r="C130" s="221" t="s">
        <v>144</v>
      </c>
      <c r="D130" s="221" t="s">
        <v>139</v>
      </c>
      <c r="E130" s="222" t="s">
        <v>982</v>
      </c>
      <c r="F130" s="223" t="s">
        <v>566</v>
      </c>
      <c r="G130" s="224" t="s">
        <v>973</v>
      </c>
      <c r="H130" s="225">
        <v>1</v>
      </c>
      <c r="I130" s="226"/>
      <c r="J130" s="227">
        <f>ROUND(I130*H130,2)</f>
        <v>0</v>
      </c>
      <c r="K130" s="223" t="s">
        <v>143</v>
      </c>
      <c r="L130" s="45"/>
      <c r="M130" s="228" t="s">
        <v>1</v>
      </c>
      <c r="N130" s="229" t="s">
        <v>39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570</v>
      </c>
      <c r="AT130" s="232" t="s">
        <v>139</v>
      </c>
      <c r="AU130" s="232" t="s">
        <v>84</v>
      </c>
      <c r="AY130" s="18" t="s">
        <v>137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84</v>
      </c>
      <c r="BK130" s="233">
        <f>ROUND(I130*H130,2)</f>
        <v>0</v>
      </c>
      <c r="BL130" s="18" t="s">
        <v>570</v>
      </c>
      <c r="BM130" s="232" t="s">
        <v>983</v>
      </c>
    </row>
    <row r="131" s="12" customFormat="1" ht="22.8" customHeight="1">
      <c r="A131" s="12"/>
      <c r="B131" s="205"/>
      <c r="C131" s="206"/>
      <c r="D131" s="207" t="s">
        <v>72</v>
      </c>
      <c r="E131" s="219" t="s">
        <v>574</v>
      </c>
      <c r="F131" s="219" t="s">
        <v>575</v>
      </c>
      <c r="G131" s="206"/>
      <c r="H131" s="206"/>
      <c r="I131" s="209"/>
      <c r="J131" s="220">
        <f>BK131</f>
        <v>0</v>
      </c>
      <c r="K131" s="206"/>
      <c r="L131" s="211"/>
      <c r="M131" s="212"/>
      <c r="N131" s="213"/>
      <c r="O131" s="213"/>
      <c r="P131" s="214">
        <f>P132</f>
        <v>0</v>
      </c>
      <c r="Q131" s="213"/>
      <c r="R131" s="214">
        <f>R132</f>
        <v>0</v>
      </c>
      <c r="S131" s="213"/>
      <c r="T131" s="215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6" t="s">
        <v>166</v>
      </c>
      <c r="AT131" s="217" t="s">
        <v>72</v>
      </c>
      <c r="AU131" s="217" t="s">
        <v>81</v>
      </c>
      <c r="AY131" s="216" t="s">
        <v>137</v>
      </c>
      <c r="BK131" s="218">
        <f>BK132</f>
        <v>0</v>
      </c>
    </row>
    <row r="132" s="2" customFormat="1" ht="16.5" customHeight="1">
      <c r="A132" s="39"/>
      <c r="B132" s="40"/>
      <c r="C132" s="221" t="s">
        <v>166</v>
      </c>
      <c r="D132" s="221" t="s">
        <v>139</v>
      </c>
      <c r="E132" s="222" t="s">
        <v>984</v>
      </c>
      <c r="F132" s="223" t="s">
        <v>985</v>
      </c>
      <c r="G132" s="224" t="s">
        <v>986</v>
      </c>
      <c r="H132" s="225">
        <v>1</v>
      </c>
      <c r="I132" s="226"/>
      <c r="J132" s="227">
        <f>ROUND(I132*H132,2)</f>
        <v>0</v>
      </c>
      <c r="K132" s="223" t="s">
        <v>143</v>
      </c>
      <c r="L132" s="45"/>
      <c r="M132" s="228" t="s">
        <v>1</v>
      </c>
      <c r="N132" s="229" t="s">
        <v>39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570</v>
      </c>
      <c r="AT132" s="232" t="s">
        <v>139</v>
      </c>
      <c r="AU132" s="232" t="s">
        <v>84</v>
      </c>
      <c r="AY132" s="18" t="s">
        <v>137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84</v>
      </c>
      <c r="BK132" s="233">
        <f>ROUND(I132*H132,2)</f>
        <v>0</v>
      </c>
      <c r="BL132" s="18" t="s">
        <v>570</v>
      </c>
      <c r="BM132" s="232" t="s">
        <v>987</v>
      </c>
    </row>
    <row r="133" s="12" customFormat="1" ht="25.92" customHeight="1">
      <c r="A133" s="12"/>
      <c r="B133" s="205"/>
      <c r="C133" s="206"/>
      <c r="D133" s="207" t="s">
        <v>72</v>
      </c>
      <c r="E133" s="208" t="s">
        <v>988</v>
      </c>
      <c r="F133" s="208" t="s">
        <v>989</v>
      </c>
      <c r="G133" s="206"/>
      <c r="H133" s="206"/>
      <c r="I133" s="209"/>
      <c r="J133" s="210">
        <f>BK133</f>
        <v>0</v>
      </c>
      <c r="K133" s="206"/>
      <c r="L133" s="211"/>
      <c r="M133" s="212"/>
      <c r="N133" s="213"/>
      <c r="O133" s="213"/>
      <c r="P133" s="214">
        <f>SUM(P134:P137)</f>
        <v>0</v>
      </c>
      <c r="Q133" s="213"/>
      <c r="R133" s="214">
        <f>SUM(R134:R137)</f>
        <v>0</v>
      </c>
      <c r="S133" s="213"/>
      <c r="T133" s="215">
        <f>SUM(T134:T137)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6" t="s">
        <v>166</v>
      </c>
      <c r="AT133" s="217" t="s">
        <v>72</v>
      </c>
      <c r="AU133" s="217" t="s">
        <v>73</v>
      </c>
      <c r="AY133" s="216" t="s">
        <v>137</v>
      </c>
      <c r="BK133" s="218">
        <f>SUM(BK134:BK137)</f>
        <v>0</v>
      </c>
    </row>
    <row r="134" s="2" customFormat="1" ht="16.5" customHeight="1">
      <c r="A134" s="39"/>
      <c r="B134" s="40"/>
      <c r="C134" s="221" t="s">
        <v>172</v>
      </c>
      <c r="D134" s="221" t="s">
        <v>139</v>
      </c>
      <c r="E134" s="222" t="s">
        <v>990</v>
      </c>
      <c r="F134" s="223" t="s">
        <v>991</v>
      </c>
      <c r="G134" s="224" t="s">
        <v>973</v>
      </c>
      <c r="H134" s="225">
        <v>1</v>
      </c>
      <c r="I134" s="226"/>
      <c r="J134" s="227">
        <f>ROUND(I134*H134,2)</f>
        <v>0</v>
      </c>
      <c r="K134" s="223" t="s">
        <v>143</v>
      </c>
      <c r="L134" s="45"/>
      <c r="M134" s="228" t="s">
        <v>1</v>
      </c>
      <c r="N134" s="229" t="s">
        <v>39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570</v>
      </c>
      <c r="AT134" s="232" t="s">
        <v>139</v>
      </c>
      <c r="AU134" s="232" t="s">
        <v>81</v>
      </c>
      <c r="AY134" s="18" t="s">
        <v>137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84</v>
      </c>
      <c r="BK134" s="233">
        <f>ROUND(I134*H134,2)</f>
        <v>0</v>
      </c>
      <c r="BL134" s="18" t="s">
        <v>570</v>
      </c>
      <c r="BM134" s="232" t="s">
        <v>992</v>
      </c>
    </row>
    <row r="135" s="13" customFormat="1">
      <c r="A135" s="13"/>
      <c r="B135" s="239"/>
      <c r="C135" s="240"/>
      <c r="D135" s="234" t="s">
        <v>148</v>
      </c>
      <c r="E135" s="241" t="s">
        <v>1</v>
      </c>
      <c r="F135" s="242" t="s">
        <v>993</v>
      </c>
      <c r="G135" s="240"/>
      <c r="H135" s="243">
        <v>1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148</v>
      </c>
      <c r="AU135" s="249" t="s">
        <v>81</v>
      </c>
      <c r="AV135" s="13" t="s">
        <v>84</v>
      </c>
      <c r="AW135" s="13" t="s">
        <v>30</v>
      </c>
      <c r="AX135" s="13" t="s">
        <v>81</v>
      </c>
      <c r="AY135" s="249" t="s">
        <v>137</v>
      </c>
    </row>
    <row r="136" s="2" customFormat="1" ht="24.15" customHeight="1">
      <c r="A136" s="39"/>
      <c r="B136" s="40"/>
      <c r="C136" s="221" t="s">
        <v>179</v>
      </c>
      <c r="D136" s="221" t="s">
        <v>139</v>
      </c>
      <c r="E136" s="222" t="s">
        <v>994</v>
      </c>
      <c r="F136" s="223" t="s">
        <v>995</v>
      </c>
      <c r="G136" s="224" t="s">
        <v>216</v>
      </c>
      <c r="H136" s="225">
        <v>1</v>
      </c>
      <c r="I136" s="226"/>
      <c r="J136" s="227">
        <f>ROUND(I136*H136,2)</f>
        <v>0</v>
      </c>
      <c r="K136" s="223" t="s">
        <v>1</v>
      </c>
      <c r="L136" s="45"/>
      <c r="M136" s="228" t="s">
        <v>1</v>
      </c>
      <c r="N136" s="229" t="s">
        <v>39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570</v>
      </c>
      <c r="AT136" s="232" t="s">
        <v>139</v>
      </c>
      <c r="AU136" s="232" t="s">
        <v>81</v>
      </c>
      <c r="AY136" s="18" t="s">
        <v>137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84</v>
      </c>
      <c r="BK136" s="233">
        <f>ROUND(I136*H136,2)</f>
        <v>0</v>
      </c>
      <c r="BL136" s="18" t="s">
        <v>570</v>
      </c>
      <c r="BM136" s="232" t="s">
        <v>996</v>
      </c>
    </row>
    <row r="137" s="2" customFormat="1" ht="24.15" customHeight="1">
      <c r="A137" s="39"/>
      <c r="B137" s="40"/>
      <c r="C137" s="221" t="s">
        <v>186</v>
      </c>
      <c r="D137" s="221" t="s">
        <v>139</v>
      </c>
      <c r="E137" s="222" t="s">
        <v>997</v>
      </c>
      <c r="F137" s="223" t="s">
        <v>998</v>
      </c>
      <c r="G137" s="224" t="s">
        <v>216</v>
      </c>
      <c r="H137" s="225">
        <v>1</v>
      </c>
      <c r="I137" s="226"/>
      <c r="J137" s="227">
        <f>ROUND(I137*H137,2)</f>
        <v>0</v>
      </c>
      <c r="K137" s="223" t="s">
        <v>1</v>
      </c>
      <c r="L137" s="45"/>
      <c r="M137" s="300" t="s">
        <v>1</v>
      </c>
      <c r="N137" s="301" t="s">
        <v>39</v>
      </c>
      <c r="O137" s="262"/>
      <c r="P137" s="302">
        <f>O137*H137</f>
        <v>0</v>
      </c>
      <c r="Q137" s="302">
        <v>0</v>
      </c>
      <c r="R137" s="302">
        <f>Q137*H137</f>
        <v>0</v>
      </c>
      <c r="S137" s="302">
        <v>0</v>
      </c>
      <c r="T137" s="30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570</v>
      </c>
      <c r="AT137" s="232" t="s">
        <v>139</v>
      </c>
      <c r="AU137" s="232" t="s">
        <v>81</v>
      </c>
      <c r="AY137" s="18" t="s">
        <v>137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84</v>
      </c>
      <c r="BK137" s="233">
        <f>ROUND(I137*H137,2)</f>
        <v>0</v>
      </c>
      <c r="BL137" s="18" t="s">
        <v>570</v>
      </c>
      <c r="BM137" s="232" t="s">
        <v>999</v>
      </c>
    </row>
    <row r="138" s="2" customFormat="1" ht="6.96" customHeight="1">
      <c r="A138" s="39"/>
      <c r="B138" s="67"/>
      <c r="C138" s="68"/>
      <c r="D138" s="68"/>
      <c r="E138" s="68"/>
      <c r="F138" s="68"/>
      <c r="G138" s="68"/>
      <c r="H138" s="68"/>
      <c r="I138" s="68"/>
      <c r="J138" s="68"/>
      <c r="K138" s="68"/>
      <c r="L138" s="45"/>
      <c r="M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</sheetData>
  <sheetProtection sheet="1" autoFilter="0" formatColumns="0" formatRows="0" objects="1" scenarios="1" spinCount="100000" saltValue="i/c6N0mP/i2+0JfRgjeAyH+gS0+QCEItKf/5YjQqZH4Y64N3/iUz6JmGaHvHeNqUuUetnpaw6BPuDMfyIJg2mQ==" hashValue="xh4Y3SD/RtHGTvgEcuXKylUJhlS7VXofrI8hEx14INLMU87LEEBw/CG0NT22XuoT+bpr/Dzx8Xeu+wlouA4XyA==" algorithmName="SHA-512" password="CC35"/>
  <autoFilter ref="C120:K13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RENEHARTMANE570\Rene</dc:creator>
  <cp:lastModifiedBy>RENEHARTMANE570\Rene</cp:lastModifiedBy>
  <dcterms:created xsi:type="dcterms:W3CDTF">2023-12-18T14:17:04Z</dcterms:created>
  <dcterms:modified xsi:type="dcterms:W3CDTF">2023-12-18T14:17:16Z</dcterms:modified>
</cp:coreProperties>
</file>