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Chebská 568-2" sheetId="2" r:id="rId2"/>
    <sheet name="SO 02 - Mistra Jana Husa ..." sheetId="3" r:id="rId3"/>
    <sheet name="SO 03 - Chebská 490-10 (s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Chebská 568-2'!$C$90:$K$302</definedName>
    <definedName name="_xlnm.Print_Area" localSheetId="1">'SO 01 - Chebská 568-2'!$C$4:$J$39,'SO 01 - Chebská 568-2'!$C$45:$J$72,'SO 01 - Chebská 568-2'!$C$78:$K$302</definedName>
    <definedName name="_xlnm.Print_Titles" localSheetId="1">'SO 01 - Chebská 568-2'!$90:$90</definedName>
    <definedName name="_xlnm._FilterDatabase" localSheetId="2" hidden="1">'SO 02 - Mistra Jana Husa ...'!$C$93:$K$379</definedName>
    <definedName name="_xlnm.Print_Area" localSheetId="2">'SO 02 - Mistra Jana Husa ...'!$C$4:$J$39,'SO 02 - Mistra Jana Husa ...'!$C$45:$J$75,'SO 02 - Mistra Jana Husa ...'!$C$81:$K$379</definedName>
    <definedName name="_xlnm.Print_Titles" localSheetId="2">'SO 02 - Mistra Jana Husa ...'!$93:$93</definedName>
    <definedName name="_xlnm._FilterDatabase" localSheetId="3" hidden="1">'SO 03 - Chebská 490-10 (s...'!$C$93:$K$252</definedName>
    <definedName name="_xlnm.Print_Area" localSheetId="3">'SO 03 - Chebská 490-10 (s...'!$C$4:$J$39,'SO 03 - Chebská 490-10 (s...'!$C$45:$J$75,'SO 03 - Chebská 490-10 (s...'!$C$81:$K$252</definedName>
    <definedName name="_xlnm.Print_Titles" localSheetId="3">'SO 03 - Chebská 490-10 (s...'!$93:$93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50"/>
  <c r="BH250"/>
  <c r="BG250"/>
  <c r="BF250"/>
  <c r="T250"/>
  <c r="T249"/>
  <c r="R250"/>
  <c r="R249"/>
  <c r="P250"/>
  <c r="P249"/>
  <c r="BI246"/>
  <c r="BH246"/>
  <c r="BG246"/>
  <c r="BF246"/>
  <c r="T246"/>
  <c r="T245"/>
  <c r="T244"/>
  <c r="R246"/>
  <c r="R245"/>
  <c r="R244"/>
  <c r="P246"/>
  <c r="P245"/>
  <c r="P244"/>
  <c r="BI242"/>
  <c r="BH242"/>
  <c r="BG242"/>
  <c r="BF242"/>
  <c r="T242"/>
  <c r="T241"/>
  <c r="T240"/>
  <c r="R242"/>
  <c r="R241"/>
  <c r="R240"/>
  <c r="P242"/>
  <c r="P241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T128"/>
  <c r="R129"/>
  <c r="R128"/>
  <c r="P129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F90"/>
  <c r="F88"/>
  <c r="E86"/>
  <c r="F54"/>
  <c r="F52"/>
  <c r="E50"/>
  <c r="J24"/>
  <c r="E24"/>
  <c r="J91"/>
  <c r="J23"/>
  <c r="J21"/>
  <c r="E21"/>
  <c r="J54"/>
  <c r="J20"/>
  <c r="J18"/>
  <c r="E18"/>
  <c r="F91"/>
  <c r="J17"/>
  <c r="J12"/>
  <c r="J52"/>
  <c r="E7"/>
  <c r="E84"/>
  <c i="3" r="J100"/>
  <c r="J37"/>
  <c r="J36"/>
  <c i="1" r="AY56"/>
  <c i="3" r="J35"/>
  <c i="1" r="AX56"/>
  <c i="3" r="BI377"/>
  <c r="BH377"/>
  <c r="BG377"/>
  <c r="BE377"/>
  <c r="T377"/>
  <c r="T376"/>
  <c r="R377"/>
  <c r="R376"/>
  <c r="P377"/>
  <c r="P376"/>
  <c r="BI373"/>
  <c r="BH373"/>
  <c r="BG373"/>
  <c r="BE373"/>
  <c r="T373"/>
  <c r="T372"/>
  <c r="T371"/>
  <c r="R373"/>
  <c r="R372"/>
  <c r="R371"/>
  <c r="P373"/>
  <c r="P372"/>
  <c r="P371"/>
  <c r="BI368"/>
  <c r="BH368"/>
  <c r="BG368"/>
  <c r="BE368"/>
  <c r="T368"/>
  <c r="R368"/>
  <c r="P368"/>
  <c r="BI364"/>
  <c r="BH364"/>
  <c r="BG364"/>
  <c r="BE364"/>
  <c r="T364"/>
  <c r="R364"/>
  <c r="P364"/>
  <c r="BI360"/>
  <c r="BH360"/>
  <c r="BG360"/>
  <c r="BE360"/>
  <c r="T360"/>
  <c r="R360"/>
  <c r="P360"/>
  <c r="BI356"/>
  <c r="BH356"/>
  <c r="BG356"/>
  <c r="BE356"/>
  <c r="T356"/>
  <c r="R356"/>
  <c r="P356"/>
  <c r="BI352"/>
  <c r="BH352"/>
  <c r="BG352"/>
  <c r="BE352"/>
  <c r="T352"/>
  <c r="R352"/>
  <c r="P352"/>
  <c r="BI349"/>
  <c r="BH349"/>
  <c r="BG349"/>
  <c r="BE349"/>
  <c r="T349"/>
  <c r="R349"/>
  <c r="P349"/>
  <c r="BI345"/>
  <c r="BH345"/>
  <c r="BG345"/>
  <c r="BE345"/>
  <c r="T345"/>
  <c r="R345"/>
  <c r="P345"/>
  <c r="BI342"/>
  <c r="BH342"/>
  <c r="BG342"/>
  <c r="BE342"/>
  <c r="T342"/>
  <c r="R342"/>
  <c r="P342"/>
  <c r="BI338"/>
  <c r="BH338"/>
  <c r="BG338"/>
  <c r="BE338"/>
  <c r="T338"/>
  <c r="R338"/>
  <c r="P338"/>
  <c r="BI334"/>
  <c r="BH334"/>
  <c r="BG334"/>
  <c r="BE334"/>
  <c r="T334"/>
  <c r="R334"/>
  <c r="P334"/>
  <c r="BI330"/>
  <c r="BH330"/>
  <c r="BG330"/>
  <c r="BE330"/>
  <c r="T330"/>
  <c r="R330"/>
  <c r="P330"/>
  <c r="BI326"/>
  <c r="BH326"/>
  <c r="BG326"/>
  <c r="BE326"/>
  <c r="T326"/>
  <c r="R326"/>
  <c r="P326"/>
  <c r="BI322"/>
  <c r="BH322"/>
  <c r="BG322"/>
  <c r="BE322"/>
  <c r="T322"/>
  <c r="R322"/>
  <c r="P322"/>
  <c r="BI318"/>
  <c r="BH318"/>
  <c r="BG318"/>
  <c r="BE318"/>
  <c r="T318"/>
  <c r="R318"/>
  <c r="P318"/>
  <c r="BI314"/>
  <c r="BH314"/>
  <c r="BG314"/>
  <c r="BE314"/>
  <c r="T314"/>
  <c r="R314"/>
  <c r="P314"/>
  <c r="BI310"/>
  <c r="BH310"/>
  <c r="BG310"/>
  <c r="BE310"/>
  <c r="T310"/>
  <c r="R310"/>
  <c r="P310"/>
  <c r="BI306"/>
  <c r="BH306"/>
  <c r="BG306"/>
  <c r="BE306"/>
  <c r="T306"/>
  <c r="R306"/>
  <c r="P306"/>
  <c r="BI302"/>
  <c r="BH302"/>
  <c r="BG302"/>
  <c r="BE302"/>
  <c r="T302"/>
  <c r="R302"/>
  <c r="P302"/>
  <c r="BI298"/>
  <c r="BH298"/>
  <c r="BG298"/>
  <c r="BE298"/>
  <c r="T298"/>
  <c r="R298"/>
  <c r="P298"/>
  <c r="BI294"/>
  <c r="BH294"/>
  <c r="BG294"/>
  <c r="BE294"/>
  <c r="T294"/>
  <c r="R294"/>
  <c r="P294"/>
  <c r="BI291"/>
  <c r="BH291"/>
  <c r="BG291"/>
  <c r="BE291"/>
  <c r="T291"/>
  <c r="R291"/>
  <c r="P291"/>
  <c r="BI288"/>
  <c r="BH288"/>
  <c r="BG288"/>
  <c r="BE288"/>
  <c r="T288"/>
  <c r="R288"/>
  <c r="P288"/>
  <c r="BI284"/>
  <c r="BH284"/>
  <c r="BG284"/>
  <c r="BE284"/>
  <c r="T284"/>
  <c r="R284"/>
  <c r="P284"/>
  <c r="BI280"/>
  <c r="BH280"/>
  <c r="BG280"/>
  <c r="BE280"/>
  <c r="T280"/>
  <c r="R280"/>
  <c r="P280"/>
  <c r="BI276"/>
  <c r="BH276"/>
  <c r="BG276"/>
  <c r="BE276"/>
  <c r="T276"/>
  <c r="R276"/>
  <c r="P276"/>
  <c r="BI273"/>
  <c r="BH273"/>
  <c r="BG273"/>
  <c r="BE273"/>
  <c r="T273"/>
  <c r="R273"/>
  <c r="P273"/>
  <c r="BI269"/>
  <c r="BH269"/>
  <c r="BG269"/>
  <c r="BE269"/>
  <c r="T269"/>
  <c r="R269"/>
  <c r="P269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6"/>
  <c r="BH236"/>
  <c r="BG236"/>
  <c r="BE236"/>
  <c r="T236"/>
  <c r="R236"/>
  <c r="P236"/>
  <c r="BI232"/>
  <c r="BH232"/>
  <c r="BG232"/>
  <c r="BE232"/>
  <c r="T232"/>
  <c r="R232"/>
  <c r="P232"/>
  <c r="BI229"/>
  <c r="BH229"/>
  <c r="BG229"/>
  <c r="BE229"/>
  <c r="T229"/>
  <c r="R229"/>
  <c r="P229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0"/>
  <c r="BH210"/>
  <c r="BG210"/>
  <c r="BE210"/>
  <c r="T210"/>
  <c r="R210"/>
  <c r="P210"/>
  <c r="BI206"/>
  <c r="BH206"/>
  <c r="BG206"/>
  <c r="BE206"/>
  <c r="T206"/>
  <c r="R206"/>
  <c r="P206"/>
  <c r="BI202"/>
  <c r="BH202"/>
  <c r="BG202"/>
  <c r="BE202"/>
  <c r="T202"/>
  <c r="R202"/>
  <c r="P202"/>
  <c r="BI198"/>
  <c r="BH198"/>
  <c r="BG198"/>
  <c r="BE198"/>
  <c r="T198"/>
  <c r="R198"/>
  <c r="P198"/>
  <c r="BI194"/>
  <c r="BH194"/>
  <c r="BG194"/>
  <c r="BE194"/>
  <c r="T194"/>
  <c r="R194"/>
  <c r="P194"/>
  <c r="BI190"/>
  <c r="BH190"/>
  <c r="BG190"/>
  <c r="BE190"/>
  <c r="T190"/>
  <c r="R190"/>
  <c r="P190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0"/>
  <c r="BH170"/>
  <c r="BG170"/>
  <c r="BE170"/>
  <c r="T170"/>
  <c r="R170"/>
  <c r="P170"/>
  <c r="BI166"/>
  <c r="BH166"/>
  <c r="BG166"/>
  <c r="BE166"/>
  <c r="T166"/>
  <c r="R166"/>
  <c r="P166"/>
  <c r="BI162"/>
  <c r="BH162"/>
  <c r="BG162"/>
  <c r="BE162"/>
  <c r="T162"/>
  <c r="R162"/>
  <c r="P162"/>
  <c r="BI158"/>
  <c r="BH158"/>
  <c r="BG158"/>
  <c r="BE158"/>
  <c r="T158"/>
  <c r="R158"/>
  <c r="P158"/>
  <c r="BI154"/>
  <c r="BH154"/>
  <c r="BG154"/>
  <c r="BE154"/>
  <c r="T154"/>
  <c r="R154"/>
  <c r="P154"/>
  <c r="BI151"/>
  <c r="BH151"/>
  <c r="BG151"/>
  <c r="BE151"/>
  <c r="T151"/>
  <c r="R151"/>
  <c r="P151"/>
  <c r="BI147"/>
  <c r="BH147"/>
  <c r="BG147"/>
  <c r="BE147"/>
  <c r="T147"/>
  <c r="R147"/>
  <c r="P147"/>
  <c r="BI144"/>
  <c r="BH144"/>
  <c r="BG144"/>
  <c r="BE144"/>
  <c r="T144"/>
  <c r="R144"/>
  <c r="P144"/>
  <c r="BI140"/>
  <c r="BH140"/>
  <c r="BG140"/>
  <c r="BE140"/>
  <c r="T140"/>
  <c r="R140"/>
  <c r="P140"/>
  <c r="BI135"/>
  <c r="BH135"/>
  <c r="BG135"/>
  <c r="BE135"/>
  <c r="T135"/>
  <c r="T134"/>
  <c r="R135"/>
  <c r="R134"/>
  <c r="P135"/>
  <c r="P134"/>
  <c r="BI130"/>
  <c r="BH130"/>
  <c r="BG130"/>
  <c r="BE130"/>
  <c r="T130"/>
  <c r="R130"/>
  <c r="P130"/>
  <c r="BI126"/>
  <c r="BH126"/>
  <c r="BG126"/>
  <c r="BE126"/>
  <c r="T126"/>
  <c r="R126"/>
  <c r="P126"/>
  <c r="BI123"/>
  <c r="BH123"/>
  <c r="BG123"/>
  <c r="BE123"/>
  <c r="T123"/>
  <c r="R123"/>
  <c r="P123"/>
  <c r="BI119"/>
  <c r="BH119"/>
  <c r="BG119"/>
  <c r="BE119"/>
  <c r="T119"/>
  <c r="R119"/>
  <c r="P119"/>
  <c r="BI116"/>
  <c r="BH116"/>
  <c r="BG116"/>
  <c r="BE116"/>
  <c r="T116"/>
  <c r="R116"/>
  <c r="P116"/>
  <c r="BI111"/>
  <c r="BH111"/>
  <c r="BG111"/>
  <c r="BE111"/>
  <c r="T111"/>
  <c r="R111"/>
  <c r="P111"/>
  <c r="BI106"/>
  <c r="BH106"/>
  <c r="BG106"/>
  <c r="BE106"/>
  <c r="T106"/>
  <c r="R106"/>
  <c r="P106"/>
  <c r="BI102"/>
  <c r="BH102"/>
  <c r="BG102"/>
  <c r="BE102"/>
  <c r="T102"/>
  <c r="R102"/>
  <c r="P102"/>
  <c r="J62"/>
  <c r="BI97"/>
  <c r="BH97"/>
  <c r="BG97"/>
  <c r="BE97"/>
  <c r="T97"/>
  <c r="T96"/>
  <c r="R97"/>
  <c r="R96"/>
  <c r="P97"/>
  <c r="P96"/>
  <c r="F90"/>
  <c r="F88"/>
  <c r="E86"/>
  <c r="F54"/>
  <c r="F52"/>
  <c r="E50"/>
  <c r="J24"/>
  <c r="E24"/>
  <c r="J91"/>
  <c r="J23"/>
  <c r="J21"/>
  <c r="E21"/>
  <c r="J90"/>
  <c r="J20"/>
  <c r="J18"/>
  <c r="E18"/>
  <c r="F91"/>
  <c r="J17"/>
  <c r="J12"/>
  <c r="J88"/>
  <c r="E7"/>
  <c r="E84"/>
  <c i="2" r="J37"/>
  <c r="J36"/>
  <c i="1" r="AY55"/>
  <c i="2" r="J35"/>
  <c i="1" r="AX55"/>
  <c i="2" r="BI300"/>
  <c r="BH300"/>
  <c r="BG300"/>
  <c r="BE300"/>
  <c r="T300"/>
  <c r="T299"/>
  <c r="R300"/>
  <c r="R299"/>
  <c r="P300"/>
  <c r="P299"/>
  <c r="BI296"/>
  <c r="BH296"/>
  <c r="BG296"/>
  <c r="BE296"/>
  <c r="T296"/>
  <c r="T295"/>
  <c r="T294"/>
  <c r="R296"/>
  <c r="R295"/>
  <c r="R294"/>
  <c r="P296"/>
  <c r="P295"/>
  <c r="P294"/>
  <c r="BI291"/>
  <c r="BH291"/>
  <c r="BG291"/>
  <c r="BE291"/>
  <c r="T291"/>
  <c r="R291"/>
  <c r="P291"/>
  <c r="BI287"/>
  <c r="BH287"/>
  <c r="BG287"/>
  <c r="BE287"/>
  <c r="T287"/>
  <c r="R287"/>
  <c r="P287"/>
  <c r="BI283"/>
  <c r="BH283"/>
  <c r="BG283"/>
  <c r="BE283"/>
  <c r="T283"/>
  <c r="R283"/>
  <c r="P283"/>
  <c r="BI280"/>
  <c r="BH280"/>
  <c r="BG280"/>
  <c r="BE280"/>
  <c r="T280"/>
  <c r="R280"/>
  <c r="P280"/>
  <c r="BI276"/>
  <c r="BH276"/>
  <c r="BG276"/>
  <c r="BE276"/>
  <c r="T276"/>
  <c r="R276"/>
  <c r="P276"/>
  <c r="BI273"/>
  <c r="BH273"/>
  <c r="BG273"/>
  <c r="BE273"/>
  <c r="T273"/>
  <c r="R273"/>
  <c r="P273"/>
  <c r="BI269"/>
  <c r="BH269"/>
  <c r="BG269"/>
  <c r="BE269"/>
  <c r="T269"/>
  <c r="R269"/>
  <c r="P269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1"/>
  <c r="BH241"/>
  <c r="BG241"/>
  <c r="BE241"/>
  <c r="T241"/>
  <c r="R241"/>
  <c r="P241"/>
  <c r="BI237"/>
  <c r="BH237"/>
  <c r="BG237"/>
  <c r="BE237"/>
  <c r="T237"/>
  <c r="R237"/>
  <c r="P237"/>
  <c r="BI233"/>
  <c r="BH233"/>
  <c r="BG233"/>
  <c r="BE233"/>
  <c r="T233"/>
  <c r="R233"/>
  <c r="P233"/>
  <c r="BI230"/>
  <c r="BH230"/>
  <c r="BG230"/>
  <c r="BE230"/>
  <c r="T230"/>
  <c r="R230"/>
  <c r="P230"/>
  <c r="BI227"/>
  <c r="BH227"/>
  <c r="BG227"/>
  <c r="BE227"/>
  <c r="T227"/>
  <c r="R227"/>
  <c r="P227"/>
  <c r="BI223"/>
  <c r="BH223"/>
  <c r="BG223"/>
  <c r="BE223"/>
  <c r="T223"/>
  <c r="R223"/>
  <c r="P223"/>
  <c r="BI219"/>
  <c r="BH219"/>
  <c r="BG219"/>
  <c r="BE219"/>
  <c r="T219"/>
  <c r="R219"/>
  <c r="P219"/>
  <c r="BI215"/>
  <c r="BH215"/>
  <c r="BG215"/>
  <c r="BE215"/>
  <c r="T215"/>
  <c r="R215"/>
  <c r="P215"/>
  <c r="BI211"/>
  <c r="BH211"/>
  <c r="BG211"/>
  <c r="BE211"/>
  <c r="T211"/>
  <c r="R211"/>
  <c r="P211"/>
  <c r="BI207"/>
  <c r="BH207"/>
  <c r="BG207"/>
  <c r="BE207"/>
  <c r="T207"/>
  <c r="R207"/>
  <c r="P207"/>
  <c r="BI204"/>
  <c r="BH204"/>
  <c r="BG204"/>
  <c r="BE204"/>
  <c r="T204"/>
  <c r="R204"/>
  <c r="P204"/>
  <c r="BI200"/>
  <c r="BH200"/>
  <c r="BG200"/>
  <c r="BE200"/>
  <c r="T200"/>
  <c r="R200"/>
  <c r="P200"/>
  <c r="BI197"/>
  <c r="BH197"/>
  <c r="BG197"/>
  <c r="BE197"/>
  <c r="T197"/>
  <c r="R197"/>
  <c r="P197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0"/>
  <c r="BH170"/>
  <c r="BG170"/>
  <c r="BE170"/>
  <c r="T170"/>
  <c r="R170"/>
  <c r="P170"/>
  <c r="BI166"/>
  <c r="BH166"/>
  <c r="BG166"/>
  <c r="BE166"/>
  <c r="T166"/>
  <c r="R166"/>
  <c r="P166"/>
  <c r="BI162"/>
  <c r="BH162"/>
  <c r="BG162"/>
  <c r="BE162"/>
  <c r="T162"/>
  <c r="R162"/>
  <c r="P162"/>
  <c r="BI158"/>
  <c r="BH158"/>
  <c r="BG158"/>
  <c r="BE158"/>
  <c r="T158"/>
  <c r="R158"/>
  <c r="P158"/>
  <c r="BI154"/>
  <c r="BH154"/>
  <c r="BG154"/>
  <c r="BE154"/>
  <c r="T154"/>
  <c r="R154"/>
  <c r="P154"/>
  <c r="BI150"/>
  <c r="BH150"/>
  <c r="BG150"/>
  <c r="BE150"/>
  <c r="T150"/>
  <c r="R150"/>
  <c r="P150"/>
  <c r="BI146"/>
  <c r="BH146"/>
  <c r="BG146"/>
  <c r="BE146"/>
  <c r="T146"/>
  <c r="R146"/>
  <c r="P146"/>
  <c r="BI143"/>
  <c r="BH143"/>
  <c r="BG143"/>
  <c r="BE143"/>
  <c r="T143"/>
  <c r="R143"/>
  <c r="P143"/>
  <c r="BI139"/>
  <c r="BH139"/>
  <c r="BG139"/>
  <c r="BE139"/>
  <c r="T139"/>
  <c r="R139"/>
  <c r="P139"/>
  <c r="BI136"/>
  <c r="BH136"/>
  <c r="BG136"/>
  <c r="BE136"/>
  <c r="T136"/>
  <c r="R136"/>
  <c r="P136"/>
  <c r="BI132"/>
  <c r="BH132"/>
  <c r="BG132"/>
  <c r="BE132"/>
  <c r="T132"/>
  <c r="R132"/>
  <c r="P132"/>
  <c r="BI127"/>
  <c r="BH127"/>
  <c r="BG127"/>
  <c r="BE127"/>
  <c r="T127"/>
  <c r="T126"/>
  <c r="R127"/>
  <c r="R126"/>
  <c r="P127"/>
  <c r="P126"/>
  <c r="BI122"/>
  <c r="BH122"/>
  <c r="BG122"/>
  <c r="BE122"/>
  <c r="T122"/>
  <c r="R122"/>
  <c r="P122"/>
  <c r="BI118"/>
  <c r="BH118"/>
  <c r="BG118"/>
  <c r="BE118"/>
  <c r="T118"/>
  <c r="R118"/>
  <c r="P118"/>
  <c r="BI115"/>
  <c r="BH115"/>
  <c r="BG115"/>
  <c r="BE115"/>
  <c r="T115"/>
  <c r="R115"/>
  <c r="P115"/>
  <c r="BI111"/>
  <c r="BH111"/>
  <c r="BG111"/>
  <c r="BE111"/>
  <c r="T111"/>
  <c r="R111"/>
  <c r="P111"/>
  <c r="BI108"/>
  <c r="BH108"/>
  <c r="BG108"/>
  <c r="BE108"/>
  <c r="T108"/>
  <c r="R108"/>
  <c r="P108"/>
  <c r="BI103"/>
  <c r="BH103"/>
  <c r="BG103"/>
  <c r="BE103"/>
  <c r="T103"/>
  <c r="R103"/>
  <c r="P103"/>
  <c r="BI98"/>
  <c r="BH98"/>
  <c r="BG98"/>
  <c r="BE98"/>
  <c r="T98"/>
  <c r="R98"/>
  <c r="P98"/>
  <c r="BI94"/>
  <c r="BH94"/>
  <c r="BG94"/>
  <c r="BE94"/>
  <c r="T94"/>
  <c r="R94"/>
  <c r="P94"/>
  <c r="F87"/>
  <c r="F85"/>
  <c r="E83"/>
  <c r="F54"/>
  <c r="F52"/>
  <c r="E50"/>
  <c r="J24"/>
  <c r="E24"/>
  <c r="J88"/>
  <c r="J23"/>
  <c r="J21"/>
  <c r="E21"/>
  <c r="J87"/>
  <c r="J20"/>
  <c r="J18"/>
  <c r="E18"/>
  <c r="F88"/>
  <c r="J17"/>
  <c r="J12"/>
  <c r="J85"/>
  <c r="E7"/>
  <c r="E81"/>
  <c i="1" r="L50"/>
  <c r="AM50"/>
  <c r="AM49"/>
  <c r="L49"/>
  <c r="AM47"/>
  <c r="L47"/>
  <c r="L45"/>
  <c r="L44"/>
  <c i="2" r="BK296"/>
  <c r="BK287"/>
  <c r="BK283"/>
  <c r="BK276"/>
  <c r="BK269"/>
  <c r="BK257"/>
  <c r="BK249"/>
  <c r="BK241"/>
  <c r="BK237"/>
  <c r="BK230"/>
  <c r="BK223"/>
  <c r="BK211"/>
  <c r="J204"/>
  <c r="BK197"/>
  <c r="BK191"/>
  <c r="BK186"/>
  <c r="BK178"/>
  <c r="BK170"/>
  <c r="BK158"/>
  <c r="BK154"/>
  <c r="BK146"/>
  <c r="BK139"/>
  <c r="BK132"/>
  <c r="BK122"/>
  <c r="BK111"/>
  <c r="BK103"/>
  <c r="BK98"/>
  <c i="1" r="AS54"/>
  <c i="3" r="BK334"/>
  <c r="BK322"/>
  <c r="BK302"/>
  <c r="J288"/>
  <c r="BK276"/>
  <c r="BK257"/>
  <c r="BK242"/>
  <c r="BK232"/>
  <c r="BK220"/>
  <c r="J210"/>
  <c r="J194"/>
  <c r="BK182"/>
  <c r="J166"/>
  <c r="BK144"/>
  <c r="BK126"/>
  <c r="J119"/>
  <c r="BK102"/>
  <c r="BK368"/>
  <c r="BK352"/>
  <c r="J338"/>
  <c r="J314"/>
  <c r="J302"/>
  <c r="J294"/>
  <c r="J280"/>
  <c r="BK265"/>
  <c r="J249"/>
  <c r="J236"/>
  <c r="J223"/>
  <c r="BK210"/>
  <c r="J202"/>
  <c i="4" r="J216"/>
  <c r="BK202"/>
  <c r="BK185"/>
  <c r="J173"/>
  <c r="BK157"/>
  <c r="BK150"/>
  <c r="BK129"/>
  <c r="BK113"/>
  <c r="J102"/>
  <c r="J210"/>
  <c r="J192"/>
  <c r="J185"/>
  <c r="J169"/>
  <c r="J150"/>
  <c r="J134"/>
  <c r="J110"/>
  <c i="2" r="BK300"/>
  <c r="J296"/>
  <c r="J287"/>
  <c r="J276"/>
  <c r="J269"/>
  <c r="J261"/>
  <c r="J253"/>
  <c r="J245"/>
  <c r="J237"/>
  <c r="J230"/>
  <c r="J223"/>
  <c r="J215"/>
  <c r="BK204"/>
  <c r="J200"/>
  <c r="J193"/>
  <c r="J191"/>
  <c r="J182"/>
  <c r="J174"/>
  <c r="J166"/>
  <c r="J158"/>
  <c r="J150"/>
  <c r="J143"/>
  <c r="J136"/>
  <c r="J127"/>
  <c r="J122"/>
  <c r="J115"/>
  <c r="J108"/>
  <c r="J98"/>
  <c i="3" r="BK373"/>
  <c r="J364"/>
  <c r="J352"/>
  <c r="BK338"/>
  <c r="BK318"/>
  <c r="BK306"/>
  <c r="BK291"/>
  <c r="BK273"/>
  <c r="J261"/>
  <c r="J245"/>
  <c r="J229"/>
  <c r="J217"/>
  <c r="J206"/>
  <c r="BK186"/>
  <c r="J170"/>
  <c r="J154"/>
  <c r="BK140"/>
  <c r="BK130"/>
  <c r="BK116"/>
  <c r="BK97"/>
  <c r="BK364"/>
  <c r="BK349"/>
  <c r="BK330"/>
  <c r="J318"/>
  <c r="J298"/>
  <c r="J284"/>
  <c r="J269"/>
  <c r="J253"/>
  <c r="J239"/>
  <c r="J226"/>
  <c r="BK214"/>
  <c r="J198"/>
  <c r="J182"/>
  <c r="BK166"/>
  <c r="BK151"/>
  <c r="J130"/>
  <c r="BK119"/>
  <c r="J97"/>
  <c i="4" r="J250"/>
  <c r="J236"/>
  <c r="BK220"/>
  <c r="BK206"/>
  <c r="BK196"/>
  <c r="BK181"/>
  <c r="BK167"/>
  <c r="BK154"/>
  <c r="BK134"/>
  <c r="J121"/>
  <c r="J113"/>
  <c r="J97"/>
  <c r="J242"/>
  <c r="BK232"/>
  <c r="BK223"/>
  <c r="BK212"/>
  <c r="J202"/>
  <c r="BK188"/>
  <c r="BK173"/>
  <c r="BK161"/>
  <c r="BK146"/>
  <c r="J129"/>
  <c r="J107"/>
  <c i="2" r="J300"/>
  <c r="BK291"/>
  <c r="BK280"/>
  <c r="BK273"/>
  <c r="BK265"/>
  <c r="BK261"/>
  <c r="BK253"/>
  <c r="BK245"/>
  <c r="BK233"/>
  <c r="BK227"/>
  <c r="BK219"/>
  <c r="BK215"/>
  <c r="BK207"/>
  <c r="J207"/>
  <c r="BK193"/>
  <c r="BK189"/>
  <c r="BK182"/>
  <c r="BK174"/>
  <c r="BK166"/>
  <c r="BK162"/>
  <c r="BK150"/>
  <c r="BK143"/>
  <c r="BK136"/>
  <c r="BK127"/>
  <c r="BK118"/>
  <c r="BK115"/>
  <c r="BK108"/>
  <c r="BK94"/>
  <c i="3" r="BK360"/>
  <c r="J349"/>
  <c r="J342"/>
  <c r="J330"/>
  <c r="BK314"/>
  <c r="BK294"/>
  <c r="BK284"/>
  <c r="BK269"/>
  <c r="BK249"/>
  <c r="BK239"/>
  <c r="BK226"/>
  <c r="BK202"/>
  <c r="BK190"/>
  <c r="J174"/>
  <c r="J158"/>
  <c r="J151"/>
  <c r="BK135"/>
  <c r="J111"/>
  <c r="BK377"/>
  <c r="J360"/>
  <c r="BK345"/>
  <c r="J334"/>
  <c r="J326"/>
  <c r="J306"/>
  <c r="BK288"/>
  <c r="J273"/>
  <c r="J257"/>
  <c r="J242"/>
  <c r="BK229"/>
  <c r="BK217"/>
  <c r="BK194"/>
  <c r="J186"/>
  <c r="BK178"/>
  <c r="BK170"/>
  <c r="J162"/>
  <c r="BK154"/>
  <c r="BK147"/>
  <c r="J140"/>
  <c r="J135"/>
  <c r="J126"/>
  <c r="J116"/>
  <c r="BK111"/>
  <c r="J102"/>
  <c i="4" r="BK242"/>
  <c r="J232"/>
  <c r="J223"/>
  <c r="BK210"/>
  <c r="BK192"/>
  <c r="J177"/>
  <c r="BK163"/>
  <c r="BK142"/>
  <c r="BK138"/>
  <c r="BK121"/>
  <c r="BK110"/>
  <c r="J220"/>
  <c r="BK200"/>
  <c r="BK177"/>
  <c r="J163"/>
  <c r="J157"/>
  <c r="J142"/>
  <c r="J125"/>
  <c r="BK102"/>
  <c i="2" r="J291"/>
  <c r="J283"/>
  <c r="J280"/>
  <c r="J273"/>
  <c r="J265"/>
  <c r="J257"/>
  <c r="J249"/>
  <c r="J241"/>
  <c r="J233"/>
  <c r="J227"/>
  <c r="J219"/>
  <c r="J211"/>
  <c r="BK200"/>
  <c r="J197"/>
  <c r="J189"/>
  <c r="J186"/>
  <c r="J178"/>
  <c r="J170"/>
  <c r="J162"/>
  <c r="J154"/>
  <c r="J146"/>
  <c r="J139"/>
  <c r="J132"/>
  <c r="J118"/>
  <c r="J111"/>
  <c r="J103"/>
  <c r="J94"/>
  <c i="3" r="J377"/>
  <c r="J368"/>
  <c r="J356"/>
  <c r="J345"/>
  <c r="BK326"/>
  <c r="BK310"/>
  <c r="BK298"/>
  <c r="BK280"/>
  <c r="J265"/>
  <c r="BK253"/>
  <c r="BK236"/>
  <c r="BK223"/>
  <c r="J214"/>
  <c r="BK198"/>
  <c r="J178"/>
  <c r="BK162"/>
  <c r="J147"/>
  <c r="J123"/>
  <c r="BK106"/>
  <c r="J373"/>
  <c r="BK356"/>
  <c r="BK342"/>
  <c r="J322"/>
  <c r="J310"/>
  <c r="J291"/>
  <c r="J276"/>
  <c r="BK261"/>
  <c r="BK245"/>
  <c r="J232"/>
  <c r="J220"/>
  <c r="BK206"/>
  <c r="J190"/>
  <c r="BK174"/>
  <c r="BK158"/>
  <c r="J144"/>
  <c r="BK123"/>
  <c r="J106"/>
  <c i="4" r="BK250"/>
  <c r="J246"/>
  <c r="BK228"/>
  <c r="J212"/>
  <c r="J200"/>
  <c r="J188"/>
  <c r="BK169"/>
  <c r="J161"/>
  <c r="J146"/>
  <c r="BK125"/>
  <c r="BK118"/>
  <c r="BK107"/>
  <c r="BK246"/>
  <c r="BK236"/>
  <c r="J228"/>
  <c r="BK216"/>
  <c r="J206"/>
  <c r="J196"/>
  <c r="J181"/>
  <c r="J167"/>
  <c r="J154"/>
  <c r="J138"/>
  <c r="J118"/>
  <c r="BK97"/>
  <c i="2" l="1" r="BK93"/>
  <c r="J93"/>
  <c r="J61"/>
  <c r="R93"/>
  <c r="BK107"/>
  <c r="J107"/>
  <c r="J62"/>
  <c r="T107"/>
  <c r="P131"/>
  <c r="T131"/>
  <c r="P153"/>
  <c r="R153"/>
  <c r="P252"/>
  <c r="R252"/>
  <c r="BK286"/>
  <c r="J286"/>
  <c r="J68"/>
  <c r="T286"/>
  <c i="3" r="BK101"/>
  <c r="J101"/>
  <c r="J63"/>
  <c r="T101"/>
  <c r="P115"/>
  <c r="T115"/>
  <c r="P139"/>
  <c r="T139"/>
  <c r="P161"/>
  <c r="T161"/>
  <c r="P321"/>
  <c r="R321"/>
  <c r="P355"/>
  <c r="T355"/>
  <c r="P363"/>
  <c r="R363"/>
  <c i="4" r="BK106"/>
  <c r="J106"/>
  <c r="J63"/>
  <c r="P106"/>
  <c r="P95"/>
  <c r="T106"/>
  <c r="T95"/>
  <c i="2" r="P93"/>
  <c r="T93"/>
  <c r="T92"/>
  <c r="P107"/>
  <c r="R107"/>
  <c r="BK131"/>
  <c r="J131"/>
  <c r="J65"/>
  <c r="R131"/>
  <c r="BK153"/>
  <c r="J153"/>
  <c r="J66"/>
  <c r="T153"/>
  <c r="BK252"/>
  <c r="J252"/>
  <c r="J67"/>
  <c r="T252"/>
  <c r="P286"/>
  <c r="R286"/>
  <c i="3" r="P101"/>
  <c r="P95"/>
  <c r="R101"/>
  <c r="BK115"/>
  <c r="J115"/>
  <c r="J64"/>
  <c r="R115"/>
  <c r="BK139"/>
  <c r="J139"/>
  <c r="J67"/>
  <c r="R139"/>
  <c r="BK161"/>
  <c r="J161"/>
  <c r="J68"/>
  <c r="R161"/>
  <c r="BK321"/>
  <c r="J321"/>
  <c r="J69"/>
  <c r="T321"/>
  <c r="BK355"/>
  <c r="J355"/>
  <c r="J70"/>
  <c r="R355"/>
  <c r="BK363"/>
  <c r="J363"/>
  <c r="J71"/>
  <c r="T363"/>
  <c i="4" r="R106"/>
  <c r="R95"/>
  <c r="BK133"/>
  <c r="J133"/>
  <c r="J66"/>
  <c r="P133"/>
  <c r="R133"/>
  <c r="T133"/>
  <c r="BK205"/>
  <c r="J205"/>
  <c r="J67"/>
  <c r="P205"/>
  <c r="R205"/>
  <c r="T205"/>
  <c r="BK215"/>
  <c r="J215"/>
  <c r="J68"/>
  <c r="P215"/>
  <c r="R215"/>
  <c r="T215"/>
  <c r="BK227"/>
  <c r="J227"/>
  <c r="J69"/>
  <c r="P227"/>
  <c r="R227"/>
  <c r="T227"/>
  <c i="2" r="BK126"/>
  <c r="J126"/>
  <c r="J64"/>
  <c r="BK295"/>
  <c r="J295"/>
  <c r="J70"/>
  <c i="4" r="BK96"/>
  <c r="J96"/>
  <c r="J61"/>
  <c r="BK128"/>
  <c r="J128"/>
  <c r="J64"/>
  <c i="2" r="BK299"/>
  <c r="J299"/>
  <c r="J71"/>
  <c i="3" r="BK96"/>
  <c r="J96"/>
  <c r="J61"/>
  <c r="BK134"/>
  <c r="J134"/>
  <c r="J66"/>
  <c r="BK372"/>
  <c r="J372"/>
  <c r="J73"/>
  <c r="BK376"/>
  <c r="J376"/>
  <c r="J74"/>
  <c i="4" r="BK101"/>
  <c r="J101"/>
  <c r="J62"/>
  <c r="BK241"/>
  <c r="J241"/>
  <c r="J71"/>
  <c r="BK245"/>
  <c r="J245"/>
  <c r="J73"/>
  <c r="BK249"/>
  <c r="J249"/>
  <c r="J74"/>
  <c r="J55"/>
  <c r="J88"/>
  <c r="J90"/>
  <c r="BE97"/>
  <c r="BE107"/>
  <c r="BE113"/>
  <c r="BE138"/>
  <c r="BE150"/>
  <c r="BE161"/>
  <c r="BE173"/>
  <c r="BE185"/>
  <c r="BE188"/>
  <c r="BE196"/>
  <c r="BE202"/>
  <c r="BE216"/>
  <c r="BE220"/>
  <c r="BE223"/>
  <c r="BE232"/>
  <c r="BE242"/>
  <c r="E48"/>
  <c r="F55"/>
  <c r="BE102"/>
  <c r="BE110"/>
  <c r="BE118"/>
  <c r="BE121"/>
  <c r="BE125"/>
  <c r="BE129"/>
  <c r="BE134"/>
  <c r="BE142"/>
  <c r="BE146"/>
  <c r="BE154"/>
  <c r="BE157"/>
  <c r="BE163"/>
  <c r="BE167"/>
  <c r="BE169"/>
  <c r="BE177"/>
  <c r="BE181"/>
  <c r="BE192"/>
  <c r="BE200"/>
  <c r="BE206"/>
  <c r="BE210"/>
  <c r="BE212"/>
  <c r="BE228"/>
  <c r="BE236"/>
  <c r="BE246"/>
  <c r="BE250"/>
  <c i="3" r="E48"/>
  <c r="J54"/>
  <c r="J55"/>
  <c r="BF102"/>
  <c r="BF106"/>
  <c r="BF123"/>
  <c r="BF126"/>
  <c r="BF130"/>
  <c r="BF140"/>
  <c r="BF151"/>
  <c r="BF178"/>
  <c r="BF182"/>
  <c r="BF186"/>
  <c r="BF190"/>
  <c r="BF194"/>
  <c r="BF198"/>
  <c r="BF217"/>
  <c r="BF220"/>
  <c r="BF223"/>
  <c r="BF229"/>
  <c r="BF232"/>
  <c r="BF236"/>
  <c r="BF239"/>
  <c r="BF245"/>
  <c r="BF249"/>
  <c r="BF253"/>
  <c r="BF261"/>
  <c r="BF265"/>
  <c r="BF273"/>
  <c r="BF276"/>
  <c r="BF288"/>
  <c r="BF294"/>
  <c r="BF298"/>
  <c r="BF302"/>
  <c r="BF306"/>
  <c r="BF310"/>
  <c r="BF314"/>
  <c r="BF330"/>
  <c r="BF352"/>
  <c r="BF356"/>
  <c r="BF360"/>
  <c r="J52"/>
  <c r="F55"/>
  <c r="BF97"/>
  <c r="BF111"/>
  <c r="BF116"/>
  <c r="BF119"/>
  <c r="BF135"/>
  <c r="BF144"/>
  <c r="BF147"/>
  <c r="BF154"/>
  <c r="BF158"/>
  <c r="BF162"/>
  <c r="BF166"/>
  <c r="BF170"/>
  <c r="BF174"/>
  <c r="BF202"/>
  <c r="BF206"/>
  <c r="BF210"/>
  <c r="BF214"/>
  <c r="BF226"/>
  <c r="BF242"/>
  <c r="BF257"/>
  <c r="BF269"/>
  <c r="BF280"/>
  <c r="BF284"/>
  <c r="BF291"/>
  <c r="BF318"/>
  <c r="BF322"/>
  <c r="BF326"/>
  <c r="BF334"/>
  <c r="BF338"/>
  <c r="BF342"/>
  <c r="BF345"/>
  <c r="BF349"/>
  <c r="BF364"/>
  <c r="BF368"/>
  <c r="BF373"/>
  <c r="BF377"/>
  <c i="2" r="E48"/>
  <c r="J52"/>
  <c r="J54"/>
  <c r="F55"/>
  <c r="J55"/>
  <c r="BF94"/>
  <c r="BF98"/>
  <c r="BF103"/>
  <c r="BF108"/>
  <c r="BF111"/>
  <c r="BF115"/>
  <c r="BF118"/>
  <c r="BF122"/>
  <c r="BF127"/>
  <c r="BF132"/>
  <c r="BF136"/>
  <c r="BF139"/>
  <c r="BF143"/>
  <c r="BF146"/>
  <c r="BF150"/>
  <c r="BF154"/>
  <c r="BF158"/>
  <c r="BF162"/>
  <c r="BF166"/>
  <c r="BF170"/>
  <c r="BF174"/>
  <c r="BF178"/>
  <c r="BF182"/>
  <c r="BF186"/>
  <c r="BF189"/>
  <c r="BF191"/>
  <c r="BF193"/>
  <c r="BF197"/>
  <c r="BF200"/>
  <c r="BF204"/>
  <c r="BF207"/>
  <c r="BF211"/>
  <c r="BF215"/>
  <c r="BF219"/>
  <c r="BF223"/>
  <c r="BF227"/>
  <c r="BF230"/>
  <c r="BF233"/>
  <c r="BF237"/>
  <c r="BF241"/>
  <c r="BF245"/>
  <c r="BF249"/>
  <c r="BF253"/>
  <c r="BF257"/>
  <c r="BF261"/>
  <c r="BF265"/>
  <c r="BF269"/>
  <c r="BF273"/>
  <c r="BF276"/>
  <c r="BF280"/>
  <c r="BF283"/>
  <c r="BF287"/>
  <c r="BF291"/>
  <c r="BF296"/>
  <c r="BF300"/>
  <c r="F33"/>
  <c i="1" r="AZ55"/>
  <c i="2" r="J33"/>
  <c i="1" r="AV55"/>
  <c i="2" r="F36"/>
  <c i="1" r="BC55"/>
  <c i="3" r="J33"/>
  <c i="1" r="AV56"/>
  <c i="3" r="F35"/>
  <c i="1" r="BB56"/>
  <c i="3" r="F37"/>
  <c i="1" r="BD56"/>
  <c i="4" r="J34"/>
  <c i="1" r="AW57"/>
  <c i="4" r="F35"/>
  <c i="1" r="BB57"/>
  <c i="2" r="F37"/>
  <c i="1" r="BD55"/>
  <c i="2" r="F35"/>
  <c i="1" r="BB55"/>
  <c i="3" r="F33"/>
  <c i="1" r="AZ56"/>
  <c i="3" r="F36"/>
  <c i="1" r="BC56"/>
  <c i="4" r="F34"/>
  <c i="1" r="BA57"/>
  <c i="4" r="F36"/>
  <c i="1" r="BC57"/>
  <c i="4" r="F37"/>
  <c i="1" r="BD57"/>
  <c i="3" l="1" r="R133"/>
  <c i="2" r="R125"/>
  <c i="3" r="T133"/>
  <c r="T95"/>
  <c i="2" r="T125"/>
  <c i="3" r="R95"/>
  <c r="P133"/>
  <c r="P94"/>
  <c i="1" r="AU56"/>
  <c i="2" r="P125"/>
  <c i="3" r="R94"/>
  <c r="T94"/>
  <c i="4" r="T132"/>
  <c r="T94"/>
  <c i="2" r="T91"/>
  <c r="R92"/>
  <c r="R91"/>
  <c i="4" r="R132"/>
  <c r="R94"/>
  <c r="P132"/>
  <c r="P94"/>
  <c i="1" r="AU57"/>
  <c i="2" r="P92"/>
  <c r="P91"/>
  <c i="1" r="AU55"/>
  <c i="3" r="BK95"/>
  <c r="J95"/>
  <c r="J60"/>
  <c r="BK133"/>
  <c r="J133"/>
  <c r="J65"/>
  <c r="BK371"/>
  <c r="J371"/>
  <c r="J72"/>
  <c i="4" r="BK132"/>
  <c r="J132"/>
  <c r="J65"/>
  <c i="2" r="BK92"/>
  <c r="J92"/>
  <c r="J60"/>
  <c r="BK125"/>
  <c r="J125"/>
  <c r="J63"/>
  <c r="BK294"/>
  <c r="J294"/>
  <c r="J69"/>
  <c i="4" r="BK95"/>
  <c r="BK240"/>
  <c r="J240"/>
  <c r="J70"/>
  <c r="BK244"/>
  <c r="J244"/>
  <c r="J72"/>
  <c i="2" r="F34"/>
  <c i="1" r="BA55"/>
  <c i="3" r="F34"/>
  <c i="1" r="BA56"/>
  <c r="BB54"/>
  <c r="W31"/>
  <c r="BD54"/>
  <c r="W33"/>
  <c r="BC54"/>
  <c r="W32"/>
  <c i="4" r="J33"/>
  <c i="1" r="AV57"/>
  <c r="AT57"/>
  <c i="2" r="J34"/>
  <c i="1" r="AW55"/>
  <c r="AT55"/>
  <c i="3" r="J34"/>
  <c i="1" r="AW56"/>
  <c r="AT56"/>
  <c i="4" r="F33"/>
  <c i="1" r="AZ57"/>
  <c r="AZ54"/>
  <c r="W29"/>
  <c i="4" l="1" r="BK94"/>
  <c r="J94"/>
  <c r="J59"/>
  <c i="3" r="BK94"/>
  <c r="J94"/>
  <c r="J59"/>
  <c i="4" r="J95"/>
  <c r="J60"/>
  <c i="2" r="BK91"/>
  <c r="J91"/>
  <c r="J59"/>
  <c i="1" r="AU54"/>
  <c r="AV54"/>
  <c r="AK29"/>
  <c r="AX54"/>
  <c r="BA54"/>
  <c r="W30"/>
  <c r="AY54"/>
  <c i="4" l="1" r="J30"/>
  <c i="1" r="AG57"/>
  <c i="3" r="J30"/>
  <c i="1" r="AG56"/>
  <c i="2" r="J30"/>
  <c i="1" r="AG55"/>
  <c r="AW54"/>
  <c r="AK30"/>
  <c i="3" l="1" r="J39"/>
  <c i="2" r="J39"/>
  <c i="4" r="J39"/>
  <c i="1" r="AN55"/>
  <c r="AN56"/>
  <c r="AN57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<sst xmlns="http://schemas.openxmlformats.org/spreadsheetml/2006/main">
  <si>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</si>
  <si>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</si>
  <si>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</si>
  <si>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</si>
  <si>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</si>
  <si>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{4670bedb-d7d2-4899-be11-812678ca1348}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</si>
  <si>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</si>
  <si>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</si>
  <si>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</si>
  <si>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</si>
  <si>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</si>
  <si>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</si>
  <si>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</si>
  <si>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</si>
  <si>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</si>
  <si>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</si>
  <si>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</si>
  <si>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Opravy střech Kynšperk nad Ohří 2025</t>
  </si>
  <si>
    <t>KSO:</t>
  </si>
  <si>
    <t/>
  </si>
  <si>
    <t>CC-CZ:</t>
  </si>
  <si>
    <t>Místo:</t>
  </si>
  <si>
    <t>Kynšperk nad Ohří</t>
  </si>
  <si>
    <t>Datum:</t>
  </si>
  <si>
    <t>14. 4. 2025</t>
  </si>
  <si>
    <t>Zadavatel:</t>
  </si>
  <si>
    <t>IČ:</t>
  </si>
  <si>
    <t>00259454</t>
  </si>
  <si>
    <t>Město Kynšperk nad Ohří</t>
  </si>
  <si>
    <t>DIČ:</t>
  </si>
  <si>
    <t>CZ00259454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</si>
  <si>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</si>
  <si>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</si>
  <si>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</si>
  <si>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</si>
  <si>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</si>
  <si>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</si>
  <si>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</si>
  <si>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</si>
  <si>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</si>
  <si>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</si>
  <si>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</si>
  <si>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</si>
  <si>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</si>
  <si>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</si>
  <si>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</si>
  <si>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</si>
  <si>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</si>
  <si>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</si>
  <si>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</si>
  <si>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</si>
  <si>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</si>
  <si>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</si>
  <si>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</si>
  <si>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</si>
  <si>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</si>
  <si>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</si>
  <si>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</si>
  <si>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</si>
  <si>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</si>
  <si>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</si>
  <si>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</si>
  <si>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</si>
  <si>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</si>
  <si>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</si>
  <si>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</si>
  <si>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</si>
  <si>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</si>
  <si>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</si>
  <si>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</si>
  <si>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</si>
  <si>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</si>
  <si>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</si>
  <si>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</si>
  <si>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</si>
  <si>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</si>
  <si>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</si>
  <si>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</si>
  <si>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</si>
  <si>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Chebská 568/2</t>
  </si>
  <si>
    <t>STA</t>
  </si>
  <si>
    <t>1</t>
  </si>
  <si>
    <t>{d0a84517-84b8-4d98-b688-85fedc3da90a}</t>
  </si>
  <si>
    <t>SO 02</t>
  </si>
  <si>
    <t>Mistra Jana Husa 222/2</t>
  </si>
  <si>
    <t>{c4ff55c9-efb8-47d4-a06a-ada7bad00536}</t>
  </si>
  <si>
    <t>SO 03</t>
  </si>
  <si>
    <t>Chebská 490/10 (smuteční síň)</t>
  </si>
  <si>
    <t>{612bc75e-5f42-4281-8c12-1615876c7021}</t>
  </si>
  <si>
    <t>2</t>
  </si>
  <si>
    <t>KRYCÍ LIST SOUPISU PRACÍ</t>
  </si>
  <si>
    <t>Objekt:</t>
  </si>
  <si>
    <t>SO 01 - Chebská 568/2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</si>
  <si>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</si>
  <si>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</si>
  <si>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</si>
  <si>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</si>
  <si>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</si>
  <si>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</si>
  <si>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</si>
  <si>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</si>
  <si>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</si>
  <si>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</si>
  <si>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</si>
  <si>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</si>
  <si>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</si>
  <si>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</si>
  <si>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</si>
  <si>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</si>
  <si>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</si>
  <si>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</si>
  <si>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</si>
  <si>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</si>
  <si>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</si>
  <si>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</si>
  <si>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</si>
  <si>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</si>
  <si>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</si>
  <si>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</si>
  <si>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</si>
  <si>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</si>
  <si>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</si>
  <si>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</si>
  <si>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</si>
  <si>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</si>
  <si>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</si>
  <si>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</si>
  <si>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</si>
  <si>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941211112</t>
  </si>
  <si>
    <t>Montáž lešení řadového rámového lehkého zatížení do 200 kg/m2 š od 0,6 do 0,9 m v přes 10 do 25 m</t>
  </si>
  <si>
    <t>m2</t>
  </si>
  <si>
    <t>CS ÚRS 2025 01</t>
  </si>
  <si>
    <t>4</t>
  </si>
  <si>
    <t>1922504870</t>
  </si>
  <si>
    <t>PP</t>
  </si>
  <si>
    <t>Lešení řadové rámové lehké pracovní s podlahami s provozním zatížením tř. 3 do 200 kg/m2 šířky tř. SW06 od 0,6 do 0,9 m výšky přes 10 do 25 m montáž</t>
  </si>
  <si>
    <t>Online PSC</t>
  </si>
  <si>
    <t>https://podminky.urs.cz/item/CS_URS_2025_01/941211112</t>
  </si>
  <si>
    <t>VV</t>
  </si>
  <si>
    <t>294</t>
  </si>
  <si>
    <t>941211212</t>
  </si>
  <si>
    <t>Příplatek k lešení řadovému rámovému lehkému do 200 kg/m2 š od 0,6 do 0,9 m v přes 10 do 25 m za každý den použití</t>
  </si>
  <si>
    <t>782905500</t>
  </si>
  <si>
    <t>Lešení řadové rámové lehké pracovní s podlahami s provozním zatížením tř. 3 do 200 kg/m2 šířky tř. SW06 od 0,6 do 0,9 m výšky přes 10 do 25 m příplatek za každý den použití</t>
  </si>
  <si>
    <t>https://podminky.urs.cz/item/CS_URS_2025_01/941211212</t>
  </si>
  <si>
    <t>294*31 'Přepočtené koeficientem množství</t>
  </si>
  <si>
    <t>3</t>
  </si>
  <si>
    <t>941211812</t>
  </si>
  <si>
    <t>Demontáž lešení řadového rámového lehkého zatížení do 200 kg/m2 š od 0,6 do 0,9 m v přes 10 do 25 m</t>
  </si>
  <si>
    <t>-1058868261</t>
  </si>
  <si>
    <t>Lešení řadové rámové lehké pracovní s podlahami s provozním zatížením tř. 3 do 200 kg/m2 šířky tř. SW06 od 0,6 do 0,9 m výšky přes 10 do 25 m demontáž</t>
  </si>
  <si>
    <t>https://podminky.urs.cz/item/CS_URS_2025_01/941211812</t>
  </si>
  <si>
    <t>997</t>
  </si>
  <si>
    <t>Doprava suti a vybouraných hmot</t>
  </si>
  <si>
    <t>997013113</t>
  </si>
  <si>
    <t>Vnitrostaveništní doprava suti a vybouraných hmot pro budovy v přes 9 do 12 m</t>
  </si>
  <si>
    <t>t</t>
  </si>
  <si>
    <t>1541022869</t>
  </si>
  <si>
    <t>Vnitrostaveništní doprava suti a vybouraných hmot vodorovně do 50 m s naložením základní pro budovy a haly výšky přes 9 do 12 m</t>
  </si>
  <si>
    <t>https://podminky.urs.cz/item/CS_URS_2025_01/997013113</t>
  </si>
  <si>
    <t>5</t>
  </si>
  <si>
    <t>997013312</t>
  </si>
  <si>
    <t>Montáž a demontáž shozu suti v přes 10 do 20 m</t>
  </si>
  <si>
    <t>m</t>
  </si>
  <si>
    <t>-892900110</t>
  </si>
  <si>
    <t>Shoz na stavební suť montáž a demontáž shozu výšky přes 10 do 20 m</t>
  </si>
  <si>
    <t>https://podminky.urs.cz/item/CS_URS_2025_01/997013312</t>
  </si>
  <si>
    <t>6</t>
  </si>
  <si>
    <t>997013501</t>
  </si>
  <si>
    <t>Odvoz suti a vybouraných hmot na skládku nebo meziskládku do 1 km se složením</t>
  </si>
  <si>
    <t>-1841904298</t>
  </si>
  <si>
    <t>Odvoz suti a vybouraných hmot na skládku nebo meziskládku se složením, na vzdálenost do 1 km</t>
  </si>
  <si>
    <t>https://podminky.urs.cz/item/CS_URS_2025_01/997013501</t>
  </si>
  <si>
    <t>7</t>
  </si>
  <si>
    <t>997013509</t>
  </si>
  <si>
    <t>Příplatek k odvozu suti a vybouraných hmot na skládku ZKD 1 km přes 1 km</t>
  </si>
  <si>
    <t>-1913962356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</si>
  <si>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</si>
  <si>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</si>
  <si>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2,872*15 'Přepočtené koeficientem množství</t>
  </si>
  <si>
    <t>8</t>
  </si>
  <si>
    <t>997013631</t>
  </si>
  <si>
    <t>Poplatek za uložení na skládce (skládkovné) stavebního odpadu směsného kód odpadu 17 09 04</t>
  </si>
  <si>
    <t>412037680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</si>
  <si>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</si>
  <si>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</si>
  <si>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PSV</t>
  </si>
  <si>
    <t>Práce a dodávky PSV</t>
  </si>
  <si>
    <t>712</t>
  </si>
  <si>
    <t>Povlakové krytiny</t>
  </si>
  <si>
    <t>712631801</t>
  </si>
  <si>
    <t>Odstranění povlakové krytiny střech přes 30° z pásů uložených na sucho AIP nebo NAIP</t>
  </si>
  <si>
    <t>16</t>
  </si>
  <si>
    <t>1495788857</t>
  </si>
  <si>
    <t>Odstranění povlakové krytiny střech šikmých přes 30° z pásů uložených na sucho AIP nebo NAIP</t>
  </si>
  <si>
    <t>https://podminky.urs.cz/item/CS_URS_2025_01/712631801</t>
  </si>
  <si>
    <t>251</t>
  </si>
  <si>
    <t>762</t>
  </si>
  <si>
    <t>Konstrukce tesařské</t>
  </si>
  <si>
    <t>10</t>
  </si>
  <si>
    <t>762341210</t>
  </si>
  <si>
    <t>Montáž bednění střech rovných a šikmých sklonu do 60° z hrubých prken na sraz tl do 32 mm</t>
  </si>
  <si>
    <t>-1432316697</t>
  </si>
  <si>
    <t>Montáž bednění střech rovných a šikmých sklonu do 60° s vyřezáním otvorů z prken hrubých na sraz tl. do 32 mm</t>
  </si>
  <si>
    <t>https://podminky.urs.cz/item/CS_URS_2025_01/762341210</t>
  </si>
  <si>
    <t>11</t>
  </si>
  <si>
    <t>M</t>
  </si>
  <si>
    <t>60515111</t>
  </si>
  <si>
    <t>řezivo jehličnaté boční prkno 20-30mm</t>
  </si>
  <si>
    <t>m3</t>
  </si>
  <si>
    <t>32</t>
  </si>
  <si>
    <t>20682099</t>
  </si>
  <si>
    <t>6,5</t>
  </si>
  <si>
    <t>762342511</t>
  </si>
  <si>
    <t>Montáž kontralatí na podklad bez tepelné izolace</t>
  </si>
  <si>
    <t>795265834</t>
  </si>
  <si>
    <t>Montáž laťování montáž kontralatí na podklad bez tepelné izolace</t>
  </si>
  <si>
    <t>https://podminky.urs.cz/item/CS_URS_2025_01/762342511</t>
  </si>
  <si>
    <t>301</t>
  </si>
  <si>
    <t>13</t>
  </si>
  <si>
    <t>60514106</t>
  </si>
  <si>
    <t>řezivo jehličnaté lať pevnostní třída S10-13 průřez 40x60mm</t>
  </si>
  <si>
    <t>-538378128</t>
  </si>
  <si>
    <t>0,8</t>
  </si>
  <si>
    <t>14</t>
  </si>
  <si>
    <t>762395000</t>
  </si>
  <si>
    <t>Spojovací prostředky krovů, bednění, laťování, nadstřešních konstrukcí</t>
  </si>
  <si>
    <t>787533575</t>
  </si>
  <si>
    <t>Spojovací prostředky krovů, bednění a laťování, nadstřešních konstrukcí svorníky, prkna, hřebíky, pásová ocel, vruty</t>
  </si>
  <si>
    <t>https://podminky.urs.cz/item/CS_URS_2025_01/762395000</t>
  </si>
  <si>
    <t>6,5+0,8</t>
  </si>
  <si>
    <t>15</t>
  </si>
  <si>
    <t>998762102</t>
  </si>
  <si>
    <t>Přesun hmot tonážní pro kce tesařské v objektech v přes 6 do 12 m</t>
  </si>
  <si>
    <t>241681849</t>
  </si>
  <si>
    <t>Přesun hmot pro konstrukce tesařské stanovený z hmotnosti přesunovaného materiálu vodorovná dopravní vzdálenost do 50 m základní v objektech výšky přes 6 do 12 m</t>
  </si>
  <si>
    <t>https://podminky.urs.cz/item/CS_URS_2025_01/998762102</t>
  </si>
  <si>
    <t>764</t>
  </si>
  <si>
    <t>Konstrukce klempířské</t>
  </si>
  <si>
    <t>764001801</t>
  </si>
  <si>
    <t>Demontáž podkladního plechu do suti</t>
  </si>
  <si>
    <t>698907789</t>
  </si>
  <si>
    <t>Demontáž klempířských konstrukcí podkladního plechu do suti</t>
  </si>
  <si>
    <t>https://podminky.urs.cz/item/CS_URS_2025_01/764001801</t>
  </si>
  <si>
    <t>31</t>
  </si>
  <si>
    <t>17</t>
  </si>
  <si>
    <t>764001891</t>
  </si>
  <si>
    <t>Demontáž úžlabí do suti</t>
  </si>
  <si>
    <t>974298863</t>
  </si>
  <si>
    <t>Demontáž klempířských konstrukcí oplechování úžlabí do suti</t>
  </si>
  <si>
    <t>https://podminky.urs.cz/item/CS_URS_2025_01/764001891</t>
  </si>
  <si>
    <t>26</t>
  </si>
  <si>
    <t>18</t>
  </si>
  <si>
    <t>764002801</t>
  </si>
  <si>
    <t>Demontáž závětrné lišty do suti</t>
  </si>
  <si>
    <t>1227849407</t>
  </si>
  <si>
    <t>Demontáž klempířských konstrukcí závětrné lišty do suti</t>
  </si>
  <si>
    <t>https://podminky.urs.cz/item/CS_URS_2025_01/764002801</t>
  </si>
  <si>
    <t>19</t>
  </si>
  <si>
    <t>764002821</t>
  </si>
  <si>
    <t>Demontáž střešního výlezu do suti</t>
  </si>
  <si>
    <t>kus</t>
  </si>
  <si>
    <t>-89057033</t>
  </si>
  <si>
    <t>Demontáž klempířských konstrukcí střešního výlezu do suti</t>
  </si>
  <si>
    <t>https://podminky.urs.cz/item/CS_URS_2025_01/764002821</t>
  </si>
  <si>
    <t>20</t>
  </si>
  <si>
    <t>764002881</t>
  </si>
  <si>
    <t>Demontáž lemování střešních prostupů do suti</t>
  </si>
  <si>
    <t>-1452618415</t>
  </si>
  <si>
    <t>Demontáž klempířských konstrukcí lemování střešních prostupů do suti</t>
  </si>
  <si>
    <t>https://podminky.urs.cz/item/CS_URS_2025_01/764002881</t>
  </si>
  <si>
    <t>764004801</t>
  </si>
  <si>
    <t>Demontáž podokapního žlabu do suti</t>
  </si>
  <si>
    <t>727171422</t>
  </si>
  <si>
    <t>Demontáž klempířských konstrukcí žlabu podokapního do suti</t>
  </si>
  <si>
    <t>https://podminky.urs.cz/item/CS_URS_2025_01/764004801</t>
  </si>
  <si>
    <t>22</t>
  </si>
  <si>
    <t>764021448</t>
  </si>
  <si>
    <t>Podkladní plech z Al plechu pod falcované šablony nebo šindele</t>
  </si>
  <si>
    <t>1553451811</t>
  </si>
  <si>
    <t>Podkladní plech z hliníkového plechu pod falcované šablony nebo šindele</t>
  </si>
  <si>
    <t>https://podminky.urs.cz/item/CS_URS_2025_01/764021448</t>
  </si>
  <si>
    <t>23</t>
  </si>
  <si>
    <t>764101163</t>
  </si>
  <si>
    <t>Montáž krytiny střechy rovné ze šablon do 10 ks/m2 přes 30 do 60°</t>
  </si>
  <si>
    <t>-175914021</t>
  </si>
  <si>
    <t>Montáž krytiny z plechu s úpravou u okapů, prostupů a výčnělků střechy rovné ze šablon, počet kusů přes 4 do 10 ks/m2 přes 30 do 60°</t>
  </si>
  <si>
    <t>https://podminky.urs.cz/item/CS_URS_2025_01/764101163</t>
  </si>
  <si>
    <t>24</t>
  </si>
  <si>
    <t>PFA.110800</t>
  </si>
  <si>
    <t>falcovaná šablona PREFA 29x29 (včetně spojovacího materiálu)</t>
  </si>
  <si>
    <t>specifikace</t>
  </si>
  <si>
    <t>-1867176114</t>
  </si>
  <si>
    <t>251*1,155 'Přepočtené koeficientem množství</t>
  </si>
  <si>
    <t>25</t>
  </si>
  <si>
    <t>PFA.110121</t>
  </si>
  <si>
    <t xml:space="preserve">startovací okapová taška PREFA pro šablony </t>
  </si>
  <si>
    <t>ks</t>
  </si>
  <si>
    <t>-1137713191</t>
  </si>
  <si>
    <t xml:space="preserve">startovací okapová taška PREFA pro šablony   
PRO ŠABLONY 29 ×29 STUCCO 290×290   </t>
  </si>
  <si>
    <t>PFA.110122</t>
  </si>
  <si>
    <t>ukončovací hřebenová taška PREFA</t>
  </si>
  <si>
    <t>733943131</t>
  </si>
  <si>
    <t xml:space="preserve">ukončovací hřebenová taška PREFA
PRO ŠABLONY 29 ×29 STUCCO 290×290   </t>
  </si>
  <si>
    <t>27</t>
  </si>
  <si>
    <t>764201106</t>
  </si>
  <si>
    <t>Montáž oplechování větraného hřebene s větrací mřížkou</t>
  </si>
  <si>
    <t>-1106017851</t>
  </si>
  <si>
    <t>Montáž oplechování střešních prvků hřebene větraného včetně větrací mřížky</t>
  </si>
  <si>
    <t>https://podminky.urs.cz/item/CS_URS_2025_01/764201106</t>
  </si>
  <si>
    <t>28</t>
  </si>
  <si>
    <t>PFA.110640</t>
  </si>
  <si>
    <t>hřebenáč PREFA Jet-Lüfter (pro odvětrávané střechy)</t>
  </si>
  <si>
    <t>-243422611</t>
  </si>
  <si>
    <t>13,4</t>
  </si>
  <si>
    <t>29</t>
  </si>
  <si>
    <t>764201136</t>
  </si>
  <si>
    <t>Montáž oplechování větraného nároží s větrací mřížkou</t>
  </si>
  <si>
    <t>-486823755</t>
  </si>
  <si>
    <t>Montáž oplechování střešních prvků nároží větraného včetně větrací mřížky</t>
  </si>
  <si>
    <t>https://podminky.urs.cz/item/CS_URS_2025_01/764201136</t>
  </si>
  <si>
    <t>30</t>
  </si>
  <si>
    <t>-2087563882</t>
  </si>
  <si>
    <t>30*1,035 'Přepočtené koeficientem množství</t>
  </si>
  <si>
    <t>764221467</t>
  </si>
  <si>
    <t>Oplechování úžlabí z Al plechu rš 670 mm</t>
  </si>
  <si>
    <t>49148091</t>
  </si>
  <si>
    <t>Oplechování střešních prvků z hliníkového plechu úžlabí rš 670 mm</t>
  </si>
  <si>
    <t>https://podminky.urs.cz/item/CS_URS_2025_01/764221467</t>
  </si>
  <si>
    <t>764222403</t>
  </si>
  <si>
    <t>Oplechování štítu závětrnou lištou z Al plechu rš 250 mm</t>
  </si>
  <si>
    <t>285692919</t>
  </si>
  <si>
    <t>Oplechování střešních prvků z hliníkového plechu štítu závětrnou lištou rš 250 mm</t>
  </si>
  <si>
    <t>https://podminky.urs.cz/item/CS_URS_2025_01/764222403</t>
  </si>
  <si>
    <t>33</t>
  </si>
  <si>
    <t>764222431</t>
  </si>
  <si>
    <t>Oplechování rovné okapové hrany z Al plechu rš 150 mm</t>
  </si>
  <si>
    <t>1097326009</t>
  </si>
  <si>
    <t>Oplechování střešních prvků z hliníkového plechu okapu okapovým plechem střechy rovné rš 150 mm</t>
  </si>
  <si>
    <t>https://podminky.urs.cz/item/CS_URS_2025_01/764222431</t>
  </si>
  <si>
    <t>34</t>
  </si>
  <si>
    <t>764223451</t>
  </si>
  <si>
    <t>Střešní výlez pro krytinu prejzovou nebo vlnitou z Al plechu</t>
  </si>
  <si>
    <t>-90994445</t>
  </si>
  <si>
    <t>Oplechování střešních prvků z hliníkového plechu střešní výlez rozměru 600 x 600 mm, střechy s krytinou skládanou ze šablon</t>
  </si>
  <si>
    <t>https://podminky.urs.cz/item/CS_URS_2025_01/764223451</t>
  </si>
  <si>
    <t>35</t>
  </si>
  <si>
    <t>764324412</t>
  </si>
  <si>
    <t>Lemování prostupů střech s krytinou skládanou nebo plechovou bez lišty z Al plechu</t>
  </si>
  <si>
    <t>2105861503</t>
  </si>
  <si>
    <t>Lemování prostupů z hliníkového plechu bez lišty, střech s krytinou skládanou nebo z plechu</t>
  </si>
  <si>
    <t>https://podminky.urs.cz/item/CS_URS_2025_01/764324412</t>
  </si>
  <si>
    <t>36</t>
  </si>
  <si>
    <t>764326441R</t>
  </si>
  <si>
    <t xml:space="preserve">Odvětrávací komplet Prefa na skládané nebo plechové krytině D do 300 mm   </t>
  </si>
  <si>
    <t>-1850925605</t>
  </si>
  <si>
    <t xml:space="preserve">Odvětrávací komplet Prefa na skládané nebo plechové krytině D do 300 mm </t>
  </si>
  <si>
    <t>37</t>
  </si>
  <si>
    <t>76432R2</t>
  </si>
  <si>
    <t>-1095215975</t>
  </si>
  <si>
    <t xml:space="preserve">PREFA lemování na ROTO a VELUX </t>
  </si>
  <si>
    <t>38</t>
  </si>
  <si>
    <t>764521404</t>
  </si>
  <si>
    <t>Žlab podokapní půlkruhový z Al plechu rš 330 mm</t>
  </si>
  <si>
    <t>1522418294</t>
  </si>
  <si>
    <t>Žlab podokapní z hliníkového plechu včetně háků a čel půlkruhový rš 330 mm</t>
  </si>
  <si>
    <t>https://podminky.urs.cz/item/CS_URS_2025_01/764521404</t>
  </si>
  <si>
    <t>39</t>
  </si>
  <si>
    <t>764521424</t>
  </si>
  <si>
    <t>Roh nebo kout půlkruhového podokapního žlabu z Al plechu rš 330 mm</t>
  </si>
  <si>
    <t>1137052309</t>
  </si>
  <si>
    <t>Žlab podokapní z hliníkového plechu roh nebo kout, žlabu půlkruhového rš 330 mm</t>
  </si>
  <si>
    <t>https://podminky.urs.cz/item/CS_URS_2025_01/764521424</t>
  </si>
  <si>
    <t>40</t>
  </si>
  <si>
    <t>764521445</t>
  </si>
  <si>
    <t>Kotlík oválný (trychtýřový) pro podokapní žlaby z Al plechu 400/120 mm</t>
  </si>
  <si>
    <t>760186216</t>
  </si>
  <si>
    <t>Žlab podokapní z hliníkového plechu kotlík oválný (trychtýřový), rš žlabu/průměr svodu 400/120 mm</t>
  </si>
  <si>
    <t>https://podminky.urs.cz/item/CS_URS_2025_01/764521445</t>
  </si>
  <si>
    <t>41</t>
  </si>
  <si>
    <t>764528422</t>
  </si>
  <si>
    <t>Svody kruhové včetně objímek, kolen, odskoků z Al plechu průměru 100 mm</t>
  </si>
  <si>
    <t>1279851366</t>
  </si>
  <si>
    <t>Svod z hliníkového plechu včetně objímek, kolen a odskoků kruhový, průměru 100 mm</t>
  </si>
  <si>
    <t>https://podminky.urs.cz/item/CS_URS_2025_01/764528422</t>
  </si>
  <si>
    <t>42</t>
  </si>
  <si>
    <t>998764112</t>
  </si>
  <si>
    <t>Přesun hmot tonážní pro konstrukce klempířské s omezením mechanizace v objektech v přes 6 do 12 m</t>
  </si>
  <si>
    <t>-1021263769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</si>
  <si>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</si>
  <si>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https://podminky.urs.cz/item/CS_URS_2025_01/998764112</t>
  </si>
  <si>
    <t>765</t>
  </si>
  <si>
    <t>Krytina skládaná</t>
  </si>
  <si>
    <t>43</t>
  </si>
  <si>
    <t>765151801</t>
  </si>
  <si>
    <t>Demontáž krytiny bitumenové ze šindelů do suti</t>
  </si>
  <si>
    <t>-1033841367</t>
  </si>
  <si>
    <t>Demontáž krytiny bitumenové ze šindelů sklonu do 30° do suti</t>
  </si>
  <si>
    <t>https://podminky.urs.cz/item/CS_URS_2025_01/765151801</t>
  </si>
  <si>
    <t>44</t>
  </si>
  <si>
    <t>765151805</t>
  </si>
  <si>
    <t>Demontáž hřebene nebo nároží krytiny bitumenové ze šindelů do suti</t>
  </si>
  <si>
    <t>598731561</t>
  </si>
  <si>
    <t>Demontáž krytiny bitumenové ze šindelů sklonu do 30° hřebene nebo nároží do suti</t>
  </si>
  <si>
    <t>https://podminky.urs.cz/item/CS_URS_2025_01/765151805</t>
  </si>
  <si>
    <t>45</t>
  </si>
  <si>
    <t>765151811</t>
  </si>
  <si>
    <t>Příplatek k cenám demontáže bitumenové krytiny ze šindelů za sklon přes 30°</t>
  </si>
  <si>
    <t>-1042765507</t>
  </si>
  <si>
    <t>Demontáž krytiny bitumenové ze šindelů Příplatek k cenám za sklon přes 30° demontáže krytiny</t>
  </si>
  <si>
    <t>https://podminky.urs.cz/item/CS_URS_2025_01/765151811</t>
  </si>
  <si>
    <t>46</t>
  </si>
  <si>
    <t>765151815</t>
  </si>
  <si>
    <t>Příplatek k cenám demontáže hřebene bitumenové krytiny ze šindelů za sklon přes 30°</t>
  </si>
  <si>
    <t>891554986</t>
  </si>
  <si>
    <t>Demontáž krytiny bitumenové ze šindelů Příplatek k cenám za sklon přes 30° demontáže hřebene nebo nároží</t>
  </si>
  <si>
    <t>https://podminky.urs.cz/item/CS_URS_2025_01/765151815</t>
  </si>
  <si>
    <t>47</t>
  </si>
  <si>
    <t>765191013</t>
  </si>
  <si>
    <t>Montáž pojistné hydroizolační nebo parotěsné fólie kladené přes 20° volně na bednění nebo tepelnou izolaci</t>
  </si>
  <si>
    <t>1047279219</t>
  </si>
  <si>
    <t>Montáž pojistné hydroizolační nebo parotěsné fólie kladené ve sklonu přes 20° volně na bednění nebo tepelnou izolaci</t>
  </si>
  <si>
    <t>https://podminky.urs.cz/item/CS_URS_2025_01/765191013</t>
  </si>
  <si>
    <t>48</t>
  </si>
  <si>
    <t>28329322</t>
  </si>
  <si>
    <t>fólie kontaktní difuzně propustná pro doplňkovou hydroizolační vrstvu, čtyřvrstvá mikroporézní PP 160g/m2</t>
  </si>
  <si>
    <t>1004658941</t>
  </si>
  <si>
    <t>251*1,1 'Přepočtené koeficientem množství</t>
  </si>
  <si>
    <t>49</t>
  </si>
  <si>
    <t>765191023</t>
  </si>
  <si>
    <t>Montáž pojistné hydroizolační nebo parotěsné kladené ve sklonu přes 20° s lepenými spoji na bednění</t>
  </si>
  <si>
    <t>-278156798</t>
  </si>
  <si>
    <t>Montáž pojistné hydroizolační nebo parotěsné fólie kladené ve sklonu přes 20° s lepenými přesahy na bednění nebo tepelnou izolaci</t>
  </si>
  <si>
    <t>https://podminky.urs.cz/item/CS_URS_2025_01/765191023</t>
  </si>
  <si>
    <t>50</t>
  </si>
  <si>
    <t>BDR.16040000</t>
  </si>
  <si>
    <t>BauderTOP UDS 1,5, difuzně uzavřený pojistný asfaltový pás na bednění, šířka 1,0m podélný okraj samolepící, Sd &gt; 100m, 1400g/m2</t>
  </si>
  <si>
    <t>-1380564794</t>
  </si>
  <si>
    <t>51</t>
  </si>
  <si>
    <t>998765112</t>
  </si>
  <si>
    <t>Přesun hmot tonážní pro krytiny skládané s omezením mechanizace v objektech v přes 6 do 12 m</t>
  </si>
  <si>
    <t>1795678992</t>
  </si>
  <si>
    <t>Přesun hmot pro krytiny skládané stanovený z hmotnosti přesunovaného materiálu vodorovná dopravní vzdálenost do 50 m s omezením mechanizace na objektech výšky přes 6 do 12 m</t>
  </si>
  <si>
    <t>https://podminky.urs.cz/item/CS_URS_2025_01/998765112</t>
  </si>
  <si>
    <t>766</t>
  </si>
  <si>
    <t>Konstrukce truhlářské</t>
  </si>
  <si>
    <t>52</t>
  </si>
  <si>
    <t>766671004</t>
  </si>
  <si>
    <t>Montáž střešního okna do krytiny ploché 78 x 118 cm</t>
  </si>
  <si>
    <t>1963813694</t>
  </si>
  <si>
    <t>Montáž střešních oken dřevěných nebo plastových kyvných, výklopných/kyvných s okenním rámem a lemováním, s plisovaným límcem, s napojením na krytinu do krytiny ploché, rozměru 78 x 118 cm</t>
  </si>
  <si>
    <t>https://podminky.urs.cz/item/CS_URS_2025_01/766671004</t>
  </si>
  <si>
    <t>53</t>
  </si>
  <si>
    <t>766674R1</t>
  </si>
  <si>
    <t>1864350159</t>
  </si>
  <si>
    <t xml:space="preserve">Demontáž střešního okna hladká krytina k dalšímu použití </t>
  </si>
  <si>
    <t>VRN</t>
  </si>
  <si>
    <t>Vedlejší rozpočtové náklady</t>
  </si>
  <si>
    <t>VRN3</t>
  </si>
  <si>
    <t>Zařízení staveniště</t>
  </si>
  <si>
    <t>54</t>
  </si>
  <si>
    <t>030001000</t>
  </si>
  <si>
    <t>Soubor</t>
  </si>
  <si>
    <t>1024</t>
  </si>
  <si>
    <t>1762368355</t>
  </si>
  <si>
    <t>https://podminky.urs.cz/item/CS_URS_2025_01/030001000</t>
  </si>
  <si>
    <t>VRN9</t>
  </si>
  <si>
    <t>Ostatní náklady</t>
  </si>
  <si>
    <t>55</t>
  </si>
  <si>
    <t>090001000</t>
  </si>
  <si>
    <t>-731997839</t>
  </si>
  <si>
    <t>Ostatní náklady (doprava aj.)</t>
  </si>
  <si>
    <t>https://podminky.urs.cz/item/CS_URS_2025_01/090001000</t>
  </si>
  <si>
    <t>SO 02 - Mistra Jana Husa 222/2</t>
  </si>
  <si>
    <t xml:space="preserve">    6 - Úpravy povrchů, podlahy a osazování výplní</t>
  </si>
  <si>
    <t xml:space="preserve">      62 - Úprava povrchů vnějších</t>
  </si>
  <si>
    <t xml:space="preserve">    767 - Konstrukce zámečnické</t>
  </si>
  <si>
    <t>Úpravy povrchů, podlahy a osazování výplní</t>
  </si>
  <si>
    <t>623111R1</t>
  </si>
  <si>
    <t>-1889966409</t>
  </si>
  <si>
    <t xml:space="preserve">Vyspravení komínových těles cementovou maltou </t>
  </si>
  <si>
    <t>62</t>
  </si>
  <si>
    <t>Úprava povrchů vnějších</t>
  </si>
  <si>
    <t>-658986655</t>
  </si>
  <si>
    <t>336</t>
  </si>
  <si>
    <t>277748215</t>
  </si>
  <si>
    <t>336*31 'Přepočtené koeficientem množství</t>
  </si>
  <si>
    <t>-2050556639</t>
  </si>
  <si>
    <t>1813051760</t>
  </si>
  <si>
    <t>1494905942</t>
  </si>
  <si>
    <t>-472534305</t>
  </si>
  <si>
    <t>664996614</t>
  </si>
  <si>
    <t>3,779*15 'Přepočtené koeficientem množství</t>
  </si>
  <si>
    <t>-2057356829</t>
  </si>
  <si>
    <t>-1208192219</t>
  </si>
  <si>
    <t>262</t>
  </si>
  <si>
    <t>-661855892</t>
  </si>
  <si>
    <t>-775837263</t>
  </si>
  <si>
    <t>6,8</t>
  </si>
  <si>
    <t>1321762749</t>
  </si>
  <si>
    <t>315</t>
  </si>
  <si>
    <t>197350730</t>
  </si>
  <si>
    <t>0,9</t>
  </si>
  <si>
    <t>-1479021280</t>
  </si>
  <si>
    <t>6,8+0,9</t>
  </si>
  <si>
    <t>920800132</t>
  </si>
  <si>
    <t>1863377888</t>
  </si>
  <si>
    <t>1573049423</t>
  </si>
  <si>
    <t>764002812</t>
  </si>
  <si>
    <t>Demontáž okapového plechu do suti v krytině skládané</t>
  </si>
  <si>
    <t>1159035165</t>
  </si>
  <si>
    <t>Demontáž klempířských konstrukcí okapového plechu do suti, v krytině skládané</t>
  </si>
  <si>
    <t>https://podminky.urs.cz/item/CS_URS_2025_01/764002812</t>
  </si>
  <si>
    <t>-480939302</t>
  </si>
  <si>
    <t>764002871</t>
  </si>
  <si>
    <t>Demontáž lemování zdí do suti</t>
  </si>
  <si>
    <t>-1738964404</t>
  </si>
  <si>
    <t>Demontáž klempířských konstrukcí lemování zdí do suti</t>
  </si>
  <si>
    <t>https://podminky.urs.cz/item/CS_URS_2025_01/764002871</t>
  </si>
  <si>
    <t>-264726028</t>
  </si>
  <si>
    <t>885007591</t>
  </si>
  <si>
    <t>764004821</t>
  </si>
  <si>
    <t>Demontáž nástřešního žlabu do suti</t>
  </si>
  <si>
    <t>2071439088</t>
  </si>
  <si>
    <t>Demontáž klempířských konstrukcí žlabu nástřešního do suti</t>
  </si>
  <si>
    <t>https://podminky.urs.cz/item/CS_URS_2025_01/764004821</t>
  </si>
  <si>
    <t>23,6</t>
  </si>
  <si>
    <t>764004841</t>
  </si>
  <si>
    <t>Demontáž háku do suti</t>
  </si>
  <si>
    <t>-703380819</t>
  </si>
  <si>
    <t>Demontáž klempířských konstrukcí háku do suti</t>
  </si>
  <si>
    <t>https://podminky.urs.cz/item/CS_URS_2025_01/764004841</t>
  </si>
  <si>
    <t>764004861</t>
  </si>
  <si>
    <t>Demontáž svodu do suti</t>
  </si>
  <si>
    <t>-1531542977</t>
  </si>
  <si>
    <t>Demontáž klempířských konstrukcí svodu do suti</t>
  </si>
  <si>
    <t>https://podminky.urs.cz/item/CS_URS_2025_01/764004861</t>
  </si>
  <si>
    <t>70</t>
  </si>
  <si>
    <t>764004871</t>
  </si>
  <si>
    <t>Demontáž objímky svodu do suti</t>
  </si>
  <si>
    <t>-66961855</t>
  </si>
  <si>
    <t>Demontáž klempířských konstrukcí objímek svodu včetně upevnovacích prostředků ( trnů, hmoždinek apod.) do suti</t>
  </si>
  <si>
    <t>https://podminky.urs.cz/item/CS_URS_2025_01/764004871</t>
  </si>
  <si>
    <t>-877863335</t>
  </si>
  <si>
    <t>1665879092</t>
  </si>
  <si>
    <t>235</t>
  </si>
  <si>
    <t>-1451012611</t>
  </si>
  <si>
    <t>235*1,16 'Přepočtené koeficientem množství</t>
  </si>
  <si>
    <t>1157466496</t>
  </si>
  <si>
    <t>132</t>
  </si>
  <si>
    <t>-1837922999</t>
  </si>
  <si>
    <t>764101175R</t>
  </si>
  <si>
    <t>Montáž krytiny střechy rovné ze šablon přes 10 ks/m2 přes 60°</t>
  </si>
  <si>
    <t>1849124524</t>
  </si>
  <si>
    <t xml:space="preserve">Montáž krytiny věžě ze šablon 43 ks/m2 přes 60° </t>
  </si>
  <si>
    <t>RMAT0001</t>
  </si>
  <si>
    <t xml:space="preserve">krytina PREFA věžovka vč. kotvení   </t>
  </si>
  <si>
    <t>-1302074213</t>
  </si>
  <si>
    <t>27*1,25 'Přepočtené koeficientem množství</t>
  </si>
  <si>
    <t>764121R2</t>
  </si>
  <si>
    <t>-1382313141</t>
  </si>
  <si>
    <t xml:space="preserve">Opláštění komínových těles drážkováním ze svitků z Al plechu rš 500 mm vč komínových hlav </t>
  </si>
  <si>
    <t>-209809061</t>
  </si>
  <si>
    <t>720504266</t>
  </si>
  <si>
    <t>7*1,15 'Přepočtené koeficientem množství</t>
  </si>
  <si>
    <t>-142187798</t>
  </si>
  <si>
    <t>1750330368</t>
  </si>
  <si>
    <t>764221447</t>
  </si>
  <si>
    <t>Oplechování nevětraného nároží z Al plechu z hřebenáčů</t>
  </si>
  <si>
    <t>-927183973</t>
  </si>
  <si>
    <t>Oplechování střešních prvků z hliníkového plechu nároží nevětraného z hřebenáčů</t>
  </si>
  <si>
    <t>https://podminky.urs.cz/item/CS_URS_2025_01/764221447</t>
  </si>
  <si>
    <t>-976865316</t>
  </si>
  <si>
    <t>764222404</t>
  </si>
  <si>
    <t>Oplechování štítu závětrnou lištou z Al plechu rš 330 mm</t>
  </si>
  <si>
    <t>-435439571</t>
  </si>
  <si>
    <t>Oplechování střešních prvků z hliníkového plechu štítu závětrnou lištou rš 330 mm</t>
  </si>
  <si>
    <t>https://podminky.urs.cz/item/CS_URS_2025_01/764222404</t>
  </si>
  <si>
    <t>764222405</t>
  </si>
  <si>
    <t>Oplechování štítu závětrnou lištou z Al plechu rš 400 mm</t>
  </si>
  <si>
    <t>1091424906</t>
  </si>
  <si>
    <t>Oplechování střešních prvků z hliníkového plechu štítu závětrnou lištou rš 400 mm</t>
  </si>
  <si>
    <t>https://podminky.urs.cz/item/CS_URS_2025_01/764222405</t>
  </si>
  <si>
    <t>13,7</t>
  </si>
  <si>
    <t>618319027</t>
  </si>
  <si>
    <t>764222436</t>
  </si>
  <si>
    <t>Oplechování rovné okapové hrany z Al plechu rš 500 mm</t>
  </si>
  <si>
    <t>-1812872234</t>
  </si>
  <si>
    <t>Oplechování střešních prvků z hliníkového plechu okapu okapovým plechem střechy rovné rš 500 mm</t>
  </si>
  <si>
    <t>https://podminky.urs.cz/item/CS_URS_2025_01/764222436</t>
  </si>
  <si>
    <t>-1829621958</t>
  </si>
  <si>
    <t>764228R2</t>
  </si>
  <si>
    <t>855771076</t>
  </si>
  <si>
    <t xml:space="preserve">Ozdobný podhled věžě z Al plechu rš 500 mm </t>
  </si>
  <si>
    <t>764321414</t>
  </si>
  <si>
    <t>Lemování rovných zdí střech s krytinou skládanou z Al plechu rš 330 mm</t>
  </si>
  <si>
    <t>-1408181395</t>
  </si>
  <si>
    <t>Lemování zdí z hliníkového plechu boční nebo horní rovných, střech s krytinou skládanou mimo prejzovou rš 330 mm</t>
  </si>
  <si>
    <t>https://podminky.urs.cz/item/CS_URS_2025_01/764321414</t>
  </si>
  <si>
    <t>764322414</t>
  </si>
  <si>
    <t>Spodní lemování rovných zdí střech s krytinou skládanou z Al plechu rš 330 mm</t>
  </si>
  <si>
    <t>1061772309</t>
  </si>
  <si>
    <t>Lemování zdí z hliníkového plechu spodní s formováním do tvaru krytiny rovných, střech s krytinou skládanou mimo prejzovou rš 330 mm</t>
  </si>
  <si>
    <t>https://podminky.urs.cz/item/CS_URS_2025_01/764322414</t>
  </si>
  <si>
    <t>8,5</t>
  </si>
  <si>
    <t>-1420185895</t>
  </si>
  <si>
    <t>-1739657639</t>
  </si>
  <si>
    <t>-1938068501</t>
  </si>
  <si>
    <t>-2031909820</t>
  </si>
  <si>
    <t>-377698364</t>
  </si>
  <si>
    <t>764523407</t>
  </si>
  <si>
    <t>Žlaby nadokapní (nástřešní ) oblého tvaru včetně háků, čel a hrdel z Al plechu rš 670 mm</t>
  </si>
  <si>
    <t>765356133</t>
  </si>
  <si>
    <t>Žlab nadokapní (nástřešní) z hliníkového plechu oblého tvaru, včetně háků, čel a hrdel rš 670 mm</t>
  </si>
  <si>
    <t>https://podminky.urs.cz/item/CS_URS_2025_01/764523407</t>
  </si>
  <si>
    <t>56</t>
  </si>
  <si>
    <t>764523427</t>
  </si>
  <si>
    <t>Příplatek k cenám nadokapního žlabu za provedení rohu nebo koutu z Al plechu rš 670 mm</t>
  </si>
  <si>
    <t>1225796170</t>
  </si>
  <si>
    <t>Žlab nadokapní (nástřešní) z hliníkového plechu Příplatek k cenám za zvýšenou pracnost při provedení rohu nebo koutu rš 670 mm</t>
  </si>
  <si>
    <t>https://podminky.urs.cz/item/CS_URS_2025_01/764523427</t>
  </si>
  <si>
    <t>57</t>
  </si>
  <si>
    <t>764527507</t>
  </si>
  <si>
    <t>Dilatace žlabů z Al plechu vložením dilatačního pásu s pryžovou vložkou rš 670 mm</t>
  </si>
  <si>
    <t>-1655680039</t>
  </si>
  <si>
    <t>Dilatace žlabů z hliníkového plechu vložením dilatačního pásu s pryžovou vložkou rš 670 mm</t>
  </si>
  <si>
    <t>https://podminky.urs.cz/item/CS_URS_2025_01/764527507</t>
  </si>
  <si>
    <t>58</t>
  </si>
  <si>
    <t>-586841185</t>
  </si>
  <si>
    <t>59</t>
  </si>
  <si>
    <t>1072275431</t>
  </si>
  <si>
    <t>60</t>
  </si>
  <si>
    <t>2014855340</t>
  </si>
  <si>
    <t>61</t>
  </si>
  <si>
    <t>2108444912</t>
  </si>
  <si>
    <t>913100112</t>
  </si>
  <si>
    <t>63</t>
  </si>
  <si>
    <t>-277710455</t>
  </si>
  <si>
    <t>64</t>
  </si>
  <si>
    <t>499548932</t>
  </si>
  <si>
    <t>65</t>
  </si>
  <si>
    <t>1521951340</t>
  </si>
  <si>
    <t>262*1,1 'Přepočtené koeficientem množství</t>
  </si>
  <si>
    <t>66</t>
  </si>
  <si>
    <t>-1205734050</t>
  </si>
  <si>
    <t>67</t>
  </si>
  <si>
    <t>275634472</t>
  </si>
  <si>
    <t>68</t>
  </si>
  <si>
    <t>-734458099</t>
  </si>
  <si>
    <t>69</t>
  </si>
  <si>
    <t>1231528640</t>
  </si>
  <si>
    <t>1457267325</t>
  </si>
  <si>
    <t>767</t>
  </si>
  <si>
    <t>Konstrukce zámečnické</t>
  </si>
  <si>
    <t>71</t>
  </si>
  <si>
    <t>767851104</t>
  </si>
  <si>
    <t>Montáž lávek komínových - kompletní celé lávky</t>
  </si>
  <si>
    <t>-127340701</t>
  </si>
  <si>
    <t>Montáž komínových lávek kompletní celé lávky</t>
  </si>
  <si>
    <t>https://podminky.urs.cz/item/CS_URS_2025_01/767851104</t>
  </si>
  <si>
    <t>72</t>
  </si>
  <si>
    <t>PRFA</t>
  </si>
  <si>
    <t xml:space="preserve">Komínová lávk komplet ant   </t>
  </si>
  <si>
    <t>-1759921798</t>
  </si>
  <si>
    <t>73</t>
  </si>
  <si>
    <t>271116391</t>
  </si>
  <si>
    <t>74</t>
  </si>
  <si>
    <t>-2043241525</t>
  </si>
  <si>
    <t>SO 03 - Chebská 490/10 (smuteční síň)</t>
  </si>
  <si>
    <t xml:space="preserve">    998 - Přesun hmot</t>
  </si>
  <si>
    <t xml:space="preserve">    721 - Zdravotechnika - vnitřní kanalizace</t>
  </si>
  <si>
    <t>M - Práce a dodávky M</t>
  </si>
  <si>
    <t xml:space="preserve">    21-M - Elektromontáže</t>
  </si>
  <si>
    <t>622111111</t>
  </si>
  <si>
    <t>Vyspravení celoplošné cementovou maltou vnějších stěn betonových nebo železobetonových</t>
  </si>
  <si>
    <t>-1329166385</t>
  </si>
  <si>
    <t>Vyspravení povrchu neomítaných vnějších ploch betonových nebo železobetonových konstrukcí s rozetřením vysprávky do ztracena maltou cementovou celoplošně stěn</t>
  </si>
  <si>
    <t>https://podminky.urs.cz/item/CS_URS_2025_01/622111111</t>
  </si>
  <si>
    <t xml:space="preserve">47 " celoplošné vyspravení  koruny atiky cementovou maltou   </t>
  </si>
  <si>
    <t>962032641</t>
  </si>
  <si>
    <t>Bourání zdiva komínového z cihel z cihel pálených, šamotových nebo vápenopískových na MC</t>
  </si>
  <si>
    <t>570441128</t>
  </si>
  <si>
    <t>Bourání zdiva nadzákladového komínového z cihel pálených, šamotových nebo vápenopískových, na maltu cementovou</t>
  </si>
  <si>
    <t>https://podminky.urs.cz/item/CS_URS_2025_01/962032641</t>
  </si>
  <si>
    <t>8,8</t>
  </si>
  <si>
    <t>997013152</t>
  </si>
  <si>
    <t>Vnitrostaveništní doprava suti a vybouraných hmot pro budovy v přes 6 do 9 m s omezením mechanizace</t>
  </si>
  <si>
    <t>-730132521</t>
  </si>
  <si>
    <t>Vnitrostaveništní doprava suti a vybouraných hmot vodorovně do 50 m s naložením s omezením mechanizace pro budovy a haly výšky přes 6 do 9 m</t>
  </si>
  <si>
    <t>https://podminky.urs.cz/item/CS_URS_2025_01/997013152</t>
  </si>
  <si>
    <t>997013311</t>
  </si>
  <si>
    <t>Montáž a demontáž shozu suti v do 10 m</t>
  </si>
  <si>
    <t>-1255890698</t>
  </si>
  <si>
    <t>Shoz na stavební suť montáž a demontáž shozu výšky do 10 m</t>
  </si>
  <si>
    <t>https://podminky.urs.cz/item/CS_URS_2025_01/997013311</t>
  </si>
  <si>
    <t>997013321</t>
  </si>
  <si>
    <t>Příplatek k shozu suti v do 10 m za první a ZKD den použití</t>
  </si>
  <si>
    <t>-223986150</t>
  </si>
  <si>
    <t>Shoz na stavební suť montáž a demontáž shozu výšky Příplatek za první a každý další den použití shozu výšky do 10 m</t>
  </si>
  <si>
    <t>https://podminky.urs.cz/item/CS_URS_2025_01/997013321</t>
  </si>
  <si>
    <t>8*4 'Přepočtené koeficientem množství</t>
  </si>
  <si>
    <t>-893896780</t>
  </si>
  <si>
    <t>2041976491</t>
  </si>
  <si>
    <t>17,779*15 'Přepočtené koeficientem množství</t>
  </si>
  <si>
    <t>-2016603182</t>
  </si>
  <si>
    <t>998</t>
  </si>
  <si>
    <t>Přesun hmot</t>
  </si>
  <si>
    <t>998012022</t>
  </si>
  <si>
    <t>Přesun hmot pro budovy monolitické v přes 6 do 12 m</t>
  </si>
  <si>
    <t>-686549055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</si>
  <si>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přes 6 do 12 m</t>
  </si>
  <si>
    <t>https://podminky.urs.cz/item/CS_URS_2025_01/998012022</t>
  </si>
  <si>
    <t>712331801</t>
  </si>
  <si>
    <t>Odstranění povlakové krytiny střech do 10° z pásů uložených na sucho AIP nebo NAIP</t>
  </si>
  <si>
    <t>1283312706</t>
  </si>
  <si>
    <t>Odstranění povlakové krytiny střech plochých do 10° z pásů uložených na sucho AIP nebo NAIP</t>
  </si>
  <si>
    <t>https://podminky.urs.cz/item/CS_URS_2025_01/712331801</t>
  </si>
  <si>
    <t>435</t>
  </si>
  <si>
    <t>712361705</t>
  </si>
  <si>
    <t>Provedení povlakové krytiny střech do 10° fólií lepenou se svařovanými spoji</t>
  </si>
  <si>
    <t>-503016032</t>
  </si>
  <si>
    <t>Provedení povlakové krytiny střech plochých do 10° fólií lepená se svařovanými spoji</t>
  </si>
  <si>
    <t>https://podminky.urs.cz/item/CS_URS_2025_01/712361705</t>
  </si>
  <si>
    <t>712363005</t>
  </si>
  <si>
    <t>Provedení povlakové krytiny střech do 10° navařením fólie PVC na oplechování v plné ploše</t>
  </si>
  <si>
    <t>1756089820</t>
  </si>
  <si>
    <t>Provedení povlakové krytiny střech plochých do 10° fólií termoplastickou mPVC (měkčené PVC) aplikace fólie na oplechování (na tzv. fóliový plech) horkovzdušným navařením v plné ploše</t>
  </si>
  <si>
    <t>https://podminky.urs.cz/item/CS_URS_2025_01/712363005</t>
  </si>
  <si>
    <t>28322012</t>
  </si>
  <si>
    <t>fólie hydroizolační střešní mPVC mechanicky kotvená šedá tl 1,5mm</t>
  </si>
  <si>
    <t>-1580597135</t>
  </si>
  <si>
    <t>435*1,1655 'Přepočtené koeficientem množství</t>
  </si>
  <si>
    <t>712363104</t>
  </si>
  <si>
    <t>Provedení povlakové krytiny střech do 10° ukotvení fólie talířovou hmoždinkou do dřevěné konstrukce</t>
  </si>
  <si>
    <t>562300400</t>
  </si>
  <si>
    <t>Provedení povlakové krytiny střech plochých do 10° fólií ostatní činnosti při pokládání hydroizolačních fólií (materiál ve specifikaci) mechanické ukotvení talířovou hmoždinkou do dřevěné konstrukce</t>
  </si>
  <si>
    <t>https://podminky.urs.cz/item/CS_URS_2025_01/712363104</t>
  </si>
  <si>
    <t>2200</t>
  </si>
  <si>
    <t>R1</t>
  </si>
  <si>
    <t>-824651017</t>
  </si>
  <si>
    <t xml:space="preserve">EJOT HTV RU 40 W  ocelová talířová podložka se šroubem vhodná k mechanickému kotvení hydroizolací do dřeva a deskových materiálů</t>
  </si>
  <si>
    <t>2310</t>
  </si>
  <si>
    <t>712363115</t>
  </si>
  <si>
    <t>Provedení povlakové krytiny střech do 10° zaizolování prostupů kruhového průřezu D do 300 mm</t>
  </si>
  <si>
    <t>-1516945328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</si>
  <si>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</si>
  <si>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https://podminky.urs.cz/item/CS_URS_2025_01/712363115</t>
  </si>
  <si>
    <t>TWT.TWOP125PVC</t>
  </si>
  <si>
    <t>Odvětrání kanalizace TOPWET TWOP 125 PVC, DN 125</t>
  </si>
  <si>
    <t>188466638</t>
  </si>
  <si>
    <t>712363122</t>
  </si>
  <si>
    <t>Provedení povlakové krytiny střech do 10° provedení rohů a koutů navařením izolačních tvarovek</t>
  </si>
  <si>
    <t>-1674920949</t>
  </si>
  <si>
    <t>Provedení povlakové krytiny střech plochých do 10° fólií ostatní činnosti při pokládání hydroizolačních fólií (materiál ve specifikaci) zaizolování prostupů střešní rovinou provedení rohů a koutů izolačními tvarovkami horkovzdušným navařením</t>
  </si>
  <si>
    <t>https://podminky.urs.cz/item/CS_URS_2025_01/712363122</t>
  </si>
  <si>
    <t>28322070</t>
  </si>
  <si>
    <t>roh vnitřní pro střešní fólie mPVC šedé</t>
  </si>
  <si>
    <t>-212416300</t>
  </si>
  <si>
    <t>712363352</t>
  </si>
  <si>
    <t>Povlakové krytiny střech do 10° z tvarovaných poplastovaných lišt délky 2 m koutová lišta vnitřní rš 100 mm</t>
  </si>
  <si>
    <t>-1736528728</t>
  </si>
  <si>
    <t>Povlakové krytiny střech plochých do 10° z tvarovaných poplastovaných lišt pro mPVC vnitřní koutová lišta rš 100 mm</t>
  </si>
  <si>
    <t>https://podminky.urs.cz/item/CS_URS_2025_01/712363352</t>
  </si>
  <si>
    <t>152,3</t>
  </si>
  <si>
    <t>712363353</t>
  </si>
  <si>
    <t>Povlakové krytiny střech do 10° z tvarovaných poplastovaných lišt délky 2 m koutová lišta vnější rš 100 mm</t>
  </si>
  <si>
    <t>1981064189</t>
  </si>
  <si>
    <t>Povlakové krytiny střech plochých do 10° z tvarovaných poplastovaných lišt pro mPVC vnější koutová lišta rš 100 mm</t>
  </si>
  <si>
    <t>https://podminky.urs.cz/item/CS_URS_2025_01/712363353</t>
  </si>
  <si>
    <t>712363356</t>
  </si>
  <si>
    <t>Povlakové krytiny střech do 10° z tvarovaných poplastovaných lišt délky 2 m okapnice široká rš 200 mm</t>
  </si>
  <si>
    <t>-583541559</t>
  </si>
  <si>
    <t>Povlakové krytiny střech plochých do 10° z tvarovaných poplastovaných lišt pro mPVC okapnice rš 200 mm</t>
  </si>
  <si>
    <t>https://podminky.urs.cz/item/CS_URS_2025_01/712363356</t>
  </si>
  <si>
    <t>113</t>
  </si>
  <si>
    <t>712391171</t>
  </si>
  <si>
    <t>Provedení povlakové krytiny střech do 10° podkladní textilní vrstvy</t>
  </si>
  <si>
    <t>1542425840</t>
  </si>
  <si>
    <t>Provedení povlakové krytiny střech plochých do 10° -ostatní práce provedení vrstvy textilní podkladní</t>
  </si>
  <si>
    <t>https://podminky.urs.cz/item/CS_URS_2025_01/712391171</t>
  </si>
  <si>
    <t>529</t>
  </si>
  <si>
    <t>69311172</t>
  </si>
  <si>
    <t>geotextilie PP s ÚV stabilizací 300g/m2</t>
  </si>
  <si>
    <t>-15141223</t>
  </si>
  <si>
    <t>529*1,155 'Přepočtené koeficientem množství</t>
  </si>
  <si>
    <t>712861705</t>
  </si>
  <si>
    <t>Provedení povlakové krytiny vytažením na konstrukce fólií lepenou se svařovanými spoji</t>
  </si>
  <si>
    <t>358873567</t>
  </si>
  <si>
    <t>Provedení povlakové krytiny střech samostatným vytažením izolačního povlaku fólií na konstrukce převyšující úroveň střechy, přilepenou se svařovanými spoji</t>
  </si>
  <si>
    <t>https://podminky.urs.cz/item/CS_URS_2025_01/712861705</t>
  </si>
  <si>
    <t>94</t>
  </si>
  <si>
    <t>-156439564</t>
  </si>
  <si>
    <t>94*1,2 'Přepočtené koeficientem množství</t>
  </si>
  <si>
    <t>712998202</t>
  </si>
  <si>
    <t>Montáž bezpečnostního přepadu z PVC DN 125</t>
  </si>
  <si>
    <t>-1690805255</t>
  </si>
  <si>
    <t>Provedení povlakové krytiny střech - ostatní práce montáž odvodňovacího prvku nouzového atikového přepadu z PVC na dešťovou vodu DN 125</t>
  </si>
  <si>
    <t>https://podminky.urs.cz/item/CS_URS_2025_01/712998202</t>
  </si>
  <si>
    <t>28342773</t>
  </si>
  <si>
    <t>přepad bezpečnostní atikový DN 125 s manžetou pro hydroizolaci z PVC-P</t>
  </si>
  <si>
    <t>1076018014</t>
  </si>
  <si>
    <t>998712102</t>
  </si>
  <si>
    <t>Přesun hmot tonážní pro krytiny povlakové v objektech v přes 6 do 12 m</t>
  </si>
  <si>
    <t>1616253486</t>
  </si>
  <si>
    <t>Přesun hmot pro povlakové krytiny stanovený z hmotnosti přesunovaného materiálu vodorovná dopravní vzdálenost do 50 m základní v objektech výšky přes 6 do 12 m</t>
  </si>
  <si>
    <t>https://podminky.urs.cz/item/CS_URS_2025_01/998712102</t>
  </si>
  <si>
    <t>721</t>
  </si>
  <si>
    <t>Zdravotechnika - vnitřní kanalizace</t>
  </si>
  <si>
    <t>721239114</t>
  </si>
  <si>
    <t>Montáž střešního vtoku svislý odtok do DN 160 ostatní typ</t>
  </si>
  <si>
    <t>836136810</t>
  </si>
  <si>
    <t>Střešní vtoky (vpusti) montáž střešních vtoků ostatních typů se svislým odtokem do DN 160</t>
  </si>
  <si>
    <t>https://podminky.urs.cz/item/CS_URS_2025_01/721239114</t>
  </si>
  <si>
    <t>56231196</t>
  </si>
  <si>
    <t>vtok střešní svislý s PVC přírubou pro mPVC fóliové hydroizolace plochých střech s vyhříváním DN 110</t>
  </si>
  <si>
    <t>-1731712049</t>
  </si>
  <si>
    <t>998721102</t>
  </si>
  <si>
    <t>Přesun hmot tonážní pro vnitřní kanalizaci v objektech v přes 6 do 12 m</t>
  </si>
  <si>
    <t>-286182249</t>
  </si>
  <si>
    <t>Přesun hmot pro vnitřní kanalizaci stanovený z hmotnosti přesunovaného materiálu vodorovná dopravní vzdálenost do 50 m základní v objektech výšky přes 6 do 12 m</t>
  </si>
  <si>
    <t>https://podminky.urs.cz/item/CS_URS_2025_01/998721102</t>
  </si>
  <si>
    <t>762341285</t>
  </si>
  <si>
    <t>Montáž bednění střech rovných a šikmých sklonu do 60° z desek cementotřískových na pero a drážku</t>
  </si>
  <si>
    <t>-632663655</t>
  </si>
  <si>
    <t>Montáž bednění střech rovných a šikmých sklonu do 60° s vyřezáním otvorů z desek cementotřískových nebo cementových na pero a drážku</t>
  </si>
  <si>
    <t>https://podminky.urs.cz/item/CS_URS_2025_01/762341285</t>
  </si>
  <si>
    <t>59590754</t>
  </si>
  <si>
    <t>deska cementotřísková podlahová P+D tl 20mm</t>
  </si>
  <si>
    <t>-1727373186</t>
  </si>
  <si>
    <t>4*1,1 'Přepočtené koeficientem množství</t>
  </si>
  <si>
    <t>762343912</t>
  </si>
  <si>
    <t>Zabednění otvorů ve střeše prkny tl do 32 mm pl jednotlivě přes 1 do 4 m2</t>
  </si>
  <si>
    <t>294215904</t>
  </si>
  <si>
    <t>Zabednění otvorů ve střeše prkny (materiál v ceně) tl. do 32 mm, otvoru plochy jednotlivě přes 1 do 4 m2</t>
  </si>
  <si>
    <t>https://podminky.urs.cz/item/CS_URS_2025_01/762343912</t>
  </si>
  <si>
    <t>764001821</t>
  </si>
  <si>
    <t>Demontáž krytiny ze svitků nebo tabulí do suti</t>
  </si>
  <si>
    <t>1126177408</t>
  </si>
  <si>
    <t>Demontáž klempířských konstrukcí krytiny ze svitků nebo tabulí do suti</t>
  </si>
  <si>
    <t>https://podminky.urs.cz/item/CS_URS_2025_01/764001821</t>
  </si>
  <si>
    <t>-601105129</t>
  </si>
  <si>
    <t>764002841</t>
  </si>
  <si>
    <t>Demontáž oplechování horních ploch zdí a nadezdívek do suti</t>
  </si>
  <si>
    <t>-816790764</t>
  </si>
  <si>
    <t>Demontáž klempířských konstrukcí oplechování horních ploch zdí a nadezdívek do suti</t>
  </si>
  <si>
    <t>https://podminky.urs.cz/item/CS_URS_2025_01/764002841</t>
  </si>
  <si>
    <t>Práce a dodávky M</t>
  </si>
  <si>
    <t>21-M</t>
  </si>
  <si>
    <t>Elektromontáže</t>
  </si>
  <si>
    <t>210220101R</t>
  </si>
  <si>
    <t xml:space="preserve">Demontáž a montáž hromosvodného vedení  včetně revize</t>
  </si>
  <si>
    <t>2103254002</t>
  </si>
  <si>
    <t>Demontáž a montáž hromosvodu včetně revize</t>
  </si>
  <si>
    <t>-1367940429</t>
  </si>
  <si>
    <t>-1525349140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</si>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</sst>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2" TargetMode="External" /><Relationship Id="rId2" Type="http://schemas.openxmlformats.org/officeDocument/2006/relationships/hyperlink" Target="https://podminky.urs.cz/item/CS_URS_2025_01/941211212" TargetMode="External" /><Relationship Id="rId3" Type="http://schemas.openxmlformats.org/officeDocument/2006/relationships/hyperlink" Target="https://podminky.urs.cz/item/CS_URS_2025_01/941211812" TargetMode="External" /><Relationship Id="rId4" Type="http://schemas.openxmlformats.org/officeDocument/2006/relationships/hyperlink" Target="https://podminky.urs.cz/item/CS_URS_2025_01/997013113" TargetMode="External" /><Relationship Id="rId5" Type="http://schemas.openxmlformats.org/officeDocument/2006/relationships/hyperlink" Target="https://podminky.urs.cz/item/CS_URS_2025_01/997013312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712631801" TargetMode="External" /><Relationship Id="rId10" Type="http://schemas.openxmlformats.org/officeDocument/2006/relationships/hyperlink" Target="https://podminky.urs.cz/item/CS_URS_2025_01/762341210" TargetMode="External" /><Relationship Id="rId11" Type="http://schemas.openxmlformats.org/officeDocument/2006/relationships/hyperlink" Target="https://podminky.urs.cz/item/CS_URS_2025_01/762342511" TargetMode="External" /><Relationship Id="rId12" Type="http://schemas.openxmlformats.org/officeDocument/2006/relationships/hyperlink" Target="https://podminky.urs.cz/item/CS_URS_2025_01/762395000" TargetMode="External" /><Relationship Id="rId13" Type="http://schemas.openxmlformats.org/officeDocument/2006/relationships/hyperlink" Target="https://podminky.urs.cz/item/CS_URS_2025_01/998762102" TargetMode="External" /><Relationship Id="rId14" Type="http://schemas.openxmlformats.org/officeDocument/2006/relationships/hyperlink" Target="https://podminky.urs.cz/item/CS_URS_2025_01/764001801" TargetMode="External" /><Relationship Id="rId15" Type="http://schemas.openxmlformats.org/officeDocument/2006/relationships/hyperlink" Target="https://podminky.urs.cz/item/CS_URS_2025_01/764001891" TargetMode="External" /><Relationship Id="rId16" Type="http://schemas.openxmlformats.org/officeDocument/2006/relationships/hyperlink" Target="https://podminky.urs.cz/item/CS_URS_2025_01/764002801" TargetMode="External" /><Relationship Id="rId17" Type="http://schemas.openxmlformats.org/officeDocument/2006/relationships/hyperlink" Target="https://podminky.urs.cz/item/CS_URS_2025_01/764002821" TargetMode="External" /><Relationship Id="rId18" Type="http://schemas.openxmlformats.org/officeDocument/2006/relationships/hyperlink" Target="https://podminky.urs.cz/item/CS_URS_2025_01/764002881" TargetMode="External" /><Relationship Id="rId19" Type="http://schemas.openxmlformats.org/officeDocument/2006/relationships/hyperlink" Target="https://podminky.urs.cz/item/CS_URS_2025_01/764004801" TargetMode="External" /><Relationship Id="rId20" Type="http://schemas.openxmlformats.org/officeDocument/2006/relationships/hyperlink" Target="https://podminky.urs.cz/item/CS_URS_2025_01/764021448" TargetMode="External" /><Relationship Id="rId21" Type="http://schemas.openxmlformats.org/officeDocument/2006/relationships/hyperlink" Target="https://podminky.urs.cz/item/CS_URS_2025_01/764101163" TargetMode="External" /><Relationship Id="rId22" Type="http://schemas.openxmlformats.org/officeDocument/2006/relationships/hyperlink" Target="https://podminky.urs.cz/item/CS_URS_2025_01/764201106" TargetMode="External" /><Relationship Id="rId23" Type="http://schemas.openxmlformats.org/officeDocument/2006/relationships/hyperlink" Target="https://podminky.urs.cz/item/CS_URS_2025_01/764201136" TargetMode="External" /><Relationship Id="rId24" Type="http://schemas.openxmlformats.org/officeDocument/2006/relationships/hyperlink" Target="https://podminky.urs.cz/item/CS_URS_2025_01/764221467" TargetMode="External" /><Relationship Id="rId25" Type="http://schemas.openxmlformats.org/officeDocument/2006/relationships/hyperlink" Target="https://podminky.urs.cz/item/CS_URS_2025_01/764222403" TargetMode="External" /><Relationship Id="rId26" Type="http://schemas.openxmlformats.org/officeDocument/2006/relationships/hyperlink" Target="https://podminky.urs.cz/item/CS_URS_2025_01/764222431" TargetMode="External" /><Relationship Id="rId27" Type="http://schemas.openxmlformats.org/officeDocument/2006/relationships/hyperlink" Target="https://podminky.urs.cz/item/CS_URS_2025_01/764223451" TargetMode="External" /><Relationship Id="rId28" Type="http://schemas.openxmlformats.org/officeDocument/2006/relationships/hyperlink" Target="https://podminky.urs.cz/item/CS_URS_2025_01/764324412" TargetMode="External" /><Relationship Id="rId29" Type="http://schemas.openxmlformats.org/officeDocument/2006/relationships/hyperlink" Target="https://podminky.urs.cz/item/CS_URS_2025_01/764521404" TargetMode="External" /><Relationship Id="rId30" Type="http://schemas.openxmlformats.org/officeDocument/2006/relationships/hyperlink" Target="https://podminky.urs.cz/item/CS_URS_2025_01/764521424" TargetMode="External" /><Relationship Id="rId31" Type="http://schemas.openxmlformats.org/officeDocument/2006/relationships/hyperlink" Target="https://podminky.urs.cz/item/CS_URS_2025_01/764521445" TargetMode="External" /><Relationship Id="rId32" Type="http://schemas.openxmlformats.org/officeDocument/2006/relationships/hyperlink" Target="https://podminky.urs.cz/item/CS_URS_2025_01/764528422" TargetMode="External" /><Relationship Id="rId33" Type="http://schemas.openxmlformats.org/officeDocument/2006/relationships/hyperlink" Target="https://podminky.urs.cz/item/CS_URS_2025_01/998764112" TargetMode="External" /><Relationship Id="rId34" Type="http://schemas.openxmlformats.org/officeDocument/2006/relationships/hyperlink" Target="https://podminky.urs.cz/item/CS_URS_2025_01/765151801" TargetMode="External" /><Relationship Id="rId35" Type="http://schemas.openxmlformats.org/officeDocument/2006/relationships/hyperlink" Target="https://podminky.urs.cz/item/CS_URS_2025_01/765151805" TargetMode="External" /><Relationship Id="rId36" Type="http://schemas.openxmlformats.org/officeDocument/2006/relationships/hyperlink" Target="https://podminky.urs.cz/item/CS_URS_2025_01/765151811" TargetMode="External" /><Relationship Id="rId37" Type="http://schemas.openxmlformats.org/officeDocument/2006/relationships/hyperlink" Target="https://podminky.urs.cz/item/CS_URS_2025_01/765151815" TargetMode="External" /><Relationship Id="rId38" Type="http://schemas.openxmlformats.org/officeDocument/2006/relationships/hyperlink" Target="https://podminky.urs.cz/item/CS_URS_2025_01/765191013" TargetMode="External" /><Relationship Id="rId39" Type="http://schemas.openxmlformats.org/officeDocument/2006/relationships/hyperlink" Target="https://podminky.urs.cz/item/CS_URS_2025_01/765191023" TargetMode="External" /><Relationship Id="rId40" Type="http://schemas.openxmlformats.org/officeDocument/2006/relationships/hyperlink" Target="https://podminky.urs.cz/item/CS_URS_2025_01/998765112" TargetMode="External" /><Relationship Id="rId41" Type="http://schemas.openxmlformats.org/officeDocument/2006/relationships/hyperlink" Target="https://podminky.urs.cz/item/CS_URS_2025_01/766671004" TargetMode="External" /><Relationship Id="rId42" Type="http://schemas.openxmlformats.org/officeDocument/2006/relationships/hyperlink" Target="https://podminky.urs.cz/item/CS_URS_2025_01/030001000" TargetMode="External" /><Relationship Id="rId43" Type="http://schemas.openxmlformats.org/officeDocument/2006/relationships/hyperlink" Target="https://podminky.urs.cz/item/CS_URS_2025_01/090001000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2" TargetMode="External" /><Relationship Id="rId2" Type="http://schemas.openxmlformats.org/officeDocument/2006/relationships/hyperlink" Target="https://podminky.urs.cz/item/CS_URS_2025_01/941211212" TargetMode="External" /><Relationship Id="rId3" Type="http://schemas.openxmlformats.org/officeDocument/2006/relationships/hyperlink" Target="https://podminky.urs.cz/item/CS_URS_2025_01/941211812" TargetMode="External" /><Relationship Id="rId4" Type="http://schemas.openxmlformats.org/officeDocument/2006/relationships/hyperlink" Target="https://podminky.urs.cz/item/CS_URS_2025_01/997013113" TargetMode="External" /><Relationship Id="rId5" Type="http://schemas.openxmlformats.org/officeDocument/2006/relationships/hyperlink" Target="https://podminky.urs.cz/item/CS_URS_2025_01/997013312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712631801" TargetMode="External" /><Relationship Id="rId10" Type="http://schemas.openxmlformats.org/officeDocument/2006/relationships/hyperlink" Target="https://podminky.urs.cz/item/CS_URS_2025_01/762341210" TargetMode="External" /><Relationship Id="rId11" Type="http://schemas.openxmlformats.org/officeDocument/2006/relationships/hyperlink" Target="https://podminky.urs.cz/item/CS_URS_2025_01/762342511" TargetMode="External" /><Relationship Id="rId12" Type="http://schemas.openxmlformats.org/officeDocument/2006/relationships/hyperlink" Target="https://podminky.urs.cz/item/CS_URS_2025_01/762395000" TargetMode="External" /><Relationship Id="rId13" Type="http://schemas.openxmlformats.org/officeDocument/2006/relationships/hyperlink" Target="https://podminky.urs.cz/item/CS_URS_2025_01/998762102" TargetMode="External" /><Relationship Id="rId14" Type="http://schemas.openxmlformats.org/officeDocument/2006/relationships/hyperlink" Target="https://podminky.urs.cz/item/CS_URS_2025_01/764001891" TargetMode="External" /><Relationship Id="rId15" Type="http://schemas.openxmlformats.org/officeDocument/2006/relationships/hyperlink" Target="https://podminky.urs.cz/item/CS_URS_2025_01/764002801" TargetMode="External" /><Relationship Id="rId16" Type="http://schemas.openxmlformats.org/officeDocument/2006/relationships/hyperlink" Target="https://podminky.urs.cz/item/CS_URS_2025_01/764002812" TargetMode="External" /><Relationship Id="rId17" Type="http://schemas.openxmlformats.org/officeDocument/2006/relationships/hyperlink" Target="https://podminky.urs.cz/item/CS_URS_2025_01/764002821" TargetMode="External" /><Relationship Id="rId18" Type="http://schemas.openxmlformats.org/officeDocument/2006/relationships/hyperlink" Target="https://podminky.urs.cz/item/CS_URS_2025_01/764002871" TargetMode="External" /><Relationship Id="rId19" Type="http://schemas.openxmlformats.org/officeDocument/2006/relationships/hyperlink" Target="https://podminky.urs.cz/item/CS_URS_2025_01/764002881" TargetMode="External" /><Relationship Id="rId20" Type="http://schemas.openxmlformats.org/officeDocument/2006/relationships/hyperlink" Target="https://podminky.urs.cz/item/CS_URS_2025_01/764004801" TargetMode="External" /><Relationship Id="rId21" Type="http://schemas.openxmlformats.org/officeDocument/2006/relationships/hyperlink" Target="https://podminky.urs.cz/item/CS_URS_2025_01/764004821" TargetMode="External" /><Relationship Id="rId22" Type="http://schemas.openxmlformats.org/officeDocument/2006/relationships/hyperlink" Target="https://podminky.urs.cz/item/CS_URS_2025_01/764004841" TargetMode="External" /><Relationship Id="rId23" Type="http://schemas.openxmlformats.org/officeDocument/2006/relationships/hyperlink" Target="https://podminky.urs.cz/item/CS_URS_2025_01/764004861" TargetMode="External" /><Relationship Id="rId24" Type="http://schemas.openxmlformats.org/officeDocument/2006/relationships/hyperlink" Target="https://podminky.urs.cz/item/CS_URS_2025_01/764004871" TargetMode="External" /><Relationship Id="rId25" Type="http://schemas.openxmlformats.org/officeDocument/2006/relationships/hyperlink" Target="https://podminky.urs.cz/item/CS_URS_2025_01/764021448" TargetMode="External" /><Relationship Id="rId26" Type="http://schemas.openxmlformats.org/officeDocument/2006/relationships/hyperlink" Target="https://podminky.urs.cz/item/CS_URS_2025_01/764101163" TargetMode="External" /><Relationship Id="rId27" Type="http://schemas.openxmlformats.org/officeDocument/2006/relationships/hyperlink" Target="https://podminky.urs.cz/item/CS_URS_2025_01/764201106" TargetMode="External" /><Relationship Id="rId28" Type="http://schemas.openxmlformats.org/officeDocument/2006/relationships/hyperlink" Target="https://podminky.urs.cz/item/CS_URS_2025_01/764201136" TargetMode="External" /><Relationship Id="rId29" Type="http://schemas.openxmlformats.org/officeDocument/2006/relationships/hyperlink" Target="https://podminky.urs.cz/item/CS_URS_2025_01/764221447" TargetMode="External" /><Relationship Id="rId30" Type="http://schemas.openxmlformats.org/officeDocument/2006/relationships/hyperlink" Target="https://podminky.urs.cz/item/CS_URS_2025_01/764221467" TargetMode="External" /><Relationship Id="rId31" Type="http://schemas.openxmlformats.org/officeDocument/2006/relationships/hyperlink" Target="https://podminky.urs.cz/item/CS_URS_2025_01/764222404" TargetMode="External" /><Relationship Id="rId32" Type="http://schemas.openxmlformats.org/officeDocument/2006/relationships/hyperlink" Target="https://podminky.urs.cz/item/CS_URS_2025_01/764222405" TargetMode="External" /><Relationship Id="rId33" Type="http://schemas.openxmlformats.org/officeDocument/2006/relationships/hyperlink" Target="https://podminky.urs.cz/item/CS_URS_2025_01/764222431" TargetMode="External" /><Relationship Id="rId34" Type="http://schemas.openxmlformats.org/officeDocument/2006/relationships/hyperlink" Target="https://podminky.urs.cz/item/CS_URS_2025_01/764222436" TargetMode="External" /><Relationship Id="rId35" Type="http://schemas.openxmlformats.org/officeDocument/2006/relationships/hyperlink" Target="https://podminky.urs.cz/item/CS_URS_2025_01/764223451" TargetMode="External" /><Relationship Id="rId36" Type="http://schemas.openxmlformats.org/officeDocument/2006/relationships/hyperlink" Target="https://podminky.urs.cz/item/CS_URS_2025_01/764321414" TargetMode="External" /><Relationship Id="rId37" Type="http://schemas.openxmlformats.org/officeDocument/2006/relationships/hyperlink" Target="https://podminky.urs.cz/item/CS_URS_2025_01/764322414" TargetMode="External" /><Relationship Id="rId38" Type="http://schemas.openxmlformats.org/officeDocument/2006/relationships/hyperlink" Target="https://podminky.urs.cz/item/CS_URS_2025_01/764324412" TargetMode="External" /><Relationship Id="rId39" Type="http://schemas.openxmlformats.org/officeDocument/2006/relationships/hyperlink" Target="https://podminky.urs.cz/item/CS_URS_2025_01/764521404" TargetMode="External" /><Relationship Id="rId40" Type="http://schemas.openxmlformats.org/officeDocument/2006/relationships/hyperlink" Target="https://podminky.urs.cz/item/CS_URS_2025_01/764521445" TargetMode="External" /><Relationship Id="rId41" Type="http://schemas.openxmlformats.org/officeDocument/2006/relationships/hyperlink" Target="https://podminky.urs.cz/item/CS_URS_2025_01/764523407" TargetMode="External" /><Relationship Id="rId42" Type="http://schemas.openxmlformats.org/officeDocument/2006/relationships/hyperlink" Target="https://podminky.urs.cz/item/CS_URS_2025_01/764523427" TargetMode="External" /><Relationship Id="rId43" Type="http://schemas.openxmlformats.org/officeDocument/2006/relationships/hyperlink" Target="https://podminky.urs.cz/item/CS_URS_2025_01/764527507" TargetMode="External" /><Relationship Id="rId44" Type="http://schemas.openxmlformats.org/officeDocument/2006/relationships/hyperlink" Target="https://podminky.urs.cz/item/CS_URS_2025_01/764528422" TargetMode="External" /><Relationship Id="rId45" Type="http://schemas.openxmlformats.org/officeDocument/2006/relationships/hyperlink" Target="https://podminky.urs.cz/item/CS_URS_2025_01/998764112" TargetMode="External" /><Relationship Id="rId46" Type="http://schemas.openxmlformats.org/officeDocument/2006/relationships/hyperlink" Target="https://podminky.urs.cz/item/CS_URS_2025_01/765151801" TargetMode="External" /><Relationship Id="rId47" Type="http://schemas.openxmlformats.org/officeDocument/2006/relationships/hyperlink" Target="https://podminky.urs.cz/item/CS_URS_2025_01/765151805" TargetMode="External" /><Relationship Id="rId48" Type="http://schemas.openxmlformats.org/officeDocument/2006/relationships/hyperlink" Target="https://podminky.urs.cz/item/CS_URS_2025_01/765151811" TargetMode="External" /><Relationship Id="rId49" Type="http://schemas.openxmlformats.org/officeDocument/2006/relationships/hyperlink" Target="https://podminky.urs.cz/item/CS_URS_2025_01/765151815" TargetMode="External" /><Relationship Id="rId50" Type="http://schemas.openxmlformats.org/officeDocument/2006/relationships/hyperlink" Target="https://podminky.urs.cz/item/CS_URS_2025_01/765191013" TargetMode="External" /><Relationship Id="rId51" Type="http://schemas.openxmlformats.org/officeDocument/2006/relationships/hyperlink" Target="https://podminky.urs.cz/item/CS_URS_2025_01/765191023" TargetMode="External" /><Relationship Id="rId52" Type="http://schemas.openxmlformats.org/officeDocument/2006/relationships/hyperlink" Target="https://podminky.urs.cz/item/CS_URS_2025_01/998765112" TargetMode="External" /><Relationship Id="rId53" Type="http://schemas.openxmlformats.org/officeDocument/2006/relationships/hyperlink" Target="https://podminky.urs.cz/item/CS_URS_2025_01/766671004" TargetMode="External" /><Relationship Id="rId54" Type="http://schemas.openxmlformats.org/officeDocument/2006/relationships/hyperlink" Target="https://podminky.urs.cz/item/CS_URS_2025_01/767851104" TargetMode="External" /><Relationship Id="rId55" Type="http://schemas.openxmlformats.org/officeDocument/2006/relationships/hyperlink" Target="https://podminky.urs.cz/item/CS_URS_2025_01/030001000" TargetMode="External" /><Relationship Id="rId56" Type="http://schemas.openxmlformats.org/officeDocument/2006/relationships/hyperlink" Target="https://podminky.urs.cz/item/CS_URS_2025_01/090001000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2111111" TargetMode="External" /><Relationship Id="rId2" Type="http://schemas.openxmlformats.org/officeDocument/2006/relationships/hyperlink" Target="https://podminky.urs.cz/item/CS_URS_2025_01/962032641" TargetMode="External" /><Relationship Id="rId3" Type="http://schemas.openxmlformats.org/officeDocument/2006/relationships/hyperlink" Target="https://podminky.urs.cz/item/CS_URS_2025_01/997013152" TargetMode="External" /><Relationship Id="rId4" Type="http://schemas.openxmlformats.org/officeDocument/2006/relationships/hyperlink" Target="https://podminky.urs.cz/item/CS_URS_2025_01/997013311" TargetMode="External" /><Relationship Id="rId5" Type="http://schemas.openxmlformats.org/officeDocument/2006/relationships/hyperlink" Target="https://podminky.urs.cz/item/CS_URS_2025_01/997013321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998012022" TargetMode="External" /><Relationship Id="rId10" Type="http://schemas.openxmlformats.org/officeDocument/2006/relationships/hyperlink" Target="https://podminky.urs.cz/item/CS_URS_2025_01/712331801" TargetMode="External" /><Relationship Id="rId11" Type="http://schemas.openxmlformats.org/officeDocument/2006/relationships/hyperlink" Target="https://podminky.urs.cz/item/CS_URS_2025_01/712361705" TargetMode="External" /><Relationship Id="rId12" Type="http://schemas.openxmlformats.org/officeDocument/2006/relationships/hyperlink" Target="https://podminky.urs.cz/item/CS_URS_2025_01/712363005" TargetMode="External" /><Relationship Id="rId13" Type="http://schemas.openxmlformats.org/officeDocument/2006/relationships/hyperlink" Target="https://podminky.urs.cz/item/CS_URS_2025_01/712363104" TargetMode="External" /><Relationship Id="rId14" Type="http://schemas.openxmlformats.org/officeDocument/2006/relationships/hyperlink" Target="https://podminky.urs.cz/item/CS_URS_2025_01/712363115" TargetMode="External" /><Relationship Id="rId15" Type="http://schemas.openxmlformats.org/officeDocument/2006/relationships/hyperlink" Target="https://podminky.urs.cz/item/CS_URS_2025_01/712363122" TargetMode="External" /><Relationship Id="rId16" Type="http://schemas.openxmlformats.org/officeDocument/2006/relationships/hyperlink" Target="https://podminky.urs.cz/item/CS_URS_2025_01/712363352" TargetMode="External" /><Relationship Id="rId17" Type="http://schemas.openxmlformats.org/officeDocument/2006/relationships/hyperlink" Target="https://podminky.urs.cz/item/CS_URS_2025_01/712363353" TargetMode="External" /><Relationship Id="rId18" Type="http://schemas.openxmlformats.org/officeDocument/2006/relationships/hyperlink" Target="https://podminky.urs.cz/item/CS_URS_2025_01/712363356" TargetMode="External" /><Relationship Id="rId19" Type="http://schemas.openxmlformats.org/officeDocument/2006/relationships/hyperlink" Target="https://podminky.urs.cz/item/CS_URS_2025_01/712391171" TargetMode="External" /><Relationship Id="rId20" Type="http://schemas.openxmlformats.org/officeDocument/2006/relationships/hyperlink" Target="https://podminky.urs.cz/item/CS_URS_2025_01/712861705" TargetMode="External" /><Relationship Id="rId21" Type="http://schemas.openxmlformats.org/officeDocument/2006/relationships/hyperlink" Target="https://podminky.urs.cz/item/CS_URS_2025_01/712998202" TargetMode="External" /><Relationship Id="rId22" Type="http://schemas.openxmlformats.org/officeDocument/2006/relationships/hyperlink" Target="https://podminky.urs.cz/item/CS_URS_2025_01/998712102" TargetMode="External" /><Relationship Id="rId23" Type="http://schemas.openxmlformats.org/officeDocument/2006/relationships/hyperlink" Target="https://podminky.urs.cz/item/CS_URS_2025_01/721239114" TargetMode="External" /><Relationship Id="rId24" Type="http://schemas.openxmlformats.org/officeDocument/2006/relationships/hyperlink" Target="https://podminky.urs.cz/item/CS_URS_2025_01/998721102" TargetMode="External" /><Relationship Id="rId25" Type="http://schemas.openxmlformats.org/officeDocument/2006/relationships/hyperlink" Target="https://podminky.urs.cz/item/CS_URS_2025_01/762341285" TargetMode="External" /><Relationship Id="rId26" Type="http://schemas.openxmlformats.org/officeDocument/2006/relationships/hyperlink" Target="https://podminky.urs.cz/item/CS_URS_2025_01/762343912" TargetMode="External" /><Relationship Id="rId27" Type="http://schemas.openxmlformats.org/officeDocument/2006/relationships/hyperlink" Target="https://podminky.urs.cz/item/CS_URS_2025_01/764001821" TargetMode="External" /><Relationship Id="rId28" Type="http://schemas.openxmlformats.org/officeDocument/2006/relationships/hyperlink" Target="https://podminky.urs.cz/item/CS_URS_2025_01/764001891" TargetMode="External" /><Relationship Id="rId29" Type="http://schemas.openxmlformats.org/officeDocument/2006/relationships/hyperlink" Target="https://podminky.urs.cz/item/CS_URS_2025_01/764002841" TargetMode="External" /><Relationship Id="rId30" Type="http://schemas.openxmlformats.org/officeDocument/2006/relationships/hyperlink" Target="https://podminky.urs.cz/item/CS_URS_2025_01/030001000" TargetMode="External" /><Relationship Id="rId31" Type="http://schemas.openxmlformats.org/officeDocument/2006/relationships/hyperlink" Target="https://podminky.urs.cz/item/CS_URS_2025_01/090001000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2025-13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Opravy střech Kynšperk nad Ohří 2025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Kynšperk nad Ohří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14. 4. 2025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Kynšperk nad Ohří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72</v>
      </c>
      <c r="BT54" s="109" t="s">
        <v>73</v>
      </c>
      <c r="BU54" s="110" t="s">
        <v>74</v>
      </c>
      <c r="BV54" s="109" t="s">
        <v>75</v>
      </c>
      <c r="BW54" s="109" t="s">
        <v>5</v>
      </c>
      <c r="BX54" s="109" t="s">
        <v>76</v>
      </c>
      <c r="CL54" s="109" t="s">
        <v>19</v>
      </c>
    </row>
    <row r="55" s="7" customFormat="1" ht="16.5" customHeight="1">
      <c r="A55" s="111" t="s">
        <v>77</v>
      </c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01 - Chebská 568-2'!J30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80</v>
      </c>
      <c r="AR55" s="118"/>
      <c r="AS55" s="119">
        <v>0</v>
      </c>
      <c r="AT55" s="120">
        <f>ROUND(SUM(AV55:AW55),2)</f>
        <v>0</v>
      </c>
      <c r="AU55" s="121">
        <f>'SO 01 - Chebská 568-2'!P91</f>
        <v>0</v>
      </c>
      <c r="AV55" s="120">
        <f>'SO 01 - Chebská 568-2'!J33</f>
        <v>0</v>
      </c>
      <c r="AW55" s="120">
        <f>'SO 01 - Chebská 568-2'!J34</f>
        <v>0</v>
      </c>
      <c r="AX55" s="120">
        <f>'SO 01 - Chebská 568-2'!J35</f>
        <v>0</v>
      </c>
      <c r="AY55" s="120">
        <f>'SO 01 - Chebská 568-2'!J36</f>
        <v>0</v>
      </c>
      <c r="AZ55" s="120">
        <f>'SO 01 - Chebská 568-2'!F33</f>
        <v>0</v>
      </c>
      <c r="BA55" s="120">
        <f>'SO 01 - Chebská 568-2'!F34</f>
        <v>0</v>
      </c>
      <c r="BB55" s="120">
        <f>'SO 01 - Chebská 568-2'!F35</f>
        <v>0</v>
      </c>
      <c r="BC55" s="120">
        <f>'SO 01 - Chebská 568-2'!F36</f>
        <v>0</v>
      </c>
      <c r="BD55" s="122">
        <f>'SO 01 - Chebská 568-2'!F37</f>
        <v>0</v>
      </c>
      <c r="BE55" s="7"/>
      <c r="BT55" s="123" t="s">
        <v>81</v>
      </c>
      <c r="BV55" s="123" t="s">
        <v>75</v>
      </c>
      <c r="BW55" s="123" t="s">
        <v>82</v>
      </c>
      <c r="BX55" s="123" t="s">
        <v>5</v>
      </c>
      <c r="CL55" s="123" t="s">
        <v>19</v>
      </c>
      <c r="CM55" s="123" t="s">
        <v>81</v>
      </c>
    </row>
    <row r="56" s="7" customFormat="1" ht="16.5" customHeight="1">
      <c r="A56" s="111" t="s">
        <v>77</v>
      </c>
      <c r="B56" s="112"/>
      <c r="C56" s="113"/>
      <c r="D56" s="114" t="s">
        <v>83</v>
      </c>
      <c r="E56" s="114"/>
      <c r="F56" s="114"/>
      <c r="G56" s="114"/>
      <c r="H56" s="114"/>
      <c r="I56" s="115"/>
      <c r="J56" s="114" t="s">
        <v>84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 02 - Mistra Jana Husa 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80</v>
      </c>
      <c r="AR56" s="118"/>
      <c r="AS56" s="119">
        <v>0</v>
      </c>
      <c r="AT56" s="120">
        <f>ROUND(SUM(AV56:AW56),2)</f>
        <v>0</v>
      </c>
      <c r="AU56" s="121">
        <f>'SO 02 - Mistra Jana Husa ...'!P94</f>
        <v>0</v>
      </c>
      <c r="AV56" s="120">
        <f>'SO 02 - Mistra Jana Husa ...'!J33</f>
        <v>0</v>
      </c>
      <c r="AW56" s="120">
        <f>'SO 02 - Mistra Jana Husa ...'!J34</f>
        <v>0</v>
      </c>
      <c r="AX56" s="120">
        <f>'SO 02 - Mistra Jana Husa ...'!J35</f>
        <v>0</v>
      </c>
      <c r="AY56" s="120">
        <f>'SO 02 - Mistra Jana Husa ...'!J36</f>
        <v>0</v>
      </c>
      <c r="AZ56" s="120">
        <f>'SO 02 - Mistra Jana Husa ...'!F33</f>
        <v>0</v>
      </c>
      <c r="BA56" s="120">
        <f>'SO 02 - Mistra Jana Husa ...'!F34</f>
        <v>0</v>
      </c>
      <c r="BB56" s="120">
        <f>'SO 02 - Mistra Jana Husa ...'!F35</f>
        <v>0</v>
      </c>
      <c r="BC56" s="120">
        <f>'SO 02 - Mistra Jana Husa ...'!F36</f>
        <v>0</v>
      </c>
      <c r="BD56" s="122">
        <f>'SO 02 - Mistra Jana Husa ...'!F37</f>
        <v>0</v>
      </c>
      <c r="BE56" s="7"/>
      <c r="BT56" s="123" t="s">
        <v>81</v>
      </c>
      <c r="BV56" s="123" t="s">
        <v>75</v>
      </c>
      <c r="BW56" s="123" t="s">
        <v>85</v>
      </c>
      <c r="BX56" s="123" t="s">
        <v>5</v>
      </c>
      <c r="CL56" s="123" t="s">
        <v>19</v>
      </c>
      <c r="CM56" s="123" t="s">
        <v>81</v>
      </c>
    </row>
    <row r="57" s="7" customFormat="1" ht="16.5" customHeight="1">
      <c r="A57" s="111" t="s">
        <v>77</v>
      </c>
      <c r="B57" s="112"/>
      <c r="C57" s="113"/>
      <c r="D57" s="114" t="s">
        <v>86</v>
      </c>
      <c r="E57" s="114"/>
      <c r="F57" s="114"/>
      <c r="G57" s="114"/>
      <c r="H57" s="114"/>
      <c r="I57" s="115"/>
      <c r="J57" s="114" t="s">
        <v>87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 03 - Chebská 490-10 (s...'!J30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80</v>
      </c>
      <c r="AR57" s="118"/>
      <c r="AS57" s="124">
        <v>0</v>
      </c>
      <c r="AT57" s="125">
        <f>ROUND(SUM(AV57:AW57),2)</f>
        <v>0</v>
      </c>
      <c r="AU57" s="126">
        <f>'SO 03 - Chebská 490-10 (s...'!P94</f>
        <v>0</v>
      </c>
      <c r="AV57" s="125">
        <f>'SO 03 - Chebská 490-10 (s...'!J33</f>
        <v>0</v>
      </c>
      <c r="AW57" s="125">
        <f>'SO 03 - Chebská 490-10 (s...'!J34</f>
        <v>0</v>
      </c>
      <c r="AX57" s="125">
        <f>'SO 03 - Chebská 490-10 (s...'!J35</f>
        <v>0</v>
      </c>
      <c r="AY57" s="125">
        <f>'SO 03 - Chebská 490-10 (s...'!J36</f>
        <v>0</v>
      </c>
      <c r="AZ57" s="125">
        <f>'SO 03 - Chebská 490-10 (s...'!F33</f>
        <v>0</v>
      </c>
      <c r="BA57" s="125">
        <f>'SO 03 - Chebská 490-10 (s...'!F34</f>
        <v>0</v>
      </c>
      <c r="BB57" s="125">
        <f>'SO 03 - Chebská 490-10 (s...'!F35</f>
        <v>0</v>
      </c>
      <c r="BC57" s="125">
        <f>'SO 03 - Chebská 490-10 (s...'!F36</f>
        <v>0</v>
      </c>
      <c r="BD57" s="127">
        <f>'SO 03 - Chebská 490-10 (s...'!F37</f>
        <v>0</v>
      </c>
      <c r="BE57" s="7"/>
      <c r="BT57" s="123" t="s">
        <v>81</v>
      </c>
      <c r="BV57" s="123" t="s">
        <v>75</v>
      </c>
      <c r="BW57" s="123" t="s">
        <v>88</v>
      </c>
      <c r="BX57" s="123" t="s">
        <v>5</v>
      </c>
      <c r="CL57" s="123" t="s">
        <v>19</v>
      </c>
      <c r="CM57" s="123" t="s">
        <v>89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zUX7XPaWgMYgf9Yv/Ne2x2arh7nupCRrc6mn1lmzTECKPQzawLojfjI4+TBYs97388rOE62lynDMz03SJu0O1Q==" hashValue="mmk7vGvcqZqG3kLCPVfkCweXZdjlR0ygFUOmX0ufDWD88VWOj2Ks8tLHCA3YlH5YKt9NQT7HdyXepr9DiCZ2C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Chebská 568-2'!C2" display="/"/>
    <hyperlink ref="A56" location="'SO 02 - Mistra Jana Husa ...'!C2" display="/"/>
    <hyperlink ref="A57" location="'SO 03 - Chebská 490-10 (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14. 4. 2025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ROUND((SUM(BE91:BE302)),  2)</f>
        <v>0</v>
      </c>
      <c r="G33" s="38"/>
      <c r="H33" s="38"/>
      <c r="I33" s="148">
        <v>0.20999999999999999</v>
      </c>
      <c r="J33" s="147">
        <f>ROUND(((SUM(BE91:BE302))*I33),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ROUND((SUM(BF91:BF302)),  2)</f>
        <v>0</v>
      </c>
      <c r="G34" s="38"/>
      <c r="H34" s="38"/>
      <c r="I34" s="148">
        <v>0.12</v>
      </c>
      <c r="J34" s="147">
        <f>ROUND(((SUM(BF91:BF302))*I34),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ROUND((SUM(BG91:BG302)),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ROUND((SUM(BH91:BH302)),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ROUND((SUM(BI91:BI302)),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01 - Chebská 568/2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14. 4. 2025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98</v>
      </c>
      <c r="E61" s="174"/>
      <c r="F61" s="174"/>
      <c r="G61" s="174"/>
      <c r="H61" s="174"/>
      <c r="I61" s="174"/>
      <c r="J61" s="175">
        <f>J93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99</v>
      </c>
      <c r="E62" s="174"/>
      <c r="F62" s="174"/>
      <c r="G62" s="174"/>
      <c r="H62" s="174"/>
      <c r="I62" s="174"/>
      <c r="J62" s="175">
        <f>J107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5"/>
      <c r="C63" s="166"/>
      <c r="D63" s="167" t="s">
        <v>100</v>
      </c>
      <c r="E63" s="168"/>
      <c r="F63" s="168"/>
      <c r="G63" s="168"/>
      <c r="H63" s="168"/>
      <c r="I63" s="168"/>
      <c r="J63" s="169">
        <f>J125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1"/>
      <c r="C64" s="172"/>
      <c r="D64" s="173" t="s">
        <v>101</v>
      </c>
      <c r="E64" s="174"/>
      <c r="F64" s="174"/>
      <c r="G64" s="174"/>
      <c r="H64" s="174"/>
      <c r="I64" s="174"/>
      <c r="J64" s="175">
        <f>J126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102</v>
      </c>
      <c r="E65" s="174"/>
      <c r="F65" s="174"/>
      <c r="G65" s="174"/>
      <c r="H65" s="174"/>
      <c r="I65" s="174"/>
      <c r="J65" s="175">
        <f>J131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103</v>
      </c>
      <c r="E66" s="174"/>
      <c r="F66" s="174"/>
      <c r="G66" s="174"/>
      <c r="H66" s="174"/>
      <c r="I66" s="174"/>
      <c r="J66" s="175">
        <f>J153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104</v>
      </c>
      <c r="E67" s="174"/>
      <c r="F67" s="174"/>
      <c r="G67" s="174"/>
      <c r="H67" s="174"/>
      <c r="I67" s="174"/>
      <c r="J67" s="175">
        <f>J252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105</v>
      </c>
      <c r="E68" s="174"/>
      <c r="F68" s="174"/>
      <c r="G68" s="174"/>
      <c r="H68" s="174"/>
      <c r="I68" s="174"/>
      <c r="J68" s="175">
        <f>J286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5"/>
      <c r="C69" s="166"/>
      <c r="D69" s="167" t="s">
        <v>106</v>
      </c>
      <c r="E69" s="168"/>
      <c r="F69" s="168"/>
      <c r="G69" s="168"/>
      <c r="H69" s="168"/>
      <c r="I69" s="168"/>
      <c r="J69" s="169">
        <f>J294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1"/>
      <c r="C70" s="172"/>
      <c r="D70" s="173" t="s">
        <v>107</v>
      </c>
      <c r="E70" s="174"/>
      <c r="F70" s="174"/>
      <c r="G70" s="174"/>
      <c r="H70" s="174"/>
      <c r="I70" s="174"/>
      <c r="J70" s="175">
        <f>J295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108</v>
      </c>
      <c r="E71" s="174"/>
      <c r="F71" s="174"/>
      <c r="G71" s="174"/>
      <c r="H71" s="174"/>
      <c r="I71" s="174"/>
      <c r="J71" s="175">
        <f>J299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109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Opravy střech Kynšperk nad Ohří 2025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91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 01 - Chebská 568/2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Kynšperk nad Ohří</v>
      </c>
      <c r="G85" s="40"/>
      <c r="H85" s="40"/>
      <c r="I85" s="32" t="s">
        <v>23</v>
      </c>
      <c r="J85" s="72" t="str">
        <f>IF(J12="","",J12)</f>
        <v>14. 4. 2025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E15</f>
        <v>Město Kynšperk nad Ohří</v>
      </c>
      <c r="G87" s="40"/>
      <c r="H87" s="40"/>
      <c r="I87" s="32" t="s">
        <v>33</v>
      </c>
      <c r="J87" s="36" t="str">
        <f>E21</f>
        <v xml:space="preserve"> 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31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 xml:space="preserve"> 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77"/>
      <c r="B90" s="178"/>
      <c r="C90" s="179" t="s">
        <v>110</v>
      </c>
      <c r="D90" s="180" t="s">
        <v>58</v>
      </c>
      <c r="E90" s="180" t="s">
        <v>54</v>
      </c>
      <c r="F90" s="180" t="s">
        <v>55</v>
      </c>
      <c r="G90" s="180" t="s">
        <v>111</v>
      </c>
      <c r="H90" s="180" t="s">
        <v>112</v>
      </c>
      <c r="I90" s="180" t="s">
        <v>113</v>
      </c>
      <c r="J90" s="180" t="s">
        <v>95</v>
      </c>
      <c r="K90" s="181" t="s">
        <v>114</v>
      </c>
      <c r="L90" s="182"/>
      <c r="M90" s="92" t="s">
        <v>19</v>
      </c>
      <c r="N90" s="93" t="s">
        <v>43</v>
      </c>
      <c r="O90" s="93" t="s">
        <v>115</v>
      </c>
      <c r="P90" s="93" t="s">
        <v>116</v>
      </c>
      <c r="Q90" s="93" t="s">
        <v>117</v>
      </c>
      <c r="R90" s="93" t="s">
        <v>118</v>
      </c>
      <c r="S90" s="93" t="s">
        <v>119</v>
      </c>
      <c r="T90" s="94" t="s">
        <v>120</v>
      </c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</row>
    <row r="91" s="2" customFormat="1" ht="22.8" customHeight="1">
      <c r="A91" s="38"/>
      <c r="B91" s="39"/>
      <c r="C91" s="99" t="s">
        <v>121</v>
      </c>
      <c r="D91" s="40"/>
      <c r="E91" s="40"/>
      <c r="F91" s="40"/>
      <c r="G91" s="40"/>
      <c r="H91" s="40"/>
      <c r="I91" s="40"/>
      <c r="J91" s="183">
        <f>BK91</f>
        <v>0</v>
      </c>
      <c r="K91" s="40"/>
      <c r="L91" s="44"/>
      <c r="M91" s="95"/>
      <c r="N91" s="184"/>
      <c r="O91" s="96"/>
      <c r="P91" s="185">
        <f>P92+P125+P294</f>
        <v>0</v>
      </c>
      <c r="Q91" s="96"/>
      <c r="R91" s="185">
        <f>R92+R125+R294</f>
        <v>5.6331010000000008</v>
      </c>
      <c r="S91" s="96"/>
      <c r="T91" s="186">
        <f>T92+T125+T294</f>
        <v>2.87188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72</v>
      </c>
      <c r="AU91" s="17" t="s">
        <v>96</v>
      </c>
      <c r="BK91" s="187">
        <f>BK92+BK125+BK294</f>
        <v>0</v>
      </c>
    </row>
    <row r="92" s="12" customFormat="1" ht="25.92" customHeight="1">
      <c r="A92" s="12"/>
      <c r="B92" s="188"/>
      <c r="C92" s="189"/>
      <c r="D92" s="190" t="s">
        <v>72</v>
      </c>
      <c r="E92" s="191" t="s">
        <v>122</v>
      </c>
      <c r="F92" s="191" t="s">
        <v>123</v>
      </c>
      <c r="G92" s="189"/>
      <c r="H92" s="189"/>
      <c r="I92" s="192"/>
      <c r="J92" s="193">
        <f>BK92</f>
        <v>0</v>
      </c>
      <c r="K92" s="189"/>
      <c r="L92" s="194"/>
      <c r="M92" s="195"/>
      <c r="N92" s="196"/>
      <c r="O92" s="196"/>
      <c r="P92" s="197">
        <f>P93+P107</f>
        <v>0</v>
      </c>
      <c r="Q92" s="196"/>
      <c r="R92" s="197">
        <f>R93+R107</f>
        <v>0</v>
      </c>
      <c r="S92" s="196"/>
      <c r="T92" s="198">
        <f>T93+T107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81</v>
      </c>
      <c r="AT92" s="200" t="s">
        <v>72</v>
      </c>
      <c r="AU92" s="200" t="s">
        <v>73</v>
      </c>
      <c r="AY92" s="199" t="s">
        <v>124</v>
      </c>
      <c r="BK92" s="201">
        <f>BK93+BK107</f>
        <v>0</v>
      </c>
    </row>
    <row r="93" s="12" customFormat="1" ht="22.8" customHeight="1">
      <c r="A93" s="12"/>
      <c r="B93" s="188"/>
      <c r="C93" s="189"/>
      <c r="D93" s="190" t="s">
        <v>72</v>
      </c>
      <c r="E93" s="202" t="s">
        <v>125</v>
      </c>
      <c r="F93" s="202" t="s">
        <v>126</v>
      </c>
      <c r="G93" s="189"/>
      <c r="H93" s="189"/>
      <c r="I93" s="192"/>
      <c r="J93" s="203">
        <f>BK93</f>
        <v>0</v>
      </c>
      <c r="K93" s="189"/>
      <c r="L93" s="194"/>
      <c r="M93" s="195"/>
      <c r="N93" s="196"/>
      <c r="O93" s="196"/>
      <c r="P93" s="197">
        <f>SUM(P94:P106)</f>
        <v>0</v>
      </c>
      <c r="Q93" s="196"/>
      <c r="R93" s="197">
        <f>SUM(R94:R106)</f>
        <v>0</v>
      </c>
      <c r="S93" s="196"/>
      <c r="T93" s="198">
        <f>SUM(T94:T106)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9" t="s">
        <v>81</v>
      </c>
      <c r="AT93" s="200" t="s">
        <v>72</v>
      </c>
      <c r="AU93" s="200" t="s">
        <v>81</v>
      </c>
      <c r="AY93" s="199" t="s">
        <v>124</v>
      </c>
      <c r="BK93" s="201">
        <f>SUM(BK94:BK106)</f>
        <v>0</v>
      </c>
    </row>
    <row r="94" s="2" customFormat="1" ht="21.75" customHeight="1">
      <c r="A94" s="38"/>
      <c r="B94" s="39"/>
      <c r="C94" s="204" t="s">
        <v>81</v>
      </c>
      <c r="D94" s="204" t="s">
        <v>127</v>
      </c>
      <c r="E94" s="205" t="s">
        <v>128</v>
      </c>
      <c r="F94" s="206" t="s">
        <v>129</v>
      </c>
      <c r="G94" s="207" t="s">
        <v>130</v>
      </c>
      <c r="H94" s="208">
        <v>294</v>
      </c>
      <c r="I94" s="209"/>
      <c r="J94" s="210">
        <f>ROUND(I94*H94,2)</f>
        <v>0</v>
      </c>
      <c r="K94" s="206" t="s">
        <v>131</v>
      </c>
      <c r="L94" s="44"/>
      <c r="M94" s="211" t="s">
        <v>19</v>
      </c>
      <c r="N94" s="212" t="s">
        <v>45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132</v>
      </c>
      <c r="AT94" s="215" t="s">
        <v>127</v>
      </c>
      <c r="AU94" s="215" t="s">
        <v>89</v>
      </c>
      <c r="AY94" s="17" t="s">
        <v>124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89</v>
      </c>
      <c r="BK94" s="216">
        <f>ROUND(I94*H94,2)</f>
        <v>0</v>
      </c>
      <c r="BL94" s="17" t="s">
        <v>132</v>
      </c>
      <c r="BM94" s="215" t="s">
        <v>133</v>
      </c>
    </row>
    <row r="95" s="2" customFormat="1">
      <c r="A95" s="38"/>
      <c r="B95" s="39"/>
      <c r="C95" s="40"/>
      <c r="D95" s="217" t="s">
        <v>134</v>
      </c>
      <c r="E95" s="40"/>
      <c r="F95" s="218" t="s">
        <v>135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134</v>
      </c>
      <c r="AU95" s="17" t="s">
        <v>89</v>
      </c>
    </row>
    <row r="96" s="2" customFormat="1">
      <c r="A96" s="38"/>
      <c r="B96" s="39"/>
      <c r="C96" s="40"/>
      <c r="D96" s="222" t="s">
        <v>136</v>
      </c>
      <c r="E96" s="40"/>
      <c r="F96" s="223" t="s">
        <v>137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136</v>
      </c>
      <c r="AU96" s="17" t="s">
        <v>89</v>
      </c>
    </row>
    <row r="97" s="13" customFormat="1">
      <c r="A97" s="13"/>
      <c r="B97" s="224"/>
      <c r="C97" s="225"/>
      <c r="D97" s="217" t="s">
        <v>138</v>
      </c>
      <c r="E97" s="226" t="s">
        <v>19</v>
      </c>
      <c r="F97" s="227" t="s">
        <v>139</v>
      </c>
      <c r="G97" s="225"/>
      <c r="H97" s="228">
        <v>294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138</v>
      </c>
      <c r="AU97" s="234" t="s">
        <v>89</v>
      </c>
      <c r="AV97" s="13" t="s">
        <v>89</v>
      </c>
      <c r="AW97" s="13" t="s">
        <v>35</v>
      </c>
      <c r="AX97" s="13" t="s">
        <v>81</v>
      </c>
      <c r="AY97" s="234" t="s">
        <v>124</v>
      </c>
    </row>
    <row r="98" s="2" customFormat="1" ht="24.15" customHeight="1">
      <c r="A98" s="38"/>
      <c r="B98" s="39"/>
      <c r="C98" s="204" t="s">
        <v>89</v>
      </c>
      <c r="D98" s="204" t="s">
        <v>127</v>
      </c>
      <c r="E98" s="205" t="s">
        <v>140</v>
      </c>
      <c r="F98" s="206" t="s">
        <v>141</v>
      </c>
      <c r="G98" s="207" t="s">
        <v>130</v>
      </c>
      <c r="H98" s="208">
        <v>9114</v>
      </c>
      <c r="I98" s="209"/>
      <c r="J98" s="210">
        <f>ROUND(I98*H98,2)</f>
        <v>0</v>
      </c>
      <c r="K98" s="206" t="s">
        <v>131</v>
      </c>
      <c r="L98" s="44"/>
      <c r="M98" s="211" t="s">
        <v>19</v>
      </c>
      <c r="N98" s="212" t="s">
        <v>45</v>
      </c>
      <c r="O98" s="84"/>
      <c r="P98" s="213">
        <f>O98*H98</f>
        <v>0</v>
      </c>
      <c r="Q98" s="213">
        <v>0</v>
      </c>
      <c r="R98" s="213">
        <f>Q98*H98</f>
        <v>0</v>
      </c>
      <c r="S98" s="213">
        <v>0</v>
      </c>
      <c r="T98" s="214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5" t="s">
        <v>132</v>
      </c>
      <c r="AT98" s="215" t="s">
        <v>127</v>
      </c>
      <c r="AU98" s="215" t="s">
        <v>89</v>
      </c>
      <c r="AY98" s="17" t="s">
        <v>124</v>
      </c>
      <c r="BE98" s="216">
        <f>IF(N98="základní",J98,0)</f>
        <v>0</v>
      </c>
      <c r="BF98" s="216">
        <f>IF(N98="snížená",J98,0)</f>
        <v>0</v>
      </c>
      <c r="BG98" s="216">
        <f>IF(N98="zákl. přenesená",J98,0)</f>
        <v>0</v>
      </c>
      <c r="BH98" s="216">
        <f>IF(N98="sníž. přenesená",J98,0)</f>
        <v>0</v>
      </c>
      <c r="BI98" s="216">
        <f>IF(N98="nulová",J98,0)</f>
        <v>0</v>
      </c>
      <c r="BJ98" s="17" t="s">
        <v>89</v>
      </c>
      <c r="BK98" s="216">
        <f>ROUND(I98*H98,2)</f>
        <v>0</v>
      </c>
      <c r="BL98" s="17" t="s">
        <v>132</v>
      </c>
      <c r="BM98" s="215" t="s">
        <v>142</v>
      </c>
    </row>
    <row r="99" s="2" customFormat="1">
      <c r="A99" s="38"/>
      <c r="B99" s="39"/>
      <c r="C99" s="40"/>
      <c r="D99" s="217" t="s">
        <v>134</v>
      </c>
      <c r="E99" s="40"/>
      <c r="F99" s="218" t="s">
        <v>143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134</v>
      </c>
      <c r="AU99" s="17" t="s">
        <v>89</v>
      </c>
    </row>
    <row r="100" s="2" customFormat="1">
      <c r="A100" s="38"/>
      <c r="B100" s="39"/>
      <c r="C100" s="40"/>
      <c r="D100" s="222" t="s">
        <v>136</v>
      </c>
      <c r="E100" s="40"/>
      <c r="F100" s="223" t="s">
        <v>144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136</v>
      </c>
      <c r="AU100" s="17" t="s">
        <v>89</v>
      </c>
    </row>
    <row r="101" s="13" customFormat="1">
      <c r="A101" s="13"/>
      <c r="B101" s="224"/>
      <c r="C101" s="225"/>
      <c r="D101" s="217" t="s">
        <v>138</v>
      </c>
      <c r="E101" s="226" t="s">
        <v>19</v>
      </c>
      <c r="F101" s="227" t="s">
        <v>139</v>
      </c>
      <c r="G101" s="225"/>
      <c r="H101" s="228">
        <v>294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138</v>
      </c>
      <c r="AU101" s="234" t="s">
        <v>89</v>
      </c>
      <c r="AV101" s="13" t="s">
        <v>89</v>
      </c>
      <c r="AW101" s="13" t="s">
        <v>35</v>
      </c>
      <c r="AX101" s="13" t="s">
        <v>81</v>
      </c>
      <c r="AY101" s="234" t="s">
        <v>124</v>
      </c>
    </row>
    <row r="102" s="13" customFormat="1">
      <c r="A102" s="13"/>
      <c r="B102" s="224"/>
      <c r="C102" s="225"/>
      <c r="D102" s="217" t="s">
        <v>138</v>
      </c>
      <c r="E102" s="225"/>
      <c r="F102" s="227" t="s">
        <v>145</v>
      </c>
      <c r="G102" s="225"/>
      <c r="H102" s="228">
        <v>9114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138</v>
      </c>
      <c r="AU102" s="234" t="s">
        <v>89</v>
      </c>
      <c r="AV102" s="13" t="s">
        <v>89</v>
      </c>
      <c r="AW102" s="13" t="s">
        <v>4</v>
      </c>
      <c r="AX102" s="13" t="s">
        <v>81</v>
      </c>
      <c r="AY102" s="234" t="s">
        <v>124</v>
      </c>
    </row>
    <row r="103" s="2" customFormat="1" ht="21.75" customHeight="1">
      <c r="A103" s="38"/>
      <c r="B103" s="39"/>
      <c r="C103" s="204" t="s">
        <v>146</v>
      </c>
      <c r="D103" s="204" t="s">
        <v>127</v>
      </c>
      <c r="E103" s="205" t="s">
        <v>147</v>
      </c>
      <c r="F103" s="206" t="s">
        <v>148</v>
      </c>
      <c r="G103" s="207" t="s">
        <v>130</v>
      </c>
      <c r="H103" s="208">
        <v>294</v>
      </c>
      <c r="I103" s="209"/>
      <c r="J103" s="210">
        <f>ROUND(I103*H103,2)</f>
        <v>0</v>
      </c>
      <c r="K103" s="206" t="s">
        <v>131</v>
      </c>
      <c r="L103" s="44"/>
      <c r="M103" s="211" t="s">
        <v>19</v>
      </c>
      <c r="N103" s="212" t="s">
        <v>45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132</v>
      </c>
      <c r="AT103" s="215" t="s">
        <v>127</v>
      </c>
      <c r="AU103" s="215" t="s">
        <v>89</v>
      </c>
      <c r="AY103" s="17" t="s">
        <v>124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89</v>
      </c>
      <c r="BK103" s="216">
        <f>ROUND(I103*H103,2)</f>
        <v>0</v>
      </c>
      <c r="BL103" s="17" t="s">
        <v>132</v>
      </c>
      <c r="BM103" s="215" t="s">
        <v>149</v>
      </c>
    </row>
    <row r="104" s="2" customFormat="1">
      <c r="A104" s="38"/>
      <c r="B104" s="39"/>
      <c r="C104" s="40"/>
      <c r="D104" s="217" t="s">
        <v>134</v>
      </c>
      <c r="E104" s="40"/>
      <c r="F104" s="218" t="s">
        <v>150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134</v>
      </c>
      <c r="AU104" s="17" t="s">
        <v>89</v>
      </c>
    </row>
    <row r="105" s="2" customFormat="1">
      <c r="A105" s="38"/>
      <c r="B105" s="39"/>
      <c r="C105" s="40"/>
      <c r="D105" s="222" t="s">
        <v>136</v>
      </c>
      <c r="E105" s="40"/>
      <c r="F105" s="223" t="s">
        <v>151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136</v>
      </c>
      <c r="AU105" s="17" t="s">
        <v>89</v>
      </c>
    </row>
    <row r="106" s="13" customFormat="1">
      <c r="A106" s="13"/>
      <c r="B106" s="224"/>
      <c r="C106" s="225"/>
      <c r="D106" s="217" t="s">
        <v>138</v>
      </c>
      <c r="E106" s="226" t="s">
        <v>19</v>
      </c>
      <c r="F106" s="227" t="s">
        <v>139</v>
      </c>
      <c r="G106" s="225"/>
      <c r="H106" s="228">
        <v>294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138</v>
      </c>
      <c r="AU106" s="234" t="s">
        <v>89</v>
      </c>
      <c r="AV106" s="13" t="s">
        <v>89</v>
      </c>
      <c r="AW106" s="13" t="s">
        <v>35</v>
      </c>
      <c r="AX106" s="13" t="s">
        <v>81</v>
      </c>
      <c r="AY106" s="234" t="s">
        <v>124</v>
      </c>
    </row>
    <row r="107" s="12" customFormat="1" ht="22.8" customHeight="1">
      <c r="A107" s="12"/>
      <c r="B107" s="188"/>
      <c r="C107" s="189"/>
      <c r="D107" s="190" t="s">
        <v>72</v>
      </c>
      <c r="E107" s="202" t="s">
        <v>152</v>
      </c>
      <c r="F107" s="202" t="s">
        <v>153</v>
      </c>
      <c r="G107" s="189"/>
      <c r="H107" s="189"/>
      <c r="I107" s="192"/>
      <c r="J107" s="203">
        <f>BK107</f>
        <v>0</v>
      </c>
      <c r="K107" s="189"/>
      <c r="L107" s="194"/>
      <c r="M107" s="195"/>
      <c r="N107" s="196"/>
      <c r="O107" s="196"/>
      <c r="P107" s="197">
        <f>SUM(P108:P124)</f>
        <v>0</v>
      </c>
      <c r="Q107" s="196"/>
      <c r="R107" s="197">
        <f>SUM(R108:R124)</f>
        <v>0</v>
      </c>
      <c r="S107" s="196"/>
      <c r="T107" s="198">
        <f>SUM(T108:T124)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9" t="s">
        <v>81</v>
      </c>
      <c r="AT107" s="200" t="s">
        <v>72</v>
      </c>
      <c r="AU107" s="200" t="s">
        <v>81</v>
      </c>
      <c r="AY107" s="199" t="s">
        <v>124</v>
      </c>
      <c r="BK107" s="201">
        <f>SUM(BK108:BK124)</f>
        <v>0</v>
      </c>
    </row>
    <row r="108" s="2" customFormat="1" ht="16.5" customHeight="1">
      <c r="A108" s="38"/>
      <c r="B108" s="39"/>
      <c r="C108" s="204" t="s">
        <v>132</v>
      </c>
      <c r="D108" s="204" t="s">
        <v>127</v>
      </c>
      <c r="E108" s="205" t="s">
        <v>154</v>
      </c>
      <c r="F108" s="206" t="s">
        <v>155</v>
      </c>
      <c r="G108" s="207" t="s">
        <v>156</v>
      </c>
      <c r="H108" s="208">
        <v>2.8719999999999999</v>
      </c>
      <c r="I108" s="209"/>
      <c r="J108" s="210">
        <f>ROUND(I108*H108,2)</f>
        <v>0</v>
      </c>
      <c r="K108" s="206" t="s">
        <v>131</v>
      </c>
      <c r="L108" s="44"/>
      <c r="M108" s="211" t="s">
        <v>19</v>
      </c>
      <c r="N108" s="212" t="s">
        <v>45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132</v>
      </c>
      <c r="AT108" s="215" t="s">
        <v>127</v>
      </c>
      <c r="AU108" s="215" t="s">
        <v>89</v>
      </c>
      <c r="AY108" s="17" t="s">
        <v>124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89</v>
      </c>
      <c r="BK108" s="216">
        <f>ROUND(I108*H108,2)</f>
        <v>0</v>
      </c>
      <c r="BL108" s="17" t="s">
        <v>132</v>
      </c>
      <c r="BM108" s="215" t="s">
        <v>157</v>
      </c>
    </row>
    <row r="109" s="2" customFormat="1">
      <c r="A109" s="38"/>
      <c r="B109" s="39"/>
      <c r="C109" s="40"/>
      <c r="D109" s="217" t="s">
        <v>134</v>
      </c>
      <c r="E109" s="40"/>
      <c r="F109" s="218" t="s">
        <v>158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134</v>
      </c>
      <c r="AU109" s="17" t="s">
        <v>89</v>
      </c>
    </row>
    <row r="110" s="2" customFormat="1">
      <c r="A110" s="38"/>
      <c r="B110" s="39"/>
      <c r="C110" s="40"/>
      <c r="D110" s="222" t="s">
        <v>136</v>
      </c>
      <c r="E110" s="40"/>
      <c r="F110" s="223" t="s">
        <v>159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136</v>
      </c>
      <c r="AU110" s="17" t="s">
        <v>89</v>
      </c>
    </row>
    <row r="111" s="2" customFormat="1" ht="16.5" customHeight="1">
      <c r="A111" s="38"/>
      <c r="B111" s="39"/>
      <c r="C111" s="204" t="s">
        <v>160</v>
      </c>
      <c r="D111" s="204" t="s">
        <v>127</v>
      </c>
      <c r="E111" s="205" t="s">
        <v>161</v>
      </c>
      <c r="F111" s="206" t="s">
        <v>162</v>
      </c>
      <c r="G111" s="207" t="s">
        <v>163</v>
      </c>
      <c r="H111" s="208">
        <v>21</v>
      </c>
      <c r="I111" s="209"/>
      <c r="J111" s="210">
        <f>ROUND(I111*H111,2)</f>
        <v>0</v>
      </c>
      <c r="K111" s="206" t="s">
        <v>131</v>
      </c>
      <c r="L111" s="44"/>
      <c r="M111" s="211" t="s">
        <v>19</v>
      </c>
      <c r="N111" s="212" t="s">
        <v>45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132</v>
      </c>
      <c r="AT111" s="215" t="s">
        <v>127</v>
      </c>
      <c r="AU111" s="215" t="s">
        <v>89</v>
      </c>
      <c r="AY111" s="17" t="s">
        <v>124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89</v>
      </c>
      <c r="BK111" s="216">
        <f>ROUND(I111*H111,2)</f>
        <v>0</v>
      </c>
      <c r="BL111" s="17" t="s">
        <v>132</v>
      </c>
      <c r="BM111" s="215" t="s">
        <v>164</v>
      </c>
    </row>
    <row r="112" s="2" customFormat="1">
      <c r="A112" s="38"/>
      <c r="B112" s="39"/>
      <c r="C112" s="40"/>
      <c r="D112" s="217" t="s">
        <v>134</v>
      </c>
      <c r="E112" s="40"/>
      <c r="F112" s="218" t="s">
        <v>165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134</v>
      </c>
      <c r="AU112" s="17" t="s">
        <v>89</v>
      </c>
    </row>
    <row r="113" s="2" customFormat="1">
      <c r="A113" s="38"/>
      <c r="B113" s="39"/>
      <c r="C113" s="40"/>
      <c r="D113" s="222" t="s">
        <v>136</v>
      </c>
      <c r="E113" s="40"/>
      <c r="F113" s="223" t="s">
        <v>166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136</v>
      </c>
      <c r="AU113" s="17" t="s">
        <v>89</v>
      </c>
    </row>
    <row r="114" s="13" customFormat="1">
      <c r="A114" s="13"/>
      <c r="B114" s="224"/>
      <c r="C114" s="225"/>
      <c r="D114" s="217" t="s">
        <v>138</v>
      </c>
      <c r="E114" s="226" t="s">
        <v>19</v>
      </c>
      <c r="F114" s="227" t="s">
        <v>7</v>
      </c>
      <c r="G114" s="225"/>
      <c r="H114" s="228">
        <v>21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138</v>
      </c>
      <c r="AU114" s="234" t="s">
        <v>89</v>
      </c>
      <c r="AV114" s="13" t="s">
        <v>89</v>
      </c>
      <c r="AW114" s="13" t="s">
        <v>35</v>
      </c>
      <c r="AX114" s="13" t="s">
        <v>81</v>
      </c>
      <c r="AY114" s="234" t="s">
        <v>124</v>
      </c>
    </row>
    <row r="115" s="2" customFormat="1" ht="16.5" customHeight="1">
      <c r="A115" s="38"/>
      <c r="B115" s="39"/>
      <c r="C115" s="204" t="s">
        <v>167</v>
      </c>
      <c r="D115" s="204" t="s">
        <v>127</v>
      </c>
      <c r="E115" s="205" t="s">
        <v>168</v>
      </c>
      <c r="F115" s="206" t="s">
        <v>169</v>
      </c>
      <c r="G115" s="207" t="s">
        <v>156</v>
      </c>
      <c r="H115" s="208">
        <v>2.8719999999999999</v>
      </c>
      <c r="I115" s="209"/>
      <c r="J115" s="210">
        <f>ROUND(I115*H115,2)</f>
        <v>0</v>
      </c>
      <c r="K115" s="206" t="s">
        <v>131</v>
      </c>
      <c r="L115" s="44"/>
      <c r="M115" s="211" t="s">
        <v>19</v>
      </c>
      <c r="N115" s="212" t="s">
        <v>45</v>
      </c>
      <c r="O115" s="84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132</v>
      </c>
      <c r="AT115" s="215" t="s">
        <v>127</v>
      </c>
      <c r="AU115" s="215" t="s">
        <v>89</v>
      </c>
      <c r="AY115" s="17" t="s">
        <v>124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89</v>
      </c>
      <c r="BK115" s="216">
        <f>ROUND(I115*H115,2)</f>
        <v>0</v>
      </c>
      <c r="BL115" s="17" t="s">
        <v>132</v>
      </c>
      <c r="BM115" s="215" t="s">
        <v>170</v>
      </c>
    </row>
    <row r="116" s="2" customFormat="1">
      <c r="A116" s="38"/>
      <c r="B116" s="39"/>
      <c r="C116" s="40"/>
      <c r="D116" s="217" t="s">
        <v>134</v>
      </c>
      <c r="E116" s="40"/>
      <c r="F116" s="218" t="s">
        <v>171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134</v>
      </c>
      <c r="AU116" s="17" t="s">
        <v>89</v>
      </c>
    </row>
    <row r="117" s="2" customFormat="1">
      <c r="A117" s="38"/>
      <c r="B117" s="39"/>
      <c r="C117" s="40"/>
      <c r="D117" s="222" t="s">
        <v>136</v>
      </c>
      <c r="E117" s="40"/>
      <c r="F117" s="223" t="s">
        <v>172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136</v>
      </c>
      <c r="AU117" s="17" t="s">
        <v>89</v>
      </c>
    </row>
    <row r="118" s="2" customFormat="1" ht="16.5" customHeight="1">
      <c r="A118" s="38"/>
      <c r="B118" s="39"/>
      <c r="C118" s="204" t="s">
        <v>173</v>
      </c>
      <c r="D118" s="204" t="s">
        <v>127</v>
      </c>
      <c r="E118" s="205" t="s">
        <v>174</v>
      </c>
      <c r="F118" s="206" t="s">
        <v>175</v>
      </c>
      <c r="G118" s="207" t="s">
        <v>156</v>
      </c>
      <c r="H118" s="208">
        <v>43.079999999999998</v>
      </c>
      <c r="I118" s="209"/>
      <c r="J118" s="210">
        <f>ROUND(I118*H118,2)</f>
        <v>0</v>
      </c>
      <c r="K118" s="206" t="s">
        <v>131</v>
      </c>
      <c r="L118" s="44"/>
      <c r="M118" s="211" t="s">
        <v>19</v>
      </c>
      <c r="N118" s="212" t="s">
        <v>45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132</v>
      </c>
      <c r="AT118" s="215" t="s">
        <v>127</v>
      </c>
      <c r="AU118" s="215" t="s">
        <v>89</v>
      </c>
      <c r="AY118" s="17" t="s">
        <v>124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89</v>
      </c>
      <c r="BK118" s="216">
        <f>ROUND(I118*H118,2)</f>
        <v>0</v>
      </c>
      <c r="BL118" s="17" t="s">
        <v>132</v>
      </c>
      <c r="BM118" s="215" t="s">
        <v>176</v>
      </c>
    </row>
    <row r="119" s="2" customFormat="1">
      <c r="A119" s="38"/>
      <c r="B119" s="39"/>
      <c r="C119" s="40"/>
      <c r="D119" s="217" t="s">
        <v>134</v>
      </c>
      <c r="E119" s="40"/>
      <c r="F119" s="218" t="s">
        <v>177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134</v>
      </c>
      <c r="AU119" s="17" t="s">
        <v>89</v>
      </c>
    </row>
    <row r="120" s="2" customFormat="1">
      <c r="A120" s="38"/>
      <c r="B120" s="39"/>
      <c r="C120" s="40"/>
      <c r="D120" s="222" t="s">
        <v>136</v>
      </c>
      <c r="E120" s="40"/>
      <c r="F120" s="223" t="s">
        <v>178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136</v>
      </c>
      <c r="AU120" s="17" t="s">
        <v>89</v>
      </c>
    </row>
    <row r="121" s="13" customFormat="1">
      <c r="A121" s="13"/>
      <c r="B121" s="224"/>
      <c r="C121" s="225"/>
      <c r="D121" s="217" t="s">
        <v>138</v>
      </c>
      <c r="E121" s="225"/>
      <c r="F121" s="227" t="s">
        <v>179</v>
      </c>
      <c r="G121" s="225"/>
      <c r="H121" s="228">
        <v>43.079999999999998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138</v>
      </c>
      <c r="AU121" s="234" t="s">
        <v>89</v>
      </c>
      <c r="AV121" s="13" t="s">
        <v>89</v>
      </c>
      <c r="AW121" s="13" t="s">
        <v>4</v>
      </c>
      <c r="AX121" s="13" t="s">
        <v>81</v>
      </c>
      <c r="AY121" s="234" t="s">
        <v>124</v>
      </c>
    </row>
    <row r="122" s="2" customFormat="1" ht="21.75" customHeight="1">
      <c r="A122" s="38"/>
      <c r="B122" s="39"/>
      <c r="C122" s="204" t="s">
        <v>180</v>
      </c>
      <c r="D122" s="204" t="s">
        <v>127</v>
      </c>
      <c r="E122" s="205" t="s">
        <v>181</v>
      </c>
      <c r="F122" s="206" t="s">
        <v>182</v>
      </c>
      <c r="G122" s="207" t="s">
        <v>156</v>
      </c>
      <c r="H122" s="208">
        <v>2.8719999999999999</v>
      </c>
      <c r="I122" s="209"/>
      <c r="J122" s="210">
        <f>ROUND(I122*H122,2)</f>
        <v>0</v>
      </c>
      <c r="K122" s="206" t="s">
        <v>131</v>
      </c>
      <c r="L122" s="44"/>
      <c r="M122" s="211" t="s">
        <v>19</v>
      </c>
      <c r="N122" s="212" t="s">
        <v>45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132</v>
      </c>
      <c r="AT122" s="215" t="s">
        <v>127</v>
      </c>
      <c r="AU122" s="215" t="s">
        <v>89</v>
      </c>
      <c r="AY122" s="17" t="s">
        <v>124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89</v>
      </c>
      <c r="BK122" s="216">
        <f>ROUND(I122*H122,2)</f>
        <v>0</v>
      </c>
      <c r="BL122" s="17" t="s">
        <v>132</v>
      </c>
      <c r="BM122" s="215" t="s">
        <v>183</v>
      </c>
    </row>
    <row r="123" s="2" customFormat="1">
      <c r="A123" s="38"/>
      <c r="B123" s="39"/>
      <c r="C123" s="40"/>
      <c r="D123" s="217" t="s">
        <v>134</v>
      </c>
      <c r="E123" s="40"/>
      <c r="F123" s="218" t="s">
        <v>184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89</v>
      </c>
    </row>
    <row r="124" s="2" customFormat="1">
      <c r="A124" s="38"/>
      <c r="B124" s="39"/>
      <c r="C124" s="40"/>
      <c r="D124" s="222" t="s">
        <v>136</v>
      </c>
      <c r="E124" s="40"/>
      <c r="F124" s="223" t="s">
        <v>185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136</v>
      </c>
      <c r="AU124" s="17" t="s">
        <v>89</v>
      </c>
    </row>
    <row r="125" s="12" customFormat="1" ht="25.92" customHeight="1">
      <c r="A125" s="12"/>
      <c r="B125" s="188"/>
      <c r="C125" s="189"/>
      <c r="D125" s="190" t="s">
        <v>72</v>
      </c>
      <c r="E125" s="191" t="s">
        <v>186</v>
      </c>
      <c r="F125" s="191" t="s">
        <v>187</v>
      </c>
      <c r="G125" s="189"/>
      <c r="H125" s="189"/>
      <c r="I125" s="192"/>
      <c r="J125" s="193">
        <f>BK125</f>
        <v>0</v>
      </c>
      <c r="K125" s="189"/>
      <c r="L125" s="194"/>
      <c r="M125" s="195"/>
      <c r="N125" s="196"/>
      <c r="O125" s="196"/>
      <c r="P125" s="197">
        <f>P126+P131+P153+P252+P286</f>
        <v>0</v>
      </c>
      <c r="Q125" s="196"/>
      <c r="R125" s="197">
        <f>R126+R131+R153+R252+R286</f>
        <v>5.6331010000000008</v>
      </c>
      <c r="S125" s="196"/>
      <c r="T125" s="198">
        <f>T126+T131+T153+T252+T286</f>
        <v>2.87188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99" t="s">
        <v>89</v>
      </c>
      <c r="AT125" s="200" t="s">
        <v>72</v>
      </c>
      <c r="AU125" s="200" t="s">
        <v>73</v>
      </c>
      <c r="AY125" s="199" t="s">
        <v>124</v>
      </c>
      <c r="BK125" s="201">
        <f>BK126+BK131+BK153+BK252+BK286</f>
        <v>0</v>
      </c>
    </row>
    <row r="126" s="12" customFormat="1" ht="22.8" customHeight="1">
      <c r="A126" s="12"/>
      <c r="B126" s="188"/>
      <c r="C126" s="189"/>
      <c r="D126" s="190" t="s">
        <v>72</v>
      </c>
      <c r="E126" s="202" t="s">
        <v>188</v>
      </c>
      <c r="F126" s="202" t="s">
        <v>189</v>
      </c>
      <c r="G126" s="189"/>
      <c r="H126" s="189"/>
      <c r="I126" s="192"/>
      <c r="J126" s="203">
        <f>BK126</f>
        <v>0</v>
      </c>
      <c r="K126" s="189"/>
      <c r="L126" s="194"/>
      <c r="M126" s="195"/>
      <c r="N126" s="196"/>
      <c r="O126" s="196"/>
      <c r="P126" s="197">
        <f>SUM(P127:P130)</f>
        <v>0</v>
      </c>
      <c r="Q126" s="196"/>
      <c r="R126" s="197">
        <f>SUM(R127:R130)</f>
        <v>0</v>
      </c>
      <c r="S126" s="196"/>
      <c r="T126" s="198">
        <f>SUM(T127:T130)</f>
        <v>0.16566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99" t="s">
        <v>89</v>
      </c>
      <c r="AT126" s="200" t="s">
        <v>72</v>
      </c>
      <c r="AU126" s="200" t="s">
        <v>81</v>
      </c>
      <c r="AY126" s="199" t="s">
        <v>124</v>
      </c>
      <c r="BK126" s="201">
        <f>SUM(BK127:BK130)</f>
        <v>0</v>
      </c>
    </row>
    <row r="127" s="2" customFormat="1" ht="16.5" customHeight="1">
      <c r="A127" s="38"/>
      <c r="B127" s="39"/>
      <c r="C127" s="204" t="s">
        <v>125</v>
      </c>
      <c r="D127" s="204" t="s">
        <v>127</v>
      </c>
      <c r="E127" s="205" t="s">
        <v>190</v>
      </c>
      <c r="F127" s="206" t="s">
        <v>191</v>
      </c>
      <c r="G127" s="207" t="s">
        <v>130</v>
      </c>
      <c r="H127" s="208">
        <v>251</v>
      </c>
      <c r="I127" s="209"/>
      <c r="J127" s="210">
        <f>ROUND(I127*H127,2)</f>
        <v>0</v>
      </c>
      <c r="K127" s="206" t="s">
        <v>131</v>
      </c>
      <c r="L127" s="44"/>
      <c r="M127" s="211" t="s">
        <v>19</v>
      </c>
      <c r="N127" s="212" t="s">
        <v>45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0.00066</v>
      </c>
      <c r="T127" s="214">
        <f>S127*H127</f>
        <v>0.16566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192</v>
      </c>
      <c r="AT127" s="215" t="s">
        <v>127</v>
      </c>
      <c r="AU127" s="215" t="s">
        <v>89</v>
      </c>
      <c r="AY127" s="17" t="s">
        <v>124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89</v>
      </c>
      <c r="BK127" s="216">
        <f>ROUND(I127*H127,2)</f>
        <v>0</v>
      </c>
      <c r="BL127" s="17" t="s">
        <v>192</v>
      </c>
      <c r="BM127" s="215" t="s">
        <v>193</v>
      </c>
    </row>
    <row r="128" s="2" customFormat="1">
      <c r="A128" s="38"/>
      <c r="B128" s="39"/>
      <c r="C128" s="40"/>
      <c r="D128" s="217" t="s">
        <v>134</v>
      </c>
      <c r="E128" s="40"/>
      <c r="F128" s="218" t="s">
        <v>194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134</v>
      </c>
      <c r="AU128" s="17" t="s">
        <v>89</v>
      </c>
    </row>
    <row r="129" s="2" customFormat="1">
      <c r="A129" s="38"/>
      <c r="B129" s="39"/>
      <c r="C129" s="40"/>
      <c r="D129" s="222" t="s">
        <v>136</v>
      </c>
      <c r="E129" s="40"/>
      <c r="F129" s="223" t="s">
        <v>195</v>
      </c>
      <c r="G129" s="40"/>
      <c r="H129" s="40"/>
      <c r="I129" s="219"/>
      <c r="J129" s="40"/>
      <c r="K129" s="40"/>
      <c r="L129" s="44"/>
      <c r="M129" s="220"/>
      <c r="N129" s="221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136</v>
      </c>
      <c r="AU129" s="17" t="s">
        <v>89</v>
      </c>
    </row>
    <row r="130" s="13" customFormat="1">
      <c r="A130" s="13"/>
      <c r="B130" s="224"/>
      <c r="C130" s="225"/>
      <c r="D130" s="217" t="s">
        <v>138</v>
      </c>
      <c r="E130" s="226" t="s">
        <v>19</v>
      </c>
      <c r="F130" s="227" t="s">
        <v>196</v>
      </c>
      <c r="G130" s="225"/>
      <c r="H130" s="228">
        <v>251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138</v>
      </c>
      <c r="AU130" s="234" t="s">
        <v>89</v>
      </c>
      <c r="AV130" s="13" t="s">
        <v>89</v>
      </c>
      <c r="AW130" s="13" t="s">
        <v>35</v>
      </c>
      <c r="AX130" s="13" t="s">
        <v>81</v>
      </c>
      <c r="AY130" s="234" t="s">
        <v>124</v>
      </c>
    </row>
    <row r="131" s="12" customFormat="1" ht="22.8" customHeight="1">
      <c r="A131" s="12"/>
      <c r="B131" s="188"/>
      <c r="C131" s="189"/>
      <c r="D131" s="190" t="s">
        <v>72</v>
      </c>
      <c r="E131" s="202" t="s">
        <v>197</v>
      </c>
      <c r="F131" s="202" t="s">
        <v>198</v>
      </c>
      <c r="G131" s="189"/>
      <c r="H131" s="189"/>
      <c r="I131" s="192"/>
      <c r="J131" s="203">
        <f>BK131</f>
        <v>0</v>
      </c>
      <c r="K131" s="189"/>
      <c r="L131" s="194"/>
      <c r="M131" s="195"/>
      <c r="N131" s="196"/>
      <c r="O131" s="196"/>
      <c r="P131" s="197">
        <f>SUM(P132:P152)</f>
        <v>0</v>
      </c>
      <c r="Q131" s="196"/>
      <c r="R131" s="197">
        <f>SUM(R132:R152)</f>
        <v>4.1877520000000006</v>
      </c>
      <c r="S131" s="196"/>
      <c r="T131" s="198">
        <f>SUM(T132:T152)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9" t="s">
        <v>89</v>
      </c>
      <c r="AT131" s="200" t="s">
        <v>72</v>
      </c>
      <c r="AU131" s="200" t="s">
        <v>81</v>
      </c>
      <c r="AY131" s="199" t="s">
        <v>124</v>
      </c>
      <c r="BK131" s="201">
        <f>SUM(BK132:BK152)</f>
        <v>0</v>
      </c>
    </row>
    <row r="132" s="2" customFormat="1" ht="21.75" customHeight="1">
      <c r="A132" s="38"/>
      <c r="B132" s="39"/>
      <c r="C132" s="204" t="s">
        <v>199</v>
      </c>
      <c r="D132" s="204" t="s">
        <v>127</v>
      </c>
      <c r="E132" s="205" t="s">
        <v>200</v>
      </c>
      <c r="F132" s="206" t="s">
        <v>201</v>
      </c>
      <c r="G132" s="207" t="s">
        <v>130</v>
      </c>
      <c r="H132" s="208">
        <v>251</v>
      </c>
      <c r="I132" s="209"/>
      <c r="J132" s="210">
        <f>ROUND(I132*H132,2)</f>
        <v>0</v>
      </c>
      <c r="K132" s="206" t="s">
        <v>131</v>
      </c>
      <c r="L132" s="44"/>
      <c r="M132" s="211" t="s">
        <v>19</v>
      </c>
      <c r="N132" s="212" t="s">
        <v>45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192</v>
      </c>
      <c r="AT132" s="215" t="s">
        <v>127</v>
      </c>
      <c r="AU132" s="215" t="s">
        <v>89</v>
      </c>
      <c r="AY132" s="17" t="s">
        <v>124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89</v>
      </c>
      <c r="BK132" s="216">
        <f>ROUND(I132*H132,2)</f>
        <v>0</v>
      </c>
      <c r="BL132" s="17" t="s">
        <v>192</v>
      </c>
      <c r="BM132" s="215" t="s">
        <v>202</v>
      </c>
    </row>
    <row r="133" s="2" customFormat="1">
      <c r="A133" s="38"/>
      <c r="B133" s="39"/>
      <c r="C133" s="40"/>
      <c r="D133" s="217" t="s">
        <v>134</v>
      </c>
      <c r="E133" s="40"/>
      <c r="F133" s="218" t="s">
        <v>203</v>
      </c>
      <c r="G133" s="40"/>
      <c r="H133" s="40"/>
      <c r="I133" s="219"/>
      <c r="J133" s="40"/>
      <c r="K133" s="40"/>
      <c r="L133" s="44"/>
      <c r="M133" s="220"/>
      <c r="N133" s="221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134</v>
      </c>
      <c r="AU133" s="17" t="s">
        <v>89</v>
      </c>
    </row>
    <row r="134" s="2" customFormat="1">
      <c r="A134" s="38"/>
      <c r="B134" s="39"/>
      <c r="C134" s="40"/>
      <c r="D134" s="222" t="s">
        <v>136</v>
      </c>
      <c r="E134" s="40"/>
      <c r="F134" s="223" t="s">
        <v>204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136</v>
      </c>
      <c r="AU134" s="17" t="s">
        <v>89</v>
      </c>
    </row>
    <row r="135" s="13" customFormat="1">
      <c r="A135" s="13"/>
      <c r="B135" s="224"/>
      <c r="C135" s="225"/>
      <c r="D135" s="217" t="s">
        <v>138</v>
      </c>
      <c r="E135" s="226" t="s">
        <v>19</v>
      </c>
      <c r="F135" s="227" t="s">
        <v>196</v>
      </c>
      <c r="G135" s="225"/>
      <c r="H135" s="228">
        <v>251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138</v>
      </c>
      <c r="AU135" s="234" t="s">
        <v>89</v>
      </c>
      <c r="AV135" s="13" t="s">
        <v>89</v>
      </c>
      <c r="AW135" s="13" t="s">
        <v>35</v>
      </c>
      <c r="AX135" s="13" t="s">
        <v>81</v>
      </c>
      <c r="AY135" s="234" t="s">
        <v>124</v>
      </c>
    </row>
    <row r="136" s="2" customFormat="1" ht="16.5" customHeight="1">
      <c r="A136" s="38"/>
      <c r="B136" s="39"/>
      <c r="C136" s="235" t="s">
        <v>205</v>
      </c>
      <c r="D136" s="235" t="s">
        <v>206</v>
      </c>
      <c r="E136" s="236" t="s">
        <v>207</v>
      </c>
      <c r="F136" s="237" t="s">
        <v>208</v>
      </c>
      <c r="G136" s="238" t="s">
        <v>209</v>
      </c>
      <c r="H136" s="239">
        <v>6.5</v>
      </c>
      <c r="I136" s="240"/>
      <c r="J136" s="241">
        <f>ROUND(I136*H136,2)</f>
        <v>0</v>
      </c>
      <c r="K136" s="237" t="s">
        <v>131</v>
      </c>
      <c r="L136" s="242"/>
      <c r="M136" s="243" t="s">
        <v>19</v>
      </c>
      <c r="N136" s="244" t="s">
        <v>45</v>
      </c>
      <c r="O136" s="84"/>
      <c r="P136" s="213">
        <f>O136*H136</f>
        <v>0</v>
      </c>
      <c r="Q136" s="213">
        <v>0.55000000000000004</v>
      </c>
      <c r="R136" s="213">
        <f>Q136*H136</f>
        <v>3.5750000000000002</v>
      </c>
      <c r="S136" s="213">
        <v>0</v>
      </c>
      <c r="T136" s="21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15" t="s">
        <v>210</v>
      </c>
      <c r="AT136" s="215" t="s">
        <v>206</v>
      </c>
      <c r="AU136" s="215" t="s">
        <v>89</v>
      </c>
      <c r="AY136" s="17" t="s">
        <v>124</v>
      </c>
      <c r="BE136" s="216">
        <f>IF(N136="základní",J136,0)</f>
        <v>0</v>
      </c>
      <c r="BF136" s="216">
        <f>IF(N136="snížená",J136,0)</f>
        <v>0</v>
      </c>
      <c r="BG136" s="216">
        <f>IF(N136="zákl. přenesená",J136,0)</f>
        <v>0</v>
      </c>
      <c r="BH136" s="216">
        <f>IF(N136="sníž. přenesená",J136,0)</f>
        <v>0</v>
      </c>
      <c r="BI136" s="216">
        <f>IF(N136="nulová",J136,0)</f>
        <v>0</v>
      </c>
      <c r="BJ136" s="17" t="s">
        <v>89</v>
      </c>
      <c r="BK136" s="216">
        <f>ROUND(I136*H136,2)</f>
        <v>0</v>
      </c>
      <c r="BL136" s="17" t="s">
        <v>192</v>
      </c>
      <c r="BM136" s="215" t="s">
        <v>211</v>
      </c>
    </row>
    <row r="137" s="2" customFormat="1">
      <c r="A137" s="38"/>
      <c r="B137" s="39"/>
      <c r="C137" s="40"/>
      <c r="D137" s="217" t="s">
        <v>134</v>
      </c>
      <c r="E137" s="40"/>
      <c r="F137" s="218" t="s">
        <v>208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134</v>
      </c>
      <c r="AU137" s="17" t="s">
        <v>89</v>
      </c>
    </row>
    <row r="138" s="13" customFormat="1">
      <c r="A138" s="13"/>
      <c r="B138" s="224"/>
      <c r="C138" s="225"/>
      <c r="D138" s="217" t="s">
        <v>138</v>
      </c>
      <c r="E138" s="226" t="s">
        <v>19</v>
      </c>
      <c r="F138" s="227" t="s">
        <v>212</v>
      </c>
      <c r="G138" s="225"/>
      <c r="H138" s="228">
        <v>6.5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138</v>
      </c>
      <c r="AU138" s="234" t="s">
        <v>89</v>
      </c>
      <c r="AV138" s="13" t="s">
        <v>89</v>
      </c>
      <c r="AW138" s="13" t="s">
        <v>35</v>
      </c>
      <c r="AX138" s="13" t="s">
        <v>81</v>
      </c>
      <c r="AY138" s="234" t="s">
        <v>124</v>
      </c>
    </row>
    <row r="139" s="2" customFormat="1" ht="16.5" customHeight="1">
      <c r="A139" s="38"/>
      <c r="B139" s="39"/>
      <c r="C139" s="204" t="s">
        <v>8</v>
      </c>
      <c r="D139" s="204" t="s">
        <v>127</v>
      </c>
      <c r="E139" s="205" t="s">
        <v>213</v>
      </c>
      <c r="F139" s="206" t="s">
        <v>214</v>
      </c>
      <c r="G139" s="207" t="s">
        <v>163</v>
      </c>
      <c r="H139" s="208">
        <v>301</v>
      </c>
      <c r="I139" s="209"/>
      <c r="J139" s="210">
        <f>ROUND(I139*H139,2)</f>
        <v>0</v>
      </c>
      <c r="K139" s="206" t="s">
        <v>131</v>
      </c>
      <c r="L139" s="44"/>
      <c r="M139" s="211" t="s">
        <v>19</v>
      </c>
      <c r="N139" s="212" t="s">
        <v>45</v>
      </c>
      <c r="O139" s="84"/>
      <c r="P139" s="213">
        <f>O139*H139</f>
        <v>0</v>
      </c>
      <c r="Q139" s="213">
        <v>2.0000000000000002E-05</v>
      </c>
      <c r="R139" s="213">
        <f>Q139*H139</f>
        <v>0.0060200000000000002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192</v>
      </c>
      <c r="AT139" s="215" t="s">
        <v>127</v>
      </c>
      <c r="AU139" s="215" t="s">
        <v>89</v>
      </c>
      <c r="AY139" s="17" t="s">
        <v>124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89</v>
      </c>
      <c r="BK139" s="216">
        <f>ROUND(I139*H139,2)</f>
        <v>0</v>
      </c>
      <c r="BL139" s="17" t="s">
        <v>192</v>
      </c>
      <c r="BM139" s="215" t="s">
        <v>215</v>
      </c>
    </row>
    <row r="140" s="2" customFormat="1">
      <c r="A140" s="38"/>
      <c r="B140" s="39"/>
      <c r="C140" s="40"/>
      <c r="D140" s="217" t="s">
        <v>134</v>
      </c>
      <c r="E140" s="40"/>
      <c r="F140" s="218" t="s">
        <v>216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89</v>
      </c>
    </row>
    <row r="141" s="2" customFormat="1">
      <c r="A141" s="38"/>
      <c r="B141" s="39"/>
      <c r="C141" s="40"/>
      <c r="D141" s="222" t="s">
        <v>136</v>
      </c>
      <c r="E141" s="40"/>
      <c r="F141" s="223" t="s">
        <v>217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136</v>
      </c>
      <c r="AU141" s="17" t="s">
        <v>89</v>
      </c>
    </row>
    <row r="142" s="13" customFormat="1">
      <c r="A142" s="13"/>
      <c r="B142" s="224"/>
      <c r="C142" s="225"/>
      <c r="D142" s="217" t="s">
        <v>138</v>
      </c>
      <c r="E142" s="226" t="s">
        <v>19</v>
      </c>
      <c r="F142" s="227" t="s">
        <v>218</v>
      </c>
      <c r="G142" s="225"/>
      <c r="H142" s="228">
        <v>301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138</v>
      </c>
      <c r="AU142" s="234" t="s">
        <v>89</v>
      </c>
      <c r="AV142" s="13" t="s">
        <v>89</v>
      </c>
      <c r="AW142" s="13" t="s">
        <v>35</v>
      </c>
      <c r="AX142" s="13" t="s">
        <v>81</v>
      </c>
      <c r="AY142" s="234" t="s">
        <v>124</v>
      </c>
    </row>
    <row r="143" s="2" customFormat="1" ht="16.5" customHeight="1">
      <c r="A143" s="38"/>
      <c r="B143" s="39"/>
      <c r="C143" s="235" t="s">
        <v>219</v>
      </c>
      <c r="D143" s="235" t="s">
        <v>206</v>
      </c>
      <c r="E143" s="236" t="s">
        <v>220</v>
      </c>
      <c r="F143" s="237" t="s">
        <v>221</v>
      </c>
      <c r="G143" s="238" t="s">
        <v>209</v>
      </c>
      <c r="H143" s="239">
        <v>0.80000000000000004</v>
      </c>
      <c r="I143" s="240"/>
      <c r="J143" s="241">
        <f>ROUND(I143*H143,2)</f>
        <v>0</v>
      </c>
      <c r="K143" s="237" t="s">
        <v>131</v>
      </c>
      <c r="L143" s="242"/>
      <c r="M143" s="243" t="s">
        <v>19</v>
      </c>
      <c r="N143" s="244" t="s">
        <v>45</v>
      </c>
      <c r="O143" s="84"/>
      <c r="P143" s="213">
        <f>O143*H143</f>
        <v>0</v>
      </c>
      <c r="Q143" s="213">
        <v>0.55000000000000004</v>
      </c>
      <c r="R143" s="213">
        <f>Q143*H143</f>
        <v>0.44000000000000006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210</v>
      </c>
      <c r="AT143" s="215" t="s">
        <v>206</v>
      </c>
      <c r="AU143" s="215" t="s">
        <v>89</v>
      </c>
      <c r="AY143" s="17" t="s">
        <v>124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89</v>
      </c>
      <c r="BK143" s="216">
        <f>ROUND(I143*H143,2)</f>
        <v>0</v>
      </c>
      <c r="BL143" s="17" t="s">
        <v>192</v>
      </c>
      <c r="BM143" s="215" t="s">
        <v>222</v>
      </c>
    </row>
    <row r="144" s="2" customFormat="1">
      <c r="A144" s="38"/>
      <c r="B144" s="39"/>
      <c r="C144" s="40"/>
      <c r="D144" s="217" t="s">
        <v>134</v>
      </c>
      <c r="E144" s="40"/>
      <c r="F144" s="218" t="s">
        <v>221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134</v>
      </c>
      <c r="AU144" s="17" t="s">
        <v>89</v>
      </c>
    </row>
    <row r="145" s="13" customFormat="1">
      <c r="A145" s="13"/>
      <c r="B145" s="224"/>
      <c r="C145" s="225"/>
      <c r="D145" s="217" t="s">
        <v>138</v>
      </c>
      <c r="E145" s="226" t="s">
        <v>19</v>
      </c>
      <c r="F145" s="227" t="s">
        <v>223</v>
      </c>
      <c r="G145" s="225"/>
      <c r="H145" s="228">
        <v>0.80000000000000004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138</v>
      </c>
      <c r="AU145" s="234" t="s">
        <v>89</v>
      </c>
      <c r="AV145" s="13" t="s">
        <v>89</v>
      </c>
      <c r="AW145" s="13" t="s">
        <v>35</v>
      </c>
      <c r="AX145" s="13" t="s">
        <v>81</v>
      </c>
      <c r="AY145" s="234" t="s">
        <v>124</v>
      </c>
    </row>
    <row r="146" s="2" customFormat="1" ht="16.5" customHeight="1">
      <c r="A146" s="38"/>
      <c r="B146" s="39"/>
      <c r="C146" s="204" t="s">
        <v>224</v>
      </c>
      <c r="D146" s="204" t="s">
        <v>127</v>
      </c>
      <c r="E146" s="205" t="s">
        <v>225</v>
      </c>
      <c r="F146" s="206" t="s">
        <v>226</v>
      </c>
      <c r="G146" s="207" t="s">
        <v>209</v>
      </c>
      <c r="H146" s="208">
        <v>7.2999999999999998</v>
      </c>
      <c r="I146" s="209"/>
      <c r="J146" s="210">
        <f>ROUND(I146*H146,2)</f>
        <v>0</v>
      </c>
      <c r="K146" s="206" t="s">
        <v>131</v>
      </c>
      <c r="L146" s="44"/>
      <c r="M146" s="211" t="s">
        <v>19</v>
      </c>
      <c r="N146" s="212" t="s">
        <v>45</v>
      </c>
      <c r="O146" s="84"/>
      <c r="P146" s="213">
        <f>O146*H146</f>
        <v>0</v>
      </c>
      <c r="Q146" s="213">
        <v>0.022839999999999999</v>
      </c>
      <c r="R146" s="213">
        <f>Q146*H146</f>
        <v>0.16673199999999999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192</v>
      </c>
      <c r="AT146" s="215" t="s">
        <v>127</v>
      </c>
      <c r="AU146" s="215" t="s">
        <v>89</v>
      </c>
      <c r="AY146" s="17" t="s">
        <v>124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89</v>
      </c>
      <c r="BK146" s="216">
        <f>ROUND(I146*H146,2)</f>
        <v>0</v>
      </c>
      <c r="BL146" s="17" t="s">
        <v>192</v>
      </c>
      <c r="BM146" s="215" t="s">
        <v>227</v>
      </c>
    </row>
    <row r="147" s="2" customFormat="1">
      <c r="A147" s="38"/>
      <c r="B147" s="39"/>
      <c r="C147" s="40"/>
      <c r="D147" s="217" t="s">
        <v>134</v>
      </c>
      <c r="E147" s="40"/>
      <c r="F147" s="218" t="s">
        <v>228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89</v>
      </c>
    </row>
    <row r="148" s="2" customFormat="1">
      <c r="A148" s="38"/>
      <c r="B148" s="39"/>
      <c r="C148" s="40"/>
      <c r="D148" s="222" t="s">
        <v>136</v>
      </c>
      <c r="E148" s="40"/>
      <c r="F148" s="223" t="s">
        <v>229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89</v>
      </c>
    </row>
    <row r="149" s="13" customFormat="1">
      <c r="A149" s="13"/>
      <c r="B149" s="224"/>
      <c r="C149" s="225"/>
      <c r="D149" s="217" t="s">
        <v>138</v>
      </c>
      <c r="E149" s="226" t="s">
        <v>19</v>
      </c>
      <c r="F149" s="227" t="s">
        <v>230</v>
      </c>
      <c r="G149" s="225"/>
      <c r="H149" s="228">
        <v>7.2999999999999998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138</v>
      </c>
      <c r="AU149" s="234" t="s">
        <v>89</v>
      </c>
      <c r="AV149" s="13" t="s">
        <v>89</v>
      </c>
      <c r="AW149" s="13" t="s">
        <v>35</v>
      </c>
      <c r="AX149" s="13" t="s">
        <v>81</v>
      </c>
      <c r="AY149" s="234" t="s">
        <v>124</v>
      </c>
    </row>
    <row r="150" s="2" customFormat="1" ht="16.5" customHeight="1">
      <c r="A150" s="38"/>
      <c r="B150" s="39"/>
      <c r="C150" s="204" t="s">
        <v>231</v>
      </c>
      <c r="D150" s="204" t="s">
        <v>127</v>
      </c>
      <c r="E150" s="205" t="s">
        <v>232</v>
      </c>
      <c r="F150" s="206" t="s">
        <v>233</v>
      </c>
      <c r="G150" s="207" t="s">
        <v>156</v>
      </c>
      <c r="H150" s="208">
        <v>4.1879999999999997</v>
      </c>
      <c r="I150" s="209"/>
      <c r="J150" s="210">
        <f>ROUND(I150*H150,2)</f>
        <v>0</v>
      </c>
      <c r="K150" s="206" t="s">
        <v>131</v>
      </c>
      <c r="L150" s="44"/>
      <c r="M150" s="211" t="s">
        <v>19</v>
      </c>
      <c r="N150" s="212" t="s">
        <v>45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192</v>
      </c>
      <c r="AT150" s="215" t="s">
        <v>127</v>
      </c>
      <c r="AU150" s="215" t="s">
        <v>89</v>
      </c>
      <c r="AY150" s="17" t="s">
        <v>124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89</v>
      </c>
      <c r="BK150" s="216">
        <f>ROUND(I150*H150,2)</f>
        <v>0</v>
      </c>
      <c r="BL150" s="17" t="s">
        <v>192</v>
      </c>
      <c r="BM150" s="215" t="s">
        <v>234</v>
      </c>
    </row>
    <row r="151" s="2" customFormat="1">
      <c r="A151" s="38"/>
      <c r="B151" s="39"/>
      <c r="C151" s="40"/>
      <c r="D151" s="217" t="s">
        <v>134</v>
      </c>
      <c r="E151" s="40"/>
      <c r="F151" s="218" t="s">
        <v>235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134</v>
      </c>
      <c r="AU151" s="17" t="s">
        <v>89</v>
      </c>
    </row>
    <row r="152" s="2" customFormat="1">
      <c r="A152" s="38"/>
      <c r="B152" s="39"/>
      <c r="C152" s="40"/>
      <c r="D152" s="222" t="s">
        <v>136</v>
      </c>
      <c r="E152" s="40"/>
      <c r="F152" s="223" t="s">
        <v>236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89</v>
      </c>
    </row>
    <row r="153" s="12" customFormat="1" ht="22.8" customHeight="1">
      <c r="A153" s="12"/>
      <c r="B153" s="188"/>
      <c r="C153" s="189"/>
      <c r="D153" s="190" t="s">
        <v>72</v>
      </c>
      <c r="E153" s="202" t="s">
        <v>237</v>
      </c>
      <c r="F153" s="202" t="s">
        <v>238</v>
      </c>
      <c r="G153" s="189"/>
      <c r="H153" s="189"/>
      <c r="I153" s="192"/>
      <c r="J153" s="203">
        <f>BK153</f>
        <v>0</v>
      </c>
      <c r="K153" s="189"/>
      <c r="L153" s="194"/>
      <c r="M153" s="195"/>
      <c r="N153" s="196"/>
      <c r="O153" s="196"/>
      <c r="P153" s="197">
        <f>SUM(P154:P251)</f>
        <v>0</v>
      </c>
      <c r="Q153" s="196"/>
      <c r="R153" s="197">
        <f>SUM(R154:R251)</f>
        <v>1.0138830000000001</v>
      </c>
      <c r="S153" s="196"/>
      <c r="T153" s="198">
        <f>SUM(T154:T251)</f>
        <v>0.32172000000000001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9" t="s">
        <v>89</v>
      </c>
      <c r="AT153" s="200" t="s">
        <v>72</v>
      </c>
      <c r="AU153" s="200" t="s">
        <v>81</v>
      </c>
      <c r="AY153" s="199" t="s">
        <v>124</v>
      </c>
      <c r="BK153" s="201">
        <f>SUM(BK154:BK251)</f>
        <v>0</v>
      </c>
    </row>
    <row r="154" s="2" customFormat="1" ht="16.5" customHeight="1">
      <c r="A154" s="38"/>
      <c r="B154" s="39"/>
      <c r="C154" s="204" t="s">
        <v>192</v>
      </c>
      <c r="D154" s="204" t="s">
        <v>127</v>
      </c>
      <c r="E154" s="205" t="s">
        <v>239</v>
      </c>
      <c r="F154" s="206" t="s">
        <v>240</v>
      </c>
      <c r="G154" s="207" t="s">
        <v>163</v>
      </c>
      <c r="H154" s="208">
        <v>31</v>
      </c>
      <c r="I154" s="209"/>
      <c r="J154" s="210">
        <f>ROUND(I154*H154,2)</f>
        <v>0</v>
      </c>
      <c r="K154" s="206" t="s">
        <v>131</v>
      </c>
      <c r="L154" s="44"/>
      <c r="M154" s="211" t="s">
        <v>19</v>
      </c>
      <c r="N154" s="212" t="s">
        <v>45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0.0017600000000000001</v>
      </c>
      <c r="T154" s="214">
        <f>S154*H154</f>
        <v>0.054560000000000004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192</v>
      </c>
      <c r="AT154" s="215" t="s">
        <v>127</v>
      </c>
      <c r="AU154" s="215" t="s">
        <v>89</v>
      </c>
      <c r="AY154" s="17" t="s">
        <v>124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89</v>
      </c>
      <c r="BK154" s="216">
        <f>ROUND(I154*H154,2)</f>
        <v>0</v>
      </c>
      <c r="BL154" s="17" t="s">
        <v>192</v>
      </c>
      <c r="BM154" s="215" t="s">
        <v>241</v>
      </c>
    </row>
    <row r="155" s="2" customFormat="1">
      <c r="A155" s="38"/>
      <c r="B155" s="39"/>
      <c r="C155" s="40"/>
      <c r="D155" s="217" t="s">
        <v>134</v>
      </c>
      <c r="E155" s="40"/>
      <c r="F155" s="218" t="s">
        <v>242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134</v>
      </c>
      <c r="AU155" s="17" t="s">
        <v>89</v>
      </c>
    </row>
    <row r="156" s="2" customFormat="1">
      <c r="A156" s="38"/>
      <c r="B156" s="39"/>
      <c r="C156" s="40"/>
      <c r="D156" s="222" t="s">
        <v>136</v>
      </c>
      <c r="E156" s="40"/>
      <c r="F156" s="223" t="s">
        <v>243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89</v>
      </c>
    </row>
    <row r="157" s="13" customFormat="1">
      <c r="A157" s="13"/>
      <c r="B157" s="224"/>
      <c r="C157" s="225"/>
      <c r="D157" s="217" t="s">
        <v>138</v>
      </c>
      <c r="E157" s="226" t="s">
        <v>19</v>
      </c>
      <c r="F157" s="227" t="s">
        <v>244</v>
      </c>
      <c r="G157" s="225"/>
      <c r="H157" s="228">
        <v>31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138</v>
      </c>
      <c r="AU157" s="234" t="s">
        <v>89</v>
      </c>
      <c r="AV157" s="13" t="s">
        <v>89</v>
      </c>
      <c r="AW157" s="13" t="s">
        <v>35</v>
      </c>
      <c r="AX157" s="13" t="s">
        <v>81</v>
      </c>
      <c r="AY157" s="234" t="s">
        <v>124</v>
      </c>
    </row>
    <row r="158" s="2" customFormat="1" ht="16.5" customHeight="1">
      <c r="A158" s="38"/>
      <c r="B158" s="39"/>
      <c r="C158" s="204" t="s">
        <v>245</v>
      </c>
      <c r="D158" s="204" t="s">
        <v>127</v>
      </c>
      <c r="E158" s="205" t="s">
        <v>246</v>
      </c>
      <c r="F158" s="206" t="s">
        <v>247</v>
      </c>
      <c r="G158" s="207" t="s">
        <v>163</v>
      </c>
      <c r="H158" s="208">
        <v>26</v>
      </c>
      <c r="I158" s="209"/>
      <c r="J158" s="210">
        <f>ROUND(I158*H158,2)</f>
        <v>0</v>
      </c>
      <c r="K158" s="206" t="s">
        <v>131</v>
      </c>
      <c r="L158" s="44"/>
      <c r="M158" s="211" t="s">
        <v>19</v>
      </c>
      <c r="N158" s="212" t="s">
        <v>45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0.00348</v>
      </c>
      <c r="T158" s="214">
        <f>S158*H158</f>
        <v>0.090480000000000005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192</v>
      </c>
      <c r="AT158" s="215" t="s">
        <v>127</v>
      </c>
      <c r="AU158" s="215" t="s">
        <v>89</v>
      </c>
      <c r="AY158" s="17" t="s">
        <v>124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89</v>
      </c>
      <c r="BK158" s="216">
        <f>ROUND(I158*H158,2)</f>
        <v>0</v>
      </c>
      <c r="BL158" s="17" t="s">
        <v>192</v>
      </c>
      <c r="BM158" s="215" t="s">
        <v>248</v>
      </c>
    </row>
    <row r="159" s="2" customFormat="1">
      <c r="A159" s="38"/>
      <c r="B159" s="39"/>
      <c r="C159" s="40"/>
      <c r="D159" s="217" t="s">
        <v>134</v>
      </c>
      <c r="E159" s="40"/>
      <c r="F159" s="218" t="s">
        <v>249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134</v>
      </c>
      <c r="AU159" s="17" t="s">
        <v>89</v>
      </c>
    </row>
    <row r="160" s="2" customFormat="1">
      <c r="A160" s="38"/>
      <c r="B160" s="39"/>
      <c r="C160" s="40"/>
      <c r="D160" s="222" t="s">
        <v>136</v>
      </c>
      <c r="E160" s="40"/>
      <c r="F160" s="223" t="s">
        <v>250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89</v>
      </c>
    </row>
    <row r="161" s="13" customFormat="1">
      <c r="A161" s="13"/>
      <c r="B161" s="224"/>
      <c r="C161" s="225"/>
      <c r="D161" s="217" t="s">
        <v>138</v>
      </c>
      <c r="E161" s="226" t="s">
        <v>19</v>
      </c>
      <c r="F161" s="227" t="s">
        <v>251</v>
      </c>
      <c r="G161" s="225"/>
      <c r="H161" s="228">
        <v>26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138</v>
      </c>
      <c r="AU161" s="234" t="s">
        <v>89</v>
      </c>
      <c r="AV161" s="13" t="s">
        <v>89</v>
      </c>
      <c r="AW161" s="13" t="s">
        <v>35</v>
      </c>
      <c r="AX161" s="13" t="s">
        <v>81</v>
      </c>
      <c r="AY161" s="234" t="s">
        <v>124</v>
      </c>
    </row>
    <row r="162" s="2" customFormat="1" ht="16.5" customHeight="1">
      <c r="A162" s="38"/>
      <c r="B162" s="39"/>
      <c r="C162" s="204" t="s">
        <v>252</v>
      </c>
      <c r="D162" s="204" t="s">
        <v>127</v>
      </c>
      <c r="E162" s="205" t="s">
        <v>253</v>
      </c>
      <c r="F162" s="206" t="s">
        <v>254</v>
      </c>
      <c r="G162" s="207" t="s">
        <v>163</v>
      </c>
      <c r="H162" s="208">
        <v>32</v>
      </c>
      <c r="I162" s="209"/>
      <c r="J162" s="210">
        <f>ROUND(I162*H162,2)</f>
        <v>0</v>
      </c>
      <c r="K162" s="206" t="s">
        <v>131</v>
      </c>
      <c r="L162" s="44"/>
      <c r="M162" s="211" t="s">
        <v>19</v>
      </c>
      <c r="N162" s="212" t="s">
        <v>45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0.0016999999999999999</v>
      </c>
      <c r="T162" s="214">
        <f>S162*H162</f>
        <v>0.054399999999999997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192</v>
      </c>
      <c r="AT162" s="215" t="s">
        <v>127</v>
      </c>
      <c r="AU162" s="215" t="s">
        <v>89</v>
      </c>
      <c r="AY162" s="17" t="s">
        <v>124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89</v>
      </c>
      <c r="BK162" s="216">
        <f>ROUND(I162*H162,2)</f>
        <v>0</v>
      </c>
      <c r="BL162" s="17" t="s">
        <v>192</v>
      </c>
      <c r="BM162" s="215" t="s">
        <v>255</v>
      </c>
    </row>
    <row r="163" s="2" customFormat="1">
      <c r="A163" s="38"/>
      <c r="B163" s="39"/>
      <c r="C163" s="40"/>
      <c r="D163" s="217" t="s">
        <v>134</v>
      </c>
      <c r="E163" s="40"/>
      <c r="F163" s="218" t="s">
        <v>256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134</v>
      </c>
      <c r="AU163" s="17" t="s">
        <v>89</v>
      </c>
    </row>
    <row r="164" s="2" customFormat="1">
      <c r="A164" s="38"/>
      <c r="B164" s="39"/>
      <c r="C164" s="40"/>
      <c r="D164" s="222" t="s">
        <v>136</v>
      </c>
      <c r="E164" s="40"/>
      <c r="F164" s="223" t="s">
        <v>257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89</v>
      </c>
    </row>
    <row r="165" s="13" customFormat="1">
      <c r="A165" s="13"/>
      <c r="B165" s="224"/>
      <c r="C165" s="225"/>
      <c r="D165" s="217" t="s">
        <v>138</v>
      </c>
      <c r="E165" s="226" t="s">
        <v>19</v>
      </c>
      <c r="F165" s="227" t="s">
        <v>210</v>
      </c>
      <c r="G165" s="225"/>
      <c r="H165" s="228">
        <v>32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138</v>
      </c>
      <c r="AU165" s="234" t="s">
        <v>89</v>
      </c>
      <c r="AV165" s="13" t="s">
        <v>89</v>
      </c>
      <c r="AW165" s="13" t="s">
        <v>35</v>
      </c>
      <c r="AX165" s="13" t="s">
        <v>81</v>
      </c>
      <c r="AY165" s="234" t="s">
        <v>124</v>
      </c>
    </row>
    <row r="166" s="2" customFormat="1" ht="16.5" customHeight="1">
      <c r="A166" s="38"/>
      <c r="B166" s="39"/>
      <c r="C166" s="204" t="s">
        <v>258</v>
      </c>
      <c r="D166" s="204" t="s">
        <v>127</v>
      </c>
      <c r="E166" s="205" t="s">
        <v>259</v>
      </c>
      <c r="F166" s="206" t="s">
        <v>260</v>
      </c>
      <c r="G166" s="207" t="s">
        <v>261</v>
      </c>
      <c r="H166" s="208">
        <v>2</v>
      </c>
      <c r="I166" s="209"/>
      <c r="J166" s="210">
        <f>ROUND(I166*H166,2)</f>
        <v>0</v>
      </c>
      <c r="K166" s="206" t="s">
        <v>131</v>
      </c>
      <c r="L166" s="44"/>
      <c r="M166" s="211" t="s">
        <v>19</v>
      </c>
      <c r="N166" s="212" t="s">
        <v>45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0.014999999999999999</v>
      </c>
      <c r="T166" s="214">
        <f>S166*H166</f>
        <v>0.029999999999999999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192</v>
      </c>
      <c r="AT166" s="215" t="s">
        <v>127</v>
      </c>
      <c r="AU166" s="215" t="s">
        <v>89</v>
      </c>
      <c r="AY166" s="17" t="s">
        <v>124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89</v>
      </c>
      <c r="BK166" s="216">
        <f>ROUND(I166*H166,2)</f>
        <v>0</v>
      </c>
      <c r="BL166" s="17" t="s">
        <v>192</v>
      </c>
      <c r="BM166" s="215" t="s">
        <v>262</v>
      </c>
    </row>
    <row r="167" s="2" customFormat="1">
      <c r="A167" s="38"/>
      <c r="B167" s="39"/>
      <c r="C167" s="40"/>
      <c r="D167" s="217" t="s">
        <v>134</v>
      </c>
      <c r="E167" s="40"/>
      <c r="F167" s="218" t="s">
        <v>263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134</v>
      </c>
      <c r="AU167" s="17" t="s">
        <v>89</v>
      </c>
    </row>
    <row r="168" s="2" customFormat="1">
      <c r="A168" s="38"/>
      <c r="B168" s="39"/>
      <c r="C168" s="40"/>
      <c r="D168" s="222" t="s">
        <v>136</v>
      </c>
      <c r="E168" s="40"/>
      <c r="F168" s="223" t="s">
        <v>264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89</v>
      </c>
    </row>
    <row r="169" s="13" customFormat="1">
      <c r="A169" s="13"/>
      <c r="B169" s="224"/>
      <c r="C169" s="225"/>
      <c r="D169" s="217" t="s">
        <v>138</v>
      </c>
      <c r="E169" s="226" t="s">
        <v>19</v>
      </c>
      <c r="F169" s="227" t="s">
        <v>89</v>
      </c>
      <c r="G169" s="225"/>
      <c r="H169" s="228">
        <v>2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138</v>
      </c>
      <c r="AU169" s="234" t="s">
        <v>89</v>
      </c>
      <c r="AV169" s="13" t="s">
        <v>89</v>
      </c>
      <c r="AW169" s="13" t="s">
        <v>35</v>
      </c>
      <c r="AX169" s="13" t="s">
        <v>81</v>
      </c>
      <c r="AY169" s="234" t="s">
        <v>124</v>
      </c>
    </row>
    <row r="170" s="2" customFormat="1" ht="16.5" customHeight="1">
      <c r="A170" s="38"/>
      <c r="B170" s="39"/>
      <c r="C170" s="204" t="s">
        <v>265</v>
      </c>
      <c r="D170" s="204" t="s">
        <v>127</v>
      </c>
      <c r="E170" s="205" t="s">
        <v>266</v>
      </c>
      <c r="F170" s="206" t="s">
        <v>267</v>
      </c>
      <c r="G170" s="207" t="s">
        <v>130</v>
      </c>
      <c r="H170" s="208">
        <v>2</v>
      </c>
      <c r="I170" s="209"/>
      <c r="J170" s="210">
        <f>ROUND(I170*H170,2)</f>
        <v>0</v>
      </c>
      <c r="K170" s="206" t="s">
        <v>131</v>
      </c>
      <c r="L170" s="44"/>
      <c r="M170" s="211" t="s">
        <v>19</v>
      </c>
      <c r="N170" s="212" t="s">
        <v>45</v>
      </c>
      <c r="O170" s="84"/>
      <c r="P170" s="213">
        <f>O170*H170</f>
        <v>0</v>
      </c>
      <c r="Q170" s="213">
        <v>0</v>
      </c>
      <c r="R170" s="213">
        <f>Q170*H170</f>
        <v>0</v>
      </c>
      <c r="S170" s="213">
        <v>0.0058399999999999997</v>
      </c>
      <c r="T170" s="214">
        <f>S170*H170</f>
        <v>0.011679999999999999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5" t="s">
        <v>192</v>
      </c>
      <c r="AT170" s="215" t="s">
        <v>127</v>
      </c>
      <c r="AU170" s="215" t="s">
        <v>89</v>
      </c>
      <c r="AY170" s="17" t="s">
        <v>124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89</v>
      </c>
      <c r="BK170" s="216">
        <f>ROUND(I170*H170,2)</f>
        <v>0</v>
      </c>
      <c r="BL170" s="17" t="s">
        <v>192</v>
      </c>
      <c r="BM170" s="215" t="s">
        <v>268</v>
      </c>
    </row>
    <row r="171" s="2" customFormat="1">
      <c r="A171" s="38"/>
      <c r="B171" s="39"/>
      <c r="C171" s="40"/>
      <c r="D171" s="217" t="s">
        <v>134</v>
      </c>
      <c r="E171" s="40"/>
      <c r="F171" s="218" t="s">
        <v>269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89</v>
      </c>
    </row>
    <row r="172" s="2" customFormat="1">
      <c r="A172" s="38"/>
      <c r="B172" s="39"/>
      <c r="C172" s="40"/>
      <c r="D172" s="222" t="s">
        <v>136</v>
      </c>
      <c r="E172" s="40"/>
      <c r="F172" s="223" t="s">
        <v>270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89</v>
      </c>
    </row>
    <row r="173" s="13" customFormat="1">
      <c r="A173" s="13"/>
      <c r="B173" s="224"/>
      <c r="C173" s="225"/>
      <c r="D173" s="217" t="s">
        <v>138</v>
      </c>
      <c r="E173" s="226" t="s">
        <v>19</v>
      </c>
      <c r="F173" s="227" t="s">
        <v>89</v>
      </c>
      <c r="G173" s="225"/>
      <c r="H173" s="228">
        <v>2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138</v>
      </c>
      <c r="AU173" s="234" t="s">
        <v>89</v>
      </c>
      <c r="AV173" s="13" t="s">
        <v>89</v>
      </c>
      <c r="AW173" s="13" t="s">
        <v>35</v>
      </c>
      <c r="AX173" s="13" t="s">
        <v>81</v>
      </c>
      <c r="AY173" s="234" t="s">
        <v>124</v>
      </c>
    </row>
    <row r="174" s="2" customFormat="1" ht="16.5" customHeight="1">
      <c r="A174" s="38"/>
      <c r="B174" s="39"/>
      <c r="C174" s="204" t="s">
        <v>7</v>
      </c>
      <c r="D174" s="204" t="s">
        <v>127</v>
      </c>
      <c r="E174" s="205" t="s">
        <v>271</v>
      </c>
      <c r="F174" s="206" t="s">
        <v>272</v>
      </c>
      <c r="G174" s="207" t="s">
        <v>163</v>
      </c>
      <c r="H174" s="208">
        <v>31</v>
      </c>
      <c r="I174" s="209"/>
      <c r="J174" s="210">
        <f>ROUND(I174*H174,2)</f>
        <v>0</v>
      </c>
      <c r="K174" s="206" t="s">
        <v>131</v>
      </c>
      <c r="L174" s="44"/>
      <c r="M174" s="211" t="s">
        <v>19</v>
      </c>
      <c r="N174" s="212" t="s">
        <v>45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0.0025999999999999999</v>
      </c>
      <c r="T174" s="214">
        <f>S174*H174</f>
        <v>0.080599999999999991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192</v>
      </c>
      <c r="AT174" s="215" t="s">
        <v>127</v>
      </c>
      <c r="AU174" s="215" t="s">
        <v>89</v>
      </c>
      <c r="AY174" s="17" t="s">
        <v>124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89</v>
      </c>
      <c r="BK174" s="216">
        <f>ROUND(I174*H174,2)</f>
        <v>0</v>
      </c>
      <c r="BL174" s="17" t="s">
        <v>192</v>
      </c>
      <c r="BM174" s="215" t="s">
        <v>273</v>
      </c>
    </row>
    <row r="175" s="2" customFormat="1">
      <c r="A175" s="38"/>
      <c r="B175" s="39"/>
      <c r="C175" s="40"/>
      <c r="D175" s="217" t="s">
        <v>134</v>
      </c>
      <c r="E175" s="40"/>
      <c r="F175" s="218" t="s">
        <v>274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134</v>
      </c>
      <c r="AU175" s="17" t="s">
        <v>89</v>
      </c>
    </row>
    <row r="176" s="2" customFormat="1">
      <c r="A176" s="38"/>
      <c r="B176" s="39"/>
      <c r="C176" s="40"/>
      <c r="D176" s="222" t="s">
        <v>136</v>
      </c>
      <c r="E176" s="40"/>
      <c r="F176" s="223" t="s">
        <v>275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136</v>
      </c>
      <c r="AU176" s="17" t="s">
        <v>89</v>
      </c>
    </row>
    <row r="177" s="13" customFormat="1">
      <c r="A177" s="13"/>
      <c r="B177" s="224"/>
      <c r="C177" s="225"/>
      <c r="D177" s="217" t="s">
        <v>138</v>
      </c>
      <c r="E177" s="226" t="s">
        <v>19</v>
      </c>
      <c r="F177" s="227" t="s">
        <v>244</v>
      </c>
      <c r="G177" s="225"/>
      <c r="H177" s="228">
        <v>31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138</v>
      </c>
      <c r="AU177" s="234" t="s">
        <v>89</v>
      </c>
      <c r="AV177" s="13" t="s">
        <v>89</v>
      </c>
      <c r="AW177" s="13" t="s">
        <v>35</v>
      </c>
      <c r="AX177" s="13" t="s">
        <v>81</v>
      </c>
      <c r="AY177" s="234" t="s">
        <v>124</v>
      </c>
    </row>
    <row r="178" s="2" customFormat="1" ht="16.5" customHeight="1">
      <c r="A178" s="38"/>
      <c r="B178" s="39"/>
      <c r="C178" s="204" t="s">
        <v>276</v>
      </c>
      <c r="D178" s="204" t="s">
        <v>127</v>
      </c>
      <c r="E178" s="205" t="s">
        <v>277</v>
      </c>
      <c r="F178" s="206" t="s">
        <v>278</v>
      </c>
      <c r="G178" s="207" t="s">
        <v>163</v>
      </c>
      <c r="H178" s="208">
        <v>31</v>
      </c>
      <c r="I178" s="209"/>
      <c r="J178" s="210">
        <f>ROUND(I178*H178,2)</f>
        <v>0</v>
      </c>
      <c r="K178" s="206" t="s">
        <v>131</v>
      </c>
      <c r="L178" s="44"/>
      <c r="M178" s="211" t="s">
        <v>19</v>
      </c>
      <c r="N178" s="212" t="s">
        <v>45</v>
      </c>
      <c r="O178" s="84"/>
      <c r="P178" s="213">
        <f>O178*H178</f>
        <v>0</v>
      </c>
      <c r="Q178" s="213">
        <v>0.00063000000000000003</v>
      </c>
      <c r="R178" s="213">
        <f>Q178*H178</f>
        <v>0.019530000000000002</v>
      </c>
      <c r="S178" s="213">
        <v>0</v>
      </c>
      <c r="T178" s="21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192</v>
      </c>
      <c r="AT178" s="215" t="s">
        <v>127</v>
      </c>
      <c r="AU178" s="215" t="s">
        <v>89</v>
      </c>
      <c r="AY178" s="17" t="s">
        <v>124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89</v>
      </c>
      <c r="BK178" s="216">
        <f>ROUND(I178*H178,2)</f>
        <v>0</v>
      </c>
      <c r="BL178" s="17" t="s">
        <v>192</v>
      </c>
      <c r="BM178" s="215" t="s">
        <v>279</v>
      </c>
    </row>
    <row r="179" s="2" customFormat="1">
      <c r="A179" s="38"/>
      <c r="B179" s="39"/>
      <c r="C179" s="40"/>
      <c r="D179" s="217" t="s">
        <v>134</v>
      </c>
      <c r="E179" s="40"/>
      <c r="F179" s="218" t="s">
        <v>280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134</v>
      </c>
      <c r="AU179" s="17" t="s">
        <v>89</v>
      </c>
    </row>
    <row r="180" s="2" customFormat="1">
      <c r="A180" s="38"/>
      <c r="B180" s="39"/>
      <c r="C180" s="40"/>
      <c r="D180" s="222" t="s">
        <v>136</v>
      </c>
      <c r="E180" s="40"/>
      <c r="F180" s="223" t="s">
        <v>281</v>
      </c>
      <c r="G180" s="40"/>
      <c r="H180" s="40"/>
      <c r="I180" s="219"/>
      <c r="J180" s="40"/>
      <c r="K180" s="40"/>
      <c r="L180" s="44"/>
      <c r="M180" s="220"/>
      <c r="N180" s="221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136</v>
      </c>
      <c r="AU180" s="17" t="s">
        <v>89</v>
      </c>
    </row>
    <row r="181" s="13" customFormat="1">
      <c r="A181" s="13"/>
      <c r="B181" s="224"/>
      <c r="C181" s="225"/>
      <c r="D181" s="217" t="s">
        <v>138</v>
      </c>
      <c r="E181" s="226" t="s">
        <v>19</v>
      </c>
      <c r="F181" s="227" t="s">
        <v>244</v>
      </c>
      <c r="G181" s="225"/>
      <c r="H181" s="228">
        <v>31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138</v>
      </c>
      <c r="AU181" s="234" t="s">
        <v>89</v>
      </c>
      <c r="AV181" s="13" t="s">
        <v>89</v>
      </c>
      <c r="AW181" s="13" t="s">
        <v>35</v>
      </c>
      <c r="AX181" s="13" t="s">
        <v>81</v>
      </c>
      <c r="AY181" s="234" t="s">
        <v>124</v>
      </c>
    </row>
    <row r="182" s="2" customFormat="1" ht="16.5" customHeight="1">
      <c r="A182" s="38"/>
      <c r="B182" s="39"/>
      <c r="C182" s="204" t="s">
        <v>282</v>
      </c>
      <c r="D182" s="204" t="s">
        <v>127</v>
      </c>
      <c r="E182" s="205" t="s">
        <v>283</v>
      </c>
      <c r="F182" s="206" t="s">
        <v>284</v>
      </c>
      <c r="G182" s="207" t="s">
        <v>130</v>
      </c>
      <c r="H182" s="208">
        <v>251</v>
      </c>
      <c r="I182" s="209"/>
      <c r="J182" s="210">
        <f>ROUND(I182*H182,2)</f>
        <v>0</v>
      </c>
      <c r="K182" s="206" t="s">
        <v>131</v>
      </c>
      <c r="L182" s="44"/>
      <c r="M182" s="211" t="s">
        <v>19</v>
      </c>
      <c r="N182" s="212" t="s">
        <v>45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192</v>
      </c>
      <c r="AT182" s="215" t="s">
        <v>127</v>
      </c>
      <c r="AU182" s="215" t="s">
        <v>89</v>
      </c>
      <c r="AY182" s="17" t="s">
        <v>124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89</v>
      </c>
      <c r="BK182" s="216">
        <f>ROUND(I182*H182,2)</f>
        <v>0</v>
      </c>
      <c r="BL182" s="17" t="s">
        <v>192</v>
      </c>
      <c r="BM182" s="215" t="s">
        <v>285</v>
      </c>
    </row>
    <row r="183" s="2" customFormat="1">
      <c r="A183" s="38"/>
      <c r="B183" s="39"/>
      <c r="C183" s="40"/>
      <c r="D183" s="217" t="s">
        <v>134</v>
      </c>
      <c r="E183" s="40"/>
      <c r="F183" s="218" t="s">
        <v>286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134</v>
      </c>
      <c r="AU183" s="17" t="s">
        <v>89</v>
      </c>
    </row>
    <row r="184" s="2" customFormat="1">
      <c r="A184" s="38"/>
      <c r="B184" s="39"/>
      <c r="C184" s="40"/>
      <c r="D184" s="222" t="s">
        <v>136</v>
      </c>
      <c r="E184" s="40"/>
      <c r="F184" s="223" t="s">
        <v>287</v>
      </c>
      <c r="G184" s="40"/>
      <c r="H184" s="40"/>
      <c r="I184" s="219"/>
      <c r="J184" s="40"/>
      <c r="K184" s="40"/>
      <c r="L184" s="44"/>
      <c r="M184" s="220"/>
      <c r="N184" s="221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136</v>
      </c>
      <c r="AU184" s="17" t="s">
        <v>89</v>
      </c>
    </row>
    <row r="185" s="13" customFormat="1">
      <c r="A185" s="13"/>
      <c r="B185" s="224"/>
      <c r="C185" s="225"/>
      <c r="D185" s="217" t="s">
        <v>138</v>
      </c>
      <c r="E185" s="226" t="s">
        <v>19</v>
      </c>
      <c r="F185" s="227" t="s">
        <v>196</v>
      </c>
      <c r="G185" s="225"/>
      <c r="H185" s="228">
        <v>251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138</v>
      </c>
      <c r="AU185" s="234" t="s">
        <v>89</v>
      </c>
      <c r="AV185" s="13" t="s">
        <v>89</v>
      </c>
      <c r="AW185" s="13" t="s">
        <v>35</v>
      </c>
      <c r="AX185" s="13" t="s">
        <v>81</v>
      </c>
      <c r="AY185" s="234" t="s">
        <v>124</v>
      </c>
    </row>
    <row r="186" s="2" customFormat="1" ht="16.5" customHeight="1">
      <c r="A186" s="38"/>
      <c r="B186" s="39"/>
      <c r="C186" s="235" t="s">
        <v>288</v>
      </c>
      <c r="D186" s="235" t="s">
        <v>206</v>
      </c>
      <c r="E186" s="236" t="s">
        <v>289</v>
      </c>
      <c r="F186" s="237" t="s">
        <v>290</v>
      </c>
      <c r="G186" s="238" t="s">
        <v>130</v>
      </c>
      <c r="H186" s="239">
        <v>289.90499999999997</v>
      </c>
      <c r="I186" s="240"/>
      <c r="J186" s="241">
        <f>ROUND(I186*H186,2)</f>
        <v>0</v>
      </c>
      <c r="K186" s="237" t="s">
        <v>291</v>
      </c>
      <c r="L186" s="242"/>
      <c r="M186" s="243" t="s">
        <v>19</v>
      </c>
      <c r="N186" s="244" t="s">
        <v>45</v>
      </c>
      <c r="O186" s="84"/>
      <c r="P186" s="213">
        <f>O186*H186</f>
        <v>0</v>
      </c>
      <c r="Q186" s="213">
        <v>0.0025999999999999999</v>
      </c>
      <c r="R186" s="213">
        <f>Q186*H186</f>
        <v>0.7537529999999999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210</v>
      </c>
      <c r="AT186" s="215" t="s">
        <v>206</v>
      </c>
      <c r="AU186" s="215" t="s">
        <v>89</v>
      </c>
      <c r="AY186" s="17" t="s">
        <v>124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89</v>
      </c>
      <c r="BK186" s="216">
        <f>ROUND(I186*H186,2)</f>
        <v>0</v>
      </c>
      <c r="BL186" s="17" t="s">
        <v>192</v>
      </c>
      <c r="BM186" s="215" t="s">
        <v>292</v>
      </c>
    </row>
    <row r="187" s="2" customFormat="1">
      <c r="A187" s="38"/>
      <c r="B187" s="39"/>
      <c r="C187" s="40"/>
      <c r="D187" s="217" t="s">
        <v>134</v>
      </c>
      <c r="E187" s="40"/>
      <c r="F187" s="218" t="s">
        <v>290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134</v>
      </c>
      <c r="AU187" s="17" t="s">
        <v>89</v>
      </c>
    </row>
    <row r="188" s="13" customFormat="1">
      <c r="A188" s="13"/>
      <c r="B188" s="224"/>
      <c r="C188" s="225"/>
      <c r="D188" s="217" t="s">
        <v>138</v>
      </c>
      <c r="E188" s="225"/>
      <c r="F188" s="227" t="s">
        <v>293</v>
      </c>
      <c r="G188" s="225"/>
      <c r="H188" s="228">
        <v>289.90499999999997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138</v>
      </c>
      <c r="AU188" s="234" t="s">
        <v>89</v>
      </c>
      <c r="AV188" s="13" t="s">
        <v>89</v>
      </c>
      <c r="AW188" s="13" t="s">
        <v>4</v>
      </c>
      <c r="AX188" s="13" t="s">
        <v>81</v>
      </c>
      <c r="AY188" s="234" t="s">
        <v>124</v>
      </c>
    </row>
    <row r="189" s="2" customFormat="1" ht="16.5" customHeight="1">
      <c r="A189" s="38"/>
      <c r="B189" s="39"/>
      <c r="C189" s="235" t="s">
        <v>294</v>
      </c>
      <c r="D189" s="235" t="s">
        <v>206</v>
      </c>
      <c r="E189" s="236" t="s">
        <v>295</v>
      </c>
      <c r="F189" s="237" t="s">
        <v>296</v>
      </c>
      <c r="G189" s="238" t="s">
        <v>297</v>
      </c>
      <c r="H189" s="239">
        <v>121</v>
      </c>
      <c r="I189" s="240"/>
      <c r="J189" s="241">
        <f>ROUND(I189*H189,2)</f>
        <v>0</v>
      </c>
      <c r="K189" s="237" t="s">
        <v>291</v>
      </c>
      <c r="L189" s="242"/>
      <c r="M189" s="243" t="s">
        <v>19</v>
      </c>
      <c r="N189" s="244" t="s">
        <v>45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210</v>
      </c>
      <c r="AT189" s="215" t="s">
        <v>206</v>
      </c>
      <c r="AU189" s="215" t="s">
        <v>89</v>
      </c>
      <c r="AY189" s="17" t="s">
        <v>124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89</v>
      </c>
      <c r="BK189" s="216">
        <f>ROUND(I189*H189,2)</f>
        <v>0</v>
      </c>
      <c r="BL189" s="17" t="s">
        <v>192</v>
      </c>
      <c r="BM189" s="215" t="s">
        <v>298</v>
      </c>
    </row>
    <row r="190" s="2" customFormat="1">
      <c r="A190" s="38"/>
      <c r="B190" s="39"/>
      <c r="C190" s="40"/>
      <c r="D190" s="217" t="s">
        <v>134</v>
      </c>
      <c r="E190" s="40"/>
      <c r="F190" s="218" t="s">
        <v>299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134</v>
      </c>
      <c r="AU190" s="17" t="s">
        <v>89</v>
      </c>
    </row>
    <row r="191" s="2" customFormat="1" ht="16.5" customHeight="1">
      <c r="A191" s="38"/>
      <c r="B191" s="39"/>
      <c r="C191" s="235" t="s">
        <v>251</v>
      </c>
      <c r="D191" s="235" t="s">
        <v>206</v>
      </c>
      <c r="E191" s="236" t="s">
        <v>300</v>
      </c>
      <c r="F191" s="237" t="s">
        <v>301</v>
      </c>
      <c r="G191" s="238" t="s">
        <v>297</v>
      </c>
      <c r="H191" s="239">
        <v>15</v>
      </c>
      <c r="I191" s="240"/>
      <c r="J191" s="241">
        <f>ROUND(I191*H191,2)</f>
        <v>0</v>
      </c>
      <c r="K191" s="237" t="s">
        <v>291</v>
      </c>
      <c r="L191" s="242"/>
      <c r="M191" s="243" t="s">
        <v>19</v>
      </c>
      <c r="N191" s="244" t="s">
        <v>45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210</v>
      </c>
      <c r="AT191" s="215" t="s">
        <v>206</v>
      </c>
      <c r="AU191" s="215" t="s">
        <v>89</v>
      </c>
      <c r="AY191" s="17" t="s">
        <v>124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89</v>
      </c>
      <c r="BK191" s="216">
        <f>ROUND(I191*H191,2)</f>
        <v>0</v>
      </c>
      <c r="BL191" s="17" t="s">
        <v>192</v>
      </c>
      <c r="BM191" s="215" t="s">
        <v>302</v>
      </c>
    </row>
    <row r="192" s="2" customFormat="1">
      <c r="A192" s="38"/>
      <c r="B192" s="39"/>
      <c r="C192" s="40"/>
      <c r="D192" s="217" t="s">
        <v>134</v>
      </c>
      <c r="E192" s="40"/>
      <c r="F192" s="218" t="s">
        <v>303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134</v>
      </c>
      <c r="AU192" s="17" t="s">
        <v>89</v>
      </c>
    </row>
    <row r="193" s="2" customFormat="1" ht="16.5" customHeight="1">
      <c r="A193" s="38"/>
      <c r="B193" s="39"/>
      <c r="C193" s="204" t="s">
        <v>304</v>
      </c>
      <c r="D193" s="204" t="s">
        <v>127</v>
      </c>
      <c r="E193" s="205" t="s">
        <v>305</v>
      </c>
      <c r="F193" s="206" t="s">
        <v>306</v>
      </c>
      <c r="G193" s="207" t="s">
        <v>163</v>
      </c>
      <c r="H193" s="208">
        <v>13</v>
      </c>
      <c r="I193" s="209"/>
      <c r="J193" s="210">
        <f>ROUND(I193*H193,2)</f>
        <v>0</v>
      </c>
      <c r="K193" s="206" t="s">
        <v>131</v>
      </c>
      <c r="L193" s="44"/>
      <c r="M193" s="211" t="s">
        <v>19</v>
      </c>
      <c r="N193" s="212" t="s">
        <v>45</v>
      </c>
      <c r="O193" s="84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5" t="s">
        <v>192</v>
      </c>
      <c r="AT193" s="215" t="s">
        <v>127</v>
      </c>
      <c r="AU193" s="215" t="s">
        <v>89</v>
      </c>
      <c r="AY193" s="17" t="s">
        <v>124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89</v>
      </c>
      <c r="BK193" s="216">
        <f>ROUND(I193*H193,2)</f>
        <v>0</v>
      </c>
      <c r="BL193" s="17" t="s">
        <v>192</v>
      </c>
      <c r="BM193" s="215" t="s">
        <v>307</v>
      </c>
    </row>
    <row r="194" s="2" customFormat="1">
      <c r="A194" s="38"/>
      <c r="B194" s="39"/>
      <c r="C194" s="40"/>
      <c r="D194" s="217" t="s">
        <v>134</v>
      </c>
      <c r="E194" s="40"/>
      <c r="F194" s="218" t="s">
        <v>308</v>
      </c>
      <c r="G194" s="40"/>
      <c r="H194" s="40"/>
      <c r="I194" s="219"/>
      <c r="J194" s="40"/>
      <c r="K194" s="40"/>
      <c r="L194" s="44"/>
      <c r="M194" s="220"/>
      <c r="N194" s="221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134</v>
      </c>
      <c r="AU194" s="17" t="s">
        <v>89</v>
      </c>
    </row>
    <row r="195" s="2" customFormat="1">
      <c r="A195" s="38"/>
      <c r="B195" s="39"/>
      <c r="C195" s="40"/>
      <c r="D195" s="222" t="s">
        <v>136</v>
      </c>
      <c r="E195" s="40"/>
      <c r="F195" s="223" t="s">
        <v>309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136</v>
      </c>
      <c r="AU195" s="17" t="s">
        <v>89</v>
      </c>
    </row>
    <row r="196" s="13" customFormat="1">
      <c r="A196" s="13"/>
      <c r="B196" s="224"/>
      <c r="C196" s="225"/>
      <c r="D196" s="217" t="s">
        <v>138</v>
      </c>
      <c r="E196" s="226" t="s">
        <v>19</v>
      </c>
      <c r="F196" s="227" t="s">
        <v>219</v>
      </c>
      <c r="G196" s="225"/>
      <c r="H196" s="228">
        <v>13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138</v>
      </c>
      <c r="AU196" s="234" t="s">
        <v>89</v>
      </c>
      <c r="AV196" s="13" t="s">
        <v>89</v>
      </c>
      <c r="AW196" s="13" t="s">
        <v>35</v>
      </c>
      <c r="AX196" s="13" t="s">
        <v>81</v>
      </c>
      <c r="AY196" s="234" t="s">
        <v>124</v>
      </c>
    </row>
    <row r="197" s="2" customFormat="1" ht="16.5" customHeight="1">
      <c r="A197" s="38"/>
      <c r="B197" s="39"/>
      <c r="C197" s="235" t="s">
        <v>310</v>
      </c>
      <c r="D197" s="235" t="s">
        <v>206</v>
      </c>
      <c r="E197" s="236" t="s">
        <v>311</v>
      </c>
      <c r="F197" s="237" t="s">
        <v>312</v>
      </c>
      <c r="G197" s="238" t="s">
        <v>163</v>
      </c>
      <c r="H197" s="239">
        <v>13.4</v>
      </c>
      <c r="I197" s="240"/>
      <c r="J197" s="241">
        <f>ROUND(I197*H197,2)</f>
        <v>0</v>
      </c>
      <c r="K197" s="237" t="s">
        <v>291</v>
      </c>
      <c r="L197" s="242"/>
      <c r="M197" s="243" t="s">
        <v>19</v>
      </c>
      <c r="N197" s="244" t="s">
        <v>45</v>
      </c>
      <c r="O197" s="84"/>
      <c r="P197" s="213">
        <f>O197*H197</f>
        <v>0</v>
      </c>
      <c r="Q197" s="213">
        <v>0.0016000000000000001</v>
      </c>
      <c r="R197" s="213">
        <f>Q197*H197</f>
        <v>0.021440000000000001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210</v>
      </c>
      <c r="AT197" s="215" t="s">
        <v>206</v>
      </c>
      <c r="AU197" s="215" t="s">
        <v>89</v>
      </c>
      <c r="AY197" s="17" t="s">
        <v>124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89</v>
      </c>
      <c r="BK197" s="216">
        <f>ROUND(I197*H197,2)</f>
        <v>0</v>
      </c>
      <c r="BL197" s="17" t="s">
        <v>192</v>
      </c>
      <c r="BM197" s="215" t="s">
        <v>313</v>
      </c>
    </row>
    <row r="198" s="2" customFormat="1">
      <c r="A198" s="38"/>
      <c r="B198" s="39"/>
      <c r="C198" s="40"/>
      <c r="D198" s="217" t="s">
        <v>134</v>
      </c>
      <c r="E198" s="40"/>
      <c r="F198" s="218" t="s">
        <v>312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134</v>
      </c>
      <c r="AU198" s="17" t="s">
        <v>89</v>
      </c>
    </row>
    <row r="199" s="13" customFormat="1">
      <c r="A199" s="13"/>
      <c r="B199" s="224"/>
      <c r="C199" s="225"/>
      <c r="D199" s="217" t="s">
        <v>138</v>
      </c>
      <c r="E199" s="226" t="s">
        <v>19</v>
      </c>
      <c r="F199" s="227" t="s">
        <v>314</v>
      </c>
      <c r="G199" s="225"/>
      <c r="H199" s="228">
        <v>13.4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138</v>
      </c>
      <c r="AU199" s="234" t="s">
        <v>89</v>
      </c>
      <c r="AV199" s="13" t="s">
        <v>89</v>
      </c>
      <c r="AW199" s="13" t="s">
        <v>35</v>
      </c>
      <c r="AX199" s="13" t="s">
        <v>81</v>
      </c>
      <c r="AY199" s="234" t="s">
        <v>124</v>
      </c>
    </row>
    <row r="200" s="2" customFormat="1" ht="16.5" customHeight="1">
      <c r="A200" s="38"/>
      <c r="B200" s="39"/>
      <c r="C200" s="204" t="s">
        <v>315</v>
      </c>
      <c r="D200" s="204" t="s">
        <v>127</v>
      </c>
      <c r="E200" s="205" t="s">
        <v>316</v>
      </c>
      <c r="F200" s="206" t="s">
        <v>317</v>
      </c>
      <c r="G200" s="207" t="s">
        <v>163</v>
      </c>
      <c r="H200" s="208">
        <v>30</v>
      </c>
      <c r="I200" s="209"/>
      <c r="J200" s="210">
        <f>ROUND(I200*H200,2)</f>
        <v>0</v>
      </c>
      <c r="K200" s="206" t="s">
        <v>131</v>
      </c>
      <c r="L200" s="44"/>
      <c r="M200" s="211" t="s">
        <v>19</v>
      </c>
      <c r="N200" s="212" t="s">
        <v>45</v>
      </c>
      <c r="O200" s="84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192</v>
      </c>
      <c r="AT200" s="215" t="s">
        <v>127</v>
      </c>
      <c r="AU200" s="215" t="s">
        <v>89</v>
      </c>
      <c r="AY200" s="17" t="s">
        <v>124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89</v>
      </c>
      <c r="BK200" s="216">
        <f>ROUND(I200*H200,2)</f>
        <v>0</v>
      </c>
      <c r="BL200" s="17" t="s">
        <v>192</v>
      </c>
      <c r="BM200" s="215" t="s">
        <v>318</v>
      </c>
    </row>
    <row r="201" s="2" customFormat="1">
      <c r="A201" s="38"/>
      <c r="B201" s="39"/>
      <c r="C201" s="40"/>
      <c r="D201" s="217" t="s">
        <v>134</v>
      </c>
      <c r="E201" s="40"/>
      <c r="F201" s="218" t="s">
        <v>319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134</v>
      </c>
      <c r="AU201" s="17" t="s">
        <v>89</v>
      </c>
    </row>
    <row r="202" s="2" customFormat="1">
      <c r="A202" s="38"/>
      <c r="B202" s="39"/>
      <c r="C202" s="40"/>
      <c r="D202" s="222" t="s">
        <v>136</v>
      </c>
      <c r="E202" s="40"/>
      <c r="F202" s="223" t="s">
        <v>320</v>
      </c>
      <c r="G202" s="40"/>
      <c r="H202" s="40"/>
      <c r="I202" s="219"/>
      <c r="J202" s="40"/>
      <c r="K202" s="40"/>
      <c r="L202" s="44"/>
      <c r="M202" s="220"/>
      <c r="N202" s="221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136</v>
      </c>
      <c r="AU202" s="17" t="s">
        <v>89</v>
      </c>
    </row>
    <row r="203" s="13" customFormat="1">
      <c r="A203" s="13"/>
      <c r="B203" s="224"/>
      <c r="C203" s="225"/>
      <c r="D203" s="217" t="s">
        <v>138</v>
      </c>
      <c r="E203" s="226" t="s">
        <v>19</v>
      </c>
      <c r="F203" s="227" t="s">
        <v>321</v>
      </c>
      <c r="G203" s="225"/>
      <c r="H203" s="228">
        <v>30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138</v>
      </c>
      <c r="AU203" s="234" t="s">
        <v>89</v>
      </c>
      <c r="AV203" s="13" t="s">
        <v>89</v>
      </c>
      <c r="AW203" s="13" t="s">
        <v>35</v>
      </c>
      <c r="AX203" s="13" t="s">
        <v>81</v>
      </c>
      <c r="AY203" s="234" t="s">
        <v>124</v>
      </c>
    </row>
    <row r="204" s="2" customFormat="1" ht="16.5" customHeight="1">
      <c r="A204" s="38"/>
      <c r="B204" s="39"/>
      <c r="C204" s="235" t="s">
        <v>321</v>
      </c>
      <c r="D204" s="235" t="s">
        <v>206</v>
      </c>
      <c r="E204" s="236" t="s">
        <v>311</v>
      </c>
      <c r="F204" s="237" t="s">
        <v>312</v>
      </c>
      <c r="G204" s="238" t="s">
        <v>163</v>
      </c>
      <c r="H204" s="239">
        <v>31.050000000000001</v>
      </c>
      <c r="I204" s="240"/>
      <c r="J204" s="241">
        <f>ROUND(I204*H204,2)</f>
        <v>0</v>
      </c>
      <c r="K204" s="237" t="s">
        <v>291</v>
      </c>
      <c r="L204" s="242"/>
      <c r="M204" s="243" t="s">
        <v>19</v>
      </c>
      <c r="N204" s="244" t="s">
        <v>45</v>
      </c>
      <c r="O204" s="84"/>
      <c r="P204" s="213">
        <f>O204*H204</f>
        <v>0</v>
      </c>
      <c r="Q204" s="213">
        <v>0.0016000000000000001</v>
      </c>
      <c r="R204" s="213">
        <f>Q204*H204</f>
        <v>0.049680000000000002</v>
      </c>
      <c r="S204" s="213">
        <v>0</v>
      </c>
      <c r="T204" s="21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5" t="s">
        <v>210</v>
      </c>
      <c r="AT204" s="215" t="s">
        <v>206</v>
      </c>
      <c r="AU204" s="215" t="s">
        <v>89</v>
      </c>
      <c r="AY204" s="17" t="s">
        <v>124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89</v>
      </c>
      <c r="BK204" s="216">
        <f>ROUND(I204*H204,2)</f>
        <v>0</v>
      </c>
      <c r="BL204" s="17" t="s">
        <v>192</v>
      </c>
      <c r="BM204" s="215" t="s">
        <v>322</v>
      </c>
    </row>
    <row r="205" s="2" customFormat="1">
      <c r="A205" s="38"/>
      <c r="B205" s="39"/>
      <c r="C205" s="40"/>
      <c r="D205" s="217" t="s">
        <v>134</v>
      </c>
      <c r="E205" s="40"/>
      <c r="F205" s="218" t="s">
        <v>312</v>
      </c>
      <c r="G205" s="40"/>
      <c r="H205" s="40"/>
      <c r="I205" s="219"/>
      <c r="J205" s="40"/>
      <c r="K205" s="40"/>
      <c r="L205" s="44"/>
      <c r="M205" s="220"/>
      <c r="N205" s="221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134</v>
      </c>
      <c r="AU205" s="17" t="s">
        <v>89</v>
      </c>
    </row>
    <row r="206" s="13" customFormat="1">
      <c r="A206" s="13"/>
      <c r="B206" s="224"/>
      <c r="C206" s="225"/>
      <c r="D206" s="217" t="s">
        <v>138</v>
      </c>
      <c r="E206" s="225"/>
      <c r="F206" s="227" t="s">
        <v>323</v>
      </c>
      <c r="G206" s="225"/>
      <c r="H206" s="228">
        <v>31.050000000000001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138</v>
      </c>
      <c r="AU206" s="234" t="s">
        <v>89</v>
      </c>
      <c r="AV206" s="13" t="s">
        <v>89</v>
      </c>
      <c r="AW206" s="13" t="s">
        <v>4</v>
      </c>
      <c r="AX206" s="13" t="s">
        <v>81</v>
      </c>
      <c r="AY206" s="234" t="s">
        <v>124</v>
      </c>
    </row>
    <row r="207" s="2" customFormat="1" ht="16.5" customHeight="1">
      <c r="A207" s="38"/>
      <c r="B207" s="39"/>
      <c r="C207" s="204" t="s">
        <v>244</v>
      </c>
      <c r="D207" s="204" t="s">
        <v>127</v>
      </c>
      <c r="E207" s="205" t="s">
        <v>324</v>
      </c>
      <c r="F207" s="206" t="s">
        <v>325</v>
      </c>
      <c r="G207" s="207" t="s">
        <v>163</v>
      </c>
      <c r="H207" s="208">
        <v>26</v>
      </c>
      <c r="I207" s="209"/>
      <c r="J207" s="210">
        <f>ROUND(I207*H207,2)</f>
        <v>0</v>
      </c>
      <c r="K207" s="206" t="s">
        <v>131</v>
      </c>
      <c r="L207" s="44"/>
      <c r="M207" s="211" t="s">
        <v>19</v>
      </c>
      <c r="N207" s="212" t="s">
        <v>45</v>
      </c>
      <c r="O207" s="84"/>
      <c r="P207" s="213">
        <f>O207*H207</f>
        <v>0</v>
      </c>
      <c r="Q207" s="213">
        <v>0.0016000000000000001</v>
      </c>
      <c r="R207" s="213">
        <f>Q207*H207</f>
        <v>0.041600000000000005</v>
      </c>
      <c r="S207" s="213">
        <v>0</v>
      </c>
      <c r="T207" s="21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15" t="s">
        <v>192</v>
      </c>
      <c r="AT207" s="215" t="s">
        <v>127</v>
      </c>
      <c r="AU207" s="215" t="s">
        <v>89</v>
      </c>
      <c r="AY207" s="17" t="s">
        <v>124</v>
      </c>
      <c r="BE207" s="216">
        <f>IF(N207="základní",J207,0)</f>
        <v>0</v>
      </c>
      <c r="BF207" s="216">
        <f>IF(N207="snížená",J207,0)</f>
        <v>0</v>
      </c>
      <c r="BG207" s="216">
        <f>IF(N207="zákl. přenesená",J207,0)</f>
        <v>0</v>
      </c>
      <c r="BH207" s="216">
        <f>IF(N207="sníž. přenesená",J207,0)</f>
        <v>0</v>
      </c>
      <c r="BI207" s="216">
        <f>IF(N207="nulová",J207,0)</f>
        <v>0</v>
      </c>
      <c r="BJ207" s="17" t="s">
        <v>89</v>
      </c>
      <c r="BK207" s="216">
        <f>ROUND(I207*H207,2)</f>
        <v>0</v>
      </c>
      <c r="BL207" s="17" t="s">
        <v>192</v>
      </c>
      <c r="BM207" s="215" t="s">
        <v>326</v>
      </c>
    </row>
    <row r="208" s="2" customFormat="1">
      <c r="A208" s="38"/>
      <c r="B208" s="39"/>
      <c r="C208" s="40"/>
      <c r="D208" s="217" t="s">
        <v>134</v>
      </c>
      <c r="E208" s="40"/>
      <c r="F208" s="218" t="s">
        <v>327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134</v>
      </c>
      <c r="AU208" s="17" t="s">
        <v>89</v>
      </c>
    </row>
    <row r="209" s="2" customFormat="1">
      <c r="A209" s="38"/>
      <c r="B209" s="39"/>
      <c r="C209" s="40"/>
      <c r="D209" s="222" t="s">
        <v>136</v>
      </c>
      <c r="E209" s="40"/>
      <c r="F209" s="223" t="s">
        <v>328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136</v>
      </c>
      <c r="AU209" s="17" t="s">
        <v>89</v>
      </c>
    </row>
    <row r="210" s="13" customFormat="1">
      <c r="A210" s="13"/>
      <c r="B210" s="224"/>
      <c r="C210" s="225"/>
      <c r="D210" s="217" t="s">
        <v>138</v>
      </c>
      <c r="E210" s="226" t="s">
        <v>19</v>
      </c>
      <c r="F210" s="227" t="s">
        <v>251</v>
      </c>
      <c r="G210" s="225"/>
      <c r="H210" s="228">
        <v>26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138</v>
      </c>
      <c r="AU210" s="234" t="s">
        <v>89</v>
      </c>
      <c r="AV210" s="13" t="s">
        <v>89</v>
      </c>
      <c r="AW210" s="13" t="s">
        <v>35</v>
      </c>
      <c r="AX210" s="13" t="s">
        <v>81</v>
      </c>
      <c r="AY210" s="234" t="s">
        <v>124</v>
      </c>
    </row>
    <row r="211" s="2" customFormat="1" ht="16.5" customHeight="1">
      <c r="A211" s="38"/>
      <c r="B211" s="39"/>
      <c r="C211" s="204" t="s">
        <v>210</v>
      </c>
      <c r="D211" s="204" t="s">
        <v>127</v>
      </c>
      <c r="E211" s="205" t="s">
        <v>329</v>
      </c>
      <c r="F211" s="206" t="s">
        <v>330</v>
      </c>
      <c r="G211" s="207" t="s">
        <v>163</v>
      </c>
      <c r="H211" s="208">
        <v>32</v>
      </c>
      <c r="I211" s="209"/>
      <c r="J211" s="210">
        <f>ROUND(I211*H211,2)</f>
        <v>0</v>
      </c>
      <c r="K211" s="206" t="s">
        <v>131</v>
      </c>
      <c r="L211" s="44"/>
      <c r="M211" s="211" t="s">
        <v>19</v>
      </c>
      <c r="N211" s="212" t="s">
        <v>45</v>
      </c>
      <c r="O211" s="84"/>
      <c r="P211" s="213">
        <f>O211*H211</f>
        <v>0</v>
      </c>
      <c r="Q211" s="213">
        <v>0.00059000000000000003</v>
      </c>
      <c r="R211" s="213">
        <f>Q211*H211</f>
        <v>0.018880000000000001</v>
      </c>
      <c r="S211" s="213">
        <v>0</v>
      </c>
      <c r="T211" s="21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15" t="s">
        <v>192</v>
      </c>
      <c r="AT211" s="215" t="s">
        <v>127</v>
      </c>
      <c r="AU211" s="215" t="s">
        <v>89</v>
      </c>
      <c r="AY211" s="17" t="s">
        <v>124</v>
      </c>
      <c r="BE211" s="216">
        <f>IF(N211="základní",J211,0)</f>
        <v>0</v>
      </c>
      <c r="BF211" s="216">
        <f>IF(N211="snížená",J211,0)</f>
        <v>0</v>
      </c>
      <c r="BG211" s="216">
        <f>IF(N211="zákl. přenesená",J211,0)</f>
        <v>0</v>
      </c>
      <c r="BH211" s="216">
        <f>IF(N211="sníž. přenesená",J211,0)</f>
        <v>0</v>
      </c>
      <c r="BI211" s="216">
        <f>IF(N211="nulová",J211,0)</f>
        <v>0</v>
      </c>
      <c r="BJ211" s="17" t="s">
        <v>89</v>
      </c>
      <c r="BK211" s="216">
        <f>ROUND(I211*H211,2)</f>
        <v>0</v>
      </c>
      <c r="BL211" s="17" t="s">
        <v>192</v>
      </c>
      <c r="BM211" s="215" t="s">
        <v>331</v>
      </c>
    </row>
    <row r="212" s="2" customFormat="1">
      <c r="A212" s="38"/>
      <c r="B212" s="39"/>
      <c r="C212" s="40"/>
      <c r="D212" s="217" t="s">
        <v>134</v>
      </c>
      <c r="E212" s="40"/>
      <c r="F212" s="218" t="s">
        <v>332</v>
      </c>
      <c r="G212" s="40"/>
      <c r="H212" s="40"/>
      <c r="I212" s="219"/>
      <c r="J212" s="40"/>
      <c r="K212" s="40"/>
      <c r="L212" s="44"/>
      <c r="M212" s="220"/>
      <c r="N212" s="221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134</v>
      </c>
      <c r="AU212" s="17" t="s">
        <v>89</v>
      </c>
    </row>
    <row r="213" s="2" customFormat="1">
      <c r="A213" s="38"/>
      <c r="B213" s="39"/>
      <c r="C213" s="40"/>
      <c r="D213" s="222" t="s">
        <v>136</v>
      </c>
      <c r="E213" s="40"/>
      <c r="F213" s="223" t="s">
        <v>333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89</v>
      </c>
    </row>
    <row r="214" s="13" customFormat="1">
      <c r="A214" s="13"/>
      <c r="B214" s="224"/>
      <c r="C214" s="225"/>
      <c r="D214" s="217" t="s">
        <v>138</v>
      </c>
      <c r="E214" s="226" t="s">
        <v>19</v>
      </c>
      <c r="F214" s="227" t="s">
        <v>210</v>
      </c>
      <c r="G214" s="225"/>
      <c r="H214" s="228">
        <v>32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138</v>
      </c>
      <c r="AU214" s="234" t="s">
        <v>89</v>
      </c>
      <c r="AV214" s="13" t="s">
        <v>89</v>
      </c>
      <c r="AW214" s="13" t="s">
        <v>35</v>
      </c>
      <c r="AX214" s="13" t="s">
        <v>81</v>
      </c>
      <c r="AY214" s="234" t="s">
        <v>124</v>
      </c>
    </row>
    <row r="215" s="2" customFormat="1" ht="16.5" customHeight="1">
      <c r="A215" s="38"/>
      <c r="B215" s="39"/>
      <c r="C215" s="204" t="s">
        <v>334</v>
      </c>
      <c r="D215" s="204" t="s">
        <v>127</v>
      </c>
      <c r="E215" s="205" t="s">
        <v>335</v>
      </c>
      <c r="F215" s="206" t="s">
        <v>336</v>
      </c>
      <c r="G215" s="207" t="s">
        <v>163</v>
      </c>
      <c r="H215" s="208">
        <v>31</v>
      </c>
      <c r="I215" s="209"/>
      <c r="J215" s="210">
        <f>ROUND(I215*H215,2)</f>
        <v>0</v>
      </c>
      <c r="K215" s="206" t="s">
        <v>131</v>
      </c>
      <c r="L215" s="44"/>
      <c r="M215" s="211" t="s">
        <v>19</v>
      </c>
      <c r="N215" s="212" t="s">
        <v>45</v>
      </c>
      <c r="O215" s="84"/>
      <c r="P215" s="213">
        <f>O215*H215</f>
        <v>0</v>
      </c>
      <c r="Q215" s="213">
        <v>0.00046000000000000001</v>
      </c>
      <c r="R215" s="213">
        <f>Q215*H215</f>
        <v>0.01426</v>
      </c>
      <c r="S215" s="213">
        <v>0</v>
      </c>
      <c r="T215" s="21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5" t="s">
        <v>192</v>
      </c>
      <c r="AT215" s="215" t="s">
        <v>127</v>
      </c>
      <c r="AU215" s="215" t="s">
        <v>89</v>
      </c>
      <c r="AY215" s="17" t="s">
        <v>124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89</v>
      </c>
      <c r="BK215" s="216">
        <f>ROUND(I215*H215,2)</f>
        <v>0</v>
      </c>
      <c r="BL215" s="17" t="s">
        <v>192</v>
      </c>
      <c r="BM215" s="215" t="s">
        <v>337</v>
      </c>
    </row>
    <row r="216" s="2" customFormat="1">
      <c r="A216" s="38"/>
      <c r="B216" s="39"/>
      <c r="C216" s="40"/>
      <c r="D216" s="217" t="s">
        <v>134</v>
      </c>
      <c r="E216" s="40"/>
      <c r="F216" s="218" t="s">
        <v>338</v>
      </c>
      <c r="G216" s="40"/>
      <c r="H216" s="40"/>
      <c r="I216" s="219"/>
      <c r="J216" s="40"/>
      <c r="K216" s="40"/>
      <c r="L216" s="44"/>
      <c r="M216" s="220"/>
      <c r="N216" s="221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134</v>
      </c>
      <c r="AU216" s="17" t="s">
        <v>89</v>
      </c>
    </row>
    <row r="217" s="2" customFormat="1">
      <c r="A217" s="38"/>
      <c r="B217" s="39"/>
      <c r="C217" s="40"/>
      <c r="D217" s="222" t="s">
        <v>136</v>
      </c>
      <c r="E217" s="40"/>
      <c r="F217" s="223" t="s">
        <v>339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136</v>
      </c>
      <c r="AU217" s="17" t="s">
        <v>89</v>
      </c>
    </row>
    <row r="218" s="13" customFormat="1">
      <c r="A218" s="13"/>
      <c r="B218" s="224"/>
      <c r="C218" s="225"/>
      <c r="D218" s="217" t="s">
        <v>138</v>
      </c>
      <c r="E218" s="226" t="s">
        <v>19</v>
      </c>
      <c r="F218" s="227" t="s">
        <v>244</v>
      </c>
      <c r="G218" s="225"/>
      <c r="H218" s="228">
        <v>31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138</v>
      </c>
      <c r="AU218" s="234" t="s">
        <v>89</v>
      </c>
      <c r="AV218" s="13" t="s">
        <v>89</v>
      </c>
      <c r="AW218" s="13" t="s">
        <v>35</v>
      </c>
      <c r="AX218" s="13" t="s">
        <v>81</v>
      </c>
      <c r="AY218" s="234" t="s">
        <v>124</v>
      </c>
    </row>
    <row r="219" s="2" customFormat="1" ht="16.5" customHeight="1">
      <c r="A219" s="38"/>
      <c r="B219" s="39"/>
      <c r="C219" s="204" t="s">
        <v>340</v>
      </c>
      <c r="D219" s="204" t="s">
        <v>127</v>
      </c>
      <c r="E219" s="205" t="s">
        <v>341</v>
      </c>
      <c r="F219" s="206" t="s">
        <v>342</v>
      </c>
      <c r="G219" s="207" t="s">
        <v>261</v>
      </c>
      <c r="H219" s="208">
        <v>2</v>
      </c>
      <c r="I219" s="209"/>
      <c r="J219" s="210">
        <f>ROUND(I219*H219,2)</f>
        <v>0</v>
      </c>
      <c r="K219" s="206" t="s">
        <v>131</v>
      </c>
      <c r="L219" s="44"/>
      <c r="M219" s="211" t="s">
        <v>19</v>
      </c>
      <c r="N219" s="212" t="s">
        <v>45</v>
      </c>
      <c r="O219" s="84"/>
      <c r="P219" s="213">
        <f>O219*H219</f>
        <v>0</v>
      </c>
      <c r="Q219" s="213">
        <v>0.0088100000000000001</v>
      </c>
      <c r="R219" s="213">
        <f>Q219*H219</f>
        <v>0.01762</v>
      </c>
      <c r="S219" s="213">
        <v>0</v>
      </c>
      <c r="T219" s="21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192</v>
      </c>
      <c r="AT219" s="215" t="s">
        <v>127</v>
      </c>
      <c r="AU219" s="215" t="s">
        <v>89</v>
      </c>
      <c r="AY219" s="17" t="s">
        <v>124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89</v>
      </c>
      <c r="BK219" s="216">
        <f>ROUND(I219*H219,2)</f>
        <v>0</v>
      </c>
      <c r="BL219" s="17" t="s">
        <v>192</v>
      </c>
      <c r="BM219" s="215" t="s">
        <v>343</v>
      </c>
    </row>
    <row r="220" s="2" customFormat="1">
      <c r="A220" s="38"/>
      <c r="B220" s="39"/>
      <c r="C220" s="40"/>
      <c r="D220" s="217" t="s">
        <v>134</v>
      </c>
      <c r="E220" s="40"/>
      <c r="F220" s="218" t="s">
        <v>344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134</v>
      </c>
      <c r="AU220" s="17" t="s">
        <v>89</v>
      </c>
    </row>
    <row r="221" s="2" customFormat="1">
      <c r="A221" s="38"/>
      <c r="B221" s="39"/>
      <c r="C221" s="40"/>
      <c r="D221" s="222" t="s">
        <v>136</v>
      </c>
      <c r="E221" s="40"/>
      <c r="F221" s="223" t="s">
        <v>345</v>
      </c>
      <c r="G221" s="40"/>
      <c r="H221" s="40"/>
      <c r="I221" s="219"/>
      <c r="J221" s="40"/>
      <c r="K221" s="40"/>
      <c r="L221" s="44"/>
      <c r="M221" s="220"/>
      <c r="N221" s="221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136</v>
      </c>
      <c r="AU221" s="17" t="s">
        <v>89</v>
      </c>
    </row>
    <row r="222" s="13" customFormat="1">
      <c r="A222" s="13"/>
      <c r="B222" s="224"/>
      <c r="C222" s="225"/>
      <c r="D222" s="217" t="s">
        <v>138</v>
      </c>
      <c r="E222" s="226" t="s">
        <v>19</v>
      </c>
      <c r="F222" s="227" t="s">
        <v>89</v>
      </c>
      <c r="G222" s="225"/>
      <c r="H222" s="228">
        <v>2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138</v>
      </c>
      <c r="AU222" s="234" t="s">
        <v>89</v>
      </c>
      <c r="AV222" s="13" t="s">
        <v>89</v>
      </c>
      <c r="AW222" s="13" t="s">
        <v>35</v>
      </c>
      <c r="AX222" s="13" t="s">
        <v>81</v>
      </c>
      <c r="AY222" s="234" t="s">
        <v>124</v>
      </c>
    </row>
    <row r="223" s="2" customFormat="1" ht="16.5" customHeight="1">
      <c r="A223" s="38"/>
      <c r="B223" s="39"/>
      <c r="C223" s="204" t="s">
        <v>346</v>
      </c>
      <c r="D223" s="204" t="s">
        <v>127</v>
      </c>
      <c r="E223" s="205" t="s">
        <v>347</v>
      </c>
      <c r="F223" s="206" t="s">
        <v>348</v>
      </c>
      <c r="G223" s="207" t="s">
        <v>130</v>
      </c>
      <c r="H223" s="208">
        <v>2</v>
      </c>
      <c r="I223" s="209"/>
      <c r="J223" s="210">
        <f>ROUND(I223*H223,2)</f>
        <v>0</v>
      </c>
      <c r="K223" s="206" t="s">
        <v>131</v>
      </c>
      <c r="L223" s="44"/>
      <c r="M223" s="211" t="s">
        <v>19</v>
      </c>
      <c r="N223" s="212" t="s">
        <v>45</v>
      </c>
      <c r="O223" s="84"/>
      <c r="P223" s="213">
        <f>O223*H223</f>
        <v>0</v>
      </c>
      <c r="Q223" s="213">
        <v>0.0023700000000000001</v>
      </c>
      <c r="R223" s="213">
        <f>Q223*H223</f>
        <v>0.0047400000000000003</v>
      </c>
      <c r="S223" s="213">
        <v>0</v>
      </c>
      <c r="T223" s="21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192</v>
      </c>
      <c r="AT223" s="215" t="s">
        <v>127</v>
      </c>
      <c r="AU223" s="215" t="s">
        <v>89</v>
      </c>
      <c r="AY223" s="17" t="s">
        <v>124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89</v>
      </c>
      <c r="BK223" s="216">
        <f>ROUND(I223*H223,2)</f>
        <v>0</v>
      </c>
      <c r="BL223" s="17" t="s">
        <v>192</v>
      </c>
      <c r="BM223" s="215" t="s">
        <v>349</v>
      </c>
    </row>
    <row r="224" s="2" customFormat="1">
      <c r="A224" s="38"/>
      <c r="B224" s="39"/>
      <c r="C224" s="40"/>
      <c r="D224" s="217" t="s">
        <v>134</v>
      </c>
      <c r="E224" s="40"/>
      <c r="F224" s="218" t="s">
        <v>350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134</v>
      </c>
      <c r="AU224" s="17" t="s">
        <v>89</v>
      </c>
    </row>
    <row r="225" s="2" customFormat="1">
      <c r="A225" s="38"/>
      <c r="B225" s="39"/>
      <c r="C225" s="40"/>
      <c r="D225" s="222" t="s">
        <v>136</v>
      </c>
      <c r="E225" s="40"/>
      <c r="F225" s="223" t="s">
        <v>351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136</v>
      </c>
      <c r="AU225" s="17" t="s">
        <v>89</v>
      </c>
    </row>
    <row r="226" s="13" customFormat="1">
      <c r="A226" s="13"/>
      <c r="B226" s="224"/>
      <c r="C226" s="225"/>
      <c r="D226" s="217" t="s">
        <v>138</v>
      </c>
      <c r="E226" s="226" t="s">
        <v>19</v>
      </c>
      <c r="F226" s="227" t="s">
        <v>89</v>
      </c>
      <c r="G226" s="225"/>
      <c r="H226" s="228">
        <v>2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138</v>
      </c>
      <c r="AU226" s="234" t="s">
        <v>89</v>
      </c>
      <c r="AV226" s="13" t="s">
        <v>89</v>
      </c>
      <c r="AW226" s="13" t="s">
        <v>35</v>
      </c>
      <c r="AX226" s="13" t="s">
        <v>81</v>
      </c>
      <c r="AY226" s="234" t="s">
        <v>124</v>
      </c>
    </row>
    <row r="227" s="2" customFormat="1" ht="16.5" customHeight="1">
      <c r="A227" s="38"/>
      <c r="B227" s="39"/>
      <c r="C227" s="204" t="s">
        <v>352</v>
      </c>
      <c r="D227" s="204" t="s">
        <v>127</v>
      </c>
      <c r="E227" s="205" t="s">
        <v>353</v>
      </c>
      <c r="F227" s="206" t="s">
        <v>354</v>
      </c>
      <c r="G227" s="207" t="s">
        <v>261</v>
      </c>
      <c r="H227" s="208">
        <v>2</v>
      </c>
      <c r="I227" s="209"/>
      <c r="J227" s="210">
        <f>ROUND(I227*H227,2)</f>
        <v>0</v>
      </c>
      <c r="K227" s="206" t="s">
        <v>291</v>
      </c>
      <c r="L227" s="44"/>
      <c r="M227" s="211" t="s">
        <v>19</v>
      </c>
      <c r="N227" s="212" t="s">
        <v>45</v>
      </c>
      <c r="O227" s="84"/>
      <c r="P227" s="213">
        <f>O227*H227</f>
        <v>0</v>
      </c>
      <c r="Q227" s="213">
        <v>0.0053899999999999998</v>
      </c>
      <c r="R227" s="213">
        <f>Q227*H227</f>
        <v>0.01078</v>
      </c>
      <c r="S227" s="213">
        <v>0</v>
      </c>
      <c r="T227" s="21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192</v>
      </c>
      <c r="AT227" s="215" t="s">
        <v>127</v>
      </c>
      <c r="AU227" s="215" t="s">
        <v>89</v>
      </c>
      <c r="AY227" s="17" t="s">
        <v>124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89</v>
      </c>
      <c r="BK227" s="216">
        <f>ROUND(I227*H227,2)</f>
        <v>0</v>
      </c>
      <c r="BL227" s="17" t="s">
        <v>192</v>
      </c>
      <c r="BM227" s="215" t="s">
        <v>355</v>
      </c>
    </row>
    <row r="228" s="2" customFormat="1">
      <c r="A228" s="38"/>
      <c r="B228" s="39"/>
      <c r="C228" s="40"/>
      <c r="D228" s="217" t="s">
        <v>134</v>
      </c>
      <c r="E228" s="40"/>
      <c r="F228" s="218" t="s">
        <v>356</v>
      </c>
      <c r="G228" s="40"/>
      <c r="H228" s="40"/>
      <c r="I228" s="219"/>
      <c r="J228" s="40"/>
      <c r="K228" s="40"/>
      <c r="L228" s="44"/>
      <c r="M228" s="220"/>
      <c r="N228" s="221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134</v>
      </c>
      <c r="AU228" s="17" t="s">
        <v>89</v>
      </c>
    </row>
    <row r="229" s="13" customFormat="1">
      <c r="A229" s="13"/>
      <c r="B229" s="224"/>
      <c r="C229" s="225"/>
      <c r="D229" s="217" t="s">
        <v>138</v>
      </c>
      <c r="E229" s="226" t="s">
        <v>19</v>
      </c>
      <c r="F229" s="227" t="s">
        <v>89</v>
      </c>
      <c r="G229" s="225"/>
      <c r="H229" s="228">
        <v>2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138</v>
      </c>
      <c r="AU229" s="234" t="s">
        <v>89</v>
      </c>
      <c r="AV229" s="13" t="s">
        <v>89</v>
      </c>
      <c r="AW229" s="13" t="s">
        <v>35</v>
      </c>
      <c r="AX229" s="13" t="s">
        <v>81</v>
      </c>
      <c r="AY229" s="234" t="s">
        <v>124</v>
      </c>
    </row>
    <row r="230" s="2" customFormat="1" ht="16.5" customHeight="1">
      <c r="A230" s="38"/>
      <c r="B230" s="39"/>
      <c r="C230" s="204" t="s">
        <v>357</v>
      </c>
      <c r="D230" s="204" t="s">
        <v>127</v>
      </c>
      <c r="E230" s="205" t="s">
        <v>358</v>
      </c>
      <c r="F230" s="206" t="s">
        <v>19</v>
      </c>
      <c r="G230" s="207" t="s">
        <v>261</v>
      </c>
      <c r="H230" s="208">
        <v>3</v>
      </c>
      <c r="I230" s="209"/>
      <c r="J230" s="210">
        <f>ROUND(I230*H230,2)</f>
        <v>0</v>
      </c>
      <c r="K230" s="206" t="s">
        <v>291</v>
      </c>
      <c r="L230" s="44"/>
      <c r="M230" s="211" t="s">
        <v>19</v>
      </c>
      <c r="N230" s="212" t="s">
        <v>45</v>
      </c>
      <c r="O230" s="84"/>
      <c r="P230" s="213">
        <f>O230*H230</f>
        <v>0</v>
      </c>
      <c r="Q230" s="213">
        <v>0</v>
      </c>
      <c r="R230" s="213">
        <f>Q230*H230</f>
        <v>0</v>
      </c>
      <c r="S230" s="213">
        <v>0</v>
      </c>
      <c r="T230" s="21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15" t="s">
        <v>192</v>
      </c>
      <c r="AT230" s="215" t="s">
        <v>127</v>
      </c>
      <c r="AU230" s="215" t="s">
        <v>89</v>
      </c>
      <c r="AY230" s="17" t="s">
        <v>124</v>
      </c>
      <c r="BE230" s="216">
        <f>IF(N230="základní",J230,0)</f>
        <v>0</v>
      </c>
      <c r="BF230" s="216">
        <f>IF(N230="snížená",J230,0)</f>
        <v>0</v>
      </c>
      <c r="BG230" s="216">
        <f>IF(N230="zákl. přenesená",J230,0)</f>
        <v>0</v>
      </c>
      <c r="BH230" s="216">
        <f>IF(N230="sníž. přenesená",J230,0)</f>
        <v>0</v>
      </c>
      <c r="BI230" s="216">
        <f>IF(N230="nulová",J230,0)</f>
        <v>0</v>
      </c>
      <c r="BJ230" s="17" t="s">
        <v>89</v>
      </c>
      <c r="BK230" s="216">
        <f>ROUND(I230*H230,2)</f>
        <v>0</v>
      </c>
      <c r="BL230" s="17" t="s">
        <v>192</v>
      </c>
      <c r="BM230" s="215" t="s">
        <v>359</v>
      </c>
    </row>
    <row r="231" s="2" customFormat="1">
      <c r="A231" s="38"/>
      <c r="B231" s="39"/>
      <c r="C231" s="40"/>
      <c r="D231" s="217" t="s">
        <v>134</v>
      </c>
      <c r="E231" s="40"/>
      <c r="F231" s="218" t="s">
        <v>360</v>
      </c>
      <c r="G231" s="40"/>
      <c r="H231" s="40"/>
      <c r="I231" s="219"/>
      <c r="J231" s="40"/>
      <c r="K231" s="40"/>
      <c r="L231" s="44"/>
      <c r="M231" s="220"/>
      <c r="N231" s="221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134</v>
      </c>
      <c r="AU231" s="17" t="s">
        <v>89</v>
      </c>
    </row>
    <row r="232" s="13" customFormat="1">
      <c r="A232" s="13"/>
      <c r="B232" s="224"/>
      <c r="C232" s="225"/>
      <c r="D232" s="217" t="s">
        <v>138</v>
      </c>
      <c r="E232" s="226" t="s">
        <v>19</v>
      </c>
      <c r="F232" s="227" t="s">
        <v>146</v>
      </c>
      <c r="G232" s="225"/>
      <c r="H232" s="228">
        <v>3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138</v>
      </c>
      <c r="AU232" s="234" t="s">
        <v>89</v>
      </c>
      <c r="AV232" s="13" t="s">
        <v>89</v>
      </c>
      <c r="AW232" s="13" t="s">
        <v>35</v>
      </c>
      <c r="AX232" s="13" t="s">
        <v>81</v>
      </c>
      <c r="AY232" s="234" t="s">
        <v>124</v>
      </c>
    </row>
    <row r="233" s="2" customFormat="1" ht="16.5" customHeight="1">
      <c r="A233" s="38"/>
      <c r="B233" s="39"/>
      <c r="C233" s="204" t="s">
        <v>361</v>
      </c>
      <c r="D233" s="204" t="s">
        <v>127</v>
      </c>
      <c r="E233" s="205" t="s">
        <v>362</v>
      </c>
      <c r="F233" s="206" t="s">
        <v>363</v>
      </c>
      <c r="G233" s="207" t="s">
        <v>163</v>
      </c>
      <c r="H233" s="208">
        <v>31</v>
      </c>
      <c r="I233" s="209"/>
      <c r="J233" s="210">
        <f>ROUND(I233*H233,2)</f>
        <v>0</v>
      </c>
      <c r="K233" s="206" t="s">
        <v>131</v>
      </c>
      <c r="L233" s="44"/>
      <c r="M233" s="211" t="s">
        <v>19</v>
      </c>
      <c r="N233" s="212" t="s">
        <v>45</v>
      </c>
      <c r="O233" s="84"/>
      <c r="P233" s="213">
        <f>O233*H233</f>
        <v>0</v>
      </c>
      <c r="Q233" s="213">
        <v>0.00091</v>
      </c>
      <c r="R233" s="213">
        <f>Q233*H233</f>
        <v>0.028209999999999999</v>
      </c>
      <c r="S233" s="213">
        <v>0</v>
      </c>
      <c r="T233" s="21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192</v>
      </c>
      <c r="AT233" s="215" t="s">
        <v>127</v>
      </c>
      <c r="AU233" s="215" t="s">
        <v>89</v>
      </c>
      <c r="AY233" s="17" t="s">
        <v>124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89</v>
      </c>
      <c r="BK233" s="216">
        <f>ROUND(I233*H233,2)</f>
        <v>0</v>
      </c>
      <c r="BL233" s="17" t="s">
        <v>192</v>
      </c>
      <c r="BM233" s="215" t="s">
        <v>364</v>
      </c>
    </row>
    <row r="234" s="2" customFormat="1">
      <c r="A234" s="38"/>
      <c r="B234" s="39"/>
      <c r="C234" s="40"/>
      <c r="D234" s="217" t="s">
        <v>134</v>
      </c>
      <c r="E234" s="40"/>
      <c r="F234" s="218" t="s">
        <v>365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134</v>
      </c>
      <c r="AU234" s="17" t="s">
        <v>89</v>
      </c>
    </row>
    <row r="235" s="2" customFormat="1">
      <c r="A235" s="38"/>
      <c r="B235" s="39"/>
      <c r="C235" s="40"/>
      <c r="D235" s="222" t="s">
        <v>136</v>
      </c>
      <c r="E235" s="40"/>
      <c r="F235" s="223" t="s">
        <v>366</v>
      </c>
      <c r="G235" s="40"/>
      <c r="H235" s="40"/>
      <c r="I235" s="219"/>
      <c r="J235" s="40"/>
      <c r="K235" s="40"/>
      <c r="L235" s="44"/>
      <c r="M235" s="220"/>
      <c r="N235" s="221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89</v>
      </c>
    </row>
    <row r="236" s="13" customFormat="1">
      <c r="A236" s="13"/>
      <c r="B236" s="224"/>
      <c r="C236" s="225"/>
      <c r="D236" s="217" t="s">
        <v>138</v>
      </c>
      <c r="E236" s="226" t="s">
        <v>19</v>
      </c>
      <c r="F236" s="227" t="s">
        <v>244</v>
      </c>
      <c r="G236" s="225"/>
      <c r="H236" s="228">
        <v>31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138</v>
      </c>
      <c r="AU236" s="234" t="s">
        <v>89</v>
      </c>
      <c r="AV236" s="13" t="s">
        <v>89</v>
      </c>
      <c r="AW236" s="13" t="s">
        <v>35</v>
      </c>
      <c r="AX236" s="13" t="s">
        <v>81</v>
      </c>
      <c r="AY236" s="234" t="s">
        <v>124</v>
      </c>
    </row>
    <row r="237" s="2" customFormat="1" ht="16.5" customHeight="1">
      <c r="A237" s="38"/>
      <c r="B237" s="39"/>
      <c r="C237" s="204" t="s">
        <v>367</v>
      </c>
      <c r="D237" s="204" t="s">
        <v>127</v>
      </c>
      <c r="E237" s="205" t="s">
        <v>368</v>
      </c>
      <c r="F237" s="206" t="s">
        <v>369</v>
      </c>
      <c r="G237" s="207" t="s">
        <v>261</v>
      </c>
      <c r="H237" s="208">
        <v>3</v>
      </c>
      <c r="I237" s="209"/>
      <c r="J237" s="210">
        <f>ROUND(I237*H237,2)</f>
        <v>0</v>
      </c>
      <c r="K237" s="206" t="s">
        <v>131</v>
      </c>
      <c r="L237" s="44"/>
      <c r="M237" s="211" t="s">
        <v>19</v>
      </c>
      <c r="N237" s="212" t="s">
        <v>45</v>
      </c>
      <c r="O237" s="84"/>
      <c r="P237" s="213">
        <f>O237*H237</f>
        <v>0</v>
      </c>
      <c r="Q237" s="213">
        <v>0.00033</v>
      </c>
      <c r="R237" s="213">
        <f>Q237*H237</f>
        <v>0.00098999999999999999</v>
      </c>
      <c r="S237" s="213">
        <v>0</v>
      </c>
      <c r="T237" s="21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192</v>
      </c>
      <c r="AT237" s="215" t="s">
        <v>127</v>
      </c>
      <c r="AU237" s="215" t="s">
        <v>89</v>
      </c>
      <c r="AY237" s="17" t="s">
        <v>124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89</v>
      </c>
      <c r="BK237" s="216">
        <f>ROUND(I237*H237,2)</f>
        <v>0</v>
      </c>
      <c r="BL237" s="17" t="s">
        <v>192</v>
      </c>
      <c r="BM237" s="215" t="s">
        <v>370</v>
      </c>
    </row>
    <row r="238" s="2" customFormat="1">
      <c r="A238" s="38"/>
      <c r="B238" s="39"/>
      <c r="C238" s="40"/>
      <c r="D238" s="217" t="s">
        <v>134</v>
      </c>
      <c r="E238" s="40"/>
      <c r="F238" s="218" t="s">
        <v>371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134</v>
      </c>
      <c r="AU238" s="17" t="s">
        <v>89</v>
      </c>
    </row>
    <row r="239" s="2" customFormat="1">
      <c r="A239" s="38"/>
      <c r="B239" s="39"/>
      <c r="C239" s="40"/>
      <c r="D239" s="222" t="s">
        <v>136</v>
      </c>
      <c r="E239" s="40"/>
      <c r="F239" s="223" t="s">
        <v>372</v>
      </c>
      <c r="G239" s="40"/>
      <c r="H239" s="40"/>
      <c r="I239" s="219"/>
      <c r="J239" s="40"/>
      <c r="K239" s="40"/>
      <c r="L239" s="44"/>
      <c r="M239" s="220"/>
      <c r="N239" s="221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136</v>
      </c>
      <c r="AU239" s="17" t="s">
        <v>89</v>
      </c>
    </row>
    <row r="240" s="13" customFormat="1">
      <c r="A240" s="13"/>
      <c r="B240" s="224"/>
      <c r="C240" s="225"/>
      <c r="D240" s="217" t="s">
        <v>138</v>
      </c>
      <c r="E240" s="226" t="s">
        <v>19</v>
      </c>
      <c r="F240" s="227" t="s">
        <v>146</v>
      </c>
      <c r="G240" s="225"/>
      <c r="H240" s="228">
        <v>3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138</v>
      </c>
      <c r="AU240" s="234" t="s">
        <v>89</v>
      </c>
      <c r="AV240" s="13" t="s">
        <v>89</v>
      </c>
      <c r="AW240" s="13" t="s">
        <v>35</v>
      </c>
      <c r="AX240" s="13" t="s">
        <v>81</v>
      </c>
      <c r="AY240" s="234" t="s">
        <v>124</v>
      </c>
    </row>
    <row r="241" s="2" customFormat="1" ht="16.5" customHeight="1">
      <c r="A241" s="38"/>
      <c r="B241" s="39"/>
      <c r="C241" s="204" t="s">
        <v>373</v>
      </c>
      <c r="D241" s="204" t="s">
        <v>127</v>
      </c>
      <c r="E241" s="205" t="s">
        <v>374</v>
      </c>
      <c r="F241" s="206" t="s">
        <v>375</v>
      </c>
      <c r="G241" s="207" t="s">
        <v>261</v>
      </c>
      <c r="H241" s="208">
        <v>4</v>
      </c>
      <c r="I241" s="209"/>
      <c r="J241" s="210">
        <f>ROUND(I241*H241,2)</f>
        <v>0</v>
      </c>
      <c r="K241" s="206" t="s">
        <v>131</v>
      </c>
      <c r="L241" s="44"/>
      <c r="M241" s="211" t="s">
        <v>19</v>
      </c>
      <c r="N241" s="212" t="s">
        <v>45</v>
      </c>
      <c r="O241" s="84"/>
      <c r="P241" s="213">
        <f>O241*H241</f>
        <v>0</v>
      </c>
      <c r="Q241" s="213">
        <v>0.00019000000000000001</v>
      </c>
      <c r="R241" s="213">
        <f>Q241*H241</f>
        <v>0.00076000000000000004</v>
      </c>
      <c r="S241" s="213">
        <v>0</v>
      </c>
      <c r="T241" s="21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5" t="s">
        <v>192</v>
      </c>
      <c r="AT241" s="215" t="s">
        <v>127</v>
      </c>
      <c r="AU241" s="215" t="s">
        <v>89</v>
      </c>
      <c r="AY241" s="17" t="s">
        <v>124</v>
      </c>
      <c r="BE241" s="216">
        <f>IF(N241="základní",J241,0)</f>
        <v>0</v>
      </c>
      <c r="BF241" s="216">
        <f>IF(N241="snížená",J241,0)</f>
        <v>0</v>
      </c>
      <c r="BG241" s="216">
        <f>IF(N241="zákl. přenesená",J241,0)</f>
        <v>0</v>
      </c>
      <c r="BH241" s="216">
        <f>IF(N241="sníž. přenesená",J241,0)</f>
        <v>0</v>
      </c>
      <c r="BI241" s="216">
        <f>IF(N241="nulová",J241,0)</f>
        <v>0</v>
      </c>
      <c r="BJ241" s="17" t="s">
        <v>89</v>
      </c>
      <c r="BK241" s="216">
        <f>ROUND(I241*H241,2)</f>
        <v>0</v>
      </c>
      <c r="BL241" s="17" t="s">
        <v>192</v>
      </c>
      <c r="BM241" s="215" t="s">
        <v>376</v>
      </c>
    </row>
    <row r="242" s="2" customFormat="1">
      <c r="A242" s="38"/>
      <c r="B242" s="39"/>
      <c r="C242" s="40"/>
      <c r="D242" s="217" t="s">
        <v>134</v>
      </c>
      <c r="E242" s="40"/>
      <c r="F242" s="218" t="s">
        <v>377</v>
      </c>
      <c r="G242" s="40"/>
      <c r="H242" s="40"/>
      <c r="I242" s="219"/>
      <c r="J242" s="40"/>
      <c r="K242" s="40"/>
      <c r="L242" s="44"/>
      <c r="M242" s="220"/>
      <c r="N242" s="221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134</v>
      </c>
      <c r="AU242" s="17" t="s">
        <v>89</v>
      </c>
    </row>
    <row r="243" s="2" customFormat="1">
      <c r="A243" s="38"/>
      <c r="B243" s="39"/>
      <c r="C243" s="40"/>
      <c r="D243" s="222" t="s">
        <v>136</v>
      </c>
      <c r="E243" s="40"/>
      <c r="F243" s="223" t="s">
        <v>378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136</v>
      </c>
      <c r="AU243" s="17" t="s">
        <v>89</v>
      </c>
    </row>
    <row r="244" s="13" customFormat="1">
      <c r="A244" s="13"/>
      <c r="B244" s="224"/>
      <c r="C244" s="225"/>
      <c r="D244" s="217" t="s">
        <v>138</v>
      </c>
      <c r="E244" s="226" t="s">
        <v>19</v>
      </c>
      <c r="F244" s="227" t="s">
        <v>132</v>
      </c>
      <c r="G244" s="225"/>
      <c r="H244" s="228">
        <v>4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138</v>
      </c>
      <c r="AU244" s="234" t="s">
        <v>89</v>
      </c>
      <c r="AV244" s="13" t="s">
        <v>89</v>
      </c>
      <c r="AW244" s="13" t="s">
        <v>35</v>
      </c>
      <c r="AX244" s="13" t="s">
        <v>81</v>
      </c>
      <c r="AY244" s="234" t="s">
        <v>124</v>
      </c>
    </row>
    <row r="245" s="2" customFormat="1" ht="16.5" customHeight="1">
      <c r="A245" s="38"/>
      <c r="B245" s="39"/>
      <c r="C245" s="204" t="s">
        <v>379</v>
      </c>
      <c r="D245" s="204" t="s">
        <v>127</v>
      </c>
      <c r="E245" s="205" t="s">
        <v>380</v>
      </c>
      <c r="F245" s="206" t="s">
        <v>381</v>
      </c>
      <c r="G245" s="207" t="s">
        <v>163</v>
      </c>
      <c r="H245" s="208">
        <v>28</v>
      </c>
      <c r="I245" s="209"/>
      <c r="J245" s="210">
        <f>ROUND(I245*H245,2)</f>
        <v>0</v>
      </c>
      <c r="K245" s="206" t="s">
        <v>131</v>
      </c>
      <c r="L245" s="44"/>
      <c r="M245" s="211" t="s">
        <v>19</v>
      </c>
      <c r="N245" s="212" t="s">
        <v>45</v>
      </c>
      <c r="O245" s="84"/>
      <c r="P245" s="213">
        <f>O245*H245</f>
        <v>0</v>
      </c>
      <c r="Q245" s="213">
        <v>0.0011299999999999999</v>
      </c>
      <c r="R245" s="213">
        <f>Q245*H245</f>
        <v>0.031640000000000001</v>
      </c>
      <c r="S245" s="213">
        <v>0</v>
      </c>
      <c r="T245" s="21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5" t="s">
        <v>192</v>
      </c>
      <c r="AT245" s="215" t="s">
        <v>127</v>
      </c>
      <c r="AU245" s="215" t="s">
        <v>89</v>
      </c>
      <c r="AY245" s="17" t="s">
        <v>124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89</v>
      </c>
      <c r="BK245" s="216">
        <f>ROUND(I245*H245,2)</f>
        <v>0</v>
      </c>
      <c r="BL245" s="17" t="s">
        <v>192</v>
      </c>
      <c r="BM245" s="215" t="s">
        <v>382</v>
      </c>
    </row>
    <row r="246" s="2" customFormat="1">
      <c r="A246" s="38"/>
      <c r="B246" s="39"/>
      <c r="C246" s="40"/>
      <c r="D246" s="217" t="s">
        <v>134</v>
      </c>
      <c r="E246" s="40"/>
      <c r="F246" s="218" t="s">
        <v>383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134</v>
      </c>
      <c r="AU246" s="17" t="s">
        <v>89</v>
      </c>
    </row>
    <row r="247" s="2" customFormat="1">
      <c r="A247" s="38"/>
      <c r="B247" s="39"/>
      <c r="C247" s="40"/>
      <c r="D247" s="222" t="s">
        <v>136</v>
      </c>
      <c r="E247" s="40"/>
      <c r="F247" s="223" t="s">
        <v>384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136</v>
      </c>
      <c r="AU247" s="17" t="s">
        <v>89</v>
      </c>
    </row>
    <row r="248" s="13" customFormat="1">
      <c r="A248" s="13"/>
      <c r="B248" s="224"/>
      <c r="C248" s="225"/>
      <c r="D248" s="217" t="s">
        <v>138</v>
      </c>
      <c r="E248" s="226" t="s">
        <v>19</v>
      </c>
      <c r="F248" s="227" t="s">
        <v>310</v>
      </c>
      <c r="G248" s="225"/>
      <c r="H248" s="228">
        <v>28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138</v>
      </c>
      <c r="AU248" s="234" t="s">
        <v>89</v>
      </c>
      <c r="AV248" s="13" t="s">
        <v>89</v>
      </c>
      <c r="AW248" s="13" t="s">
        <v>35</v>
      </c>
      <c r="AX248" s="13" t="s">
        <v>81</v>
      </c>
      <c r="AY248" s="234" t="s">
        <v>124</v>
      </c>
    </row>
    <row r="249" s="2" customFormat="1" ht="21.75" customHeight="1">
      <c r="A249" s="38"/>
      <c r="B249" s="39"/>
      <c r="C249" s="204" t="s">
        <v>385</v>
      </c>
      <c r="D249" s="204" t="s">
        <v>127</v>
      </c>
      <c r="E249" s="205" t="s">
        <v>386</v>
      </c>
      <c r="F249" s="206" t="s">
        <v>387</v>
      </c>
      <c r="G249" s="207" t="s">
        <v>156</v>
      </c>
      <c r="H249" s="208">
        <v>1.014</v>
      </c>
      <c r="I249" s="209"/>
      <c r="J249" s="210">
        <f>ROUND(I249*H249,2)</f>
        <v>0</v>
      </c>
      <c r="K249" s="206" t="s">
        <v>131</v>
      </c>
      <c r="L249" s="44"/>
      <c r="M249" s="211" t="s">
        <v>19</v>
      </c>
      <c r="N249" s="212" t="s">
        <v>45</v>
      </c>
      <c r="O249" s="84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192</v>
      </c>
      <c r="AT249" s="215" t="s">
        <v>127</v>
      </c>
      <c r="AU249" s="215" t="s">
        <v>89</v>
      </c>
      <c r="AY249" s="17" t="s">
        <v>124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89</v>
      </c>
      <c r="BK249" s="216">
        <f>ROUND(I249*H249,2)</f>
        <v>0</v>
      </c>
      <c r="BL249" s="17" t="s">
        <v>192</v>
      </c>
      <c r="BM249" s="215" t="s">
        <v>388</v>
      </c>
    </row>
    <row r="250" s="2" customFormat="1">
      <c r="A250" s="38"/>
      <c r="B250" s="39"/>
      <c r="C250" s="40"/>
      <c r="D250" s="217" t="s">
        <v>134</v>
      </c>
      <c r="E250" s="40"/>
      <c r="F250" s="218" t="s">
        <v>389</v>
      </c>
      <c r="G250" s="40"/>
      <c r="H250" s="40"/>
      <c r="I250" s="219"/>
      <c r="J250" s="40"/>
      <c r="K250" s="40"/>
      <c r="L250" s="44"/>
      <c r="M250" s="220"/>
      <c r="N250" s="221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89</v>
      </c>
    </row>
    <row r="251" s="2" customFormat="1">
      <c r="A251" s="38"/>
      <c r="B251" s="39"/>
      <c r="C251" s="40"/>
      <c r="D251" s="222" t="s">
        <v>136</v>
      </c>
      <c r="E251" s="40"/>
      <c r="F251" s="223" t="s">
        <v>390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136</v>
      </c>
      <c r="AU251" s="17" t="s">
        <v>89</v>
      </c>
    </row>
    <row r="252" s="12" customFormat="1" ht="22.8" customHeight="1">
      <c r="A252" s="12"/>
      <c r="B252" s="188"/>
      <c r="C252" s="189"/>
      <c r="D252" s="190" t="s">
        <v>72</v>
      </c>
      <c r="E252" s="202" t="s">
        <v>391</v>
      </c>
      <c r="F252" s="202" t="s">
        <v>392</v>
      </c>
      <c r="G252" s="189"/>
      <c r="H252" s="189"/>
      <c r="I252" s="192"/>
      <c r="J252" s="203">
        <f>BK252</f>
        <v>0</v>
      </c>
      <c r="K252" s="189"/>
      <c r="L252" s="194"/>
      <c r="M252" s="195"/>
      <c r="N252" s="196"/>
      <c r="O252" s="196"/>
      <c r="P252" s="197">
        <f>SUM(P253:P285)</f>
        <v>0</v>
      </c>
      <c r="Q252" s="196"/>
      <c r="R252" s="197">
        <f>SUM(R253:R285)</f>
        <v>0.43071600000000004</v>
      </c>
      <c r="S252" s="196"/>
      <c r="T252" s="198">
        <f>SUM(T253:T285)</f>
        <v>2.3845000000000001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9" t="s">
        <v>89</v>
      </c>
      <c r="AT252" s="200" t="s">
        <v>72</v>
      </c>
      <c r="AU252" s="200" t="s">
        <v>81</v>
      </c>
      <c r="AY252" s="199" t="s">
        <v>124</v>
      </c>
      <c r="BK252" s="201">
        <f>SUM(BK253:BK285)</f>
        <v>0</v>
      </c>
    </row>
    <row r="253" s="2" customFormat="1" ht="16.5" customHeight="1">
      <c r="A253" s="38"/>
      <c r="B253" s="39"/>
      <c r="C253" s="204" t="s">
        <v>393</v>
      </c>
      <c r="D253" s="204" t="s">
        <v>127</v>
      </c>
      <c r="E253" s="205" t="s">
        <v>394</v>
      </c>
      <c r="F253" s="206" t="s">
        <v>395</v>
      </c>
      <c r="G253" s="207" t="s">
        <v>130</v>
      </c>
      <c r="H253" s="208">
        <v>251</v>
      </c>
      <c r="I253" s="209"/>
      <c r="J253" s="210">
        <f>ROUND(I253*H253,2)</f>
        <v>0</v>
      </c>
      <c r="K253" s="206" t="s">
        <v>131</v>
      </c>
      <c r="L253" s="44"/>
      <c r="M253" s="211" t="s">
        <v>19</v>
      </c>
      <c r="N253" s="212" t="s">
        <v>45</v>
      </c>
      <c r="O253" s="84"/>
      <c r="P253" s="213">
        <f>O253*H253</f>
        <v>0</v>
      </c>
      <c r="Q253" s="213">
        <v>0</v>
      </c>
      <c r="R253" s="213">
        <f>Q253*H253</f>
        <v>0</v>
      </c>
      <c r="S253" s="213">
        <v>0.0094999999999999998</v>
      </c>
      <c r="T253" s="214">
        <f>S253*H253</f>
        <v>2.3845000000000001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5" t="s">
        <v>192</v>
      </c>
      <c r="AT253" s="215" t="s">
        <v>127</v>
      </c>
      <c r="AU253" s="215" t="s">
        <v>89</v>
      </c>
      <c r="AY253" s="17" t="s">
        <v>124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89</v>
      </c>
      <c r="BK253" s="216">
        <f>ROUND(I253*H253,2)</f>
        <v>0</v>
      </c>
      <c r="BL253" s="17" t="s">
        <v>192</v>
      </c>
      <c r="BM253" s="215" t="s">
        <v>396</v>
      </c>
    </row>
    <row r="254" s="2" customFormat="1">
      <c r="A254" s="38"/>
      <c r="B254" s="39"/>
      <c r="C254" s="40"/>
      <c r="D254" s="217" t="s">
        <v>134</v>
      </c>
      <c r="E254" s="40"/>
      <c r="F254" s="218" t="s">
        <v>397</v>
      </c>
      <c r="G254" s="40"/>
      <c r="H254" s="40"/>
      <c r="I254" s="219"/>
      <c r="J254" s="40"/>
      <c r="K254" s="40"/>
      <c r="L254" s="44"/>
      <c r="M254" s="220"/>
      <c r="N254" s="221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134</v>
      </c>
      <c r="AU254" s="17" t="s">
        <v>89</v>
      </c>
    </row>
    <row r="255" s="2" customFormat="1">
      <c r="A255" s="38"/>
      <c r="B255" s="39"/>
      <c r="C255" s="40"/>
      <c r="D255" s="222" t="s">
        <v>136</v>
      </c>
      <c r="E255" s="40"/>
      <c r="F255" s="223" t="s">
        <v>398</v>
      </c>
      <c r="G255" s="40"/>
      <c r="H255" s="40"/>
      <c r="I255" s="219"/>
      <c r="J255" s="40"/>
      <c r="K255" s="40"/>
      <c r="L255" s="44"/>
      <c r="M255" s="220"/>
      <c r="N255" s="221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136</v>
      </c>
      <c r="AU255" s="17" t="s">
        <v>89</v>
      </c>
    </row>
    <row r="256" s="13" customFormat="1">
      <c r="A256" s="13"/>
      <c r="B256" s="224"/>
      <c r="C256" s="225"/>
      <c r="D256" s="217" t="s">
        <v>138</v>
      </c>
      <c r="E256" s="226" t="s">
        <v>19</v>
      </c>
      <c r="F256" s="227" t="s">
        <v>196</v>
      </c>
      <c r="G256" s="225"/>
      <c r="H256" s="228">
        <v>251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138</v>
      </c>
      <c r="AU256" s="234" t="s">
        <v>89</v>
      </c>
      <c r="AV256" s="13" t="s">
        <v>89</v>
      </c>
      <c r="AW256" s="13" t="s">
        <v>35</v>
      </c>
      <c r="AX256" s="13" t="s">
        <v>81</v>
      </c>
      <c r="AY256" s="234" t="s">
        <v>124</v>
      </c>
    </row>
    <row r="257" s="2" customFormat="1" ht="16.5" customHeight="1">
      <c r="A257" s="38"/>
      <c r="B257" s="39"/>
      <c r="C257" s="204" t="s">
        <v>399</v>
      </c>
      <c r="D257" s="204" t="s">
        <v>127</v>
      </c>
      <c r="E257" s="205" t="s">
        <v>400</v>
      </c>
      <c r="F257" s="206" t="s">
        <v>401</v>
      </c>
      <c r="G257" s="207" t="s">
        <v>163</v>
      </c>
      <c r="H257" s="208">
        <v>43</v>
      </c>
      <c r="I257" s="209"/>
      <c r="J257" s="210">
        <f>ROUND(I257*H257,2)</f>
        <v>0</v>
      </c>
      <c r="K257" s="206" t="s">
        <v>131</v>
      </c>
      <c r="L257" s="44"/>
      <c r="M257" s="211" t="s">
        <v>19</v>
      </c>
      <c r="N257" s="212" t="s">
        <v>45</v>
      </c>
      <c r="O257" s="84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5" t="s">
        <v>192</v>
      </c>
      <c r="AT257" s="215" t="s">
        <v>127</v>
      </c>
      <c r="AU257" s="215" t="s">
        <v>89</v>
      </c>
      <c r="AY257" s="17" t="s">
        <v>124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89</v>
      </c>
      <c r="BK257" s="216">
        <f>ROUND(I257*H257,2)</f>
        <v>0</v>
      </c>
      <c r="BL257" s="17" t="s">
        <v>192</v>
      </c>
      <c r="BM257" s="215" t="s">
        <v>402</v>
      </c>
    </row>
    <row r="258" s="2" customFormat="1">
      <c r="A258" s="38"/>
      <c r="B258" s="39"/>
      <c r="C258" s="40"/>
      <c r="D258" s="217" t="s">
        <v>134</v>
      </c>
      <c r="E258" s="40"/>
      <c r="F258" s="218" t="s">
        <v>403</v>
      </c>
      <c r="G258" s="40"/>
      <c r="H258" s="40"/>
      <c r="I258" s="219"/>
      <c r="J258" s="40"/>
      <c r="K258" s="40"/>
      <c r="L258" s="44"/>
      <c r="M258" s="220"/>
      <c r="N258" s="221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134</v>
      </c>
      <c r="AU258" s="17" t="s">
        <v>89</v>
      </c>
    </row>
    <row r="259" s="2" customFormat="1">
      <c r="A259" s="38"/>
      <c r="B259" s="39"/>
      <c r="C259" s="40"/>
      <c r="D259" s="222" t="s">
        <v>136</v>
      </c>
      <c r="E259" s="40"/>
      <c r="F259" s="223" t="s">
        <v>404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136</v>
      </c>
      <c r="AU259" s="17" t="s">
        <v>89</v>
      </c>
    </row>
    <row r="260" s="13" customFormat="1">
      <c r="A260" s="13"/>
      <c r="B260" s="224"/>
      <c r="C260" s="225"/>
      <c r="D260" s="217" t="s">
        <v>138</v>
      </c>
      <c r="E260" s="226" t="s">
        <v>19</v>
      </c>
      <c r="F260" s="227" t="s">
        <v>393</v>
      </c>
      <c r="G260" s="225"/>
      <c r="H260" s="228">
        <v>43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138</v>
      </c>
      <c r="AU260" s="234" t="s">
        <v>89</v>
      </c>
      <c r="AV260" s="13" t="s">
        <v>89</v>
      </c>
      <c r="AW260" s="13" t="s">
        <v>35</v>
      </c>
      <c r="AX260" s="13" t="s">
        <v>81</v>
      </c>
      <c r="AY260" s="234" t="s">
        <v>124</v>
      </c>
    </row>
    <row r="261" s="2" customFormat="1" ht="16.5" customHeight="1">
      <c r="A261" s="38"/>
      <c r="B261" s="39"/>
      <c r="C261" s="204" t="s">
        <v>405</v>
      </c>
      <c r="D261" s="204" t="s">
        <v>127</v>
      </c>
      <c r="E261" s="205" t="s">
        <v>406</v>
      </c>
      <c r="F261" s="206" t="s">
        <v>407</v>
      </c>
      <c r="G261" s="207" t="s">
        <v>130</v>
      </c>
      <c r="H261" s="208">
        <v>251</v>
      </c>
      <c r="I261" s="209"/>
      <c r="J261" s="210">
        <f>ROUND(I261*H261,2)</f>
        <v>0</v>
      </c>
      <c r="K261" s="206" t="s">
        <v>131</v>
      </c>
      <c r="L261" s="44"/>
      <c r="M261" s="211" t="s">
        <v>19</v>
      </c>
      <c r="N261" s="212" t="s">
        <v>45</v>
      </c>
      <c r="O261" s="84"/>
      <c r="P261" s="213">
        <f>O261*H261</f>
        <v>0</v>
      </c>
      <c r="Q261" s="213">
        <v>0</v>
      </c>
      <c r="R261" s="213">
        <f>Q261*H261</f>
        <v>0</v>
      </c>
      <c r="S261" s="213">
        <v>0</v>
      </c>
      <c r="T261" s="21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5" t="s">
        <v>192</v>
      </c>
      <c r="AT261" s="215" t="s">
        <v>127</v>
      </c>
      <c r="AU261" s="215" t="s">
        <v>89</v>
      </c>
      <c r="AY261" s="17" t="s">
        <v>124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7" t="s">
        <v>89</v>
      </c>
      <c r="BK261" s="216">
        <f>ROUND(I261*H261,2)</f>
        <v>0</v>
      </c>
      <c r="BL261" s="17" t="s">
        <v>192</v>
      </c>
      <c r="BM261" s="215" t="s">
        <v>408</v>
      </c>
    </row>
    <row r="262" s="2" customFormat="1">
      <c r="A262" s="38"/>
      <c r="B262" s="39"/>
      <c r="C262" s="40"/>
      <c r="D262" s="217" t="s">
        <v>134</v>
      </c>
      <c r="E262" s="40"/>
      <c r="F262" s="218" t="s">
        <v>409</v>
      </c>
      <c r="G262" s="40"/>
      <c r="H262" s="40"/>
      <c r="I262" s="219"/>
      <c r="J262" s="40"/>
      <c r="K262" s="40"/>
      <c r="L262" s="44"/>
      <c r="M262" s="220"/>
      <c r="N262" s="221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134</v>
      </c>
      <c r="AU262" s="17" t="s">
        <v>89</v>
      </c>
    </row>
    <row r="263" s="2" customFormat="1">
      <c r="A263" s="38"/>
      <c r="B263" s="39"/>
      <c r="C263" s="40"/>
      <c r="D263" s="222" t="s">
        <v>136</v>
      </c>
      <c r="E263" s="40"/>
      <c r="F263" s="223" t="s">
        <v>410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136</v>
      </c>
      <c r="AU263" s="17" t="s">
        <v>89</v>
      </c>
    </row>
    <row r="264" s="13" customFormat="1">
      <c r="A264" s="13"/>
      <c r="B264" s="224"/>
      <c r="C264" s="225"/>
      <c r="D264" s="217" t="s">
        <v>138</v>
      </c>
      <c r="E264" s="226" t="s">
        <v>19</v>
      </c>
      <c r="F264" s="227" t="s">
        <v>196</v>
      </c>
      <c r="G264" s="225"/>
      <c r="H264" s="228">
        <v>251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138</v>
      </c>
      <c r="AU264" s="234" t="s">
        <v>89</v>
      </c>
      <c r="AV264" s="13" t="s">
        <v>89</v>
      </c>
      <c r="AW264" s="13" t="s">
        <v>35</v>
      </c>
      <c r="AX264" s="13" t="s">
        <v>81</v>
      </c>
      <c r="AY264" s="234" t="s">
        <v>124</v>
      </c>
    </row>
    <row r="265" s="2" customFormat="1" ht="16.5" customHeight="1">
      <c r="A265" s="38"/>
      <c r="B265" s="39"/>
      <c r="C265" s="204" t="s">
        <v>411</v>
      </c>
      <c r="D265" s="204" t="s">
        <v>127</v>
      </c>
      <c r="E265" s="205" t="s">
        <v>412</v>
      </c>
      <c r="F265" s="206" t="s">
        <v>413</v>
      </c>
      <c r="G265" s="207" t="s">
        <v>163</v>
      </c>
      <c r="H265" s="208">
        <v>43</v>
      </c>
      <c r="I265" s="209"/>
      <c r="J265" s="210">
        <f>ROUND(I265*H265,2)</f>
        <v>0</v>
      </c>
      <c r="K265" s="206" t="s">
        <v>131</v>
      </c>
      <c r="L265" s="44"/>
      <c r="M265" s="211" t="s">
        <v>19</v>
      </c>
      <c r="N265" s="212" t="s">
        <v>45</v>
      </c>
      <c r="O265" s="84"/>
      <c r="P265" s="213">
        <f>O265*H265</f>
        <v>0</v>
      </c>
      <c r="Q265" s="213">
        <v>0</v>
      </c>
      <c r="R265" s="213">
        <f>Q265*H265</f>
        <v>0</v>
      </c>
      <c r="S265" s="213">
        <v>0</v>
      </c>
      <c r="T265" s="21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15" t="s">
        <v>192</v>
      </c>
      <c r="AT265" s="215" t="s">
        <v>127</v>
      </c>
      <c r="AU265" s="215" t="s">
        <v>89</v>
      </c>
      <c r="AY265" s="17" t="s">
        <v>124</v>
      </c>
      <c r="BE265" s="216">
        <f>IF(N265="základní",J265,0)</f>
        <v>0</v>
      </c>
      <c r="BF265" s="216">
        <f>IF(N265="snížená",J265,0)</f>
        <v>0</v>
      </c>
      <c r="BG265" s="216">
        <f>IF(N265="zákl. přenesená",J265,0)</f>
        <v>0</v>
      </c>
      <c r="BH265" s="216">
        <f>IF(N265="sníž. přenesená",J265,0)</f>
        <v>0</v>
      </c>
      <c r="BI265" s="216">
        <f>IF(N265="nulová",J265,0)</f>
        <v>0</v>
      </c>
      <c r="BJ265" s="17" t="s">
        <v>89</v>
      </c>
      <c r="BK265" s="216">
        <f>ROUND(I265*H265,2)</f>
        <v>0</v>
      </c>
      <c r="BL265" s="17" t="s">
        <v>192</v>
      </c>
      <c r="BM265" s="215" t="s">
        <v>414</v>
      </c>
    </row>
    <row r="266" s="2" customFormat="1">
      <c r="A266" s="38"/>
      <c r="B266" s="39"/>
      <c r="C266" s="40"/>
      <c r="D266" s="217" t="s">
        <v>134</v>
      </c>
      <c r="E266" s="40"/>
      <c r="F266" s="218" t="s">
        <v>415</v>
      </c>
      <c r="G266" s="40"/>
      <c r="H266" s="40"/>
      <c r="I266" s="219"/>
      <c r="J266" s="40"/>
      <c r="K266" s="40"/>
      <c r="L266" s="44"/>
      <c r="M266" s="220"/>
      <c r="N266" s="221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134</v>
      </c>
      <c r="AU266" s="17" t="s">
        <v>89</v>
      </c>
    </row>
    <row r="267" s="2" customFormat="1">
      <c r="A267" s="38"/>
      <c r="B267" s="39"/>
      <c r="C267" s="40"/>
      <c r="D267" s="222" t="s">
        <v>136</v>
      </c>
      <c r="E267" s="40"/>
      <c r="F267" s="223" t="s">
        <v>416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136</v>
      </c>
      <c r="AU267" s="17" t="s">
        <v>89</v>
      </c>
    </row>
    <row r="268" s="13" customFormat="1">
      <c r="A268" s="13"/>
      <c r="B268" s="224"/>
      <c r="C268" s="225"/>
      <c r="D268" s="217" t="s">
        <v>138</v>
      </c>
      <c r="E268" s="226" t="s">
        <v>19</v>
      </c>
      <c r="F268" s="227" t="s">
        <v>393</v>
      </c>
      <c r="G268" s="225"/>
      <c r="H268" s="228">
        <v>43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138</v>
      </c>
      <c r="AU268" s="234" t="s">
        <v>89</v>
      </c>
      <c r="AV268" s="13" t="s">
        <v>89</v>
      </c>
      <c r="AW268" s="13" t="s">
        <v>35</v>
      </c>
      <c r="AX268" s="13" t="s">
        <v>81</v>
      </c>
      <c r="AY268" s="234" t="s">
        <v>124</v>
      </c>
    </row>
    <row r="269" s="2" customFormat="1" ht="21.75" customHeight="1">
      <c r="A269" s="38"/>
      <c r="B269" s="39"/>
      <c r="C269" s="204" t="s">
        <v>417</v>
      </c>
      <c r="D269" s="204" t="s">
        <v>127</v>
      </c>
      <c r="E269" s="205" t="s">
        <v>418</v>
      </c>
      <c r="F269" s="206" t="s">
        <v>419</v>
      </c>
      <c r="G269" s="207" t="s">
        <v>130</v>
      </c>
      <c r="H269" s="208">
        <v>251</v>
      </c>
      <c r="I269" s="209"/>
      <c r="J269" s="210">
        <f>ROUND(I269*H269,2)</f>
        <v>0</v>
      </c>
      <c r="K269" s="206" t="s">
        <v>131</v>
      </c>
      <c r="L269" s="44"/>
      <c r="M269" s="211" t="s">
        <v>19</v>
      </c>
      <c r="N269" s="212" t="s">
        <v>45</v>
      </c>
      <c r="O269" s="84"/>
      <c r="P269" s="213">
        <f>O269*H269</f>
        <v>0</v>
      </c>
      <c r="Q269" s="213">
        <v>0</v>
      </c>
      <c r="R269" s="213">
        <f>Q269*H269</f>
        <v>0</v>
      </c>
      <c r="S269" s="213">
        <v>0</v>
      </c>
      <c r="T269" s="21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5" t="s">
        <v>192</v>
      </c>
      <c r="AT269" s="215" t="s">
        <v>127</v>
      </c>
      <c r="AU269" s="215" t="s">
        <v>89</v>
      </c>
      <c r="AY269" s="17" t="s">
        <v>124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89</v>
      </c>
      <c r="BK269" s="216">
        <f>ROUND(I269*H269,2)</f>
        <v>0</v>
      </c>
      <c r="BL269" s="17" t="s">
        <v>192</v>
      </c>
      <c r="BM269" s="215" t="s">
        <v>420</v>
      </c>
    </row>
    <row r="270" s="2" customFormat="1">
      <c r="A270" s="38"/>
      <c r="B270" s="39"/>
      <c r="C270" s="40"/>
      <c r="D270" s="217" t="s">
        <v>134</v>
      </c>
      <c r="E270" s="40"/>
      <c r="F270" s="218" t="s">
        <v>421</v>
      </c>
      <c r="G270" s="40"/>
      <c r="H270" s="40"/>
      <c r="I270" s="219"/>
      <c r="J270" s="40"/>
      <c r="K270" s="40"/>
      <c r="L270" s="44"/>
      <c r="M270" s="220"/>
      <c r="N270" s="221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134</v>
      </c>
      <c r="AU270" s="17" t="s">
        <v>89</v>
      </c>
    </row>
    <row r="271" s="2" customFormat="1">
      <c r="A271" s="38"/>
      <c r="B271" s="39"/>
      <c r="C271" s="40"/>
      <c r="D271" s="222" t="s">
        <v>136</v>
      </c>
      <c r="E271" s="40"/>
      <c r="F271" s="223" t="s">
        <v>422</v>
      </c>
      <c r="G271" s="40"/>
      <c r="H271" s="40"/>
      <c r="I271" s="219"/>
      <c r="J271" s="40"/>
      <c r="K271" s="40"/>
      <c r="L271" s="44"/>
      <c r="M271" s="220"/>
      <c r="N271" s="221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136</v>
      </c>
      <c r="AU271" s="17" t="s">
        <v>89</v>
      </c>
    </row>
    <row r="272" s="13" customFormat="1">
      <c r="A272" s="13"/>
      <c r="B272" s="224"/>
      <c r="C272" s="225"/>
      <c r="D272" s="217" t="s">
        <v>138</v>
      </c>
      <c r="E272" s="226" t="s">
        <v>19</v>
      </c>
      <c r="F272" s="227" t="s">
        <v>196</v>
      </c>
      <c r="G272" s="225"/>
      <c r="H272" s="228">
        <v>251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138</v>
      </c>
      <c r="AU272" s="234" t="s">
        <v>89</v>
      </c>
      <c r="AV272" s="13" t="s">
        <v>89</v>
      </c>
      <c r="AW272" s="13" t="s">
        <v>35</v>
      </c>
      <c r="AX272" s="13" t="s">
        <v>81</v>
      </c>
      <c r="AY272" s="234" t="s">
        <v>124</v>
      </c>
    </row>
    <row r="273" s="2" customFormat="1" ht="21.75" customHeight="1">
      <c r="A273" s="38"/>
      <c r="B273" s="39"/>
      <c r="C273" s="235" t="s">
        <v>423</v>
      </c>
      <c r="D273" s="235" t="s">
        <v>206</v>
      </c>
      <c r="E273" s="236" t="s">
        <v>424</v>
      </c>
      <c r="F273" s="237" t="s">
        <v>425</v>
      </c>
      <c r="G273" s="238" t="s">
        <v>130</v>
      </c>
      <c r="H273" s="239">
        <v>276.10000000000002</v>
      </c>
      <c r="I273" s="240"/>
      <c r="J273" s="241">
        <f>ROUND(I273*H273,2)</f>
        <v>0</v>
      </c>
      <c r="K273" s="237" t="s">
        <v>131</v>
      </c>
      <c r="L273" s="242"/>
      <c r="M273" s="243" t="s">
        <v>19</v>
      </c>
      <c r="N273" s="244" t="s">
        <v>45</v>
      </c>
      <c r="O273" s="84"/>
      <c r="P273" s="213">
        <f>O273*H273</f>
        <v>0</v>
      </c>
      <c r="Q273" s="213">
        <v>0.00016000000000000001</v>
      </c>
      <c r="R273" s="213">
        <f>Q273*H273</f>
        <v>0.044176000000000007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210</v>
      </c>
      <c r="AT273" s="215" t="s">
        <v>206</v>
      </c>
      <c r="AU273" s="215" t="s">
        <v>89</v>
      </c>
      <c r="AY273" s="17" t="s">
        <v>124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89</v>
      </c>
      <c r="BK273" s="216">
        <f>ROUND(I273*H273,2)</f>
        <v>0</v>
      </c>
      <c r="BL273" s="17" t="s">
        <v>192</v>
      </c>
      <c r="BM273" s="215" t="s">
        <v>426</v>
      </c>
    </row>
    <row r="274" s="2" customFormat="1">
      <c r="A274" s="38"/>
      <c r="B274" s="39"/>
      <c r="C274" s="40"/>
      <c r="D274" s="217" t="s">
        <v>134</v>
      </c>
      <c r="E274" s="40"/>
      <c r="F274" s="218" t="s">
        <v>425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134</v>
      </c>
      <c r="AU274" s="17" t="s">
        <v>89</v>
      </c>
    </row>
    <row r="275" s="13" customFormat="1">
      <c r="A275" s="13"/>
      <c r="B275" s="224"/>
      <c r="C275" s="225"/>
      <c r="D275" s="217" t="s">
        <v>138</v>
      </c>
      <c r="E275" s="225"/>
      <c r="F275" s="227" t="s">
        <v>427</v>
      </c>
      <c r="G275" s="225"/>
      <c r="H275" s="228">
        <v>276.10000000000002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138</v>
      </c>
      <c r="AU275" s="234" t="s">
        <v>89</v>
      </c>
      <c r="AV275" s="13" t="s">
        <v>89</v>
      </c>
      <c r="AW275" s="13" t="s">
        <v>4</v>
      </c>
      <c r="AX275" s="13" t="s">
        <v>81</v>
      </c>
      <c r="AY275" s="234" t="s">
        <v>124</v>
      </c>
    </row>
    <row r="276" s="2" customFormat="1" ht="21.75" customHeight="1">
      <c r="A276" s="38"/>
      <c r="B276" s="39"/>
      <c r="C276" s="204" t="s">
        <v>428</v>
      </c>
      <c r="D276" s="204" t="s">
        <v>127</v>
      </c>
      <c r="E276" s="205" t="s">
        <v>429</v>
      </c>
      <c r="F276" s="206" t="s">
        <v>430</v>
      </c>
      <c r="G276" s="207" t="s">
        <v>130</v>
      </c>
      <c r="H276" s="208">
        <v>251</v>
      </c>
      <c r="I276" s="209"/>
      <c r="J276" s="210">
        <f>ROUND(I276*H276,2)</f>
        <v>0</v>
      </c>
      <c r="K276" s="206" t="s">
        <v>131</v>
      </c>
      <c r="L276" s="44"/>
      <c r="M276" s="211" t="s">
        <v>19</v>
      </c>
      <c r="N276" s="212" t="s">
        <v>45</v>
      </c>
      <c r="O276" s="84"/>
      <c r="P276" s="213">
        <f>O276*H276</f>
        <v>0</v>
      </c>
      <c r="Q276" s="213">
        <v>0</v>
      </c>
      <c r="R276" s="213">
        <f>Q276*H276</f>
        <v>0</v>
      </c>
      <c r="S276" s="213">
        <v>0</v>
      </c>
      <c r="T276" s="21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15" t="s">
        <v>192</v>
      </c>
      <c r="AT276" s="215" t="s">
        <v>127</v>
      </c>
      <c r="AU276" s="215" t="s">
        <v>89</v>
      </c>
      <c r="AY276" s="17" t="s">
        <v>124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7" t="s">
        <v>89</v>
      </c>
      <c r="BK276" s="216">
        <f>ROUND(I276*H276,2)</f>
        <v>0</v>
      </c>
      <c r="BL276" s="17" t="s">
        <v>192</v>
      </c>
      <c r="BM276" s="215" t="s">
        <v>431</v>
      </c>
    </row>
    <row r="277" s="2" customFormat="1">
      <c r="A277" s="38"/>
      <c r="B277" s="39"/>
      <c r="C277" s="40"/>
      <c r="D277" s="217" t="s">
        <v>134</v>
      </c>
      <c r="E277" s="40"/>
      <c r="F277" s="218" t="s">
        <v>432</v>
      </c>
      <c r="G277" s="40"/>
      <c r="H277" s="40"/>
      <c r="I277" s="219"/>
      <c r="J277" s="40"/>
      <c r="K277" s="40"/>
      <c r="L277" s="44"/>
      <c r="M277" s="220"/>
      <c r="N277" s="221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134</v>
      </c>
      <c r="AU277" s="17" t="s">
        <v>89</v>
      </c>
    </row>
    <row r="278" s="2" customFormat="1">
      <c r="A278" s="38"/>
      <c r="B278" s="39"/>
      <c r="C278" s="40"/>
      <c r="D278" s="222" t="s">
        <v>136</v>
      </c>
      <c r="E278" s="40"/>
      <c r="F278" s="223" t="s">
        <v>433</v>
      </c>
      <c r="G278" s="40"/>
      <c r="H278" s="40"/>
      <c r="I278" s="219"/>
      <c r="J278" s="40"/>
      <c r="K278" s="40"/>
      <c r="L278" s="44"/>
      <c r="M278" s="220"/>
      <c r="N278" s="221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136</v>
      </c>
      <c r="AU278" s="17" t="s">
        <v>89</v>
      </c>
    </row>
    <row r="279" s="13" customFormat="1">
      <c r="A279" s="13"/>
      <c r="B279" s="224"/>
      <c r="C279" s="225"/>
      <c r="D279" s="217" t="s">
        <v>138</v>
      </c>
      <c r="E279" s="226" t="s">
        <v>19</v>
      </c>
      <c r="F279" s="227" t="s">
        <v>196</v>
      </c>
      <c r="G279" s="225"/>
      <c r="H279" s="228">
        <v>251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138</v>
      </c>
      <c r="AU279" s="234" t="s">
        <v>89</v>
      </c>
      <c r="AV279" s="13" t="s">
        <v>89</v>
      </c>
      <c r="AW279" s="13" t="s">
        <v>35</v>
      </c>
      <c r="AX279" s="13" t="s">
        <v>81</v>
      </c>
      <c r="AY279" s="234" t="s">
        <v>124</v>
      </c>
    </row>
    <row r="280" s="2" customFormat="1" ht="24.15" customHeight="1">
      <c r="A280" s="38"/>
      <c r="B280" s="39"/>
      <c r="C280" s="235" t="s">
        <v>434</v>
      </c>
      <c r="D280" s="235" t="s">
        <v>206</v>
      </c>
      <c r="E280" s="236" t="s">
        <v>435</v>
      </c>
      <c r="F280" s="237" t="s">
        <v>436</v>
      </c>
      <c r="G280" s="238" t="s">
        <v>130</v>
      </c>
      <c r="H280" s="239">
        <v>276.10000000000002</v>
      </c>
      <c r="I280" s="240"/>
      <c r="J280" s="241">
        <f>ROUND(I280*H280,2)</f>
        <v>0</v>
      </c>
      <c r="K280" s="237" t="s">
        <v>291</v>
      </c>
      <c r="L280" s="242"/>
      <c r="M280" s="243" t="s">
        <v>19</v>
      </c>
      <c r="N280" s="244" t="s">
        <v>45</v>
      </c>
      <c r="O280" s="84"/>
      <c r="P280" s="213">
        <f>O280*H280</f>
        <v>0</v>
      </c>
      <c r="Q280" s="213">
        <v>0.0014</v>
      </c>
      <c r="R280" s="213">
        <f>Q280*H280</f>
        <v>0.38654000000000005</v>
      </c>
      <c r="S280" s="213">
        <v>0</v>
      </c>
      <c r="T280" s="214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5" t="s">
        <v>210</v>
      </c>
      <c r="AT280" s="215" t="s">
        <v>206</v>
      </c>
      <c r="AU280" s="215" t="s">
        <v>89</v>
      </c>
      <c r="AY280" s="17" t="s">
        <v>124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17" t="s">
        <v>89</v>
      </c>
      <c r="BK280" s="216">
        <f>ROUND(I280*H280,2)</f>
        <v>0</v>
      </c>
      <c r="BL280" s="17" t="s">
        <v>192</v>
      </c>
      <c r="BM280" s="215" t="s">
        <v>437</v>
      </c>
    </row>
    <row r="281" s="2" customFormat="1">
      <c r="A281" s="38"/>
      <c r="B281" s="39"/>
      <c r="C281" s="40"/>
      <c r="D281" s="217" t="s">
        <v>134</v>
      </c>
      <c r="E281" s="40"/>
      <c r="F281" s="218" t="s">
        <v>436</v>
      </c>
      <c r="G281" s="40"/>
      <c r="H281" s="40"/>
      <c r="I281" s="219"/>
      <c r="J281" s="40"/>
      <c r="K281" s="40"/>
      <c r="L281" s="44"/>
      <c r="M281" s="220"/>
      <c r="N281" s="221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134</v>
      </c>
      <c r="AU281" s="17" t="s">
        <v>89</v>
      </c>
    </row>
    <row r="282" s="13" customFormat="1">
      <c r="A282" s="13"/>
      <c r="B282" s="224"/>
      <c r="C282" s="225"/>
      <c r="D282" s="217" t="s">
        <v>138</v>
      </c>
      <c r="E282" s="225"/>
      <c r="F282" s="227" t="s">
        <v>427</v>
      </c>
      <c r="G282" s="225"/>
      <c r="H282" s="228">
        <v>276.10000000000002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138</v>
      </c>
      <c r="AU282" s="234" t="s">
        <v>89</v>
      </c>
      <c r="AV282" s="13" t="s">
        <v>89</v>
      </c>
      <c r="AW282" s="13" t="s">
        <v>4</v>
      </c>
      <c r="AX282" s="13" t="s">
        <v>81</v>
      </c>
      <c r="AY282" s="234" t="s">
        <v>124</v>
      </c>
    </row>
    <row r="283" s="2" customFormat="1" ht="21.75" customHeight="1">
      <c r="A283" s="38"/>
      <c r="B283" s="39"/>
      <c r="C283" s="204" t="s">
        <v>438</v>
      </c>
      <c r="D283" s="204" t="s">
        <v>127</v>
      </c>
      <c r="E283" s="205" t="s">
        <v>439</v>
      </c>
      <c r="F283" s="206" t="s">
        <v>440</v>
      </c>
      <c r="G283" s="207" t="s">
        <v>156</v>
      </c>
      <c r="H283" s="208">
        <v>0.43099999999999999</v>
      </c>
      <c r="I283" s="209"/>
      <c r="J283" s="210">
        <f>ROUND(I283*H283,2)</f>
        <v>0</v>
      </c>
      <c r="K283" s="206" t="s">
        <v>131</v>
      </c>
      <c r="L283" s="44"/>
      <c r="M283" s="211" t="s">
        <v>19</v>
      </c>
      <c r="N283" s="212" t="s">
        <v>45</v>
      </c>
      <c r="O283" s="84"/>
      <c r="P283" s="213">
        <f>O283*H283</f>
        <v>0</v>
      </c>
      <c r="Q283" s="213">
        <v>0</v>
      </c>
      <c r="R283" s="213">
        <f>Q283*H283</f>
        <v>0</v>
      </c>
      <c r="S283" s="213">
        <v>0</v>
      </c>
      <c r="T283" s="21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15" t="s">
        <v>192</v>
      </c>
      <c r="AT283" s="215" t="s">
        <v>127</v>
      </c>
      <c r="AU283" s="215" t="s">
        <v>89</v>
      </c>
      <c r="AY283" s="17" t="s">
        <v>124</v>
      </c>
      <c r="BE283" s="216">
        <f>IF(N283="základní",J283,0)</f>
        <v>0</v>
      </c>
      <c r="BF283" s="216">
        <f>IF(N283="snížená",J283,0)</f>
        <v>0</v>
      </c>
      <c r="BG283" s="216">
        <f>IF(N283="zákl. přenesená",J283,0)</f>
        <v>0</v>
      </c>
      <c r="BH283" s="216">
        <f>IF(N283="sníž. přenesená",J283,0)</f>
        <v>0</v>
      </c>
      <c r="BI283" s="216">
        <f>IF(N283="nulová",J283,0)</f>
        <v>0</v>
      </c>
      <c r="BJ283" s="17" t="s">
        <v>89</v>
      </c>
      <c r="BK283" s="216">
        <f>ROUND(I283*H283,2)</f>
        <v>0</v>
      </c>
      <c r="BL283" s="17" t="s">
        <v>192</v>
      </c>
      <c r="BM283" s="215" t="s">
        <v>441</v>
      </c>
    </row>
    <row r="284" s="2" customFormat="1">
      <c r="A284" s="38"/>
      <c r="B284" s="39"/>
      <c r="C284" s="40"/>
      <c r="D284" s="217" t="s">
        <v>134</v>
      </c>
      <c r="E284" s="40"/>
      <c r="F284" s="218" t="s">
        <v>442</v>
      </c>
      <c r="G284" s="40"/>
      <c r="H284" s="40"/>
      <c r="I284" s="219"/>
      <c r="J284" s="40"/>
      <c r="K284" s="40"/>
      <c r="L284" s="44"/>
      <c r="M284" s="220"/>
      <c r="N284" s="221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134</v>
      </c>
      <c r="AU284" s="17" t="s">
        <v>89</v>
      </c>
    </row>
    <row r="285" s="2" customFormat="1">
      <c r="A285" s="38"/>
      <c r="B285" s="39"/>
      <c r="C285" s="40"/>
      <c r="D285" s="222" t="s">
        <v>136</v>
      </c>
      <c r="E285" s="40"/>
      <c r="F285" s="223" t="s">
        <v>443</v>
      </c>
      <c r="G285" s="40"/>
      <c r="H285" s="40"/>
      <c r="I285" s="219"/>
      <c r="J285" s="40"/>
      <c r="K285" s="40"/>
      <c r="L285" s="44"/>
      <c r="M285" s="220"/>
      <c r="N285" s="221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136</v>
      </c>
      <c r="AU285" s="17" t="s">
        <v>89</v>
      </c>
    </row>
    <row r="286" s="12" customFormat="1" ht="22.8" customHeight="1">
      <c r="A286" s="12"/>
      <c r="B286" s="188"/>
      <c r="C286" s="189"/>
      <c r="D286" s="190" t="s">
        <v>72</v>
      </c>
      <c r="E286" s="202" t="s">
        <v>444</v>
      </c>
      <c r="F286" s="202" t="s">
        <v>445</v>
      </c>
      <c r="G286" s="189"/>
      <c r="H286" s="189"/>
      <c r="I286" s="192"/>
      <c r="J286" s="203">
        <f>BK286</f>
        <v>0</v>
      </c>
      <c r="K286" s="189"/>
      <c r="L286" s="194"/>
      <c r="M286" s="195"/>
      <c r="N286" s="196"/>
      <c r="O286" s="196"/>
      <c r="P286" s="197">
        <f>SUM(P287:P293)</f>
        <v>0</v>
      </c>
      <c r="Q286" s="196"/>
      <c r="R286" s="197">
        <f>SUM(R287:R293)</f>
        <v>0.00075000000000000002</v>
      </c>
      <c r="S286" s="196"/>
      <c r="T286" s="198">
        <f>SUM(T287:T293)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99" t="s">
        <v>89</v>
      </c>
      <c r="AT286" s="200" t="s">
        <v>72</v>
      </c>
      <c r="AU286" s="200" t="s">
        <v>81</v>
      </c>
      <c r="AY286" s="199" t="s">
        <v>124</v>
      </c>
      <c r="BK286" s="201">
        <f>SUM(BK287:BK293)</f>
        <v>0</v>
      </c>
    </row>
    <row r="287" s="2" customFormat="1" ht="16.5" customHeight="1">
      <c r="A287" s="38"/>
      <c r="B287" s="39"/>
      <c r="C287" s="204" t="s">
        <v>446</v>
      </c>
      <c r="D287" s="204" t="s">
        <v>127</v>
      </c>
      <c r="E287" s="205" t="s">
        <v>447</v>
      </c>
      <c r="F287" s="206" t="s">
        <v>448</v>
      </c>
      <c r="G287" s="207" t="s">
        <v>261</v>
      </c>
      <c r="H287" s="208">
        <v>3</v>
      </c>
      <c r="I287" s="209"/>
      <c r="J287" s="210">
        <f>ROUND(I287*H287,2)</f>
        <v>0</v>
      </c>
      <c r="K287" s="206" t="s">
        <v>131</v>
      </c>
      <c r="L287" s="44"/>
      <c r="M287" s="211" t="s">
        <v>19</v>
      </c>
      <c r="N287" s="212" t="s">
        <v>45</v>
      </c>
      <c r="O287" s="84"/>
      <c r="P287" s="213">
        <f>O287*H287</f>
        <v>0</v>
      </c>
      <c r="Q287" s="213">
        <v>0.00025000000000000001</v>
      </c>
      <c r="R287" s="213">
        <f>Q287*H287</f>
        <v>0.00075000000000000002</v>
      </c>
      <c r="S287" s="213">
        <v>0</v>
      </c>
      <c r="T287" s="21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15" t="s">
        <v>192</v>
      </c>
      <c r="AT287" s="215" t="s">
        <v>127</v>
      </c>
      <c r="AU287" s="215" t="s">
        <v>89</v>
      </c>
      <c r="AY287" s="17" t="s">
        <v>124</v>
      </c>
      <c r="BE287" s="216">
        <f>IF(N287="základní",J287,0)</f>
        <v>0</v>
      </c>
      <c r="BF287" s="216">
        <f>IF(N287="snížená",J287,0)</f>
        <v>0</v>
      </c>
      <c r="BG287" s="216">
        <f>IF(N287="zákl. přenesená",J287,0)</f>
        <v>0</v>
      </c>
      <c r="BH287" s="216">
        <f>IF(N287="sníž. přenesená",J287,0)</f>
        <v>0</v>
      </c>
      <c r="BI287" s="216">
        <f>IF(N287="nulová",J287,0)</f>
        <v>0</v>
      </c>
      <c r="BJ287" s="17" t="s">
        <v>89</v>
      </c>
      <c r="BK287" s="216">
        <f>ROUND(I287*H287,2)</f>
        <v>0</v>
      </c>
      <c r="BL287" s="17" t="s">
        <v>192</v>
      </c>
      <c r="BM287" s="215" t="s">
        <v>449</v>
      </c>
    </row>
    <row r="288" s="2" customFormat="1">
      <c r="A288" s="38"/>
      <c r="B288" s="39"/>
      <c r="C288" s="40"/>
      <c r="D288" s="217" t="s">
        <v>134</v>
      </c>
      <c r="E288" s="40"/>
      <c r="F288" s="218" t="s">
        <v>450</v>
      </c>
      <c r="G288" s="40"/>
      <c r="H288" s="40"/>
      <c r="I288" s="219"/>
      <c r="J288" s="40"/>
      <c r="K288" s="40"/>
      <c r="L288" s="44"/>
      <c r="M288" s="220"/>
      <c r="N288" s="221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134</v>
      </c>
      <c r="AU288" s="17" t="s">
        <v>89</v>
      </c>
    </row>
    <row r="289" s="2" customFormat="1">
      <c r="A289" s="38"/>
      <c r="B289" s="39"/>
      <c r="C289" s="40"/>
      <c r="D289" s="222" t="s">
        <v>136</v>
      </c>
      <c r="E289" s="40"/>
      <c r="F289" s="223" t="s">
        <v>451</v>
      </c>
      <c r="G289" s="40"/>
      <c r="H289" s="40"/>
      <c r="I289" s="219"/>
      <c r="J289" s="40"/>
      <c r="K289" s="40"/>
      <c r="L289" s="44"/>
      <c r="M289" s="220"/>
      <c r="N289" s="221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136</v>
      </c>
      <c r="AU289" s="17" t="s">
        <v>89</v>
      </c>
    </row>
    <row r="290" s="13" customFormat="1">
      <c r="A290" s="13"/>
      <c r="B290" s="224"/>
      <c r="C290" s="225"/>
      <c r="D290" s="217" t="s">
        <v>138</v>
      </c>
      <c r="E290" s="226" t="s">
        <v>19</v>
      </c>
      <c r="F290" s="227" t="s">
        <v>146</v>
      </c>
      <c r="G290" s="225"/>
      <c r="H290" s="228">
        <v>3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138</v>
      </c>
      <c r="AU290" s="234" t="s">
        <v>89</v>
      </c>
      <c r="AV290" s="13" t="s">
        <v>89</v>
      </c>
      <c r="AW290" s="13" t="s">
        <v>35</v>
      </c>
      <c r="AX290" s="13" t="s">
        <v>81</v>
      </c>
      <c r="AY290" s="234" t="s">
        <v>124</v>
      </c>
    </row>
    <row r="291" s="2" customFormat="1" ht="16.5" customHeight="1">
      <c r="A291" s="38"/>
      <c r="B291" s="39"/>
      <c r="C291" s="204" t="s">
        <v>452</v>
      </c>
      <c r="D291" s="204" t="s">
        <v>127</v>
      </c>
      <c r="E291" s="205" t="s">
        <v>453</v>
      </c>
      <c r="F291" s="206" t="s">
        <v>19</v>
      </c>
      <c r="G291" s="207" t="s">
        <v>261</v>
      </c>
      <c r="H291" s="208">
        <v>3</v>
      </c>
      <c r="I291" s="209"/>
      <c r="J291" s="210">
        <f>ROUND(I291*H291,2)</f>
        <v>0</v>
      </c>
      <c r="K291" s="206" t="s">
        <v>19</v>
      </c>
      <c r="L291" s="44"/>
      <c r="M291" s="211" t="s">
        <v>19</v>
      </c>
      <c r="N291" s="212" t="s">
        <v>45</v>
      </c>
      <c r="O291" s="84"/>
      <c r="P291" s="213">
        <f>O291*H291</f>
        <v>0</v>
      </c>
      <c r="Q291" s="213">
        <v>0</v>
      </c>
      <c r="R291" s="213">
        <f>Q291*H291</f>
        <v>0</v>
      </c>
      <c r="S291" s="213">
        <v>0</v>
      </c>
      <c r="T291" s="21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5" t="s">
        <v>192</v>
      </c>
      <c r="AT291" s="215" t="s">
        <v>127</v>
      </c>
      <c r="AU291" s="215" t="s">
        <v>89</v>
      </c>
      <c r="AY291" s="17" t="s">
        <v>124</v>
      </c>
      <c r="BE291" s="216">
        <f>IF(N291="základní",J291,0)</f>
        <v>0</v>
      </c>
      <c r="BF291" s="216">
        <f>IF(N291="snížená",J291,0)</f>
        <v>0</v>
      </c>
      <c r="BG291" s="216">
        <f>IF(N291="zákl. přenesená",J291,0)</f>
        <v>0</v>
      </c>
      <c r="BH291" s="216">
        <f>IF(N291="sníž. přenesená",J291,0)</f>
        <v>0</v>
      </c>
      <c r="BI291" s="216">
        <f>IF(N291="nulová",J291,0)</f>
        <v>0</v>
      </c>
      <c r="BJ291" s="17" t="s">
        <v>89</v>
      </c>
      <c r="BK291" s="216">
        <f>ROUND(I291*H291,2)</f>
        <v>0</v>
      </c>
      <c r="BL291" s="17" t="s">
        <v>192</v>
      </c>
      <c r="BM291" s="215" t="s">
        <v>454</v>
      </c>
    </row>
    <row r="292" s="2" customFormat="1">
      <c r="A292" s="38"/>
      <c r="B292" s="39"/>
      <c r="C292" s="40"/>
      <c r="D292" s="217" t="s">
        <v>134</v>
      </c>
      <c r="E292" s="40"/>
      <c r="F292" s="218" t="s">
        <v>455</v>
      </c>
      <c r="G292" s="40"/>
      <c r="H292" s="40"/>
      <c r="I292" s="219"/>
      <c r="J292" s="40"/>
      <c r="K292" s="40"/>
      <c r="L292" s="44"/>
      <c r="M292" s="220"/>
      <c r="N292" s="221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134</v>
      </c>
      <c r="AU292" s="17" t="s">
        <v>89</v>
      </c>
    </row>
    <row r="293" s="13" customFormat="1">
      <c r="A293" s="13"/>
      <c r="B293" s="224"/>
      <c r="C293" s="225"/>
      <c r="D293" s="217" t="s">
        <v>138</v>
      </c>
      <c r="E293" s="226" t="s">
        <v>19</v>
      </c>
      <c r="F293" s="227" t="s">
        <v>146</v>
      </c>
      <c r="G293" s="225"/>
      <c r="H293" s="228">
        <v>3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138</v>
      </c>
      <c r="AU293" s="234" t="s">
        <v>89</v>
      </c>
      <c r="AV293" s="13" t="s">
        <v>89</v>
      </c>
      <c r="AW293" s="13" t="s">
        <v>35</v>
      </c>
      <c r="AX293" s="13" t="s">
        <v>81</v>
      </c>
      <c r="AY293" s="234" t="s">
        <v>124</v>
      </c>
    </row>
    <row r="294" s="12" customFormat="1" ht="25.92" customHeight="1">
      <c r="A294" s="12"/>
      <c r="B294" s="188"/>
      <c r="C294" s="189"/>
      <c r="D294" s="190" t="s">
        <v>72</v>
      </c>
      <c r="E294" s="191" t="s">
        <v>456</v>
      </c>
      <c r="F294" s="191" t="s">
        <v>457</v>
      </c>
      <c r="G294" s="189"/>
      <c r="H294" s="189"/>
      <c r="I294" s="192"/>
      <c r="J294" s="193">
        <f>BK294</f>
        <v>0</v>
      </c>
      <c r="K294" s="189"/>
      <c r="L294" s="194"/>
      <c r="M294" s="195"/>
      <c r="N294" s="196"/>
      <c r="O294" s="196"/>
      <c r="P294" s="197">
        <f>P295+P299</f>
        <v>0</v>
      </c>
      <c r="Q294" s="196"/>
      <c r="R294" s="197">
        <f>R295+R299</f>
        <v>0</v>
      </c>
      <c r="S294" s="196"/>
      <c r="T294" s="198">
        <f>T295+T299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99" t="s">
        <v>160</v>
      </c>
      <c r="AT294" s="200" t="s">
        <v>72</v>
      </c>
      <c r="AU294" s="200" t="s">
        <v>73</v>
      </c>
      <c r="AY294" s="199" t="s">
        <v>124</v>
      </c>
      <c r="BK294" s="201">
        <f>BK295+BK299</f>
        <v>0</v>
      </c>
    </row>
    <row r="295" s="12" customFormat="1" ht="22.8" customHeight="1">
      <c r="A295" s="12"/>
      <c r="B295" s="188"/>
      <c r="C295" s="189"/>
      <c r="D295" s="190" t="s">
        <v>72</v>
      </c>
      <c r="E295" s="202" t="s">
        <v>458</v>
      </c>
      <c r="F295" s="202" t="s">
        <v>459</v>
      </c>
      <c r="G295" s="189"/>
      <c r="H295" s="189"/>
      <c r="I295" s="192"/>
      <c r="J295" s="203">
        <f>BK295</f>
        <v>0</v>
      </c>
      <c r="K295" s="189"/>
      <c r="L295" s="194"/>
      <c r="M295" s="195"/>
      <c r="N295" s="196"/>
      <c r="O295" s="196"/>
      <c r="P295" s="197">
        <f>SUM(P296:P298)</f>
        <v>0</v>
      </c>
      <c r="Q295" s="196"/>
      <c r="R295" s="197">
        <f>SUM(R296:R298)</f>
        <v>0</v>
      </c>
      <c r="S295" s="196"/>
      <c r="T295" s="198">
        <f>SUM(T296:T298)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99" t="s">
        <v>160</v>
      </c>
      <c r="AT295" s="200" t="s">
        <v>72</v>
      </c>
      <c r="AU295" s="200" t="s">
        <v>81</v>
      </c>
      <c r="AY295" s="199" t="s">
        <v>124</v>
      </c>
      <c r="BK295" s="201">
        <f>SUM(BK296:BK298)</f>
        <v>0</v>
      </c>
    </row>
    <row r="296" s="2" customFormat="1" ht="24.15" customHeight="1">
      <c r="A296" s="38"/>
      <c r="B296" s="39"/>
      <c r="C296" s="204" t="s">
        <v>460</v>
      </c>
      <c r="D296" s="204" t="s">
        <v>127</v>
      </c>
      <c r="E296" s="205" t="s">
        <v>461</v>
      </c>
      <c r="F296" s="206" t="s">
        <v>459</v>
      </c>
      <c r="G296" s="207" t="s">
        <v>462</v>
      </c>
      <c r="H296" s="208">
        <v>1</v>
      </c>
      <c r="I296" s="209"/>
      <c r="J296" s="210">
        <f>ROUND(I296*H296,2)</f>
        <v>0</v>
      </c>
      <c r="K296" s="206" t="s">
        <v>131</v>
      </c>
      <c r="L296" s="44"/>
      <c r="M296" s="211" t="s">
        <v>19</v>
      </c>
      <c r="N296" s="212" t="s">
        <v>45</v>
      </c>
      <c r="O296" s="84"/>
      <c r="P296" s="213">
        <f>O296*H296</f>
        <v>0</v>
      </c>
      <c r="Q296" s="213">
        <v>0</v>
      </c>
      <c r="R296" s="213">
        <f>Q296*H296</f>
        <v>0</v>
      </c>
      <c r="S296" s="213">
        <v>0</v>
      </c>
      <c r="T296" s="214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15" t="s">
        <v>463</v>
      </c>
      <c r="AT296" s="215" t="s">
        <v>127</v>
      </c>
      <c r="AU296" s="215" t="s">
        <v>89</v>
      </c>
      <c r="AY296" s="17" t="s">
        <v>124</v>
      </c>
      <c r="BE296" s="216">
        <f>IF(N296="základní",J296,0)</f>
        <v>0</v>
      </c>
      <c r="BF296" s="216">
        <f>IF(N296="snížená",J296,0)</f>
        <v>0</v>
      </c>
      <c r="BG296" s="216">
        <f>IF(N296="zákl. přenesená",J296,0)</f>
        <v>0</v>
      </c>
      <c r="BH296" s="216">
        <f>IF(N296="sníž. přenesená",J296,0)</f>
        <v>0</v>
      </c>
      <c r="BI296" s="216">
        <f>IF(N296="nulová",J296,0)</f>
        <v>0</v>
      </c>
      <c r="BJ296" s="17" t="s">
        <v>89</v>
      </c>
      <c r="BK296" s="216">
        <f>ROUND(I296*H296,2)</f>
        <v>0</v>
      </c>
      <c r="BL296" s="17" t="s">
        <v>463</v>
      </c>
      <c r="BM296" s="215" t="s">
        <v>464</v>
      </c>
    </row>
    <row r="297" s="2" customFormat="1">
      <c r="A297" s="38"/>
      <c r="B297" s="39"/>
      <c r="C297" s="40"/>
      <c r="D297" s="217" t="s">
        <v>134</v>
      </c>
      <c r="E297" s="40"/>
      <c r="F297" s="218" t="s">
        <v>459</v>
      </c>
      <c r="G297" s="40"/>
      <c r="H297" s="40"/>
      <c r="I297" s="219"/>
      <c r="J297" s="40"/>
      <c r="K297" s="40"/>
      <c r="L297" s="44"/>
      <c r="M297" s="220"/>
      <c r="N297" s="221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134</v>
      </c>
      <c r="AU297" s="17" t="s">
        <v>89</v>
      </c>
    </row>
    <row r="298" s="2" customFormat="1">
      <c r="A298" s="38"/>
      <c r="B298" s="39"/>
      <c r="C298" s="40"/>
      <c r="D298" s="222" t="s">
        <v>136</v>
      </c>
      <c r="E298" s="40"/>
      <c r="F298" s="223" t="s">
        <v>465</v>
      </c>
      <c r="G298" s="40"/>
      <c r="H298" s="40"/>
      <c r="I298" s="219"/>
      <c r="J298" s="40"/>
      <c r="K298" s="40"/>
      <c r="L298" s="44"/>
      <c r="M298" s="220"/>
      <c r="N298" s="221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136</v>
      </c>
      <c r="AU298" s="17" t="s">
        <v>89</v>
      </c>
    </row>
    <row r="299" s="12" customFormat="1" ht="22.8" customHeight="1">
      <c r="A299" s="12"/>
      <c r="B299" s="188"/>
      <c r="C299" s="189"/>
      <c r="D299" s="190" t="s">
        <v>72</v>
      </c>
      <c r="E299" s="202" t="s">
        <v>466</v>
      </c>
      <c r="F299" s="202" t="s">
        <v>467</v>
      </c>
      <c r="G299" s="189"/>
      <c r="H299" s="189"/>
      <c r="I299" s="192"/>
      <c r="J299" s="203">
        <f>BK299</f>
        <v>0</v>
      </c>
      <c r="K299" s="189"/>
      <c r="L299" s="194"/>
      <c r="M299" s="195"/>
      <c r="N299" s="196"/>
      <c r="O299" s="196"/>
      <c r="P299" s="197">
        <f>SUM(P300:P302)</f>
        <v>0</v>
      </c>
      <c r="Q299" s="196"/>
      <c r="R299" s="197">
        <f>SUM(R300:R302)</f>
        <v>0</v>
      </c>
      <c r="S299" s="196"/>
      <c r="T299" s="198">
        <f>SUM(T300:T302)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99" t="s">
        <v>160</v>
      </c>
      <c r="AT299" s="200" t="s">
        <v>72</v>
      </c>
      <c r="AU299" s="200" t="s">
        <v>81</v>
      </c>
      <c r="AY299" s="199" t="s">
        <v>124</v>
      </c>
      <c r="BK299" s="201">
        <f>SUM(BK300:BK302)</f>
        <v>0</v>
      </c>
    </row>
    <row r="300" s="2" customFormat="1" ht="24.15" customHeight="1">
      <c r="A300" s="38"/>
      <c r="B300" s="39"/>
      <c r="C300" s="204" t="s">
        <v>468</v>
      </c>
      <c r="D300" s="204" t="s">
        <v>127</v>
      </c>
      <c r="E300" s="205" t="s">
        <v>469</v>
      </c>
      <c r="F300" s="206" t="s">
        <v>467</v>
      </c>
      <c r="G300" s="207" t="s">
        <v>462</v>
      </c>
      <c r="H300" s="208">
        <v>1</v>
      </c>
      <c r="I300" s="209"/>
      <c r="J300" s="210">
        <f>ROUND(I300*H300,2)</f>
        <v>0</v>
      </c>
      <c r="K300" s="206" t="s">
        <v>131</v>
      </c>
      <c r="L300" s="44"/>
      <c r="M300" s="211" t="s">
        <v>19</v>
      </c>
      <c r="N300" s="212" t="s">
        <v>45</v>
      </c>
      <c r="O300" s="84"/>
      <c r="P300" s="213">
        <f>O300*H300</f>
        <v>0</v>
      </c>
      <c r="Q300" s="213">
        <v>0</v>
      </c>
      <c r="R300" s="213">
        <f>Q300*H300</f>
        <v>0</v>
      </c>
      <c r="S300" s="213">
        <v>0</v>
      </c>
      <c r="T300" s="21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5" t="s">
        <v>463</v>
      </c>
      <c r="AT300" s="215" t="s">
        <v>127</v>
      </c>
      <c r="AU300" s="215" t="s">
        <v>89</v>
      </c>
      <c r="AY300" s="17" t="s">
        <v>124</v>
      </c>
      <c r="BE300" s="216">
        <f>IF(N300="základní",J300,0)</f>
        <v>0</v>
      </c>
      <c r="BF300" s="216">
        <f>IF(N300="snížená",J300,0)</f>
        <v>0</v>
      </c>
      <c r="BG300" s="216">
        <f>IF(N300="zákl. přenesená",J300,0)</f>
        <v>0</v>
      </c>
      <c r="BH300" s="216">
        <f>IF(N300="sníž. přenesená",J300,0)</f>
        <v>0</v>
      </c>
      <c r="BI300" s="216">
        <f>IF(N300="nulová",J300,0)</f>
        <v>0</v>
      </c>
      <c r="BJ300" s="17" t="s">
        <v>89</v>
      </c>
      <c r="BK300" s="216">
        <f>ROUND(I300*H300,2)</f>
        <v>0</v>
      </c>
      <c r="BL300" s="17" t="s">
        <v>463</v>
      </c>
      <c r="BM300" s="215" t="s">
        <v>470</v>
      </c>
    </row>
    <row r="301" s="2" customFormat="1">
      <c r="A301" s="38"/>
      <c r="B301" s="39"/>
      <c r="C301" s="40"/>
      <c r="D301" s="217" t="s">
        <v>134</v>
      </c>
      <c r="E301" s="40"/>
      <c r="F301" s="218" t="s">
        <v>471</v>
      </c>
      <c r="G301" s="40"/>
      <c r="H301" s="40"/>
      <c r="I301" s="219"/>
      <c r="J301" s="40"/>
      <c r="K301" s="40"/>
      <c r="L301" s="44"/>
      <c r="M301" s="220"/>
      <c r="N301" s="221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134</v>
      </c>
      <c r="AU301" s="17" t="s">
        <v>89</v>
      </c>
    </row>
    <row r="302" s="2" customFormat="1">
      <c r="A302" s="38"/>
      <c r="B302" s="39"/>
      <c r="C302" s="40"/>
      <c r="D302" s="222" t="s">
        <v>136</v>
      </c>
      <c r="E302" s="40"/>
      <c r="F302" s="223" t="s">
        <v>472</v>
      </c>
      <c r="G302" s="40"/>
      <c r="H302" s="40"/>
      <c r="I302" s="219"/>
      <c r="J302" s="40"/>
      <c r="K302" s="40"/>
      <c r="L302" s="44"/>
      <c r="M302" s="245"/>
      <c r="N302" s="246"/>
      <c r="O302" s="247"/>
      <c r="P302" s="247"/>
      <c r="Q302" s="247"/>
      <c r="R302" s="247"/>
      <c r="S302" s="247"/>
      <c r="T302" s="24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136</v>
      </c>
      <c r="AU302" s="17" t="s">
        <v>89</v>
      </c>
    </row>
    <row r="303" s="2" customFormat="1" ht="6.96" customHeight="1">
      <c r="A303" s="38"/>
      <c r="B303" s="59"/>
      <c r="C303" s="60"/>
      <c r="D303" s="60"/>
      <c r="E303" s="60"/>
      <c r="F303" s="60"/>
      <c r="G303" s="60"/>
      <c r="H303" s="60"/>
      <c r="I303" s="60"/>
      <c r="J303" s="60"/>
      <c r="K303" s="60"/>
      <c r="L303" s="44"/>
      <c r="M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</row>
  </sheetData>
  <sheetProtection sheet="1" autoFilter="0" formatColumns="0" formatRows="0" objects="1" scenarios="1" spinCount="100000" saltValue="ZoPTVN4N2ytVc5Rpk8WwbUqVqh9m5PSz+zVnL2cV/YoRsQvCXsBjIlqEhXs8xsHYFEfxbwV42Xzgh51sDx3tYg==" hashValue="JI2sRtx53UgTMYmCBysF4tcM/NNvWo0mR4huyOZN4x0W8XeNSW4Y0YxdRmPPPrk0/VpMSet1cxFQnol2hfaOzw==" algorithmName="SHA-512" password="CC35"/>
  <autoFilter ref="C90:K302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941211112"/>
    <hyperlink ref="F100" r:id="rId2" display="https://podminky.urs.cz/item/CS_URS_2025_01/941211212"/>
    <hyperlink ref="F105" r:id="rId3" display="https://podminky.urs.cz/item/CS_URS_2025_01/941211812"/>
    <hyperlink ref="F110" r:id="rId4" display="https://podminky.urs.cz/item/CS_URS_2025_01/997013113"/>
    <hyperlink ref="F113" r:id="rId5" display="https://podminky.urs.cz/item/CS_URS_2025_01/997013312"/>
    <hyperlink ref="F117" r:id="rId6" display="https://podminky.urs.cz/item/CS_URS_2025_01/997013501"/>
    <hyperlink ref="F120" r:id="rId7" display="https://podminky.urs.cz/item/CS_URS_2025_01/997013509"/>
    <hyperlink ref="F124" r:id="rId8" display="https://podminky.urs.cz/item/CS_URS_2025_01/997013631"/>
    <hyperlink ref="F129" r:id="rId9" display="https://podminky.urs.cz/item/CS_URS_2025_01/712631801"/>
    <hyperlink ref="F134" r:id="rId10" display="https://podminky.urs.cz/item/CS_URS_2025_01/762341210"/>
    <hyperlink ref="F141" r:id="rId11" display="https://podminky.urs.cz/item/CS_URS_2025_01/762342511"/>
    <hyperlink ref="F148" r:id="rId12" display="https://podminky.urs.cz/item/CS_URS_2025_01/762395000"/>
    <hyperlink ref="F152" r:id="rId13" display="https://podminky.urs.cz/item/CS_URS_2025_01/998762102"/>
    <hyperlink ref="F156" r:id="rId14" display="https://podminky.urs.cz/item/CS_URS_2025_01/764001801"/>
    <hyperlink ref="F160" r:id="rId15" display="https://podminky.urs.cz/item/CS_URS_2025_01/764001891"/>
    <hyperlink ref="F164" r:id="rId16" display="https://podminky.urs.cz/item/CS_URS_2025_01/764002801"/>
    <hyperlink ref="F168" r:id="rId17" display="https://podminky.urs.cz/item/CS_URS_2025_01/764002821"/>
    <hyperlink ref="F172" r:id="rId18" display="https://podminky.urs.cz/item/CS_URS_2025_01/764002881"/>
    <hyperlink ref="F176" r:id="rId19" display="https://podminky.urs.cz/item/CS_URS_2025_01/764004801"/>
    <hyperlink ref="F180" r:id="rId20" display="https://podminky.urs.cz/item/CS_URS_2025_01/764021448"/>
    <hyperlink ref="F184" r:id="rId21" display="https://podminky.urs.cz/item/CS_URS_2025_01/764101163"/>
    <hyperlink ref="F195" r:id="rId22" display="https://podminky.urs.cz/item/CS_URS_2025_01/764201106"/>
    <hyperlink ref="F202" r:id="rId23" display="https://podminky.urs.cz/item/CS_URS_2025_01/764201136"/>
    <hyperlink ref="F209" r:id="rId24" display="https://podminky.urs.cz/item/CS_URS_2025_01/764221467"/>
    <hyperlink ref="F213" r:id="rId25" display="https://podminky.urs.cz/item/CS_URS_2025_01/764222403"/>
    <hyperlink ref="F217" r:id="rId26" display="https://podminky.urs.cz/item/CS_URS_2025_01/764222431"/>
    <hyperlink ref="F221" r:id="rId27" display="https://podminky.urs.cz/item/CS_URS_2025_01/764223451"/>
    <hyperlink ref="F225" r:id="rId28" display="https://podminky.urs.cz/item/CS_URS_2025_01/764324412"/>
    <hyperlink ref="F235" r:id="rId29" display="https://podminky.urs.cz/item/CS_URS_2025_01/764521404"/>
    <hyperlink ref="F239" r:id="rId30" display="https://podminky.urs.cz/item/CS_URS_2025_01/764521424"/>
    <hyperlink ref="F243" r:id="rId31" display="https://podminky.urs.cz/item/CS_URS_2025_01/764521445"/>
    <hyperlink ref="F247" r:id="rId32" display="https://podminky.urs.cz/item/CS_URS_2025_01/764528422"/>
    <hyperlink ref="F251" r:id="rId33" display="https://podminky.urs.cz/item/CS_URS_2025_01/998764112"/>
    <hyperlink ref="F255" r:id="rId34" display="https://podminky.urs.cz/item/CS_URS_2025_01/765151801"/>
    <hyperlink ref="F259" r:id="rId35" display="https://podminky.urs.cz/item/CS_URS_2025_01/765151805"/>
    <hyperlink ref="F263" r:id="rId36" display="https://podminky.urs.cz/item/CS_URS_2025_01/765151811"/>
    <hyperlink ref="F267" r:id="rId37" display="https://podminky.urs.cz/item/CS_URS_2025_01/765151815"/>
    <hyperlink ref="F271" r:id="rId38" display="https://podminky.urs.cz/item/CS_URS_2025_01/765191013"/>
    <hyperlink ref="F278" r:id="rId39" display="https://podminky.urs.cz/item/CS_URS_2025_01/765191023"/>
    <hyperlink ref="F285" r:id="rId40" display="https://podminky.urs.cz/item/CS_URS_2025_01/998765112"/>
    <hyperlink ref="F289" r:id="rId41" display="https://podminky.urs.cz/item/CS_URS_2025_01/766671004"/>
    <hyperlink ref="F298" r:id="rId42" display="https://podminky.urs.cz/item/CS_URS_2025_01/030001000"/>
    <hyperlink ref="F302" r:id="rId43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473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14. 4. 2025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ROUND((SUM(BE94:BE379)),  2)</f>
        <v>0</v>
      </c>
      <c r="G33" s="38"/>
      <c r="H33" s="38"/>
      <c r="I33" s="148">
        <v>0.20999999999999999</v>
      </c>
      <c r="J33" s="147">
        <f>ROUND(((SUM(BE94:BE379))*I33),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ROUND((SUM(BF94:BF379)),  2)</f>
        <v>0</v>
      </c>
      <c r="G34" s="38"/>
      <c r="H34" s="38"/>
      <c r="I34" s="148">
        <v>0.12</v>
      </c>
      <c r="J34" s="147">
        <f>ROUND(((SUM(BF94:BF379))*I34),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ROUND((SUM(BG94:BG379)),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ROUND((SUM(BH94:BH379)),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ROUND((SUM(BI94:BI379)),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02 - Mistra Jana Husa 222/2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14. 4. 2025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474</v>
      </c>
      <c r="E61" s="174"/>
      <c r="F61" s="174"/>
      <c r="G61" s="174"/>
      <c r="H61" s="174"/>
      <c r="I61" s="174"/>
      <c r="J61" s="175">
        <f>J96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1"/>
      <c r="C62" s="172"/>
      <c r="D62" s="173" t="s">
        <v>475</v>
      </c>
      <c r="E62" s="174"/>
      <c r="F62" s="174"/>
      <c r="G62" s="174"/>
      <c r="H62" s="174"/>
      <c r="I62" s="174"/>
      <c r="J62" s="175">
        <f>J100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98</v>
      </c>
      <c r="E63" s="174"/>
      <c r="F63" s="174"/>
      <c r="G63" s="174"/>
      <c r="H63" s="174"/>
      <c r="I63" s="174"/>
      <c r="J63" s="175">
        <f>J101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99</v>
      </c>
      <c r="E64" s="174"/>
      <c r="F64" s="174"/>
      <c r="G64" s="174"/>
      <c r="H64" s="174"/>
      <c r="I64" s="174"/>
      <c r="J64" s="175">
        <f>J115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100</v>
      </c>
      <c r="E65" s="168"/>
      <c r="F65" s="168"/>
      <c r="G65" s="168"/>
      <c r="H65" s="168"/>
      <c r="I65" s="168"/>
      <c r="J65" s="169">
        <f>J133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101</v>
      </c>
      <c r="E66" s="174"/>
      <c r="F66" s="174"/>
      <c r="G66" s="174"/>
      <c r="H66" s="174"/>
      <c r="I66" s="174"/>
      <c r="J66" s="175">
        <f>J134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102</v>
      </c>
      <c r="E67" s="174"/>
      <c r="F67" s="174"/>
      <c r="G67" s="174"/>
      <c r="H67" s="174"/>
      <c r="I67" s="174"/>
      <c r="J67" s="175">
        <f>J139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103</v>
      </c>
      <c r="E68" s="174"/>
      <c r="F68" s="174"/>
      <c r="G68" s="174"/>
      <c r="H68" s="174"/>
      <c r="I68" s="174"/>
      <c r="J68" s="175">
        <f>J161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104</v>
      </c>
      <c r="E69" s="174"/>
      <c r="F69" s="174"/>
      <c r="G69" s="174"/>
      <c r="H69" s="174"/>
      <c r="I69" s="174"/>
      <c r="J69" s="175">
        <f>J321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105</v>
      </c>
      <c r="E70" s="174"/>
      <c r="F70" s="174"/>
      <c r="G70" s="174"/>
      <c r="H70" s="174"/>
      <c r="I70" s="174"/>
      <c r="J70" s="175">
        <f>J355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476</v>
      </c>
      <c r="E71" s="174"/>
      <c r="F71" s="174"/>
      <c r="G71" s="174"/>
      <c r="H71" s="174"/>
      <c r="I71" s="174"/>
      <c r="J71" s="175">
        <f>J363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106</v>
      </c>
      <c r="E72" s="168"/>
      <c r="F72" s="168"/>
      <c r="G72" s="168"/>
      <c r="H72" s="168"/>
      <c r="I72" s="168"/>
      <c r="J72" s="169">
        <f>J371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1"/>
      <c r="C73" s="172"/>
      <c r="D73" s="173" t="s">
        <v>107</v>
      </c>
      <c r="E73" s="174"/>
      <c r="F73" s="174"/>
      <c r="G73" s="174"/>
      <c r="H73" s="174"/>
      <c r="I73" s="174"/>
      <c r="J73" s="175">
        <f>J372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108</v>
      </c>
      <c r="E74" s="174"/>
      <c r="F74" s="174"/>
      <c r="G74" s="174"/>
      <c r="H74" s="174"/>
      <c r="I74" s="174"/>
      <c r="J74" s="175">
        <f>J376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109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0" t="str">
        <f>E7</f>
        <v>Opravy střech Kynšperk nad Ohří 2025</v>
      </c>
      <c r="F84" s="32"/>
      <c r="G84" s="32"/>
      <c r="H84" s="32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91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E9</f>
        <v>SO 02 - Mistra Jana Husa 222/2</v>
      </c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F12</f>
        <v>Kynšperk nad Ohří</v>
      </c>
      <c r="G88" s="40"/>
      <c r="H88" s="40"/>
      <c r="I88" s="32" t="s">
        <v>23</v>
      </c>
      <c r="J88" s="72" t="str">
        <f>IF(J12="","",J12)</f>
        <v>14. 4. 2025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E15</f>
        <v>Město Kynšperk nad Ohří</v>
      </c>
      <c r="G90" s="40"/>
      <c r="H90" s="40"/>
      <c r="I90" s="32" t="s">
        <v>33</v>
      </c>
      <c r="J90" s="36" t="str">
        <f>E21</f>
        <v xml:space="preserve"> 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31</v>
      </c>
      <c r="D91" s="40"/>
      <c r="E91" s="40"/>
      <c r="F91" s="27" t="str">
        <f>IF(E18="","",E18)</f>
        <v>Vyplň údaj</v>
      </c>
      <c r="G91" s="40"/>
      <c r="H91" s="40"/>
      <c r="I91" s="32" t="s">
        <v>36</v>
      </c>
      <c r="J91" s="36" t="str">
        <f>E24</f>
        <v xml:space="preserve"> 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77"/>
      <c r="B93" s="178"/>
      <c r="C93" s="179" t="s">
        <v>110</v>
      </c>
      <c r="D93" s="180" t="s">
        <v>58</v>
      </c>
      <c r="E93" s="180" t="s">
        <v>54</v>
      </c>
      <c r="F93" s="180" t="s">
        <v>55</v>
      </c>
      <c r="G93" s="180" t="s">
        <v>111</v>
      </c>
      <c r="H93" s="180" t="s">
        <v>112</v>
      </c>
      <c r="I93" s="180" t="s">
        <v>113</v>
      </c>
      <c r="J93" s="180" t="s">
        <v>95</v>
      </c>
      <c r="K93" s="181" t="s">
        <v>114</v>
      </c>
      <c r="L93" s="182"/>
      <c r="M93" s="92" t="s">
        <v>19</v>
      </c>
      <c r="N93" s="93" t="s">
        <v>43</v>
      </c>
      <c r="O93" s="93" t="s">
        <v>115</v>
      </c>
      <c r="P93" s="93" t="s">
        <v>116</v>
      </c>
      <c r="Q93" s="93" t="s">
        <v>117</v>
      </c>
      <c r="R93" s="93" t="s">
        <v>118</v>
      </c>
      <c r="S93" s="93" t="s">
        <v>119</v>
      </c>
      <c r="T93" s="94" t="s">
        <v>120</v>
      </c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</row>
    <row r="94" s="2" customFormat="1" ht="22.8" customHeight="1">
      <c r="A94" s="38"/>
      <c r="B94" s="39"/>
      <c r="C94" s="99" t="s">
        <v>121</v>
      </c>
      <c r="D94" s="40"/>
      <c r="E94" s="40"/>
      <c r="F94" s="40"/>
      <c r="G94" s="40"/>
      <c r="H94" s="40"/>
      <c r="I94" s="40"/>
      <c r="J94" s="183">
        <f>BK94</f>
        <v>0</v>
      </c>
      <c r="K94" s="40"/>
      <c r="L94" s="44"/>
      <c r="M94" s="95"/>
      <c r="N94" s="184"/>
      <c r="O94" s="96"/>
      <c r="P94" s="185">
        <f>P95+P133+P371</f>
        <v>0</v>
      </c>
      <c r="Q94" s="96"/>
      <c r="R94" s="185">
        <f>R95+R133+R371</f>
        <v>6.0294100000000004</v>
      </c>
      <c r="S94" s="96"/>
      <c r="T94" s="186">
        <f>T95+T133+T371</f>
        <v>3.7793599999999996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72</v>
      </c>
      <c r="AU94" s="17" t="s">
        <v>96</v>
      </c>
      <c r="BK94" s="187">
        <f>BK95+BK133+BK371</f>
        <v>0</v>
      </c>
    </row>
    <row r="95" s="12" customFormat="1" ht="25.92" customHeight="1">
      <c r="A95" s="12"/>
      <c r="B95" s="188"/>
      <c r="C95" s="189"/>
      <c r="D95" s="190" t="s">
        <v>72</v>
      </c>
      <c r="E95" s="191" t="s">
        <v>122</v>
      </c>
      <c r="F95" s="191" t="s">
        <v>123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P96+P101+P115</f>
        <v>0</v>
      </c>
      <c r="Q95" s="196"/>
      <c r="R95" s="197">
        <f>R96+R101+R115</f>
        <v>0</v>
      </c>
      <c r="S95" s="196"/>
      <c r="T95" s="198">
        <f>T96+T101+T115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81</v>
      </c>
      <c r="AT95" s="200" t="s">
        <v>72</v>
      </c>
      <c r="AU95" s="200" t="s">
        <v>73</v>
      </c>
      <c r="AY95" s="199" t="s">
        <v>124</v>
      </c>
      <c r="BK95" s="201">
        <f>BK96+BK101+BK115</f>
        <v>0</v>
      </c>
    </row>
    <row r="96" s="12" customFormat="1" ht="22.8" customHeight="1">
      <c r="A96" s="12"/>
      <c r="B96" s="188"/>
      <c r="C96" s="189"/>
      <c r="D96" s="190" t="s">
        <v>72</v>
      </c>
      <c r="E96" s="202" t="s">
        <v>167</v>
      </c>
      <c r="F96" s="202" t="s">
        <v>477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SUM(P97:P100)</f>
        <v>0</v>
      </c>
      <c r="Q96" s="196"/>
      <c r="R96" s="197">
        <f>SUM(R97:R100)</f>
        <v>0</v>
      </c>
      <c r="S96" s="196"/>
      <c r="T96" s="198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81</v>
      </c>
      <c r="AT96" s="200" t="s">
        <v>72</v>
      </c>
      <c r="AU96" s="200" t="s">
        <v>81</v>
      </c>
      <c r="AY96" s="199" t="s">
        <v>124</v>
      </c>
      <c r="BK96" s="201">
        <f>SUM(BK97:BK100)</f>
        <v>0</v>
      </c>
    </row>
    <row r="97" s="2" customFormat="1" ht="16.5" customHeight="1">
      <c r="A97" s="38"/>
      <c r="B97" s="39"/>
      <c r="C97" s="204" t="s">
        <v>81</v>
      </c>
      <c r="D97" s="204" t="s">
        <v>127</v>
      </c>
      <c r="E97" s="205" t="s">
        <v>478</v>
      </c>
      <c r="F97" s="206" t="s">
        <v>19</v>
      </c>
      <c r="G97" s="207" t="s">
        <v>130</v>
      </c>
      <c r="H97" s="208">
        <v>18</v>
      </c>
      <c r="I97" s="209"/>
      <c r="J97" s="210">
        <f>ROUND(I97*H97,2)</f>
        <v>0</v>
      </c>
      <c r="K97" s="206" t="s">
        <v>291</v>
      </c>
      <c r="L97" s="44"/>
      <c r="M97" s="211" t="s">
        <v>19</v>
      </c>
      <c r="N97" s="212" t="s">
        <v>45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463</v>
      </c>
      <c r="AT97" s="215" t="s">
        <v>127</v>
      </c>
      <c r="AU97" s="215" t="s">
        <v>89</v>
      </c>
      <c r="AY97" s="17" t="s">
        <v>124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89</v>
      </c>
      <c r="BK97" s="216">
        <f>ROUND(I97*H97,2)</f>
        <v>0</v>
      </c>
      <c r="BL97" s="17" t="s">
        <v>463</v>
      </c>
      <c r="BM97" s="215" t="s">
        <v>479</v>
      </c>
    </row>
    <row r="98" s="2" customFormat="1">
      <c r="A98" s="38"/>
      <c r="B98" s="39"/>
      <c r="C98" s="40"/>
      <c r="D98" s="217" t="s">
        <v>134</v>
      </c>
      <c r="E98" s="40"/>
      <c r="F98" s="218" t="s">
        <v>480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134</v>
      </c>
      <c r="AU98" s="17" t="s">
        <v>89</v>
      </c>
    </row>
    <row r="99" s="13" customFormat="1">
      <c r="A99" s="13"/>
      <c r="B99" s="224"/>
      <c r="C99" s="225"/>
      <c r="D99" s="217" t="s">
        <v>138</v>
      </c>
      <c r="E99" s="226" t="s">
        <v>19</v>
      </c>
      <c r="F99" s="227" t="s">
        <v>252</v>
      </c>
      <c r="G99" s="225"/>
      <c r="H99" s="228">
        <v>18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138</v>
      </c>
      <c r="AU99" s="234" t="s">
        <v>89</v>
      </c>
      <c r="AV99" s="13" t="s">
        <v>89</v>
      </c>
      <c r="AW99" s="13" t="s">
        <v>35</v>
      </c>
      <c r="AX99" s="13" t="s">
        <v>81</v>
      </c>
      <c r="AY99" s="234" t="s">
        <v>124</v>
      </c>
    </row>
    <row r="100" s="12" customFormat="1" ht="20.88" customHeight="1">
      <c r="A100" s="12"/>
      <c r="B100" s="188"/>
      <c r="C100" s="189"/>
      <c r="D100" s="190" t="s">
        <v>72</v>
      </c>
      <c r="E100" s="202" t="s">
        <v>481</v>
      </c>
      <c r="F100" s="202" t="s">
        <v>482</v>
      </c>
      <c r="G100" s="189"/>
      <c r="H100" s="189"/>
      <c r="I100" s="192"/>
      <c r="J100" s="203">
        <f>BK100</f>
        <v>0</v>
      </c>
      <c r="K100" s="189"/>
      <c r="L100" s="194"/>
      <c r="M100" s="195"/>
      <c r="N100" s="196"/>
      <c r="O100" s="196"/>
      <c r="P100" s="197">
        <v>0</v>
      </c>
      <c r="Q100" s="196"/>
      <c r="R100" s="197">
        <v>0</v>
      </c>
      <c r="S100" s="196"/>
      <c r="T100" s="198"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9" t="s">
        <v>81</v>
      </c>
      <c r="AT100" s="200" t="s">
        <v>72</v>
      </c>
      <c r="AU100" s="200" t="s">
        <v>89</v>
      </c>
      <c r="AY100" s="199" t="s">
        <v>124</v>
      </c>
      <c r="BK100" s="201">
        <v>0</v>
      </c>
    </row>
    <row r="101" s="12" customFormat="1" ht="22.8" customHeight="1">
      <c r="A101" s="12"/>
      <c r="B101" s="188"/>
      <c r="C101" s="189"/>
      <c r="D101" s="190" t="s">
        <v>72</v>
      </c>
      <c r="E101" s="202" t="s">
        <v>125</v>
      </c>
      <c r="F101" s="202" t="s">
        <v>126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SUM(P102:P114)</f>
        <v>0</v>
      </c>
      <c r="Q101" s="196"/>
      <c r="R101" s="197">
        <f>SUM(R102:R114)</f>
        <v>0</v>
      </c>
      <c r="S101" s="196"/>
      <c r="T101" s="198">
        <f>SUM(T102:T114)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81</v>
      </c>
      <c r="AT101" s="200" t="s">
        <v>72</v>
      </c>
      <c r="AU101" s="200" t="s">
        <v>81</v>
      </c>
      <c r="AY101" s="199" t="s">
        <v>124</v>
      </c>
      <c r="BK101" s="201">
        <f>SUM(BK102:BK114)</f>
        <v>0</v>
      </c>
    </row>
    <row r="102" s="2" customFormat="1" ht="21.75" customHeight="1">
      <c r="A102" s="38"/>
      <c r="B102" s="39"/>
      <c r="C102" s="204" t="s">
        <v>89</v>
      </c>
      <c r="D102" s="204" t="s">
        <v>127</v>
      </c>
      <c r="E102" s="205" t="s">
        <v>128</v>
      </c>
      <c r="F102" s="206" t="s">
        <v>129</v>
      </c>
      <c r="G102" s="207" t="s">
        <v>130</v>
      </c>
      <c r="H102" s="208">
        <v>336</v>
      </c>
      <c r="I102" s="209"/>
      <c r="J102" s="210">
        <f>ROUND(I102*H102,2)</f>
        <v>0</v>
      </c>
      <c r="K102" s="206" t="s">
        <v>131</v>
      </c>
      <c r="L102" s="44"/>
      <c r="M102" s="211" t="s">
        <v>19</v>
      </c>
      <c r="N102" s="212" t="s">
        <v>45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132</v>
      </c>
      <c r="AT102" s="215" t="s">
        <v>127</v>
      </c>
      <c r="AU102" s="215" t="s">
        <v>89</v>
      </c>
      <c r="AY102" s="17" t="s">
        <v>124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89</v>
      </c>
      <c r="BK102" s="216">
        <f>ROUND(I102*H102,2)</f>
        <v>0</v>
      </c>
      <c r="BL102" s="17" t="s">
        <v>132</v>
      </c>
      <c r="BM102" s="215" t="s">
        <v>483</v>
      </c>
    </row>
    <row r="103" s="2" customFormat="1">
      <c r="A103" s="38"/>
      <c r="B103" s="39"/>
      <c r="C103" s="40"/>
      <c r="D103" s="217" t="s">
        <v>134</v>
      </c>
      <c r="E103" s="40"/>
      <c r="F103" s="218" t="s">
        <v>135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134</v>
      </c>
      <c r="AU103" s="17" t="s">
        <v>89</v>
      </c>
    </row>
    <row r="104" s="2" customFormat="1">
      <c r="A104" s="38"/>
      <c r="B104" s="39"/>
      <c r="C104" s="40"/>
      <c r="D104" s="222" t="s">
        <v>136</v>
      </c>
      <c r="E104" s="40"/>
      <c r="F104" s="223" t="s">
        <v>137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89</v>
      </c>
    </row>
    <row r="105" s="13" customFormat="1">
      <c r="A105" s="13"/>
      <c r="B105" s="224"/>
      <c r="C105" s="225"/>
      <c r="D105" s="217" t="s">
        <v>138</v>
      </c>
      <c r="E105" s="226" t="s">
        <v>19</v>
      </c>
      <c r="F105" s="227" t="s">
        <v>484</v>
      </c>
      <c r="G105" s="225"/>
      <c r="H105" s="228">
        <v>336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138</v>
      </c>
      <c r="AU105" s="234" t="s">
        <v>89</v>
      </c>
      <c r="AV105" s="13" t="s">
        <v>89</v>
      </c>
      <c r="AW105" s="13" t="s">
        <v>35</v>
      </c>
      <c r="AX105" s="13" t="s">
        <v>81</v>
      </c>
      <c r="AY105" s="234" t="s">
        <v>124</v>
      </c>
    </row>
    <row r="106" s="2" customFormat="1" ht="24.15" customHeight="1">
      <c r="A106" s="38"/>
      <c r="B106" s="39"/>
      <c r="C106" s="204" t="s">
        <v>146</v>
      </c>
      <c r="D106" s="204" t="s">
        <v>127</v>
      </c>
      <c r="E106" s="205" t="s">
        <v>140</v>
      </c>
      <c r="F106" s="206" t="s">
        <v>141</v>
      </c>
      <c r="G106" s="207" t="s">
        <v>130</v>
      </c>
      <c r="H106" s="208">
        <v>10416</v>
      </c>
      <c r="I106" s="209"/>
      <c r="J106" s="210">
        <f>ROUND(I106*H106,2)</f>
        <v>0</v>
      </c>
      <c r="K106" s="206" t="s">
        <v>131</v>
      </c>
      <c r="L106" s="44"/>
      <c r="M106" s="211" t="s">
        <v>19</v>
      </c>
      <c r="N106" s="212" t="s">
        <v>45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132</v>
      </c>
      <c r="AT106" s="215" t="s">
        <v>127</v>
      </c>
      <c r="AU106" s="215" t="s">
        <v>89</v>
      </c>
      <c r="AY106" s="17" t="s">
        <v>124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89</v>
      </c>
      <c r="BK106" s="216">
        <f>ROUND(I106*H106,2)</f>
        <v>0</v>
      </c>
      <c r="BL106" s="17" t="s">
        <v>132</v>
      </c>
      <c r="BM106" s="215" t="s">
        <v>485</v>
      </c>
    </row>
    <row r="107" s="2" customFormat="1">
      <c r="A107" s="38"/>
      <c r="B107" s="39"/>
      <c r="C107" s="40"/>
      <c r="D107" s="217" t="s">
        <v>134</v>
      </c>
      <c r="E107" s="40"/>
      <c r="F107" s="218" t="s">
        <v>143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134</v>
      </c>
      <c r="AU107" s="17" t="s">
        <v>89</v>
      </c>
    </row>
    <row r="108" s="2" customFormat="1">
      <c r="A108" s="38"/>
      <c r="B108" s="39"/>
      <c r="C108" s="40"/>
      <c r="D108" s="222" t="s">
        <v>136</v>
      </c>
      <c r="E108" s="40"/>
      <c r="F108" s="223" t="s">
        <v>144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89</v>
      </c>
    </row>
    <row r="109" s="13" customFormat="1">
      <c r="A109" s="13"/>
      <c r="B109" s="224"/>
      <c r="C109" s="225"/>
      <c r="D109" s="217" t="s">
        <v>138</v>
      </c>
      <c r="E109" s="226" t="s">
        <v>19</v>
      </c>
      <c r="F109" s="227" t="s">
        <v>484</v>
      </c>
      <c r="G109" s="225"/>
      <c r="H109" s="228">
        <v>336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138</v>
      </c>
      <c r="AU109" s="234" t="s">
        <v>89</v>
      </c>
      <c r="AV109" s="13" t="s">
        <v>89</v>
      </c>
      <c r="AW109" s="13" t="s">
        <v>35</v>
      </c>
      <c r="AX109" s="13" t="s">
        <v>81</v>
      </c>
      <c r="AY109" s="234" t="s">
        <v>124</v>
      </c>
    </row>
    <row r="110" s="13" customFormat="1">
      <c r="A110" s="13"/>
      <c r="B110" s="224"/>
      <c r="C110" s="225"/>
      <c r="D110" s="217" t="s">
        <v>138</v>
      </c>
      <c r="E110" s="225"/>
      <c r="F110" s="227" t="s">
        <v>486</v>
      </c>
      <c r="G110" s="225"/>
      <c r="H110" s="228">
        <v>10416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138</v>
      </c>
      <c r="AU110" s="234" t="s">
        <v>89</v>
      </c>
      <c r="AV110" s="13" t="s">
        <v>89</v>
      </c>
      <c r="AW110" s="13" t="s">
        <v>4</v>
      </c>
      <c r="AX110" s="13" t="s">
        <v>81</v>
      </c>
      <c r="AY110" s="234" t="s">
        <v>124</v>
      </c>
    </row>
    <row r="111" s="2" customFormat="1" ht="21.75" customHeight="1">
      <c r="A111" s="38"/>
      <c r="B111" s="39"/>
      <c r="C111" s="204" t="s">
        <v>132</v>
      </c>
      <c r="D111" s="204" t="s">
        <v>127</v>
      </c>
      <c r="E111" s="205" t="s">
        <v>147</v>
      </c>
      <c r="F111" s="206" t="s">
        <v>148</v>
      </c>
      <c r="G111" s="207" t="s">
        <v>130</v>
      </c>
      <c r="H111" s="208">
        <v>336</v>
      </c>
      <c r="I111" s="209"/>
      <c r="J111" s="210">
        <f>ROUND(I111*H111,2)</f>
        <v>0</v>
      </c>
      <c r="K111" s="206" t="s">
        <v>131</v>
      </c>
      <c r="L111" s="44"/>
      <c r="M111" s="211" t="s">
        <v>19</v>
      </c>
      <c r="N111" s="212" t="s">
        <v>45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132</v>
      </c>
      <c r="AT111" s="215" t="s">
        <v>127</v>
      </c>
      <c r="AU111" s="215" t="s">
        <v>89</v>
      </c>
      <c r="AY111" s="17" t="s">
        <v>124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89</v>
      </c>
      <c r="BK111" s="216">
        <f>ROUND(I111*H111,2)</f>
        <v>0</v>
      </c>
      <c r="BL111" s="17" t="s">
        <v>132</v>
      </c>
      <c r="BM111" s="215" t="s">
        <v>487</v>
      </c>
    </row>
    <row r="112" s="2" customFormat="1">
      <c r="A112" s="38"/>
      <c r="B112" s="39"/>
      <c r="C112" s="40"/>
      <c r="D112" s="217" t="s">
        <v>134</v>
      </c>
      <c r="E112" s="40"/>
      <c r="F112" s="218" t="s">
        <v>150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134</v>
      </c>
      <c r="AU112" s="17" t="s">
        <v>89</v>
      </c>
    </row>
    <row r="113" s="2" customFormat="1">
      <c r="A113" s="38"/>
      <c r="B113" s="39"/>
      <c r="C113" s="40"/>
      <c r="D113" s="222" t="s">
        <v>136</v>
      </c>
      <c r="E113" s="40"/>
      <c r="F113" s="223" t="s">
        <v>151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136</v>
      </c>
      <c r="AU113" s="17" t="s">
        <v>89</v>
      </c>
    </row>
    <row r="114" s="13" customFormat="1">
      <c r="A114" s="13"/>
      <c r="B114" s="224"/>
      <c r="C114" s="225"/>
      <c r="D114" s="217" t="s">
        <v>138</v>
      </c>
      <c r="E114" s="226" t="s">
        <v>19</v>
      </c>
      <c r="F114" s="227" t="s">
        <v>484</v>
      </c>
      <c r="G114" s="225"/>
      <c r="H114" s="228">
        <v>336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138</v>
      </c>
      <c r="AU114" s="234" t="s">
        <v>89</v>
      </c>
      <c r="AV114" s="13" t="s">
        <v>89</v>
      </c>
      <c r="AW114" s="13" t="s">
        <v>35</v>
      </c>
      <c r="AX114" s="13" t="s">
        <v>81</v>
      </c>
      <c r="AY114" s="234" t="s">
        <v>124</v>
      </c>
    </row>
    <row r="115" s="12" customFormat="1" ht="22.8" customHeight="1">
      <c r="A115" s="12"/>
      <c r="B115" s="188"/>
      <c r="C115" s="189"/>
      <c r="D115" s="190" t="s">
        <v>72</v>
      </c>
      <c r="E115" s="202" t="s">
        <v>152</v>
      </c>
      <c r="F115" s="202" t="s">
        <v>153</v>
      </c>
      <c r="G115" s="189"/>
      <c r="H115" s="189"/>
      <c r="I115" s="192"/>
      <c r="J115" s="203">
        <f>BK115</f>
        <v>0</v>
      </c>
      <c r="K115" s="189"/>
      <c r="L115" s="194"/>
      <c r="M115" s="195"/>
      <c r="N115" s="196"/>
      <c r="O115" s="196"/>
      <c r="P115" s="197">
        <f>SUM(P116:P132)</f>
        <v>0</v>
      </c>
      <c r="Q115" s="196"/>
      <c r="R115" s="197">
        <f>SUM(R116:R132)</f>
        <v>0</v>
      </c>
      <c r="S115" s="196"/>
      <c r="T115" s="198">
        <f>SUM(T116:T132)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9" t="s">
        <v>81</v>
      </c>
      <c r="AT115" s="200" t="s">
        <v>72</v>
      </c>
      <c r="AU115" s="200" t="s">
        <v>81</v>
      </c>
      <c r="AY115" s="199" t="s">
        <v>124</v>
      </c>
      <c r="BK115" s="201">
        <f>SUM(BK116:BK132)</f>
        <v>0</v>
      </c>
    </row>
    <row r="116" s="2" customFormat="1" ht="16.5" customHeight="1">
      <c r="A116" s="38"/>
      <c r="B116" s="39"/>
      <c r="C116" s="204" t="s">
        <v>160</v>
      </c>
      <c r="D116" s="204" t="s">
        <v>127</v>
      </c>
      <c r="E116" s="205" t="s">
        <v>154</v>
      </c>
      <c r="F116" s="206" t="s">
        <v>155</v>
      </c>
      <c r="G116" s="207" t="s">
        <v>156</v>
      </c>
      <c r="H116" s="208">
        <v>3.7789999999999999</v>
      </c>
      <c r="I116" s="209"/>
      <c r="J116" s="210">
        <f>ROUND(I116*H116,2)</f>
        <v>0</v>
      </c>
      <c r="K116" s="206" t="s">
        <v>131</v>
      </c>
      <c r="L116" s="44"/>
      <c r="M116" s="211" t="s">
        <v>19</v>
      </c>
      <c r="N116" s="212" t="s">
        <v>45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132</v>
      </c>
      <c r="AT116" s="215" t="s">
        <v>127</v>
      </c>
      <c r="AU116" s="215" t="s">
        <v>89</v>
      </c>
      <c r="AY116" s="17" t="s">
        <v>124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89</v>
      </c>
      <c r="BK116" s="216">
        <f>ROUND(I116*H116,2)</f>
        <v>0</v>
      </c>
      <c r="BL116" s="17" t="s">
        <v>132</v>
      </c>
      <c r="BM116" s="215" t="s">
        <v>488</v>
      </c>
    </row>
    <row r="117" s="2" customFormat="1">
      <c r="A117" s="38"/>
      <c r="B117" s="39"/>
      <c r="C117" s="40"/>
      <c r="D117" s="217" t="s">
        <v>134</v>
      </c>
      <c r="E117" s="40"/>
      <c r="F117" s="218" t="s">
        <v>158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134</v>
      </c>
      <c r="AU117" s="17" t="s">
        <v>89</v>
      </c>
    </row>
    <row r="118" s="2" customFormat="1">
      <c r="A118" s="38"/>
      <c r="B118" s="39"/>
      <c r="C118" s="40"/>
      <c r="D118" s="222" t="s">
        <v>136</v>
      </c>
      <c r="E118" s="40"/>
      <c r="F118" s="223" t="s">
        <v>159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136</v>
      </c>
      <c r="AU118" s="17" t="s">
        <v>89</v>
      </c>
    </row>
    <row r="119" s="2" customFormat="1" ht="16.5" customHeight="1">
      <c r="A119" s="38"/>
      <c r="B119" s="39"/>
      <c r="C119" s="204" t="s">
        <v>167</v>
      </c>
      <c r="D119" s="204" t="s">
        <v>127</v>
      </c>
      <c r="E119" s="205" t="s">
        <v>161</v>
      </c>
      <c r="F119" s="206" t="s">
        <v>162</v>
      </c>
      <c r="G119" s="207" t="s">
        <v>163</v>
      </c>
      <c r="H119" s="208">
        <v>30</v>
      </c>
      <c r="I119" s="209"/>
      <c r="J119" s="210">
        <f>ROUND(I119*H119,2)</f>
        <v>0</v>
      </c>
      <c r="K119" s="206" t="s">
        <v>131</v>
      </c>
      <c r="L119" s="44"/>
      <c r="M119" s="211" t="s">
        <v>19</v>
      </c>
      <c r="N119" s="212" t="s">
        <v>45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132</v>
      </c>
      <c r="AT119" s="215" t="s">
        <v>127</v>
      </c>
      <c r="AU119" s="215" t="s">
        <v>89</v>
      </c>
      <c r="AY119" s="17" t="s">
        <v>124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89</v>
      </c>
      <c r="BK119" s="216">
        <f>ROUND(I119*H119,2)</f>
        <v>0</v>
      </c>
      <c r="BL119" s="17" t="s">
        <v>132</v>
      </c>
      <c r="BM119" s="215" t="s">
        <v>489</v>
      </c>
    </row>
    <row r="120" s="2" customFormat="1">
      <c r="A120" s="38"/>
      <c r="B120" s="39"/>
      <c r="C120" s="40"/>
      <c r="D120" s="217" t="s">
        <v>134</v>
      </c>
      <c r="E120" s="40"/>
      <c r="F120" s="218" t="s">
        <v>165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134</v>
      </c>
      <c r="AU120" s="17" t="s">
        <v>89</v>
      </c>
    </row>
    <row r="121" s="2" customFormat="1">
      <c r="A121" s="38"/>
      <c r="B121" s="39"/>
      <c r="C121" s="40"/>
      <c r="D121" s="222" t="s">
        <v>136</v>
      </c>
      <c r="E121" s="40"/>
      <c r="F121" s="223" t="s">
        <v>166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89</v>
      </c>
    </row>
    <row r="122" s="13" customFormat="1">
      <c r="A122" s="13"/>
      <c r="B122" s="224"/>
      <c r="C122" s="225"/>
      <c r="D122" s="217" t="s">
        <v>138</v>
      </c>
      <c r="E122" s="226" t="s">
        <v>19</v>
      </c>
      <c r="F122" s="227" t="s">
        <v>321</v>
      </c>
      <c r="G122" s="225"/>
      <c r="H122" s="228">
        <v>30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138</v>
      </c>
      <c r="AU122" s="234" t="s">
        <v>89</v>
      </c>
      <c r="AV122" s="13" t="s">
        <v>89</v>
      </c>
      <c r="AW122" s="13" t="s">
        <v>35</v>
      </c>
      <c r="AX122" s="13" t="s">
        <v>81</v>
      </c>
      <c r="AY122" s="234" t="s">
        <v>124</v>
      </c>
    </row>
    <row r="123" s="2" customFormat="1" ht="16.5" customHeight="1">
      <c r="A123" s="38"/>
      <c r="B123" s="39"/>
      <c r="C123" s="204" t="s">
        <v>173</v>
      </c>
      <c r="D123" s="204" t="s">
        <v>127</v>
      </c>
      <c r="E123" s="205" t="s">
        <v>168</v>
      </c>
      <c r="F123" s="206" t="s">
        <v>169</v>
      </c>
      <c r="G123" s="207" t="s">
        <v>156</v>
      </c>
      <c r="H123" s="208">
        <v>3.7789999999999999</v>
      </c>
      <c r="I123" s="209"/>
      <c r="J123" s="210">
        <f>ROUND(I123*H123,2)</f>
        <v>0</v>
      </c>
      <c r="K123" s="206" t="s">
        <v>131</v>
      </c>
      <c r="L123" s="44"/>
      <c r="M123" s="211" t="s">
        <v>19</v>
      </c>
      <c r="N123" s="212" t="s">
        <v>45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132</v>
      </c>
      <c r="AT123" s="215" t="s">
        <v>127</v>
      </c>
      <c r="AU123" s="215" t="s">
        <v>89</v>
      </c>
      <c r="AY123" s="17" t="s">
        <v>124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89</v>
      </c>
      <c r="BK123" s="216">
        <f>ROUND(I123*H123,2)</f>
        <v>0</v>
      </c>
      <c r="BL123" s="17" t="s">
        <v>132</v>
      </c>
      <c r="BM123" s="215" t="s">
        <v>490</v>
      </c>
    </row>
    <row r="124" s="2" customFormat="1">
      <c r="A124" s="38"/>
      <c r="B124" s="39"/>
      <c r="C124" s="40"/>
      <c r="D124" s="217" t="s">
        <v>134</v>
      </c>
      <c r="E124" s="40"/>
      <c r="F124" s="218" t="s">
        <v>171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134</v>
      </c>
      <c r="AU124" s="17" t="s">
        <v>89</v>
      </c>
    </row>
    <row r="125" s="2" customFormat="1">
      <c r="A125" s="38"/>
      <c r="B125" s="39"/>
      <c r="C125" s="40"/>
      <c r="D125" s="222" t="s">
        <v>136</v>
      </c>
      <c r="E125" s="40"/>
      <c r="F125" s="223" t="s">
        <v>172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89</v>
      </c>
    </row>
    <row r="126" s="2" customFormat="1" ht="16.5" customHeight="1">
      <c r="A126" s="38"/>
      <c r="B126" s="39"/>
      <c r="C126" s="204" t="s">
        <v>180</v>
      </c>
      <c r="D126" s="204" t="s">
        <v>127</v>
      </c>
      <c r="E126" s="205" t="s">
        <v>174</v>
      </c>
      <c r="F126" s="206" t="s">
        <v>175</v>
      </c>
      <c r="G126" s="207" t="s">
        <v>156</v>
      </c>
      <c r="H126" s="208">
        <v>56.685000000000002</v>
      </c>
      <c r="I126" s="209"/>
      <c r="J126" s="210">
        <f>ROUND(I126*H126,2)</f>
        <v>0</v>
      </c>
      <c r="K126" s="206" t="s">
        <v>131</v>
      </c>
      <c r="L126" s="44"/>
      <c r="M126" s="211" t="s">
        <v>19</v>
      </c>
      <c r="N126" s="212" t="s">
        <v>45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132</v>
      </c>
      <c r="AT126" s="215" t="s">
        <v>127</v>
      </c>
      <c r="AU126" s="215" t="s">
        <v>89</v>
      </c>
      <c r="AY126" s="17" t="s">
        <v>124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89</v>
      </c>
      <c r="BK126" s="216">
        <f>ROUND(I126*H126,2)</f>
        <v>0</v>
      </c>
      <c r="BL126" s="17" t="s">
        <v>132</v>
      </c>
      <c r="BM126" s="215" t="s">
        <v>491</v>
      </c>
    </row>
    <row r="127" s="2" customFormat="1">
      <c r="A127" s="38"/>
      <c r="B127" s="39"/>
      <c r="C127" s="40"/>
      <c r="D127" s="217" t="s">
        <v>134</v>
      </c>
      <c r="E127" s="40"/>
      <c r="F127" s="218" t="s">
        <v>177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134</v>
      </c>
      <c r="AU127" s="17" t="s">
        <v>89</v>
      </c>
    </row>
    <row r="128" s="2" customFormat="1">
      <c r="A128" s="38"/>
      <c r="B128" s="39"/>
      <c r="C128" s="40"/>
      <c r="D128" s="222" t="s">
        <v>136</v>
      </c>
      <c r="E128" s="40"/>
      <c r="F128" s="223" t="s">
        <v>178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136</v>
      </c>
      <c r="AU128" s="17" t="s">
        <v>89</v>
      </c>
    </row>
    <row r="129" s="13" customFormat="1">
      <c r="A129" s="13"/>
      <c r="B129" s="224"/>
      <c r="C129" s="225"/>
      <c r="D129" s="217" t="s">
        <v>138</v>
      </c>
      <c r="E129" s="225"/>
      <c r="F129" s="227" t="s">
        <v>492</v>
      </c>
      <c r="G129" s="225"/>
      <c r="H129" s="228">
        <v>56.685000000000002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138</v>
      </c>
      <c r="AU129" s="234" t="s">
        <v>89</v>
      </c>
      <c r="AV129" s="13" t="s">
        <v>89</v>
      </c>
      <c r="AW129" s="13" t="s">
        <v>4</v>
      </c>
      <c r="AX129" s="13" t="s">
        <v>81</v>
      </c>
      <c r="AY129" s="234" t="s">
        <v>124</v>
      </c>
    </row>
    <row r="130" s="2" customFormat="1" ht="21.75" customHeight="1">
      <c r="A130" s="38"/>
      <c r="B130" s="39"/>
      <c r="C130" s="204" t="s">
        <v>125</v>
      </c>
      <c r="D130" s="204" t="s">
        <v>127</v>
      </c>
      <c r="E130" s="205" t="s">
        <v>181</v>
      </c>
      <c r="F130" s="206" t="s">
        <v>182</v>
      </c>
      <c r="G130" s="207" t="s">
        <v>156</v>
      </c>
      <c r="H130" s="208">
        <v>3.7789999999999999</v>
      </c>
      <c r="I130" s="209"/>
      <c r="J130" s="210">
        <f>ROUND(I130*H130,2)</f>
        <v>0</v>
      </c>
      <c r="K130" s="206" t="s">
        <v>131</v>
      </c>
      <c r="L130" s="44"/>
      <c r="M130" s="211" t="s">
        <v>19</v>
      </c>
      <c r="N130" s="212" t="s">
        <v>45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132</v>
      </c>
      <c r="AT130" s="215" t="s">
        <v>127</v>
      </c>
      <c r="AU130" s="215" t="s">
        <v>89</v>
      </c>
      <c r="AY130" s="17" t="s">
        <v>124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7" t="s">
        <v>89</v>
      </c>
      <c r="BK130" s="216">
        <f>ROUND(I130*H130,2)</f>
        <v>0</v>
      </c>
      <c r="BL130" s="17" t="s">
        <v>132</v>
      </c>
      <c r="BM130" s="215" t="s">
        <v>493</v>
      </c>
    </row>
    <row r="131" s="2" customFormat="1">
      <c r="A131" s="38"/>
      <c r="B131" s="39"/>
      <c r="C131" s="40"/>
      <c r="D131" s="217" t="s">
        <v>134</v>
      </c>
      <c r="E131" s="40"/>
      <c r="F131" s="218" t="s">
        <v>184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134</v>
      </c>
      <c r="AU131" s="17" t="s">
        <v>89</v>
      </c>
    </row>
    <row r="132" s="2" customFormat="1">
      <c r="A132" s="38"/>
      <c r="B132" s="39"/>
      <c r="C132" s="40"/>
      <c r="D132" s="222" t="s">
        <v>136</v>
      </c>
      <c r="E132" s="40"/>
      <c r="F132" s="223" t="s">
        <v>185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136</v>
      </c>
      <c r="AU132" s="17" t="s">
        <v>89</v>
      </c>
    </row>
    <row r="133" s="12" customFormat="1" ht="25.92" customHeight="1">
      <c r="A133" s="12"/>
      <c r="B133" s="188"/>
      <c r="C133" s="189"/>
      <c r="D133" s="190" t="s">
        <v>72</v>
      </c>
      <c r="E133" s="191" t="s">
        <v>186</v>
      </c>
      <c r="F133" s="191" t="s">
        <v>187</v>
      </c>
      <c r="G133" s="189"/>
      <c r="H133" s="189"/>
      <c r="I133" s="192"/>
      <c r="J133" s="193">
        <f>BK133</f>
        <v>0</v>
      </c>
      <c r="K133" s="189"/>
      <c r="L133" s="194"/>
      <c r="M133" s="195"/>
      <c r="N133" s="196"/>
      <c r="O133" s="196"/>
      <c r="P133" s="197">
        <f>P134+P139+P161+P321+P355+P363</f>
        <v>0</v>
      </c>
      <c r="Q133" s="196"/>
      <c r="R133" s="197">
        <f>R134+R139+R161+R321+R355+R363</f>
        <v>6.0294100000000004</v>
      </c>
      <c r="S133" s="196"/>
      <c r="T133" s="198">
        <f>T134+T139+T161+T321+T355+T363</f>
        <v>3.7793599999999996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89</v>
      </c>
      <c r="AT133" s="200" t="s">
        <v>72</v>
      </c>
      <c r="AU133" s="200" t="s">
        <v>73</v>
      </c>
      <c r="AY133" s="199" t="s">
        <v>124</v>
      </c>
      <c r="BK133" s="201">
        <f>BK134+BK139+BK161+BK321+BK355+BK363</f>
        <v>0</v>
      </c>
    </row>
    <row r="134" s="12" customFormat="1" ht="22.8" customHeight="1">
      <c r="A134" s="12"/>
      <c r="B134" s="188"/>
      <c r="C134" s="189"/>
      <c r="D134" s="190" t="s">
        <v>72</v>
      </c>
      <c r="E134" s="202" t="s">
        <v>188</v>
      </c>
      <c r="F134" s="202" t="s">
        <v>189</v>
      </c>
      <c r="G134" s="189"/>
      <c r="H134" s="189"/>
      <c r="I134" s="192"/>
      <c r="J134" s="203">
        <f>BK134</f>
        <v>0</v>
      </c>
      <c r="K134" s="189"/>
      <c r="L134" s="194"/>
      <c r="M134" s="195"/>
      <c r="N134" s="196"/>
      <c r="O134" s="196"/>
      <c r="P134" s="197">
        <f>SUM(P135:P138)</f>
        <v>0</v>
      </c>
      <c r="Q134" s="196"/>
      <c r="R134" s="197">
        <f>SUM(R135:R138)</f>
        <v>0</v>
      </c>
      <c r="S134" s="196"/>
      <c r="T134" s="198">
        <f>SUM(T135:T138)</f>
        <v>0.17291999999999999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9" t="s">
        <v>89</v>
      </c>
      <c r="AT134" s="200" t="s">
        <v>72</v>
      </c>
      <c r="AU134" s="200" t="s">
        <v>81</v>
      </c>
      <c r="AY134" s="199" t="s">
        <v>124</v>
      </c>
      <c r="BK134" s="201">
        <f>SUM(BK135:BK138)</f>
        <v>0</v>
      </c>
    </row>
    <row r="135" s="2" customFormat="1" ht="16.5" customHeight="1">
      <c r="A135" s="38"/>
      <c r="B135" s="39"/>
      <c r="C135" s="204" t="s">
        <v>199</v>
      </c>
      <c r="D135" s="204" t="s">
        <v>127</v>
      </c>
      <c r="E135" s="205" t="s">
        <v>190</v>
      </c>
      <c r="F135" s="206" t="s">
        <v>191</v>
      </c>
      <c r="G135" s="207" t="s">
        <v>130</v>
      </c>
      <c r="H135" s="208">
        <v>262</v>
      </c>
      <c r="I135" s="209"/>
      <c r="J135" s="210">
        <f>ROUND(I135*H135,2)</f>
        <v>0</v>
      </c>
      <c r="K135" s="206" t="s">
        <v>131</v>
      </c>
      <c r="L135" s="44"/>
      <c r="M135" s="211" t="s">
        <v>19</v>
      </c>
      <c r="N135" s="212" t="s">
        <v>45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0.00066</v>
      </c>
      <c r="T135" s="214">
        <f>S135*H135</f>
        <v>0.17291999999999999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192</v>
      </c>
      <c r="AT135" s="215" t="s">
        <v>127</v>
      </c>
      <c r="AU135" s="215" t="s">
        <v>89</v>
      </c>
      <c r="AY135" s="17" t="s">
        <v>124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89</v>
      </c>
      <c r="BK135" s="216">
        <f>ROUND(I135*H135,2)</f>
        <v>0</v>
      </c>
      <c r="BL135" s="17" t="s">
        <v>192</v>
      </c>
      <c r="BM135" s="215" t="s">
        <v>494</v>
      </c>
    </row>
    <row r="136" s="2" customFormat="1">
      <c r="A136" s="38"/>
      <c r="B136" s="39"/>
      <c r="C136" s="40"/>
      <c r="D136" s="217" t="s">
        <v>134</v>
      </c>
      <c r="E136" s="40"/>
      <c r="F136" s="218" t="s">
        <v>194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89</v>
      </c>
    </row>
    <row r="137" s="2" customFormat="1">
      <c r="A137" s="38"/>
      <c r="B137" s="39"/>
      <c r="C137" s="40"/>
      <c r="D137" s="222" t="s">
        <v>136</v>
      </c>
      <c r="E137" s="40"/>
      <c r="F137" s="223" t="s">
        <v>195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136</v>
      </c>
      <c r="AU137" s="17" t="s">
        <v>89</v>
      </c>
    </row>
    <row r="138" s="13" customFormat="1">
      <c r="A138" s="13"/>
      <c r="B138" s="224"/>
      <c r="C138" s="225"/>
      <c r="D138" s="217" t="s">
        <v>138</v>
      </c>
      <c r="E138" s="226" t="s">
        <v>19</v>
      </c>
      <c r="F138" s="227" t="s">
        <v>495</v>
      </c>
      <c r="G138" s="225"/>
      <c r="H138" s="228">
        <v>262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138</v>
      </c>
      <c r="AU138" s="234" t="s">
        <v>89</v>
      </c>
      <c r="AV138" s="13" t="s">
        <v>89</v>
      </c>
      <c r="AW138" s="13" t="s">
        <v>35</v>
      </c>
      <c r="AX138" s="13" t="s">
        <v>81</v>
      </c>
      <c r="AY138" s="234" t="s">
        <v>124</v>
      </c>
    </row>
    <row r="139" s="12" customFormat="1" ht="22.8" customHeight="1">
      <c r="A139" s="12"/>
      <c r="B139" s="188"/>
      <c r="C139" s="189"/>
      <c r="D139" s="190" t="s">
        <v>72</v>
      </c>
      <c r="E139" s="202" t="s">
        <v>197</v>
      </c>
      <c r="F139" s="202" t="s">
        <v>198</v>
      </c>
      <c r="G139" s="189"/>
      <c r="H139" s="189"/>
      <c r="I139" s="192"/>
      <c r="J139" s="203">
        <f>BK139</f>
        <v>0</v>
      </c>
      <c r="K139" s="189"/>
      <c r="L139" s="194"/>
      <c r="M139" s="195"/>
      <c r="N139" s="196"/>
      <c r="O139" s="196"/>
      <c r="P139" s="197">
        <f>SUM(P140:P160)</f>
        <v>0</v>
      </c>
      <c r="Q139" s="196"/>
      <c r="R139" s="197">
        <f>SUM(R140:R160)</f>
        <v>4.4171680000000002</v>
      </c>
      <c r="S139" s="196"/>
      <c r="T139" s="198">
        <f>SUM(T140:T160)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9" t="s">
        <v>89</v>
      </c>
      <c r="AT139" s="200" t="s">
        <v>72</v>
      </c>
      <c r="AU139" s="200" t="s">
        <v>81</v>
      </c>
      <c r="AY139" s="199" t="s">
        <v>124</v>
      </c>
      <c r="BK139" s="201">
        <f>SUM(BK140:BK160)</f>
        <v>0</v>
      </c>
    </row>
    <row r="140" s="2" customFormat="1" ht="21.75" customHeight="1">
      <c r="A140" s="38"/>
      <c r="B140" s="39"/>
      <c r="C140" s="204" t="s">
        <v>205</v>
      </c>
      <c r="D140" s="204" t="s">
        <v>127</v>
      </c>
      <c r="E140" s="205" t="s">
        <v>200</v>
      </c>
      <c r="F140" s="206" t="s">
        <v>201</v>
      </c>
      <c r="G140" s="207" t="s">
        <v>130</v>
      </c>
      <c r="H140" s="208">
        <v>262</v>
      </c>
      <c r="I140" s="209"/>
      <c r="J140" s="210">
        <f>ROUND(I140*H140,2)</f>
        <v>0</v>
      </c>
      <c r="K140" s="206" t="s">
        <v>131</v>
      </c>
      <c r="L140" s="44"/>
      <c r="M140" s="211" t="s">
        <v>19</v>
      </c>
      <c r="N140" s="212" t="s">
        <v>45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192</v>
      </c>
      <c r="AT140" s="215" t="s">
        <v>127</v>
      </c>
      <c r="AU140" s="215" t="s">
        <v>89</v>
      </c>
      <c r="AY140" s="17" t="s">
        <v>124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89</v>
      </c>
      <c r="BK140" s="216">
        <f>ROUND(I140*H140,2)</f>
        <v>0</v>
      </c>
      <c r="BL140" s="17" t="s">
        <v>192</v>
      </c>
      <c r="BM140" s="215" t="s">
        <v>496</v>
      </c>
    </row>
    <row r="141" s="2" customFormat="1">
      <c r="A141" s="38"/>
      <c r="B141" s="39"/>
      <c r="C141" s="40"/>
      <c r="D141" s="217" t="s">
        <v>134</v>
      </c>
      <c r="E141" s="40"/>
      <c r="F141" s="218" t="s">
        <v>203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134</v>
      </c>
      <c r="AU141" s="17" t="s">
        <v>89</v>
      </c>
    </row>
    <row r="142" s="2" customFormat="1">
      <c r="A142" s="38"/>
      <c r="B142" s="39"/>
      <c r="C142" s="40"/>
      <c r="D142" s="222" t="s">
        <v>136</v>
      </c>
      <c r="E142" s="40"/>
      <c r="F142" s="223" t="s">
        <v>204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136</v>
      </c>
      <c r="AU142" s="17" t="s">
        <v>89</v>
      </c>
    </row>
    <row r="143" s="13" customFormat="1">
      <c r="A143" s="13"/>
      <c r="B143" s="224"/>
      <c r="C143" s="225"/>
      <c r="D143" s="217" t="s">
        <v>138</v>
      </c>
      <c r="E143" s="226" t="s">
        <v>19</v>
      </c>
      <c r="F143" s="227" t="s">
        <v>495</v>
      </c>
      <c r="G143" s="225"/>
      <c r="H143" s="228">
        <v>262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138</v>
      </c>
      <c r="AU143" s="234" t="s">
        <v>89</v>
      </c>
      <c r="AV143" s="13" t="s">
        <v>89</v>
      </c>
      <c r="AW143" s="13" t="s">
        <v>35</v>
      </c>
      <c r="AX143" s="13" t="s">
        <v>81</v>
      </c>
      <c r="AY143" s="234" t="s">
        <v>124</v>
      </c>
    </row>
    <row r="144" s="2" customFormat="1" ht="16.5" customHeight="1">
      <c r="A144" s="38"/>
      <c r="B144" s="39"/>
      <c r="C144" s="235" t="s">
        <v>8</v>
      </c>
      <c r="D144" s="235" t="s">
        <v>206</v>
      </c>
      <c r="E144" s="236" t="s">
        <v>207</v>
      </c>
      <c r="F144" s="237" t="s">
        <v>208</v>
      </c>
      <c r="G144" s="238" t="s">
        <v>209</v>
      </c>
      <c r="H144" s="239">
        <v>6.7999999999999998</v>
      </c>
      <c r="I144" s="240"/>
      <c r="J144" s="241">
        <f>ROUND(I144*H144,2)</f>
        <v>0</v>
      </c>
      <c r="K144" s="237" t="s">
        <v>131</v>
      </c>
      <c r="L144" s="242"/>
      <c r="M144" s="243" t="s">
        <v>19</v>
      </c>
      <c r="N144" s="244" t="s">
        <v>45</v>
      </c>
      <c r="O144" s="84"/>
      <c r="P144" s="213">
        <f>O144*H144</f>
        <v>0</v>
      </c>
      <c r="Q144" s="213">
        <v>0.55000000000000004</v>
      </c>
      <c r="R144" s="213">
        <f>Q144*H144</f>
        <v>3.7400000000000002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210</v>
      </c>
      <c r="AT144" s="215" t="s">
        <v>206</v>
      </c>
      <c r="AU144" s="215" t="s">
        <v>89</v>
      </c>
      <c r="AY144" s="17" t="s">
        <v>124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89</v>
      </c>
      <c r="BK144" s="216">
        <f>ROUND(I144*H144,2)</f>
        <v>0</v>
      </c>
      <c r="BL144" s="17" t="s">
        <v>192</v>
      </c>
      <c r="BM144" s="215" t="s">
        <v>497</v>
      </c>
    </row>
    <row r="145" s="2" customFormat="1">
      <c r="A145" s="38"/>
      <c r="B145" s="39"/>
      <c r="C145" s="40"/>
      <c r="D145" s="217" t="s">
        <v>134</v>
      </c>
      <c r="E145" s="40"/>
      <c r="F145" s="218" t="s">
        <v>208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134</v>
      </c>
      <c r="AU145" s="17" t="s">
        <v>89</v>
      </c>
    </row>
    <row r="146" s="13" customFormat="1">
      <c r="A146" s="13"/>
      <c r="B146" s="224"/>
      <c r="C146" s="225"/>
      <c r="D146" s="217" t="s">
        <v>138</v>
      </c>
      <c r="E146" s="226" t="s">
        <v>19</v>
      </c>
      <c r="F146" s="227" t="s">
        <v>498</v>
      </c>
      <c r="G146" s="225"/>
      <c r="H146" s="228">
        <v>6.7999999999999998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138</v>
      </c>
      <c r="AU146" s="234" t="s">
        <v>89</v>
      </c>
      <c r="AV146" s="13" t="s">
        <v>89</v>
      </c>
      <c r="AW146" s="13" t="s">
        <v>35</v>
      </c>
      <c r="AX146" s="13" t="s">
        <v>81</v>
      </c>
      <c r="AY146" s="234" t="s">
        <v>124</v>
      </c>
    </row>
    <row r="147" s="2" customFormat="1" ht="16.5" customHeight="1">
      <c r="A147" s="38"/>
      <c r="B147" s="39"/>
      <c r="C147" s="204" t="s">
        <v>219</v>
      </c>
      <c r="D147" s="204" t="s">
        <v>127</v>
      </c>
      <c r="E147" s="205" t="s">
        <v>213</v>
      </c>
      <c r="F147" s="206" t="s">
        <v>214</v>
      </c>
      <c r="G147" s="207" t="s">
        <v>163</v>
      </c>
      <c r="H147" s="208">
        <v>315</v>
      </c>
      <c r="I147" s="209"/>
      <c r="J147" s="210">
        <f>ROUND(I147*H147,2)</f>
        <v>0</v>
      </c>
      <c r="K147" s="206" t="s">
        <v>131</v>
      </c>
      <c r="L147" s="44"/>
      <c r="M147" s="211" t="s">
        <v>19</v>
      </c>
      <c r="N147" s="212" t="s">
        <v>45</v>
      </c>
      <c r="O147" s="84"/>
      <c r="P147" s="213">
        <f>O147*H147</f>
        <v>0</v>
      </c>
      <c r="Q147" s="213">
        <v>2.0000000000000002E-05</v>
      </c>
      <c r="R147" s="213">
        <f>Q147*H147</f>
        <v>0.0063000000000000009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192</v>
      </c>
      <c r="AT147" s="215" t="s">
        <v>127</v>
      </c>
      <c r="AU147" s="215" t="s">
        <v>89</v>
      </c>
      <c r="AY147" s="17" t="s">
        <v>124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89</v>
      </c>
      <c r="BK147" s="216">
        <f>ROUND(I147*H147,2)</f>
        <v>0</v>
      </c>
      <c r="BL147" s="17" t="s">
        <v>192</v>
      </c>
      <c r="BM147" s="215" t="s">
        <v>499</v>
      </c>
    </row>
    <row r="148" s="2" customFormat="1">
      <c r="A148" s="38"/>
      <c r="B148" s="39"/>
      <c r="C148" s="40"/>
      <c r="D148" s="217" t="s">
        <v>134</v>
      </c>
      <c r="E148" s="40"/>
      <c r="F148" s="218" t="s">
        <v>216</v>
      </c>
      <c r="G148" s="40"/>
      <c r="H148" s="40"/>
      <c r="I148" s="219"/>
      <c r="J148" s="40"/>
      <c r="K148" s="40"/>
      <c r="L148" s="44"/>
      <c r="M148" s="220"/>
      <c r="N148" s="221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134</v>
      </c>
      <c r="AU148" s="17" t="s">
        <v>89</v>
      </c>
    </row>
    <row r="149" s="2" customFormat="1">
      <c r="A149" s="38"/>
      <c r="B149" s="39"/>
      <c r="C149" s="40"/>
      <c r="D149" s="222" t="s">
        <v>136</v>
      </c>
      <c r="E149" s="40"/>
      <c r="F149" s="223" t="s">
        <v>217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136</v>
      </c>
      <c r="AU149" s="17" t="s">
        <v>89</v>
      </c>
    </row>
    <row r="150" s="13" customFormat="1">
      <c r="A150" s="13"/>
      <c r="B150" s="224"/>
      <c r="C150" s="225"/>
      <c r="D150" s="217" t="s">
        <v>138</v>
      </c>
      <c r="E150" s="226" t="s">
        <v>19</v>
      </c>
      <c r="F150" s="227" t="s">
        <v>500</v>
      </c>
      <c r="G150" s="225"/>
      <c r="H150" s="228">
        <v>315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138</v>
      </c>
      <c r="AU150" s="234" t="s">
        <v>89</v>
      </c>
      <c r="AV150" s="13" t="s">
        <v>89</v>
      </c>
      <c r="AW150" s="13" t="s">
        <v>35</v>
      </c>
      <c r="AX150" s="13" t="s">
        <v>81</v>
      </c>
      <c r="AY150" s="234" t="s">
        <v>124</v>
      </c>
    </row>
    <row r="151" s="2" customFormat="1" ht="16.5" customHeight="1">
      <c r="A151" s="38"/>
      <c r="B151" s="39"/>
      <c r="C151" s="235" t="s">
        <v>224</v>
      </c>
      <c r="D151" s="235" t="s">
        <v>206</v>
      </c>
      <c r="E151" s="236" t="s">
        <v>220</v>
      </c>
      <c r="F151" s="237" t="s">
        <v>221</v>
      </c>
      <c r="G151" s="238" t="s">
        <v>209</v>
      </c>
      <c r="H151" s="239">
        <v>0.90000000000000002</v>
      </c>
      <c r="I151" s="240"/>
      <c r="J151" s="241">
        <f>ROUND(I151*H151,2)</f>
        <v>0</v>
      </c>
      <c r="K151" s="237" t="s">
        <v>131</v>
      </c>
      <c r="L151" s="242"/>
      <c r="M151" s="243" t="s">
        <v>19</v>
      </c>
      <c r="N151" s="244" t="s">
        <v>45</v>
      </c>
      <c r="O151" s="84"/>
      <c r="P151" s="213">
        <f>O151*H151</f>
        <v>0</v>
      </c>
      <c r="Q151" s="213">
        <v>0.55000000000000004</v>
      </c>
      <c r="R151" s="213">
        <f>Q151*H151</f>
        <v>0.49500000000000005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210</v>
      </c>
      <c r="AT151" s="215" t="s">
        <v>206</v>
      </c>
      <c r="AU151" s="215" t="s">
        <v>89</v>
      </c>
      <c r="AY151" s="17" t="s">
        <v>124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89</v>
      </c>
      <c r="BK151" s="216">
        <f>ROUND(I151*H151,2)</f>
        <v>0</v>
      </c>
      <c r="BL151" s="17" t="s">
        <v>192</v>
      </c>
      <c r="BM151" s="215" t="s">
        <v>501</v>
      </c>
    </row>
    <row r="152" s="2" customFormat="1">
      <c r="A152" s="38"/>
      <c r="B152" s="39"/>
      <c r="C152" s="40"/>
      <c r="D152" s="217" t="s">
        <v>134</v>
      </c>
      <c r="E152" s="40"/>
      <c r="F152" s="218" t="s">
        <v>221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134</v>
      </c>
      <c r="AU152" s="17" t="s">
        <v>89</v>
      </c>
    </row>
    <row r="153" s="13" customFormat="1">
      <c r="A153" s="13"/>
      <c r="B153" s="224"/>
      <c r="C153" s="225"/>
      <c r="D153" s="217" t="s">
        <v>138</v>
      </c>
      <c r="E153" s="226" t="s">
        <v>19</v>
      </c>
      <c r="F153" s="227" t="s">
        <v>502</v>
      </c>
      <c r="G153" s="225"/>
      <c r="H153" s="228">
        <v>0.90000000000000002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138</v>
      </c>
      <c r="AU153" s="234" t="s">
        <v>89</v>
      </c>
      <c r="AV153" s="13" t="s">
        <v>89</v>
      </c>
      <c r="AW153" s="13" t="s">
        <v>35</v>
      </c>
      <c r="AX153" s="13" t="s">
        <v>81</v>
      </c>
      <c r="AY153" s="234" t="s">
        <v>124</v>
      </c>
    </row>
    <row r="154" s="2" customFormat="1" ht="16.5" customHeight="1">
      <c r="A154" s="38"/>
      <c r="B154" s="39"/>
      <c r="C154" s="204" t="s">
        <v>231</v>
      </c>
      <c r="D154" s="204" t="s">
        <v>127</v>
      </c>
      <c r="E154" s="205" t="s">
        <v>225</v>
      </c>
      <c r="F154" s="206" t="s">
        <v>226</v>
      </c>
      <c r="G154" s="207" t="s">
        <v>209</v>
      </c>
      <c r="H154" s="208">
        <v>7.7000000000000002</v>
      </c>
      <c r="I154" s="209"/>
      <c r="J154" s="210">
        <f>ROUND(I154*H154,2)</f>
        <v>0</v>
      </c>
      <c r="K154" s="206" t="s">
        <v>131</v>
      </c>
      <c r="L154" s="44"/>
      <c r="M154" s="211" t="s">
        <v>19</v>
      </c>
      <c r="N154" s="212" t="s">
        <v>45</v>
      </c>
      <c r="O154" s="84"/>
      <c r="P154" s="213">
        <f>O154*H154</f>
        <v>0</v>
      </c>
      <c r="Q154" s="213">
        <v>0.022839999999999999</v>
      </c>
      <c r="R154" s="213">
        <f>Q154*H154</f>
        <v>0.175868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192</v>
      </c>
      <c r="AT154" s="215" t="s">
        <v>127</v>
      </c>
      <c r="AU154" s="215" t="s">
        <v>89</v>
      </c>
      <c r="AY154" s="17" t="s">
        <v>124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89</v>
      </c>
      <c r="BK154" s="216">
        <f>ROUND(I154*H154,2)</f>
        <v>0</v>
      </c>
      <c r="BL154" s="17" t="s">
        <v>192</v>
      </c>
      <c r="BM154" s="215" t="s">
        <v>503</v>
      </c>
    </row>
    <row r="155" s="2" customFormat="1">
      <c r="A155" s="38"/>
      <c r="B155" s="39"/>
      <c r="C155" s="40"/>
      <c r="D155" s="217" t="s">
        <v>134</v>
      </c>
      <c r="E155" s="40"/>
      <c r="F155" s="218" t="s">
        <v>228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134</v>
      </c>
      <c r="AU155" s="17" t="s">
        <v>89</v>
      </c>
    </row>
    <row r="156" s="2" customFormat="1">
      <c r="A156" s="38"/>
      <c r="B156" s="39"/>
      <c r="C156" s="40"/>
      <c r="D156" s="222" t="s">
        <v>136</v>
      </c>
      <c r="E156" s="40"/>
      <c r="F156" s="223" t="s">
        <v>229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89</v>
      </c>
    </row>
    <row r="157" s="13" customFormat="1">
      <c r="A157" s="13"/>
      <c r="B157" s="224"/>
      <c r="C157" s="225"/>
      <c r="D157" s="217" t="s">
        <v>138</v>
      </c>
      <c r="E157" s="226" t="s">
        <v>19</v>
      </c>
      <c r="F157" s="227" t="s">
        <v>504</v>
      </c>
      <c r="G157" s="225"/>
      <c r="H157" s="228">
        <v>7.7000000000000002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138</v>
      </c>
      <c r="AU157" s="234" t="s">
        <v>89</v>
      </c>
      <c r="AV157" s="13" t="s">
        <v>89</v>
      </c>
      <c r="AW157" s="13" t="s">
        <v>35</v>
      </c>
      <c r="AX157" s="13" t="s">
        <v>81</v>
      </c>
      <c r="AY157" s="234" t="s">
        <v>124</v>
      </c>
    </row>
    <row r="158" s="2" customFormat="1" ht="16.5" customHeight="1">
      <c r="A158" s="38"/>
      <c r="B158" s="39"/>
      <c r="C158" s="204" t="s">
        <v>192</v>
      </c>
      <c r="D158" s="204" t="s">
        <v>127</v>
      </c>
      <c r="E158" s="205" t="s">
        <v>232</v>
      </c>
      <c r="F158" s="206" t="s">
        <v>233</v>
      </c>
      <c r="G158" s="207" t="s">
        <v>156</v>
      </c>
      <c r="H158" s="208">
        <v>4.4169999999999998</v>
      </c>
      <c r="I158" s="209"/>
      <c r="J158" s="210">
        <f>ROUND(I158*H158,2)</f>
        <v>0</v>
      </c>
      <c r="K158" s="206" t="s">
        <v>131</v>
      </c>
      <c r="L158" s="44"/>
      <c r="M158" s="211" t="s">
        <v>19</v>
      </c>
      <c r="N158" s="212" t="s">
        <v>45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192</v>
      </c>
      <c r="AT158" s="215" t="s">
        <v>127</v>
      </c>
      <c r="AU158" s="215" t="s">
        <v>89</v>
      </c>
      <c r="AY158" s="17" t="s">
        <v>124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89</v>
      </c>
      <c r="BK158" s="216">
        <f>ROUND(I158*H158,2)</f>
        <v>0</v>
      </c>
      <c r="BL158" s="17" t="s">
        <v>192</v>
      </c>
      <c r="BM158" s="215" t="s">
        <v>505</v>
      </c>
    </row>
    <row r="159" s="2" customFormat="1">
      <c r="A159" s="38"/>
      <c r="B159" s="39"/>
      <c r="C159" s="40"/>
      <c r="D159" s="217" t="s">
        <v>134</v>
      </c>
      <c r="E159" s="40"/>
      <c r="F159" s="218" t="s">
        <v>235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134</v>
      </c>
      <c r="AU159" s="17" t="s">
        <v>89</v>
      </c>
    </row>
    <row r="160" s="2" customFormat="1">
      <c r="A160" s="38"/>
      <c r="B160" s="39"/>
      <c r="C160" s="40"/>
      <c r="D160" s="222" t="s">
        <v>136</v>
      </c>
      <c r="E160" s="40"/>
      <c r="F160" s="223" t="s">
        <v>236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89</v>
      </c>
    </row>
    <row r="161" s="12" customFormat="1" ht="22.8" customHeight="1">
      <c r="A161" s="12"/>
      <c r="B161" s="188"/>
      <c r="C161" s="189"/>
      <c r="D161" s="190" t="s">
        <v>72</v>
      </c>
      <c r="E161" s="202" t="s">
        <v>237</v>
      </c>
      <c r="F161" s="202" t="s">
        <v>238</v>
      </c>
      <c r="G161" s="189"/>
      <c r="H161" s="189"/>
      <c r="I161" s="192"/>
      <c r="J161" s="203">
        <f>BK161</f>
        <v>0</v>
      </c>
      <c r="K161" s="189"/>
      <c r="L161" s="194"/>
      <c r="M161" s="195"/>
      <c r="N161" s="196"/>
      <c r="O161" s="196"/>
      <c r="P161" s="197">
        <f>SUM(P162:P320)</f>
        <v>0</v>
      </c>
      <c r="Q161" s="196"/>
      <c r="R161" s="197">
        <f>SUM(R162:R320)</f>
        <v>1.1596500000000001</v>
      </c>
      <c r="S161" s="196"/>
      <c r="T161" s="198">
        <f>SUM(T162:T320)</f>
        <v>1.11744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9" t="s">
        <v>89</v>
      </c>
      <c r="AT161" s="200" t="s">
        <v>72</v>
      </c>
      <c r="AU161" s="200" t="s">
        <v>81</v>
      </c>
      <c r="AY161" s="199" t="s">
        <v>124</v>
      </c>
      <c r="BK161" s="201">
        <f>SUM(BK162:BK320)</f>
        <v>0</v>
      </c>
    </row>
    <row r="162" s="2" customFormat="1" ht="16.5" customHeight="1">
      <c r="A162" s="38"/>
      <c r="B162" s="39"/>
      <c r="C162" s="204" t="s">
        <v>245</v>
      </c>
      <c r="D162" s="204" t="s">
        <v>127</v>
      </c>
      <c r="E162" s="205" t="s">
        <v>246</v>
      </c>
      <c r="F162" s="206" t="s">
        <v>247</v>
      </c>
      <c r="G162" s="207" t="s">
        <v>163</v>
      </c>
      <c r="H162" s="208">
        <v>16</v>
      </c>
      <c r="I162" s="209"/>
      <c r="J162" s="210">
        <f>ROUND(I162*H162,2)</f>
        <v>0</v>
      </c>
      <c r="K162" s="206" t="s">
        <v>131</v>
      </c>
      <c r="L162" s="44"/>
      <c r="M162" s="211" t="s">
        <v>19</v>
      </c>
      <c r="N162" s="212" t="s">
        <v>45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0.00348</v>
      </c>
      <c r="T162" s="214">
        <f>S162*H162</f>
        <v>0.05568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192</v>
      </c>
      <c r="AT162" s="215" t="s">
        <v>127</v>
      </c>
      <c r="AU162" s="215" t="s">
        <v>89</v>
      </c>
      <c r="AY162" s="17" t="s">
        <v>124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89</v>
      </c>
      <c r="BK162" s="216">
        <f>ROUND(I162*H162,2)</f>
        <v>0</v>
      </c>
      <c r="BL162" s="17" t="s">
        <v>192</v>
      </c>
      <c r="BM162" s="215" t="s">
        <v>506</v>
      </c>
    </row>
    <row r="163" s="2" customFormat="1">
      <c r="A163" s="38"/>
      <c r="B163" s="39"/>
      <c r="C163" s="40"/>
      <c r="D163" s="217" t="s">
        <v>134</v>
      </c>
      <c r="E163" s="40"/>
      <c r="F163" s="218" t="s">
        <v>249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134</v>
      </c>
      <c r="AU163" s="17" t="s">
        <v>89</v>
      </c>
    </row>
    <row r="164" s="2" customFormat="1">
      <c r="A164" s="38"/>
      <c r="B164" s="39"/>
      <c r="C164" s="40"/>
      <c r="D164" s="222" t="s">
        <v>136</v>
      </c>
      <c r="E164" s="40"/>
      <c r="F164" s="223" t="s">
        <v>250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89</v>
      </c>
    </row>
    <row r="165" s="13" customFormat="1">
      <c r="A165" s="13"/>
      <c r="B165" s="224"/>
      <c r="C165" s="225"/>
      <c r="D165" s="217" t="s">
        <v>138</v>
      </c>
      <c r="E165" s="226" t="s">
        <v>19</v>
      </c>
      <c r="F165" s="227" t="s">
        <v>192</v>
      </c>
      <c r="G165" s="225"/>
      <c r="H165" s="228">
        <v>16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138</v>
      </c>
      <c r="AU165" s="234" t="s">
        <v>89</v>
      </c>
      <c r="AV165" s="13" t="s">
        <v>89</v>
      </c>
      <c r="AW165" s="13" t="s">
        <v>35</v>
      </c>
      <c r="AX165" s="13" t="s">
        <v>81</v>
      </c>
      <c r="AY165" s="234" t="s">
        <v>124</v>
      </c>
    </row>
    <row r="166" s="2" customFormat="1" ht="16.5" customHeight="1">
      <c r="A166" s="38"/>
      <c r="B166" s="39"/>
      <c r="C166" s="204" t="s">
        <v>252</v>
      </c>
      <c r="D166" s="204" t="s">
        <v>127</v>
      </c>
      <c r="E166" s="205" t="s">
        <v>253</v>
      </c>
      <c r="F166" s="206" t="s">
        <v>254</v>
      </c>
      <c r="G166" s="207" t="s">
        <v>163</v>
      </c>
      <c r="H166" s="208">
        <v>25</v>
      </c>
      <c r="I166" s="209"/>
      <c r="J166" s="210">
        <f>ROUND(I166*H166,2)</f>
        <v>0</v>
      </c>
      <c r="K166" s="206" t="s">
        <v>131</v>
      </c>
      <c r="L166" s="44"/>
      <c r="M166" s="211" t="s">
        <v>19</v>
      </c>
      <c r="N166" s="212" t="s">
        <v>45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0.0016999999999999999</v>
      </c>
      <c r="T166" s="214">
        <f>S166*H166</f>
        <v>0.042499999999999996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192</v>
      </c>
      <c r="AT166" s="215" t="s">
        <v>127</v>
      </c>
      <c r="AU166" s="215" t="s">
        <v>89</v>
      </c>
      <c r="AY166" s="17" t="s">
        <v>124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89</v>
      </c>
      <c r="BK166" s="216">
        <f>ROUND(I166*H166,2)</f>
        <v>0</v>
      </c>
      <c r="BL166" s="17" t="s">
        <v>192</v>
      </c>
      <c r="BM166" s="215" t="s">
        <v>507</v>
      </c>
    </row>
    <row r="167" s="2" customFormat="1">
      <c r="A167" s="38"/>
      <c r="B167" s="39"/>
      <c r="C167" s="40"/>
      <c r="D167" s="217" t="s">
        <v>134</v>
      </c>
      <c r="E167" s="40"/>
      <c r="F167" s="218" t="s">
        <v>256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134</v>
      </c>
      <c r="AU167" s="17" t="s">
        <v>89</v>
      </c>
    </row>
    <row r="168" s="2" customFormat="1">
      <c r="A168" s="38"/>
      <c r="B168" s="39"/>
      <c r="C168" s="40"/>
      <c r="D168" s="222" t="s">
        <v>136</v>
      </c>
      <c r="E168" s="40"/>
      <c r="F168" s="223" t="s">
        <v>257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89</v>
      </c>
    </row>
    <row r="169" s="13" customFormat="1">
      <c r="A169" s="13"/>
      <c r="B169" s="224"/>
      <c r="C169" s="225"/>
      <c r="D169" s="217" t="s">
        <v>138</v>
      </c>
      <c r="E169" s="226" t="s">
        <v>19</v>
      </c>
      <c r="F169" s="227" t="s">
        <v>294</v>
      </c>
      <c r="G169" s="225"/>
      <c r="H169" s="228">
        <v>25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138</v>
      </c>
      <c r="AU169" s="234" t="s">
        <v>89</v>
      </c>
      <c r="AV169" s="13" t="s">
        <v>89</v>
      </c>
      <c r="AW169" s="13" t="s">
        <v>35</v>
      </c>
      <c r="AX169" s="13" t="s">
        <v>81</v>
      </c>
      <c r="AY169" s="234" t="s">
        <v>124</v>
      </c>
    </row>
    <row r="170" s="2" customFormat="1" ht="16.5" customHeight="1">
      <c r="A170" s="38"/>
      <c r="B170" s="39"/>
      <c r="C170" s="204" t="s">
        <v>258</v>
      </c>
      <c r="D170" s="204" t="s">
        <v>127</v>
      </c>
      <c r="E170" s="205" t="s">
        <v>508</v>
      </c>
      <c r="F170" s="206" t="s">
        <v>509</v>
      </c>
      <c r="G170" s="207" t="s">
        <v>163</v>
      </c>
      <c r="H170" s="208">
        <v>37</v>
      </c>
      <c r="I170" s="209"/>
      <c r="J170" s="210">
        <f>ROUND(I170*H170,2)</f>
        <v>0</v>
      </c>
      <c r="K170" s="206" t="s">
        <v>131</v>
      </c>
      <c r="L170" s="44"/>
      <c r="M170" s="211" t="s">
        <v>19</v>
      </c>
      <c r="N170" s="212" t="s">
        <v>45</v>
      </c>
      <c r="O170" s="84"/>
      <c r="P170" s="213">
        <f>O170*H170</f>
        <v>0</v>
      </c>
      <c r="Q170" s="213">
        <v>0</v>
      </c>
      <c r="R170" s="213">
        <f>Q170*H170</f>
        <v>0</v>
      </c>
      <c r="S170" s="213">
        <v>0.0017700000000000001</v>
      </c>
      <c r="T170" s="214">
        <f>S170*H170</f>
        <v>0.065490000000000007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5" t="s">
        <v>132</v>
      </c>
      <c r="AT170" s="215" t="s">
        <v>127</v>
      </c>
      <c r="AU170" s="215" t="s">
        <v>89</v>
      </c>
      <c r="AY170" s="17" t="s">
        <v>124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89</v>
      </c>
      <c r="BK170" s="216">
        <f>ROUND(I170*H170,2)</f>
        <v>0</v>
      </c>
      <c r="BL170" s="17" t="s">
        <v>132</v>
      </c>
      <c r="BM170" s="215" t="s">
        <v>510</v>
      </c>
    </row>
    <row r="171" s="2" customFormat="1">
      <c r="A171" s="38"/>
      <c r="B171" s="39"/>
      <c r="C171" s="40"/>
      <c r="D171" s="217" t="s">
        <v>134</v>
      </c>
      <c r="E171" s="40"/>
      <c r="F171" s="218" t="s">
        <v>511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89</v>
      </c>
    </row>
    <row r="172" s="2" customFormat="1">
      <c r="A172" s="38"/>
      <c r="B172" s="39"/>
      <c r="C172" s="40"/>
      <c r="D172" s="222" t="s">
        <v>136</v>
      </c>
      <c r="E172" s="40"/>
      <c r="F172" s="223" t="s">
        <v>512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89</v>
      </c>
    </row>
    <row r="173" s="13" customFormat="1">
      <c r="A173" s="13"/>
      <c r="B173" s="224"/>
      <c r="C173" s="225"/>
      <c r="D173" s="217" t="s">
        <v>138</v>
      </c>
      <c r="E173" s="226" t="s">
        <v>19</v>
      </c>
      <c r="F173" s="227" t="s">
        <v>357</v>
      </c>
      <c r="G173" s="225"/>
      <c r="H173" s="228">
        <v>37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138</v>
      </c>
      <c r="AU173" s="234" t="s">
        <v>89</v>
      </c>
      <c r="AV173" s="13" t="s">
        <v>89</v>
      </c>
      <c r="AW173" s="13" t="s">
        <v>35</v>
      </c>
      <c r="AX173" s="13" t="s">
        <v>81</v>
      </c>
      <c r="AY173" s="234" t="s">
        <v>124</v>
      </c>
    </row>
    <row r="174" s="2" customFormat="1" ht="16.5" customHeight="1">
      <c r="A174" s="38"/>
      <c r="B174" s="39"/>
      <c r="C174" s="204" t="s">
        <v>265</v>
      </c>
      <c r="D174" s="204" t="s">
        <v>127</v>
      </c>
      <c r="E174" s="205" t="s">
        <v>259</v>
      </c>
      <c r="F174" s="206" t="s">
        <v>260</v>
      </c>
      <c r="G174" s="207" t="s">
        <v>261</v>
      </c>
      <c r="H174" s="208">
        <v>2</v>
      </c>
      <c r="I174" s="209"/>
      <c r="J174" s="210">
        <f>ROUND(I174*H174,2)</f>
        <v>0</v>
      </c>
      <c r="K174" s="206" t="s">
        <v>131</v>
      </c>
      <c r="L174" s="44"/>
      <c r="M174" s="211" t="s">
        <v>19</v>
      </c>
      <c r="N174" s="212" t="s">
        <v>45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0.014999999999999999</v>
      </c>
      <c r="T174" s="214">
        <f>S174*H174</f>
        <v>0.029999999999999999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192</v>
      </c>
      <c r="AT174" s="215" t="s">
        <v>127</v>
      </c>
      <c r="AU174" s="215" t="s">
        <v>89</v>
      </c>
      <c r="AY174" s="17" t="s">
        <v>124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89</v>
      </c>
      <c r="BK174" s="216">
        <f>ROUND(I174*H174,2)</f>
        <v>0</v>
      </c>
      <c r="BL174" s="17" t="s">
        <v>192</v>
      </c>
      <c r="BM174" s="215" t="s">
        <v>513</v>
      </c>
    </row>
    <row r="175" s="2" customFormat="1">
      <c r="A175" s="38"/>
      <c r="B175" s="39"/>
      <c r="C175" s="40"/>
      <c r="D175" s="217" t="s">
        <v>134</v>
      </c>
      <c r="E175" s="40"/>
      <c r="F175" s="218" t="s">
        <v>263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134</v>
      </c>
      <c r="AU175" s="17" t="s">
        <v>89</v>
      </c>
    </row>
    <row r="176" s="2" customFormat="1">
      <c r="A176" s="38"/>
      <c r="B176" s="39"/>
      <c r="C176" s="40"/>
      <c r="D176" s="222" t="s">
        <v>136</v>
      </c>
      <c r="E176" s="40"/>
      <c r="F176" s="223" t="s">
        <v>264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136</v>
      </c>
      <c r="AU176" s="17" t="s">
        <v>89</v>
      </c>
    </row>
    <row r="177" s="13" customFormat="1">
      <c r="A177" s="13"/>
      <c r="B177" s="224"/>
      <c r="C177" s="225"/>
      <c r="D177" s="217" t="s">
        <v>138</v>
      </c>
      <c r="E177" s="226" t="s">
        <v>19</v>
      </c>
      <c r="F177" s="227" t="s">
        <v>89</v>
      </c>
      <c r="G177" s="225"/>
      <c r="H177" s="228">
        <v>2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138</v>
      </c>
      <c r="AU177" s="234" t="s">
        <v>89</v>
      </c>
      <c r="AV177" s="13" t="s">
        <v>89</v>
      </c>
      <c r="AW177" s="13" t="s">
        <v>35</v>
      </c>
      <c r="AX177" s="13" t="s">
        <v>81</v>
      </c>
      <c r="AY177" s="234" t="s">
        <v>124</v>
      </c>
    </row>
    <row r="178" s="2" customFormat="1" ht="16.5" customHeight="1">
      <c r="A178" s="38"/>
      <c r="B178" s="39"/>
      <c r="C178" s="204" t="s">
        <v>7</v>
      </c>
      <c r="D178" s="204" t="s">
        <v>127</v>
      </c>
      <c r="E178" s="205" t="s">
        <v>514</v>
      </c>
      <c r="F178" s="206" t="s">
        <v>515</v>
      </c>
      <c r="G178" s="207" t="s">
        <v>163</v>
      </c>
      <c r="H178" s="208">
        <v>33</v>
      </c>
      <c r="I178" s="209"/>
      <c r="J178" s="210">
        <f>ROUND(I178*H178,2)</f>
        <v>0</v>
      </c>
      <c r="K178" s="206" t="s">
        <v>131</v>
      </c>
      <c r="L178" s="44"/>
      <c r="M178" s="211" t="s">
        <v>19</v>
      </c>
      <c r="N178" s="212" t="s">
        <v>45</v>
      </c>
      <c r="O178" s="84"/>
      <c r="P178" s="213">
        <f>O178*H178</f>
        <v>0</v>
      </c>
      <c r="Q178" s="213">
        <v>0</v>
      </c>
      <c r="R178" s="213">
        <f>Q178*H178</f>
        <v>0</v>
      </c>
      <c r="S178" s="213">
        <v>0.00175</v>
      </c>
      <c r="T178" s="214">
        <f>S178*H178</f>
        <v>0.057750000000000003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132</v>
      </c>
      <c r="AT178" s="215" t="s">
        <v>127</v>
      </c>
      <c r="AU178" s="215" t="s">
        <v>89</v>
      </c>
      <c r="AY178" s="17" t="s">
        <v>124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89</v>
      </c>
      <c r="BK178" s="216">
        <f>ROUND(I178*H178,2)</f>
        <v>0</v>
      </c>
      <c r="BL178" s="17" t="s">
        <v>132</v>
      </c>
      <c r="BM178" s="215" t="s">
        <v>516</v>
      </c>
    </row>
    <row r="179" s="2" customFormat="1">
      <c r="A179" s="38"/>
      <c r="B179" s="39"/>
      <c r="C179" s="40"/>
      <c r="D179" s="217" t="s">
        <v>134</v>
      </c>
      <c r="E179" s="40"/>
      <c r="F179" s="218" t="s">
        <v>517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134</v>
      </c>
      <c r="AU179" s="17" t="s">
        <v>89</v>
      </c>
    </row>
    <row r="180" s="2" customFormat="1">
      <c r="A180" s="38"/>
      <c r="B180" s="39"/>
      <c r="C180" s="40"/>
      <c r="D180" s="222" t="s">
        <v>136</v>
      </c>
      <c r="E180" s="40"/>
      <c r="F180" s="223" t="s">
        <v>518</v>
      </c>
      <c r="G180" s="40"/>
      <c r="H180" s="40"/>
      <c r="I180" s="219"/>
      <c r="J180" s="40"/>
      <c r="K180" s="40"/>
      <c r="L180" s="44"/>
      <c r="M180" s="220"/>
      <c r="N180" s="221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136</v>
      </c>
      <c r="AU180" s="17" t="s">
        <v>89</v>
      </c>
    </row>
    <row r="181" s="13" customFormat="1">
      <c r="A181" s="13"/>
      <c r="B181" s="224"/>
      <c r="C181" s="225"/>
      <c r="D181" s="217" t="s">
        <v>138</v>
      </c>
      <c r="E181" s="226" t="s">
        <v>19</v>
      </c>
      <c r="F181" s="227" t="s">
        <v>334</v>
      </c>
      <c r="G181" s="225"/>
      <c r="H181" s="228">
        <v>33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138</v>
      </c>
      <c r="AU181" s="234" t="s">
        <v>89</v>
      </c>
      <c r="AV181" s="13" t="s">
        <v>89</v>
      </c>
      <c r="AW181" s="13" t="s">
        <v>35</v>
      </c>
      <c r="AX181" s="13" t="s">
        <v>81</v>
      </c>
      <c r="AY181" s="234" t="s">
        <v>124</v>
      </c>
    </row>
    <row r="182" s="2" customFormat="1" ht="16.5" customHeight="1">
      <c r="A182" s="38"/>
      <c r="B182" s="39"/>
      <c r="C182" s="204" t="s">
        <v>276</v>
      </c>
      <c r="D182" s="204" t="s">
        <v>127</v>
      </c>
      <c r="E182" s="205" t="s">
        <v>266</v>
      </c>
      <c r="F182" s="206" t="s">
        <v>267</v>
      </c>
      <c r="G182" s="207" t="s">
        <v>130</v>
      </c>
      <c r="H182" s="208">
        <v>6</v>
      </c>
      <c r="I182" s="209"/>
      <c r="J182" s="210">
        <f>ROUND(I182*H182,2)</f>
        <v>0</v>
      </c>
      <c r="K182" s="206" t="s">
        <v>131</v>
      </c>
      <c r="L182" s="44"/>
      <c r="M182" s="211" t="s">
        <v>19</v>
      </c>
      <c r="N182" s="212" t="s">
        <v>45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0.0058399999999999997</v>
      </c>
      <c r="T182" s="214">
        <f>S182*H182</f>
        <v>0.035040000000000002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192</v>
      </c>
      <c r="AT182" s="215" t="s">
        <v>127</v>
      </c>
      <c r="AU182" s="215" t="s">
        <v>89</v>
      </c>
      <c r="AY182" s="17" t="s">
        <v>124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89</v>
      </c>
      <c r="BK182" s="216">
        <f>ROUND(I182*H182,2)</f>
        <v>0</v>
      </c>
      <c r="BL182" s="17" t="s">
        <v>192</v>
      </c>
      <c r="BM182" s="215" t="s">
        <v>519</v>
      </c>
    </row>
    <row r="183" s="2" customFormat="1">
      <c r="A183" s="38"/>
      <c r="B183" s="39"/>
      <c r="C183" s="40"/>
      <c r="D183" s="217" t="s">
        <v>134</v>
      </c>
      <c r="E183" s="40"/>
      <c r="F183" s="218" t="s">
        <v>269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134</v>
      </c>
      <c r="AU183" s="17" t="s">
        <v>89</v>
      </c>
    </row>
    <row r="184" s="2" customFormat="1">
      <c r="A184" s="38"/>
      <c r="B184" s="39"/>
      <c r="C184" s="40"/>
      <c r="D184" s="222" t="s">
        <v>136</v>
      </c>
      <c r="E184" s="40"/>
      <c r="F184" s="223" t="s">
        <v>270</v>
      </c>
      <c r="G184" s="40"/>
      <c r="H184" s="40"/>
      <c r="I184" s="219"/>
      <c r="J184" s="40"/>
      <c r="K184" s="40"/>
      <c r="L184" s="44"/>
      <c r="M184" s="220"/>
      <c r="N184" s="221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136</v>
      </c>
      <c r="AU184" s="17" t="s">
        <v>89</v>
      </c>
    </row>
    <row r="185" s="13" customFormat="1">
      <c r="A185" s="13"/>
      <c r="B185" s="224"/>
      <c r="C185" s="225"/>
      <c r="D185" s="217" t="s">
        <v>138</v>
      </c>
      <c r="E185" s="226" t="s">
        <v>19</v>
      </c>
      <c r="F185" s="227" t="s">
        <v>167</v>
      </c>
      <c r="G185" s="225"/>
      <c r="H185" s="228">
        <v>6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138</v>
      </c>
      <c r="AU185" s="234" t="s">
        <v>89</v>
      </c>
      <c r="AV185" s="13" t="s">
        <v>89</v>
      </c>
      <c r="AW185" s="13" t="s">
        <v>35</v>
      </c>
      <c r="AX185" s="13" t="s">
        <v>81</v>
      </c>
      <c r="AY185" s="234" t="s">
        <v>124</v>
      </c>
    </row>
    <row r="186" s="2" customFormat="1" ht="16.5" customHeight="1">
      <c r="A186" s="38"/>
      <c r="B186" s="39"/>
      <c r="C186" s="204" t="s">
        <v>282</v>
      </c>
      <c r="D186" s="204" t="s">
        <v>127</v>
      </c>
      <c r="E186" s="205" t="s">
        <v>271</v>
      </c>
      <c r="F186" s="206" t="s">
        <v>272</v>
      </c>
      <c r="G186" s="207" t="s">
        <v>163</v>
      </c>
      <c r="H186" s="208">
        <v>14</v>
      </c>
      <c r="I186" s="209"/>
      <c r="J186" s="210">
        <f>ROUND(I186*H186,2)</f>
        <v>0</v>
      </c>
      <c r="K186" s="206" t="s">
        <v>131</v>
      </c>
      <c r="L186" s="44"/>
      <c r="M186" s="211" t="s">
        <v>19</v>
      </c>
      <c r="N186" s="212" t="s">
        <v>45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0.0025999999999999999</v>
      </c>
      <c r="T186" s="214">
        <f>S186*H186</f>
        <v>0.036400000000000002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192</v>
      </c>
      <c r="AT186" s="215" t="s">
        <v>127</v>
      </c>
      <c r="AU186" s="215" t="s">
        <v>89</v>
      </c>
      <c r="AY186" s="17" t="s">
        <v>124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89</v>
      </c>
      <c r="BK186" s="216">
        <f>ROUND(I186*H186,2)</f>
        <v>0</v>
      </c>
      <c r="BL186" s="17" t="s">
        <v>192</v>
      </c>
      <c r="BM186" s="215" t="s">
        <v>520</v>
      </c>
    </row>
    <row r="187" s="2" customFormat="1">
      <c r="A187" s="38"/>
      <c r="B187" s="39"/>
      <c r="C187" s="40"/>
      <c r="D187" s="217" t="s">
        <v>134</v>
      </c>
      <c r="E187" s="40"/>
      <c r="F187" s="218" t="s">
        <v>274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134</v>
      </c>
      <c r="AU187" s="17" t="s">
        <v>89</v>
      </c>
    </row>
    <row r="188" s="2" customFormat="1">
      <c r="A188" s="38"/>
      <c r="B188" s="39"/>
      <c r="C188" s="40"/>
      <c r="D188" s="222" t="s">
        <v>136</v>
      </c>
      <c r="E188" s="40"/>
      <c r="F188" s="223" t="s">
        <v>275</v>
      </c>
      <c r="G188" s="40"/>
      <c r="H188" s="40"/>
      <c r="I188" s="219"/>
      <c r="J188" s="40"/>
      <c r="K188" s="40"/>
      <c r="L188" s="44"/>
      <c r="M188" s="220"/>
      <c r="N188" s="221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136</v>
      </c>
      <c r="AU188" s="17" t="s">
        <v>89</v>
      </c>
    </row>
    <row r="189" s="13" customFormat="1">
      <c r="A189" s="13"/>
      <c r="B189" s="224"/>
      <c r="C189" s="225"/>
      <c r="D189" s="217" t="s">
        <v>138</v>
      </c>
      <c r="E189" s="226" t="s">
        <v>19</v>
      </c>
      <c r="F189" s="227" t="s">
        <v>224</v>
      </c>
      <c r="G189" s="225"/>
      <c r="H189" s="228">
        <v>14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138</v>
      </c>
      <c r="AU189" s="234" t="s">
        <v>89</v>
      </c>
      <c r="AV189" s="13" t="s">
        <v>89</v>
      </c>
      <c r="AW189" s="13" t="s">
        <v>35</v>
      </c>
      <c r="AX189" s="13" t="s">
        <v>81</v>
      </c>
      <c r="AY189" s="234" t="s">
        <v>124</v>
      </c>
    </row>
    <row r="190" s="2" customFormat="1" ht="16.5" customHeight="1">
      <c r="A190" s="38"/>
      <c r="B190" s="39"/>
      <c r="C190" s="204" t="s">
        <v>288</v>
      </c>
      <c r="D190" s="204" t="s">
        <v>127</v>
      </c>
      <c r="E190" s="205" t="s">
        <v>521</v>
      </c>
      <c r="F190" s="206" t="s">
        <v>522</v>
      </c>
      <c r="G190" s="207" t="s">
        <v>163</v>
      </c>
      <c r="H190" s="208">
        <v>23.600000000000001</v>
      </c>
      <c r="I190" s="209"/>
      <c r="J190" s="210">
        <f>ROUND(I190*H190,2)</f>
        <v>0</v>
      </c>
      <c r="K190" s="206" t="s">
        <v>131</v>
      </c>
      <c r="L190" s="44"/>
      <c r="M190" s="211" t="s">
        <v>19</v>
      </c>
      <c r="N190" s="212" t="s">
        <v>45</v>
      </c>
      <c r="O190" s="84"/>
      <c r="P190" s="213">
        <f>O190*H190</f>
        <v>0</v>
      </c>
      <c r="Q190" s="213">
        <v>0</v>
      </c>
      <c r="R190" s="213">
        <f>Q190*H190</f>
        <v>0</v>
      </c>
      <c r="S190" s="213">
        <v>0.0060499999999999998</v>
      </c>
      <c r="T190" s="214">
        <f>S190*H190</f>
        <v>0.14278000000000002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192</v>
      </c>
      <c r="AT190" s="215" t="s">
        <v>127</v>
      </c>
      <c r="AU190" s="215" t="s">
        <v>89</v>
      </c>
      <c r="AY190" s="17" t="s">
        <v>124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89</v>
      </c>
      <c r="BK190" s="216">
        <f>ROUND(I190*H190,2)</f>
        <v>0</v>
      </c>
      <c r="BL190" s="17" t="s">
        <v>192</v>
      </c>
      <c r="BM190" s="215" t="s">
        <v>523</v>
      </c>
    </row>
    <row r="191" s="2" customFormat="1">
      <c r="A191" s="38"/>
      <c r="B191" s="39"/>
      <c r="C191" s="40"/>
      <c r="D191" s="217" t="s">
        <v>134</v>
      </c>
      <c r="E191" s="40"/>
      <c r="F191" s="218" t="s">
        <v>524</v>
      </c>
      <c r="G191" s="40"/>
      <c r="H191" s="40"/>
      <c r="I191" s="219"/>
      <c r="J191" s="40"/>
      <c r="K191" s="40"/>
      <c r="L191" s="44"/>
      <c r="M191" s="220"/>
      <c r="N191" s="221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134</v>
      </c>
      <c r="AU191" s="17" t="s">
        <v>89</v>
      </c>
    </row>
    <row r="192" s="2" customFormat="1">
      <c r="A192" s="38"/>
      <c r="B192" s="39"/>
      <c r="C192" s="40"/>
      <c r="D192" s="222" t="s">
        <v>136</v>
      </c>
      <c r="E192" s="40"/>
      <c r="F192" s="223" t="s">
        <v>525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136</v>
      </c>
      <c r="AU192" s="17" t="s">
        <v>89</v>
      </c>
    </row>
    <row r="193" s="13" customFormat="1">
      <c r="A193" s="13"/>
      <c r="B193" s="224"/>
      <c r="C193" s="225"/>
      <c r="D193" s="217" t="s">
        <v>138</v>
      </c>
      <c r="E193" s="226" t="s">
        <v>19</v>
      </c>
      <c r="F193" s="227" t="s">
        <v>526</v>
      </c>
      <c r="G193" s="225"/>
      <c r="H193" s="228">
        <v>23.600000000000001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138</v>
      </c>
      <c r="AU193" s="234" t="s">
        <v>89</v>
      </c>
      <c r="AV193" s="13" t="s">
        <v>89</v>
      </c>
      <c r="AW193" s="13" t="s">
        <v>35</v>
      </c>
      <c r="AX193" s="13" t="s">
        <v>81</v>
      </c>
      <c r="AY193" s="234" t="s">
        <v>124</v>
      </c>
    </row>
    <row r="194" s="2" customFormat="1" ht="16.5" customHeight="1">
      <c r="A194" s="38"/>
      <c r="B194" s="39"/>
      <c r="C194" s="204" t="s">
        <v>294</v>
      </c>
      <c r="D194" s="204" t="s">
        <v>127</v>
      </c>
      <c r="E194" s="205" t="s">
        <v>527</v>
      </c>
      <c r="F194" s="206" t="s">
        <v>528</v>
      </c>
      <c r="G194" s="207" t="s">
        <v>261</v>
      </c>
      <c r="H194" s="208">
        <v>40</v>
      </c>
      <c r="I194" s="209"/>
      <c r="J194" s="210">
        <f>ROUND(I194*H194,2)</f>
        <v>0</v>
      </c>
      <c r="K194" s="206" t="s">
        <v>131</v>
      </c>
      <c r="L194" s="44"/>
      <c r="M194" s="211" t="s">
        <v>19</v>
      </c>
      <c r="N194" s="212" t="s">
        <v>45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0.0094000000000000004</v>
      </c>
      <c r="T194" s="214">
        <f>S194*H194</f>
        <v>0.376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192</v>
      </c>
      <c r="AT194" s="215" t="s">
        <v>127</v>
      </c>
      <c r="AU194" s="215" t="s">
        <v>89</v>
      </c>
      <c r="AY194" s="17" t="s">
        <v>124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89</v>
      </c>
      <c r="BK194" s="216">
        <f>ROUND(I194*H194,2)</f>
        <v>0</v>
      </c>
      <c r="BL194" s="17" t="s">
        <v>192</v>
      </c>
      <c r="BM194" s="215" t="s">
        <v>529</v>
      </c>
    </row>
    <row r="195" s="2" customFormat="1">
      <c r="A195" s="38"/>
      <c r="B195" s="39"/>
      <c r="C195" s="40"/>
      <c r="D195" s="217" t="s">
        <v>134</v>
      </c>
      <c r="E195" s="40"/>
      <c r="F195" s="218" t="s">
        <v>530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134</v>
      </c>
      <c r="AU195" s="17" t="s">
        <v>89</v>
      </c>
    </row>
    <row r="196" s="2" customFormat="1">
      <c r="A196" s="38"/>
      <c r="B196" s="39"/>
      <c r="C196" s="40"/>
      <c r="D196" s="222" t="s">
        <v>136</v>
      </c>
      <c r="E196" s="40"/>
      <c r="F196" s="223" t="s">
        <v>531</v>
      </c>
      <c r="G196" s="40"/>
      <c r="H196" s="40"/>
      <c r="I196" s="219"/>
      <c r="J196" s="40"/>
      <c r="K196" s="40"/>
      <c r="L196" s="44"/>
      <c r="M196" s="220"/>
      <c r="N196" s="221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136</v>
      </c>
      <c r="AU196" s="17" t="s">
        <v>89</v>
      </c>
    </row>
    <row r="197" s="13" customFormat="1">
      <c r="A197" s="13"/>
      <c r="B197" s="224"/>
      <c r="C197" s="225"/>
      <c r="D197" s="217" t="s">
        <v>138</v>
      </c>
      <c r="E197" s="226" t="s">
        <v>19</v>
      </c>
      <c r="F197" s="227" t="s">
        <v>373</v>
      </c>
      <c r="G197" s="225"/>
      <c r="H197" s="228">
        <v>40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138</v>
      </c>
      <c r="AU197" s="234" t="s">
        <v>89</v>
      </c>
      <c r="AV197" s="13" t="s">
        <v>89</v>
      </c>
      <c r="AW197" s="13" t="s">
        <v>35</v>
      </c>
      <c r="AX197" s="13" t="s">
        <v>81</v>
      </c>
      <c r="AY197" s="234" t="s">
        <v>124</v>
      </c>
    </row>
    <row r="198" s="2" customFormat="1" ht="16.5" customHeight="1">
      <c r="A198" s="38"/>
      <c r="B198" s="39"/>
      <c r="C198" s="204" t="s">
        <v>251</v>
      </c>
      <c r="D198" s="204" t="s">
        <v>127</v>
      </c>
      <c r="E198" s="205" t="s">
        <v>532</v>
      </c>
      <c r="F198" s="206" t="s">
        <v>533</v>
      </c>
      <c r="G198" s="207" t="s">
        <v>163</v>
      </c>
      <c r="H198" s="208">
        <v>70</v>
      </c>
      <c r="I198" s="209"/>
      <c r="J198" s="210">
        <f>ROUND(I198*H198,2)</f>
        <v>0</v>
      </c>
      <c r="K198" s="206" t="s">
        <v>131</v>
      </c>
      <c r="L198" s="44"/>
      <c r="M198" s="211" t="s">
        <v>19</v>
      </c>
      <c r="N198" s="212" t="s">
        <v>45</v>
      </c>
      <c r="O198" s="84"/>
      <c r="P198" s="213">
        <f>O198*H198</f>
        <v>0</v>
      </c>
      <c r="Q198" s="213">
        <v>0</v>
      </c>
      <c r="R198" s="213">
        <f>Q198*H198</f>
        <v>0</v>
      </c>
      <c r="S198" s="213">
        <v>0.0039399999999999999</v>
      </c>
      <c r="T198" s="214">
        <f>S198*H198</f>
        <v>0.27579999999999999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15" t="s">
        <v>192</v>
      </c>
      <c r="AT198" s="215" t="s">
        <v>127</v>
      </c>
      <c r="AU198" s="215" t="s">
        <v>89</v>
      </c>
      <c r="AY198" s="17" t="s">
        <v>124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89</v>
      </c>
      <c r="BK198" s="216">
        <f>ROUND(I198*H198,2)</f>
        <v>0</v>
      </c>
      <c r="BL198" s="17" t="s">
        <v>192</v>
      </c>
      <c r="BM198" s="215" t="s">
        <v>534</v>
      </c>
    </row>
    <row r="199" s="2" customFormat="1">
      <c r="A199" s="38"/>
      <c r="B199" s="39"/>
      <c r="C199" s="40"/>
      <c r="D199" s="217" t="s">
        <v>134</v>
      </c>
      <c r="E199" s="40"/>
      <c r="F199" s="218" t="s">
        <v>535</v>
      </c>
      <c r="G199" s="40"/>
      <c r="H199" s="40"/>
      <c r="I199" s="219"/>
      <c r="J199" s="40"/>
      <c r="K199" s="40"/>
      <c r="L199" s="44"/>
      <c r="M199" s="220"/>
      <c r="N199" s="221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134</v>
      </c>
      <c r="AU199" s="17" t="s">
        <v>89</v>
      </c>
    </row>
    <row r="200" s="2" customFormat="1">
      <c r="A200" s="38"/>
      <c r="B200" s="39"/>
      <c r="C200" s="40"/>
      <c r="D200" s="222" t="s">
        <v>136</v>
      </c>
      <c r="E200" s="40"/>
      <c r="F200" s="223" t="s">
        <v>536</v>
      </c>
      <c r="G200" s="40"/>
      <c r="H200" s="40"/>
      <c r="I200" s="219"/>
      <c r="J200" s="40"/>
      <c r="K200" s="40"/>
      <c r="L200" s="44"/>
      <c r="M200" s="220"/>
      <c r="N200" s="221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136</v>
      </c>
      <c r="AU200" s="17" t="s">
        <v>89</v>
      </c>
    </row>
    <row r="201" s="13" customFormat="1">
      <c r="A201" s="13"/>
      <c r="B201" s="224"/>
      <c r="C201" s="225"/>
      <c r="D201" s="217" t="s">
        <v>138</v>
      </c>
      <c r="E201" s="226" t="s">
        <v>19</v>
      </c>
      <c r="F201" s="227" t="s">
        <v>537</v>
      </c>
      <c r="G201" s="225"/>
      <c r="H201" s="228">
        <v>70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138</v>
      </c>
      <c r="AU201" s="234" t="s">
        <v>89</v>
      </c>
      <c r="AV201" s="13" t="s">
        <v>89</v>
      </c>
      <c r="AW201" s="13" t="s">
        <v>35</v>
      </c>
      <c r="AX201" s="13" t="s">
        <v>81</v>
      </c>
      <c r="AY201" s="234" t="s">
        <v>124</v>
      </c>
    </row>
    <row r="202" s="2" customFormat="1" ht="16.5" customHeight="1">
      <c r="A202" s="38"/>
      <c r="B202" s="39"/>
      <c r="C202" s="204" t="s">
        <v>304</v>
      </c>
      <c r="D202" s="204" t="s">
        <v>127</v>
      </c>
      <c r="E202" s="205" t="s">
        <v>538</v>
      </c>
      <c r="F202" s="206" t="s">
        <v>539</v>
      </c>
      <c r="G202" s="207" t="s">
        <v>261</v>
      </c>
      <c r="H202" s="208">
        <v>30</v>
      </c>
      <c r="I202" s="209"/>
      <c r="J202" s="210">
        <f>ROUND(I202*H202,2)</f>
        <v>0</v>
      </c>
      <c r="K202" s="206" t="s">
        <v>131</v>
      </c>
      <c r="L202" s="44"/>
      <c r="M202" s="211" t="s">
        <v>19</v>
      </c>
      <c r="N202" s="212" t="s">
        <v>45</v>
      </c>
      <c r="O202" s="84"/>
      <c r="P202" s="213">
        <f>O202*H202</f>
        <v>0</v>
      </c>
      <c r="Q202" s="213">
        <v>0</v>
      </c>
      <c r="R202" s="213">
        <f>Q202*H202</f>
        <v>0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192</v>
      </c>
      <c r="AT202" s="215" t="s">
        <v>127</v>
      </c>
      <c r="AU202" s="215" t="s">
        <v>89</v>
      </c>
      <c r="AY202" s="17" t="s">
        <v>124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89</v>
      </c>
      <c r="BK202" s="216">
        <f>ROUND(I202*H202,2)</f>
        <v>0</v>
      </c>
      <c r="BL202" s="17" t="s">
        <v>192</v>
      </c>
      <c r="BM202" s="215" t="s">
        <v>540</v>
      </c>
    </row>
    <row r="203" s="2" customFormat="1">
      <c r="A203" s="38"/>
      <c r="B203" s="39"/>
      <c r="C203" s="40"/>
      <c r="D203" s="217" t="s">
        <v>134</v>
      </c>
      <c r="E203" s="40"/>
      <c r="F203" s="218" t="s">
        <v>541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134</v>
      </c>
      <c r="AU203" s="17" t="s">
        <v>89</v>
      </c>
    </row>
    <row r="204" s="2" customFormat="1">
      <c r="A204" s="38"/>
      <c r="B204" s="39"/>
      <c r="C204" s="40"/>
      <c r="D204" s="222" t="s">
        <v>136</v>
      </c>
      <c r="E204" s="40"/>
      <c r="F204" s="223" t="s">
        <v>542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136</v>
      </c>
      <c r="AU204" s="17" t="s">
        <v>89</v>
      </c>
    </row>
    <row r="205" s="13" customFormat="1">
      <c r="A205" s="13"/>
      <c r="B205" s="224"/>
      <c r="C205" s="225"/>
      <c r="D205" s="217" t="s">
        <v>138</v>
      </c>
      <c r="E205" s="226" t="s">
        <v>19</v>
      </c>
      <c r="F205" s="227" t="s">
        <v>321</v>
      </c>
      <c r="G205" s="225"/>
      <c r="H205" s="228">
        <v>30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138</v>
      </c>
      <c r="AU205" s="234" t="s">
        <v>89</v>
      </c>
      <c r="AV205" s="13" t="s">
        <v>89</v>
      </c>
      <c r="AW205" s="13" t="s">
        <v>35</v>
      </c>
      <c r="AX205" s="13" t="s">
        <v>81</v>
      </c>
      <c r="AY205" s="234" t="s">
        <v>124</v>
      </c>
    </row>
    <row r="206" s="2" customFormat="1" ht="16.5" customHeight="1">
      <c r="A206" s="38"/>
      <c r="B206" s="39"/>
      <c r="C206" s="204" t="s">
        <v>310</v>
      </c>
      <c r="D206" s="204" t="s">
        <v>127</v>
      </c>
      <c r="E206" s="205" t="s">
        <v>277</v>
      </c>
      <c r="F206" s="206" t="s">
        <v>278</v>
      </c>
      <c r="G206" s="207" t="s">
        <v>163</v>
      </c>
      <c r="H206" s="208">
        <v>37</v>
      </c>
      <c r="I206" s="209"/>
      <c r="J206" s="210">
        <f>ROUND(I206*H206,2)</f>
        <v>0</v>
      </c>
      <c r="K206" s="206" t="s">
        <v>131</v>
      </c>
      <c r="L206" s="44"/>
      <c r="M206" s="211" t="s">
        <v>19</v>
      </c>
      <c r="N206" s="212" t="s">
        <v>45</v>
      </c>
      <c r="O206" s="84"/>
      <c r="P206" s="213">
        <f>O206*H206</f>
        <v>0</v>
      </c>
      <c r="Q206" s="213">
        <v>0.00063000000000000003</v>
      </c>
      <c r="R206" s="213">
        <f>Q206*H206</f>
        <v>0.023310000000000001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192</v>
      </c>
      <c r="AT206" s="215" t="s">
        <v>127</v>
      </c>
      <c r="AU206" s="215" t="s">
        <v>89</v>
      </c>
      <c r="AY206" s="17" t="s">
        <v>124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89</v>
      </c>
      <c r="BK206" s="216">
        <f>ROUND(I206*H206,2)</f>
        <v>0</v>
      </c>
      <c r="BL206" s="17" t="s">
        <v>192</v>
      </c>
      <c r="BM206" s="215" t="s">
        <v>543</v>
      </c>
    </row>
    <row r="207" s="2" customFormat="1">
      <c r="A207" s="38"/>
      <c r="B207" s="39"/>
      <c r="C207" s="40"/>
      <c r="D207" s="217" t="s">
        <v>134</v>
      </c>
      <c r="E207" s="40"/>
      <c r="F207" s="218" t="s">
        <v>280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134</v>
      </c>
      <c r="AU207" s="17" t="s">
        <v>89</v>
      </c>
    </row>
    <row r="208" s="2" customFormat="1">
      <c r="A208" s="38"/>
      <c r="B208" s="39"/>
      <c r="C208" s="40"/>
      <c r="D208" s="222" t="s">
        <v>136</v>
      </c>
      <c r="E208" s="40"/>
      <c r="F208" s="223" t="s">
        <v>281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136</v>
      </c>
      <c r="AU208" s="17" t="s">
        <v>89</v>
      </c>
    </row>
    <row r="209" s="13" customFormat="1">
      <c r="A209" s="13"/>
      <c r="B209" s="224"/>
      <c r="C209" s="225"/>
      <c r="D209" s="217" t="s">
        <v>138</v>
      </c>
      <c r="E209" s="226" t="s">
        <v>19</v>
      </c>
      <c r="F209" s="227" t="s">
        <v>357</v>
      </c>
      <c r="G209" s="225"/>
      <c r="H209" s="228">
        <v>37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138</v>
      </c>
      <c r="AU209" s="234" t="s">
        <v>89</v>
      </c>
      <c r="AV209" s="13" t="s">
        <v>89</v>
      </c>
      <c r="AW209" s="13" t="s">
        <v>35</v>
      </c>
      <c r="AX209" s="13" t="s">
        <v>81</v>
      </c>
      <c r="AY209" s="234" t="s">
        <v>124</v>
      </c>
    </row>
    <row r="210" s="2" customFormat="1" ht="16.5" customHeight="1">
      <c r="A210" s="38"/>
      <c r="B210" s="39"/>
      <c r="C210" s="204" t="s">
        <v>315</v>
      </c>
      <c r="D210" s="204" t="s">
        <v>127</v>
      </c>
      <c r="E210" s="205" t="s">
        <v>283</v>
      </c>
      <c r="F210" s="206" t="s">
        <v>284</v>
      </c>
      <c r="G210" s="207" t="s">
        <v>130</v>
      </c>
      <c r="H210" s="208">
        <v>235</v>
      </c>
      <c r="I210" s="209"/>
      <c r="J210" s="210">
        <f>ROUND(I210*H210,2)</f>
        <v>0</v>
      </c>
      <c r="K210" s="206" t="s">
        <v>131</v>
      </c>
      <c r="L210" s="44"/>
      <c r="M210" s="211" t="s">
        <v>19</v>
      </c>
      <c r="N210" s="212" t="s">
        <v>45</v>
      </c>
      <c r="O210" s="84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192</v>
      </c>
      <c r="AT210" s="215" t="s">
        <v>127</v>
      </c>
      <c r="AU210" s="215" t="s">
        <v>89</v>
      </c>
      <c r="AY210" s="17" t="s">
        <v>124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89</v>
      </c>
      <c r="BK210" s="216">
        <f>ROUND(I210*H210,2)</f>
        <v>0</v>
      </c>
      <c r="BL210" s="17" t="s">
        <v>192</v>
      </c>
      <c r="BM210" s="215" t="s">
        <v>544</v>
      </c>
    </row>
    <row r="211" s="2" customFormat="1">
      <c r="A211" s="38"/>
      <c r="B211" s="39"/>
      <c r="C211" s="40"/>
      <c r="D211" s="217" t="s">
        <v>134</v>
      </c>
      <c r="E211" s="40"/>
      <c r="F211" s="218" t="s">
        <v>286</v>
      </c>
      <c r="G211" s="40"/>
      <c r="H211" s="40"/>
      <c r="I211" s="219"/>
      <c r="J211" s="40"/>
      <c r="K211" s="40"/>
      <c r="L211" s="44"/>
      <c r="M211" s="220"/>
      <c r="N211" s="221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134</v>
      </c>
      <c r="AU211" s="17" t="s">
        <v>89</v>
      </c>
    </row>
    <row r="212" s="2" customFormat="1">
      <c r="A212" s="38"/>
      <c r="B212" s="39"/>
      <c r="C212" s="40"/>
      <c r="D212" s="222" t="s">
        <v>136</v>
      </c>
      <c r="E212" s="40"/>
      <c r="F212" s="223" t="s">
        <v>287</v>
      </c>
      <c r="G212" s="40"/>
      <c r="H212" s="40"/>
      <c r="I212" s="219"/>
      <c r="J212" s="40"/>
      <c r="K212" s="40"/>
      <c r="L212" s="44"/>
      <c r="M212" s="220"/>
      <c r="N212" s="221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136</v>
      </c>
      <c r="AU212" s="17" t="s">
        <v>89</v>
      </c>
    </row>
    <row r="213" s="13" customFormat="1">
      <c r="A213" s="13"/>
      <c r="B213" s="224"/>
      <c r="C213" s="225"/>
      <c r="D213" s="217" t="s">
        <v>138</v>
      </c>
      <c r="E213" s="226" t="s">
        <v>19</v>
      </c>
      <c r="F213" s="227" t="s">
        <v>545</v>
      </c>
      <c r="G213" s="225"/>
      <c r="H213" s="228">
        <v>235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138</v>
      </c>
      <c r="AU213" s="234" t="s">
        <v>89</v>
      </c>
      <c r="AV213" s="13" t="s">
        <v>89</v>
      </c>
      <c r="AW213" s="13" t="s">
        <v>35</v>
      </c>
      <c r="AX213" s="13" t="s">
        <v>81</v>
      </c>
      <c r="AY213" s="234" t="s">
        <v>124</v>
      </c>
    </row>
    <row r="214" s="2" customFormat="1" ht="16.5" customHeight="1">
      <c r="A214" s="38"/>
      <c r="B214" s="39"/>
      <c r="C214" s="235" t="s">
        <v>321</v>
      </c>
      <c r="D214" s="235" t="s">
        <v>206</v>
      </c>
      <c r="E214" s="236" t="s">
        <v>289</v>
      </c>
      <c r="F214" s="237" t="s">
        <v>290</v>
      </c>
      <c r="G214" s="238" t="s">
        <v>130</v>
      </c>
      <c r="H214" s="239">
        <v>272.60000000000002</v>
      </c>
      <c r="I214" s="240"/>
      <c r="J214" s="241">
        <f>ROUND(I214*H214,2)</f>
        <v>0</v>
      </c>
      <c r="K214" s="237" t="s">
        <v>291</v>
      </c>
      <c r="L214" s="242"/>
      <c r="M214" s="243" t="s">
        <v>19</v>
      </c>
      <c r="N214" s="244" t="s">
        <v>45</v>
      </c>
      <c r="O214" s="84"/>
      <c r="P214" s="213">
        <f>O214*H214</f>
        <v>0</v>
      </c>
      <c r="Q214" s="213">
        <v>0.0025999999999999999</v>
      </c>
      <c r="R214" s="213">
        <f>Q214*H214</f>
        <v>0.70876000000000006</v>
      </c>
      <c r="S214" s="213">
        <v>0</v>
      </c>
      <c r="T214" s="21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5" t="s">
        <v>210</v>
      </c>
      <c r="AT214" s="215" t="s">
        <v>206</v>
      </c>
      <c r="AU214" s="215" t="s">
        <v>89</v>
      </c>
      <c r="AY214" s="17" t="s">
        <v>124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7" t="s">
        <v>89</v>
      </c>
      <c r="BK214" s="216">
        <f>ROUND(I214*H214,2)</f>
        <v>0</v>
      </c>
      <c r="BL214" s="17" t="s">
        <v>192</v>
      </c>
      <c r="BM214" s="215" t="s">
        <v>546</v>
      </c>
    </row>
    <row r="215" s="2" customFormat="1">
      <c r="A215" s="38"/>
      <c r="B215" s="39"/>
      <c r="C215" s="40"/>
      <c r="D215" s="217" t="s">
        <v>134</v>
      </c>
      <c r="E215" s="40"/>
      <c r="F215" s="218" t="s">
        <v>290</v>
      </c>
      <c r="G215" s="40"/>
      <c r="H215" s="40"/>
      <c r="I215" s="219"/>
      <c r="J215" s="40"/>
      <c r="K215" s="40"/>
      <c r="L215" s="44"/>
      <c r="M215" s="220"/>
      <c r="N215" s="221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134</v>
      </c>
      <c r="AU215" s="17" t="s">
        <v>89</v>
      </c>
    </row>
    <row r="216" s="13" customFormat="1">
      <c r="A216" s="13"/>
      <c r="B216" s="224"/>
      <c r="C216" s="225"/>
      <c r="D216" s="217" t="s">
        <v>138</v>
      </c>
      <c r="E216" s="225"/>
      <c r="F216" s="227" t="s">
        <v>547</v>
      </c>
      <c r="G216" s="225"/>
      <c r="H216" s="228">
        <v>272.60000000000002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138</v>
      </c>
      <c r="AU216" s="234" t="s">
        <v>89</v>
      </c>
      <c r="AV216" s="13" t="s">
        <v>89</v>
      </c>
      <c r="AW216" s="13" t="s">
        <v>4</v>
      </c>
      <c r="AX216" s="13" t="s">
        <v>81</v>
      </c>
      <c r="AY216" s="234" t="s">
        <v>124</v>
      </c>
    </row>
    <row r="217" s="2" customFormat="1" ht="16.5" customHeight="1">
      <c r="A217" s="38"/>
      <c r="B217" s="39"/>
      <c r="C217" s="235" t="s">
        <v>244</v>
      </c>
      <c r="D217" s="235" t="s">
        <v>206</v>
      </c>
      <c r="E217" s="236" t="s">
        <v>295</v>
      </c>
      <c r="F217" s="237" t="s">
        <v>296</v>
      </c>
      <c r="G217" s="238" t="s">
        <v>297</v>
      </c>
      <c r="H217" s="239">
        <v>132</v>
      </c>
      <c r="I217" s="240"/>
      <c r="J217" s="241">
        <f>ROUND(I217*H217,2)</f>
        <v>0</v>
      </c>
      <c r="K217" s="237" t="s">
        <v>291</v>
      </c>
      <c r="L217" s="242"/>
      <c r="M217" s="243" t="s">
        <v>19</v>
      </c>
      <c r="N217" s="244" t="s">
        <v>45</v>
      </c>
      <c r="O217" s="84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210</v>
      </c>
      <c r="AT217" s="215" t="s">
        <v>206</v>
      </c>
      <c r="AU217" s="215" t="s">
        <v>89</v>
      </c>
      <c r="AY217" s="17" t="s">
        <v>124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89</v>
      </c>
      <c r="BK217" s="216">
        <f>ROUND(I217*H217,2)</f>
        <v>0</v>
      </c>
      <c r="BL217" s="17" t="s">
        <v>192</v>
      </c>
      <c r="BM217" s="215" t="s">
        <v>548</v>
      </c>
    </row>
    <row r="218" s="2" customFormat="1">
      <c r="A218" s="38"/>
      <c r="B218" s="39"/>
      <c r="C218" s="40"/>
      <c r="D218" s="217" t="s">
        <v>134</v>
      </c>
      <c r="E218" s="40"/>
      <c r="F218" s="218" t="s">
        <v>299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134</v>
      </c>
      <c r="AU218" s="17" t="s">
        <v>89</v>
      </c>
    </row>
    <row r="219" s="13" customFormat="1">
      <c r="A219" s="13"/>
      <c r="B219" s="224"/>
      <c r="C219" s="225"/>
      <c r="D219" s="217" t="s">
        <v>138</v>
      </c>
      <c r="E219" s="226" t="s">
        <v>19</v>
      </c>
      <c r="F219" s="227" t="s">
        <v>549</v>
      </c>
      <c r="G219" s="225"/>
      <c r="H219" s="228">
        <v>132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138</v>
      </c>
      <c r="AU219" s="234" t="s">
        <v>89</v>
      </c>
      <c r="AV219" s="13" t="s">
        <v>89</v>
      </c>
      <c r="AW219" s="13" t="s">
        <v>35</v>
      </c>
      <c r="AX219" s="13" t="s">
        <v>81</v>
      </c>
      <c r="AY219" s="234" t="s">
        <v>124</v>
      </c>
    </row>
    <row r="220" s="2" customFormat="1" ht="16.5" customHeight="1">
      <c r="A220" s="38"/>
      <c r="B220" s="39"/>
      <c r="C220" s="235" t="s">
        <v>210</v>
      </c>
      <c r="D220" s="235" t="s">
        <v>206</v>
      </c>
      <c r="E220" s="236" t="s">
        <v>300</v>
      </c>
      <c r="F220" s="237" t="s">
        <v>301</v>
      </c>
      <c r="G220" s="238" t="s">
        <v>297</v>
      </c>
      <c r="H220" s="239">
        <v>28</v>
      </c>
      <c r="I220" s="240"/>
      <c r="J220" s="241">
        <f>ROUND(I220*H220,2)</f>
        <v>0</v>
      </c>
      <c r="K220" s="237" t="s">
        <v>291</v>
      </c>
      <c r="L220" s="242"/>
      <c r="M220" s="243" t="s">
        <v>19</v>
      </c>
      <c r="N220" s="244" t="s">
        <v>45</v>
      </c>
      <c r="O220" s="84"/>
      <c r="P220" s="213">
        <f>O220*H220</f>
        <v>0</v>
      </c>
      <c r="Q220" s="213">
        <v>0</v>
      </c>
      <c r="R220" s="213">
        <f>Q220*H220</f>
        <v>0</v>
      </c>
      <c r="S220" s="213">
        <v>0</v>
      </c>
      <c r="T220" s="21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5" t="s">
        <v>210</v>
      </c>
      <c r="AT220" s="215" t="s">
        <v>206</v>
      </c>
      <c r="AU220" s="215" t="s">
        <v>89</v>
      </c>
      <c r="AY220" s="17" t="s">
        <v>124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7" t="s">
        <v>89</v>
      </c>
      <c r="BK220" s="216">
        <f>ROUND(I220*H220,2)</f>
        <v>0</v>
      </c>
      <c r="BL220" s="17" t="s">
        <v>192</v>
      </c>
      <c r="BM220" s="215" t="s">
        <v>550</v>
      </c>
    </row>
    <row r="221" s="2" customFormat="1">
      <c r="A221" s="38"/>
      <c r="B221" s="39"/>
      <c r="C221" s="40"/>
      <c r="D221" s="217" t="s">
        <v>134</v>
      </c>
      <c r="E221" s="40"/>
      <c r="F221" s="218" t="s">
        <v>303</v>
      </c>
      <c r="G221" s="40"/>
      <c r="H221" s="40"/>
      <c r="I221" s="219"/>
      <c r="J221" s="40"/>
      <c r="K221" s="40"/>
      <c r="L221" s="44"/>
      <c r="M221" s="220"/>
      <c r="N221" s="221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134</v>
      </c>
      <c r="AU221" s="17" t="s">
        <v>89</v>
      </c>
    </row>
    <row r="222" s="13" customFormat="1">
      <c r="A222" s="13"/>
      <c r="B222" s="224"/>
      <c r="C222" s="225"/>
      <c r="D222" s="217" t="s">
        <v>138</v>
      </c>
      <c r="E222" s="226" t="s">
        <v>19</v>
      </c>
      <c r="F222" s="227" t="s">
        <v>310</v>
      </c>
      <c r="G222" s="225"/>
      <c r="H222" s="228">
        <v>28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138</v>
      </c>
      <c r="AU222" s="234" t="s">
        <v>89</v>
      </c>
      <c r="AV222" s="13" t="s">
        <v>89</v>
      </c>
      <c r="AW222" s="13" t="s">
        <v>35</v>
      </c>
      <c r="AX222" s="13" t="s">
        <v>81</v>
      </c>
      <c r="AY222" s="234" t="s">
        <v>124</v>
      </c>
    </row>
    <row r="223" s="2" customFormat="1" ht="16.5" customHeight="1">
      <c r="A223" s="38"/>
      <c r="B223" s="39"/>
      <c r="C223" s="204" t="s">
        <v>334</v>
      </c>
      <c r="D223" s="204" t="s">
        <v>127</v>
      </c>
      <c r="E223" s="205" t="s">
        <v>551</v>
      </c>
      <c r="F223" s="206" t="s">
        <v>552</v>
      </c>
      <c r="G223" s="207" t="s">
        <v>130</v>
      </c>
      <c r="H223" s="208">
        <v>27</v>
      </c>
      <c r="I223" s="209"/>
      <c r="J223" s="210">
        <f>ROUND(I223*H223,2)</f>
        <v>0</v>
      </c>
      <c r="K223" s="206" t="s">
        <v>291</v>
      </c>
      <c r="L223" s="44"/>
      <c r="M223" s="211" t="s">
        <v>19</v>
      </c>
      <c r="N223" s="212" t="s">
        <v>45</v>
      </c>
      <c r="O223" s="84"/>
      <c r="P223" s="213">
        <f>O223*H223</f>
        <v>0</v>
      </c>
      <c r="Q223" s="213">
        <v>0</v>
      </c>
      <c r="R223" s="213">
        <f>Q223*H223</f>
        <v>0</v>
      </c>
      <c r="S223" s="213">
        <v>0</v>
      </c>
      <c r="T223" s="21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192</v>
      </c>
      <c r="AT223" s="215" t="s">
        <v>127</v>
      </c>
      <c r="AU223" s="215" t="s">
        <v>89</v>
      </c>
      <c r="AY223" s="17" t="s">
        <v>124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89</v>
      </c>
      <c r="BK223" s="216">
        <f>ROUND(I223*H223,2)</f>
        <v>0</v>
      </c>
      <c r="BL223" s="17" t="s">
        <v>192</v>
      </c>
      <c r="BM223" s="215" t="s">
        <v>553</v>
      </c>
    </row>
    <row r="224" s="2" customFormat="1">
      <c r="A224" s="38"/>
      <c r="B224" s="39"/>
      <c r="C224" s="40"/>
      <c r="D224" s="217" t="s">
        <v>134</v>
      </c>
      <c r="E224" s="40"/>
      <c r="F224" s="218" t="s">
        <v>554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134</v>
      </c>
      <c r="AU224" s="17" t="s">
        <v>89</v>
      </c>
    </row>
    <row r="225" s="13" customFormat="1">
      <c r="A225" s="13"/>
      <c r="B225" s="224"/>
      <c r="C225" s="225"/>
      <c r="D225" s="217" t="s">
        <v>138</v>
      </c>
      <c r="E225" s="226" t="s">
        <v>19</v>
      </c>
      <c r="F225" s="227" t="s">
        <v>304</v>
      </c>
      <c r="G225" s="225"/>
      <c r="H225" s="228">
        <v>27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138</v>
      </c>
      <c r="AU225" s="234" t="s">
        <v>89</v>
      </c>
      <c r="AV225" s="13" t="s">
        <v>89</v>
      </c>
      <c r="AW225" s="13" t="s">
        <v>35</v>
      </c>
      <c r="AX225" s="13" t="s">
        <v>81</v>
      </c>
      <c r="AY225" s="234" t="s">
        <v>124</v>
      </c>
    </row>
    <row r="226" s="2" customFormat="1" ht="16.5" customHeight="1">
      <c r="A226" s="38"/>
      <c r="B226" s="39"/>
      <c r="C226" s="235" t="s">
        <v>340</v>
      </c>
      <c r="D226" s="235" t="s">
        <v>206</v>
      </c>
      <c r="E226" s="236" t="s">
        <v>555</v>
      </c>
      <c r="F226" s="237" t="s">
        <v>556</v>
      </c>
      <c r="G226" s="238" t="s">
        <v>130</v>
      </c>
      <c r="H226" s="239">
        <v>33.75</v>
      </c>
      <c r="I226" s="240"/>
      <c r="J226" s="241">
        <f>ROUND(I226*H226,2)</f>
        <v>0</v>
      </c>
      <c r="K226" s="237" t="s">
        <v>291</v>
      </c>
      <c r="L226" s="242"/>
      <c r="M226" s="243" t="s">
        <v>19</v>
      </c>
      <c r="N226" s="244" t="s">
        <v>45</v>
      </c>
      <c r="O226" s="84"/>
      <c r="P226" s="213">
        <f>O226*H226</f>
        <v>0</v>
      </c>
      <c r="Q226" s="213">
        <v>0</v>
      </c>
      <c r="R226" s="213">
        <f>Q226*H226</f>
        <v>0</v>
      </c>
      <c r="S226" s="213">
        <v>0</v>
      </c>
      <c r="T226" s="21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5" t="s">
        <v>210</v>
      </c>
      <c r="AT226" s="215" t="s">
        <v>206</v>
      </c>
      <c r="AU226" s="215" t="s">
        <v>89</v>
      </c>
      <c r="AY226" s="17" t="s">
        <v>124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7" t="s">
        <v>89</v>
      </c>
      <c r="BK226" s="216">
        <f>ROUND(I226*H226,2)</f>
        <v>0</v>
      </c>
      <c r="BL226" s="17" t="s">
        <v>192</v>
      </c>
      <c r="BM226" s="215" t="s">
        <v>557</v>
      </c>
    </row>
    <row r="227" s="2" customFormat="1">
      <c r="A227" s="38"/>
      <c r="B227" s="39"/>
      <c r="C227" s="40"/>
      <c r="D227" s="217" t="s">
        <v>134</v>
      </c>
      <c r="E227" s="40"/>
      <c r="F227" s="218" t="s">
        <v>556</v>
      </c>
      <c r="G227" s="40"/>
      <c r="H227" s="40"/>
      <c r="I227" s="219"/>
      <c r="J227" s="40"/>
      <c r="K227" s="40"/>
      <c r="L227" s="44"/>
      <c r="M227" s="220"/>
      <c r="N227" s="221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134</v>
      </c>
      <c r="AU227" s="17" t="s">
        <v>89</v>
      </c>
    </row>
    <row r="228" s="13" customFormat="1">
      <c r="A228" s="13"/>
      <c r="B228" s="224"/>
      <c r="C228" s="225"/>
      <c r="D228" s="217" t="s">
        <v>138</v>
      </c>
      <c r="E228" s="225"/>
      <c r="F228" s="227" t="s">
        <v>558</v>
      </c>
      <c r="G228" s="225"/>
      <c r="H228" s="228">
        <v>33.75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138</v>
      </c>
      <c r="AU228" s="234" t="s">
        <v>89</v>
      </c>
      <c r="AV228" s="13" t="s">
        <v>89</v>
      </c>
      <c r="AW228" s="13" t="s">
        <v>4</v>
      </c>
      <c r="AX228" s="13" t="s">
        <v>81</v>
      </c>
      <c r="AY228" s="234" t="s">
        <v>124</v>
      </c>
    </row>
    <row r="229" s="2" customFormat="1" ht="16.5" customHeight="1">
      <c r="A229" s="38"/>
      <c r="B229" s="39"/>
      <c r="C229" s="204" t="s">
        <v>346</v>
      </c>
      <c r="D229" s="204" t="s">
        <v>127</v>
      </c>
      <c r="E229" s="205" t="s">
        <v>559</v>
      </c>
      <c r="F229" s="206" t="s">
        <v>19</v>
      </c>
      <c r="G229" s="207" t="s">
        <v>130</v>
      </c>
      <c r="H229" s="208">
        <v>18</v>
      </c>
      <c r="I229" s="209"/>
      <c r="J229" s="210">
        <f>ROUND(I229*H229,2)</f>
        <v>0</v>
      </c>
      <c r="K229" s="206" t="s">
        <v>291</v>
      </c>
      <c r="L229" s="44"/>
      <c r="M229" s="211" t="s">
        <v>19</v>
      </c>
      <c r="N229" s="212" t="s">
        <v>45</v>
      </c>
      <c r="O229" s="84"/>
      <c r="P229" s="213">
        <f>O229*H229</f>
        <v>0</v>
      </c>
      <c r="Q229" s="213">
        <v>0</v>
      </c>
      <c r="R229" s="213">
        <f>Q229*H229</f>
        <v>0</v>
      </c>
      <c r="S229" s="213">
        <v>0</v>
      </c>
      <c r="T229" s="21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5" t="s">
        <v>192</v>
      </c>
      <c r="AT229" s="215" t="s">
        <v>127</v>
      </c>
      <c r="AU229" s="215" t="s">
        <v>89</v>
      </c>
      <c r="AY229" s="17" t="s">
        <v>124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89</v>
      </c>
      <c r="BK229" s="216">
        <f>ROUND(I229*H229,2)</f>
        <v>0</v>
      </c>
      <c r="BL229" s="17" t="s">
        <v>192</v>
      </c>
      <c r="BM229" s="215" t="s">
        <v>560</v>
      </c>
    </row>
    <row r="230" s="2" customFormat="1">
      <c r="A230" s="38"/>
      <c r="B230" s="39"/>
      <c r="C230" s="40"/>
      <c r="D230" s="217" t="s">
        <v>134</v>
      </c>
      <c r="E230" s="40"/>
      <c r="F230" s="218" t="s">
        <v>561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134</v>
      </c>
      <c r="AU230" s="17" t="s">
        <v>89</v>
      </c>
    </row>
    <row r="231" s="13" customFormat="1">
      <c r="A231" s="13"/>
      <c r="B231" s="224"/>
      <c r="C231" s="225"/>
      <c r="D231" s="217" t="s">
        <v>138</v>
      </c>
      <c r="E231" s="226" t="s">
        <v>19</v>
      </c>
      <c r="F231" s="227" t="s">
        <v>252</v>
      </c>
      <c r="G231" s="225"/>
      <c r="H231" s="228">
        <v>18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138</v>
      </c>
      <c r="AU231" s="234" t="s">
        <v>89</v>
      </c>
      <c r="AV231" s="13" t="s">
        <v>89</v>
      </c>
      <c r="AW231" s="13" t="s">
        <v>35</v>
      </c>
      <c r="AX231" s="13" t="s">
        <v>81</v>
      </c>
      <c r="AY231" s="234" t="s">
        <v>124</v>
      </c>
    </row>
    <row r="232" s="2" customFormat="1" ht="16.5" customHeight="1">
      <c r="A232" s="38"/>
      <c r="B232" s="39"/>
      <c r="C232" s="204" t="s">
        <v>352</v>
      </c>
      <c r="D232" s="204" t="s">
        <v>127</v>
      </c>
      <c r="E232" s="205" t="s">
        <v>305</v>
      </c>
      <c r="F232" s="206" t="s">
        <v>306</v>
      </c>
      <c r="G232" s="207" t="s">
        <v>163</v>
      </c>
      <c r="H232" s="208">
        <v>7</v>
      </c>
      <c r="I232" s="209"/>
      <c r="J232" s="210">
        <f>ROUND(I232*H232,2)</f>
        <v>0</v>
      </c>
      <c r="K232" s="206" t="s">
        <v>131</v>
      </c>
      <c r="L232" s="44"/>
      <c r="M232" s="211" t="s">
        <v>19</v>
      </c>
      <c r="N232" s="212" t="s">
        <v>45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192</v>
      </c>
      <c r="AT232" s="215" t="s">
        <v>127</v>
      </c>
      <c r="AU232" s="215" t="s">
        <v>89</v>
      </c>
      <c r="AY232" s="17" t="s">
        <v>124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89</v>
      </c>
      <c r="BK232" s="216">
        <f>ROUND(I232*H232,2)</f>
        <v>0</v>
      </c>
      <c r="BL232" s="17" t="s">
        <v>192</v>
      </c>
      <c r="BM232" s="215" t="s">
        <v>562</v>
      </c>
    </row>
    <row r="233" s="2" customFormat="1">
      <c r="A233" s="38"/>
      <c r="B233" s="39"/>
      <c r="C233" s="40"/>
      <c r="D233" s="217" t="s">
        <v>134</v>
      </c>
      <c r="E233" s="40"/>
      <c r="F233" s="218" t="s">
        <v>308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134</v>
      </c>
      <c r="AU233" s="17" t="s">
        <v>89</v>
      </c>
    </row>
    <row r="234" s="2" customFormat="1">
      <c r="A234" s="38"/>
      <c r="B234" s="39"/>
      <c r="C234" s="40"/>
      <c r="D234" s="222" t="s">
        <v>136</v>
      </c>
      <c r="E234" s="40"/>
      <c r="F234" s="223" t="s">
        <v>309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136</v>
      </c>
      <c r="AU234" s="17" t="s">
        <v>89</v>
      </c>
    </row>
    <row r="235" s="13" customFormat="1">
      <c r="A235" s="13"/>
      <c r="B235" s="224"/>
      <c r="C235" s="225"/>
      <c r="D235" s="217" t="s">
        <v>138</v>
      </c>
      <c r="E235" s="226" t="s">
        <v>19</v>
      </c>
      <c r="F235" s="227" t="s">
        <v>173</v>
      </c>
      <c r="G235" s="225"/>
      <c r="H235" s="228">
        <v>7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138</v>
      </c>
      <c r="AU235" s="234" t="s">
        <v>89</v>
      </c>
      <c r="AV235" s="13" t="s">
        <v>89</v>
      </c>
      <c r="AW235" s="13" t="s">
        <v>35</v>
      </c>
      <c r="AX235" s="13" t="s">
        <v>81</v>
      </c>
      <c r="AY235" s="234" t="s">
        <v>124</v>
      </c>
    </row>
    <row r="236" s="2" customFormat="1" ht="16.5" customHeight="1">
      <c r="A236" s="38"/>
      <c r="B236" s="39"/>
      <c r="C236" s="235" t="s">
        <v>357</v>
      </c>
      <c r="D236" s="235" t="s">
        <v>206</v>
      </c>
      <c r="E236" s="236" t="s">
        <v>311</v>
      </c>
      <c r="F236" s="237" t="s">
        <v>312</v>
      </c>
      <c r="G236" s="238" t="s">
        <v>163</v>
      </c>
      <c r="H236" s="239">
        <v>8.0500000000000007</v>
      </c>
      <c r="I236" s="240"/>
      <c r="J236" s="241">
        <f>ROUND(I236*H236,2)</f>
        <v>0</v>
      </c>
      <c r="K236" s="237" t="s">
        <v>291</v>
      </c>
      <c r="L236" s="242"/>
      <c r="M236" s="243" t="s">
        <v>19</v>
      </c>
      <c r="N236" s="244" t="s">
        <v>45</v>
      </c>
      <c r="O236" s="84"/>
      <c r="P236" s="213">
        <f>O236*H236</f>
        <v>0</v>
      </c>
      <c r="Q236" s="213">
        <v>0.0016000000000000001</v>
      </c>
      <c r="R236" s="213">
        <f>Q236*H236</f>
        <v>0.012880000000000003</v>
      </c>
      <c r="S236" s="213">
        <v>0</v>
      </c>
      <c r="T236" s="21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5" t="s">
        <v>210</v>
      </c>
      <c r="AT236" s="215" t="s">
        <v>206</v>
      </c>
      <c r="AU236" s="215" t="s">
        <v>89</v>
      </c>
      <c r="AY236" s="17" t="s">
        <v>124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89</v>
      </c>
      <c r="BK236" s="216">
        <f>ROUND(I236*H236,2)</f>
        <v>0</v>
      </c>
      <c r="BL236" s="17" t="s">
        <v>192</v>
      </c>
      <c r="BM236" s="215" t="s">
        <v>563</v>
      </c>
    </row>
    <row r="237" s="2" customFormat="1">
      <c r="A237" s="38"/>
      <c r="B237" s="39"/>
      <c r="C237" s="40"/>
      <c r="D237" s="217" t="s">
        <v>134</v>
      </c>
      <c r="E237" s="40"/>
      <c r="F237" s="218" t="s">
        <v>312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134</v>
      </c>
      <c r="AU237" s="17" t="s">
        <v>89</v>
      </c>
    </row>
    <row r="238" s="13" customFormat="1">
      <c r="A238" s="13"/>
      <c r="B238" s="224"/>
      <c r="C238" s="225"/>
      <c r="D238" s="217" t="s">
        <v>138</v>
      </c>
      <c r="E238" s="225"/>
      <c r="F238" s="227" t="s">
        <v>564</v>
      </c>
      <c r="G238" s="225"/>
      <c r="H238" s="228">
        <v>8.0500000000000007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138</v>
      </c>
      <c r="AU238" s="234" t="s">
        <v>89</v>
      </c>
      <c r="AV238" s="13" t="s">
        <v>89</v>
      </c>
      <c r="AW238" s="13" t="s">
        <v>4</v>
      </c>
      <c r="AX238" s="13" t="s">
        <v>81</v>
      </c>
      <c r="AY238" s="234" t="s">
        <v>124</v>
      </c>
    </row>
    <row r="239" s="2" customFormat="1" ht="16.5" customHeight="1">
      <c r="A239" s="38"/>
      <c r="B239" s="39"/>
      <c r="C239" s="204" t="s">
        <v>361</v>
      </c>
      <c r="D239" s="204" t="s">
        <v>127</v>
      </c>
      <c r="E239" s="205" t="s">
        <v>316</v>
      </c>
      <c r="F239" s="206" t="s">
        <v>317</v>
      </c>
      <c r="G239" s="207" t="s">
        <v>163</v>
      </c>
      <c r="H239" s="208">
        <v>11</v>
      </c>
      <c r="I239" s="209"/>
      <c r="J239" s="210">
        <f>ROUND(I239*H239,2)</f>
        <v>0</v>
      </c>
      <c r="K239" s="206" t="s">
        <v>131</v>
      </c>
      <c r="L239" s="44"/>
      <c r="M239" s="211" t="s">
        <v>19</v>
      </c>
      <c r="N239" s="212" t="s">
        <v>45</v>
      </c>
      <c r="O239" s="84"/>
      <c r="P239" s="213">
        <f>O239*H239</f>
        <v>0</v>
      </c>
      <c r="Q239" s="213">
        <v>0</v>
      </c>
      <c r="R239" s="213">
        <f>Q239*H239</f>
        <v>0</v>
      </c>
      <c r="S239" s="213">
        <v>0</v>
      </c>
      <c r="T239" s="21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5" t="s">
        <v>192</v>
      </c>
      <c r="AT239" s="215" t="s">
        <v>127</v>
      </c>
      <c r="AU239" s="215" t="s">
        <v>89</v>
      </c>
      <c r="AY239" s="17" t="s">
        <v>124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7" t="s">
        <v>89</v>
      </c>
      <c r="BK239" s="216">
        <f>ROUND(I239*H239,2)</f>
        <v>0</v>
      </c>
      <c r="BL239" s="17" t="s">
        <v>192</v>
      </c>
      <c r="BM239" s="215" t="s">
        <v>565</v>
      </c>
    </row>
    <row r="240" s="2" customFormat="1">
      <c r="A240" s="38"/>
      <c r="B240" s="39"/>
      <c r="C240" s="40"/>
      <c r="D240" s="217" t="s">
        <v>134</v>
      </c>
      <c r="E240" s="40"/>
      <c r="F240" s="218" t="s">
        <v>319</v>
      </c>
      <c r="G240" s="40"/>
      <c r="H240" s="40"/>
      <c r="I240" s="219"/>
      <c r="J240" s="40"/>
      <c r="K240" s="40"/>
      <c r="L240" s="44"/>
      <c r="M240" s="220"/>
      <c r="N240" s="221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134</v>
      </c>
      <c r="AU240" s="17" t="s">
        <v>89</v>
      </c>
    </row>
    <row r="241" s="2" customFormat="1">
      <c r="A241" s="38"/>
      <c r="B241" s="39"/>
      <c r="C241" s="40"/>
      <c r="D241" s="222" t="s">
        <v>136</v>
      </c>
      <c r="E241" s="40"/>
      <c r="F241" s="223" t="s">
        <v>320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136</v>
      </c>
      <c r="AU241" s="17" t="s">
        <v>89</v>
      </c>
    </row>
    <row r="242" s="2" customFormat="1" ht="16.5" customHeight="1">
      <c r="A242" s="38"/>
      <c r="B242" s="39"/>
      <c r="C242" s="235" t="s">
        <v>367</v>
      </c>
      <c r="D242" s="235" t="s">
        <v>206</v>
      </c>
      <c r="E242" s="236" t="s">
        <v>311</v>
      </c>
      <c r="F242" s="237" t="s">
        <v>312</v>
      </c>
      <c r="G242" s="238" t="s">
        <v>163</v>
      </c>
      <c r="H242" s="239">
        <v>12</v>
      </c>
      <c r="I242" s="240"/>
      <c r="J242" s="241">
        <f>ROUND(I242*H242,2)</f>
        <v>0</v>
      </c>
      <c r="K242" s="237" t="s">
        <v>291</v>
      </c>
      <c r="L242" s="242"/>
      <c r="M242" s="243" t="s">
        <v>19</v>
      </c>
      <c r="N242" s="244" t="s">
        <v>45</v>
      </c>
      <c r="O242" s="84"/>
      <c r="P242" s="213">
        <f>O242*H242</f>
        <v>0</v>
      </c>
      <c r="Q242" s="213">
        <v>0.0016000000000000001</v>
      </c>
      <c r="R242" s="213">
        <f>Q242*H242</f>
        <v>0.019200000000000002</v>
      </c>
      <c r="S242" s="213">
        <v>0</v>
      </c>
      <c r="T242" s="21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210</v>
      </c>
      <c r="AT242" s="215" t="s">
        <v>206</v>
      </c>
      <c r="AU242" s="215" t="s">
        <v>89</v>
      </c>
      <c r="AY242" s="17" t="s">
        <v>124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89</v>
      </c>
      <c r="BK242" s="216">
        <f>ROUND(I242*H242,2)</f>
        <v>0</v>
      </c>
      <c r="BL242" s="17" t="s">
        <v>192</v>
      </c>
      <c r="BM242" s="215" t="s">
        <v>566</v>
      </c>
    </row>
    <row r="243" s="2" customFormat="1">
      <c r="A243" s="38"/>
      <c r="B243" s="39"/>
      <c r="C243" s="40"/>
      <c r="D243" s="217" t="s">
        <v>134</v>
      </c>
      <c r="E243" s="40"/>
      <c r="F243" s="218" t="s">
        <v>312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134</v>
      </c>
      <c r="AU243" s="17" t="s">
        <v>89</v>
      </c>
    </row>
    <row r="244" s="13" customFormat="1">
      <c r="A244" s="13"/>
      <c r="B244" s="224"/>
      <c r="C244" s="225"/>
      <c r="D244" s="217" t="s">
        <v>138</v>
      </c>
      <c r="E244" s="226" t="s">
        <v>19</v>
      </c>
      <c r="F244" s="227" t="s">
        <v>8</v>
      </c>
      <c r="G244" s="225"/>
      <c r="H244" s="228">
        <v>12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138</v>
      </c>
      <c r="AU244" s="234" t="s">
        <v>89</v>
      </c>
      <c r="AV244" s="13" t="s">
        <v>89</v>
      </c>
      <c r="AW244" s="13" t="s">
        <v>35</v>
      </c>
      <c r="AX244" s="13" t="s">
        <v>81</v>
      </c>
      <c r="AY244" s="234" t="s">
        <v>124</v>
      </c>
    </row>
    <row r="245" s="2" customFormat="1" ht="16.5" customHeight="1">
      <c r="A245" s="38"/>
      <c r="B245" s="39"/>
      <c r="C245" s="204" t="s">
        <v>373</v>
      </c>
      <c r="D245" s="204" t="s">
        <v>127</v>
      </c>
      <c r="E245" s="205" t="s">
        <v>567</v>
      </c>
      <c r="F245" s="206" t="s">
        <v>568</v>
      </c>
      <c r="G245" s="207" t="s">
        <v>163</v>
      </c>
      <c r="H245" s="208">
        <v>19</v>
      </c>
      <c r="I245" s="209"/>
      <c r="J245" s="210">
        <f>ROUND(I245*H245,2)</f>
        <v>0</v>
      </c>
      <c r="K245" s="206" t="s">
        <v>131</v>
      </c>
      <c r="L245" s="44"/>
      <c r="M245" s="211" t="s">
        <v>19</v>
      </c>
      <c r="N245" s="212" t="s">
        <v>45</v>
      </c>
      <c r="O245" s="84"/>
      <c r="P245" s="213">
        <f>O245*H245</f>
        <v>0</v>
      </c>
      <c r="Q245" s="213">
        <v>0.0012899999999999999</v>
      </c>
      <c r="R245" s="213">
        <f>Q245*H245</f>
        <v>0.024509999999999997</v>
      </c>
      <c r="S245" s="213">
        <v>0</v>
      </c>
      <c r="T245" s="21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5" t="s">
        <v>192</v>
      </c>
      <c r="AT245" s="215" t="s">
        <v>127</v>
      </c>
      <c r="AU245" s="215" t="s">
        <v>89</v>
      </c>
      <c r="AY245" s="17" t="s">
        <v>124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89</v>
      </c>
      <c r="BK245" s="216">
        <f>ROUND(I245*H245,2)</f>
        <v>0</v>
      </c>
      <c r="BL245" s="17" t="s">
        <v>192</v>
      </c>
      <c r="BM245" s="215" t="s">
        <v>569</v>
      </c>
    </row>
    <row r="246" s="2" customFormat="1">
      <c r="A246" s="38"/>
      <c r="B246" s="39"/>
      <c r="C246" s="40"/>
      <c r="D246" s="217" t="s">
        <v>134</v>
      </c>
      <c r="E246" s="40"/>
      <c r="F246" s="218" t="s">
        <v>570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134</v>
      </c>
      <c r="AU246" s="17" t="s">
        <v>89</v>
      </c>
    </row>
    <row r="247" s="2" customFormat="1">
      <c r="A247" s="38"/>
      <c r="B247" s="39"/>
      <c r="C247" s="40"/>
      <c r="D247" s="222" t="s">
        <v>136</v>
      </c>
      <c r="E247" s="40"/>
      <c r="F247" s="223" t="s">
        <v>571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136</v>
      </c>
      <c r="AU247" s="17" t="s">
        <v>89</v>
      </c>
    </row>
    <row r="248" s="13" customFormat="1">
      <c r="A248" s="13"/>
      <c r="B248" s="224"/>
      <c r="C248" s="225"/>
      <c r="D248" s="217" t="s">
        <v>138</v>
      </c>
      <c r="E248" s="226" t="s">
        <v>19</v>
      </c>
      <c r="F248" s="227" t="s">
        <v>258</v>
      </c>
      <c r="G248" s="225"/>
      <c r="H248" s="228">
        <v>19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138</v>
      </c>
      <c r="AU248" s="234" t="s">
        <v>89</v>
      </c>
      <c r="AV248" s="13" t="s">
        <v>89</v>
      </c>
      <c r="AW248" s="13" t="s">
        <v>35</v>
      </c>
      <c r="AX248" s="13" t="s">
        <v>81</v>
      </c>
      <c r="AY248" s="234" t="s">
        <v>124</v>
      </c>
    </row>
    <row r="249" s="2" customFormat="1" ht="16.5" customHeight="1">
      <c r="A249" s="38"/>
      <c r="B249" s="39"/>
      <c r="C249" s="204" t="s">
        <v>379</v>
      </c>
      <c r="D249" s="204" t="s">
        <v>127</v>
      </c>
      <c r="E249" s="205" t="s">
        <v>324</v>
      </c>
      <c r="F249" s="206" t="s">
        <v>325</v>
      </c>
      <c r="G249" s="207" t="s">
        <v>163</v>
      </c>
      <c r="H249" s="208">
        <v>16</v>
      </c>
      <c r="I249" s="209"/>
      <c r="J249" s="210">
        <f>ROUND(I249*H249,2)</f>
        <v>0</v>
      </c>
      <c r="K249" s="206" t="s">
        <v>131</v>
      </c>
      <c r="L249" s="44"/>
      <c r="M249" s="211" t="s">
        <v>19</v>
      </c>
      <c r="N249" s="212" t="s">
        <v>45</v>
      </c>
      <c r="O249" s="84"/>
      <c r="P249" s="213">
        <f>O249*H249</f>
        <v>0</v>
      </c>
      <c r="Q249" s="213">
        <v>0.0016000000000000001</v>
      </c>
      <c r="R249" s="213">
        <f>Q249*H249</f>
        <v>0.025600000000000001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192</v>
      </c>
      <c r="AT249" s="215" t="s">
        <v>127</v>
      </c>
      <c r="AU249" s="215" t="s">
        <v>89</v>
      </c>
      <c r="AY249" s="17" t="s">
        <v>124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89</v>
      </c>
      <c r="BK249" s="216">
        <f>ROUND(I249*H249,2)</f>
        <v>0</v>
      </c>
      <c r="BL249" s="17" t="s">
        <v>192</v>
      </c>
      <c r="BM249" s="215" t="s">
        <v>572</v>
      </c>
    </row>
    <row r="250" s="2" customFormat="1">
      <c r="A250" s="38"/>
      <c r="B250" s="39"/>
      <c r="C250" s="40"/>
      <c r="D250" s="217" t="s">
        <v>134</v>
      </c>
      <c r="E250" s="40"/>
      <c r="F250" s="218" t="s">
        <v>327</v>
      </c>
      <c r="G250" s="40"/>
      <c r="H250" s="40"/>
      <c r="I250" s="219"/>
      <c r="J250" s="40"/>
      <c r="K250" s="40"/>
      <c r="L250" s="44"/>
      <c r="M250" s="220"/>
      <c r="N250" s="221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89</v>
      </c>
    </row>
    <row r="251" s="2" customFormat="1">
      <c r="A251" s="38"/>
      <c r="B251" s="39"/>
      <c r="C251" s="40"/>
      <c r="D251" s="222" t="s">
        <v>136</v>
      </c>
      <c r="E251" s="40"/>
      <c r="F251" s="223" t="s">
        <v>328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136</v>
      </c>
      <c r="AU251" s="17" t="s">
        <v>89</v>
      </c>
    </row>
    <row r="252" s="13" customFormat="1">
      <c r="A252" s="13"/>
      <c r="B252" s="224"/>
      <c r="C252" s="225"/>
      <c r="D252" s="217" t="s">
        <v>138</v>
      </c>
      <c r="E252" s="226" t="s">
        <v>19</v>
      </c>
      <c r="F252" s="227" t="s">
        <v>192</v>
      </c>
      <c r="G252" s="225"/>
      <c r="H252" s="228">
        <v>16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138</v>
      </c>
      <c r="AU252" s="234" t="s">
        <v>89</v>
      </c>
      <c r="AV252" s="13" t="s">
        <v>89</v>
      </c>
      <c r="AW252" s="13" t="s">
        <v>35</v>
      </c>
      <c r="AX252" s="13" t="s">
        <v>81</v>
      </c>
      <c r="AY252" s="234" t="s">
        <v>124</v>
      </c>
    </row>
    <row r="253" s="2" customFormat="1" ht="16.5" customHeight="1">
      <c r="A253" s="38"/>
      <c r="B253" s="39"/>
      <c r="C253" s="204" t="s">
        <v>385</v>
      </c>
      <c r="D253" s="204" t="s">
        <v>127</v>
      </c>
      <c r="E253" s="205" t="s">
        <v>573</v>
      </c>
      <c r="F253" s="206" t="s">
        <v>574</v>
      </c>
      <c r="G253" s="207" t="s">
        <v>163</v>
      </c>
      <c r="H253" s="208">
        <v>25</v>
      </c>
      <c r="I253" s="209"/>
      <c r="J253" s="210">
        <f>ROUND(I253*H253,2)</f>
        <v>0</v>
      </c>
      <c r="K253" s="206" t="s">
        <v>131</v>
      </c>
      <c r="L253" s="44"/>
      <c r="M253" s="211" t="s">
        <v>19</v>
      </c>
      <c r="N253" s="212" t="s">
        <v>45</v>
      </c>
      <c r="O253" s="84"/>
      <c r="P253" s="213">
        <f>O253*H253</f>
        <v>0</v>
      </c>
      <c r="Q253" s="213">
        <v>0.00076000000000000004</v>
      </c>
      <c r="R253" s="213">
        <f>Q253*H253</f>
        <v>0.019</v>
      </c>
      <c r="S253" s="213">
        <v>0</v>
      </c>
      <c r="T253" s="21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5" t="s">
        <v>192</v>
      </c>
      <c r="AT253" s="215" t="s">
        <v>127</v>
      </c>
      <c r="AU253" s="215" t="s">
        <v>89</v>
      </c>
      <c r="AY253" s="17" t="s">
        <v>124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89</v>
      </c>
      <c r="BK253" s="216">
        <f>ROUND(I253*H253,2)</f>
        <v>0</v>
      </c>
      <c r="BL253" s="17" t="s">
        <v>192</v>
      </c>
      <c r="BM253" s="215" t="s">
        <v>575</v>
      </c>
    </row>
    <row r="254" s="2" customFormat="1">
      <c r="A254" s="38"/>
      <c r="B254" s="39"/>
      <c r="C254" s="40"/>
      <c r="D254" s="217" t="s">
        <v>134</v>
      </c>
      <c r="E254" s="40"/>
      <c r="F254" s="218" t="s">
        <v>576</v>
      </c>
      <c r="G254" s="40"/>
      <c r="H254" s="40"/>
      <c r="I254" s="219"/>
      <c r="J254" s="40"/>
      <c r="K254" s="40"/>
      <c r="L254" s="44"/>
      <c r="M254" s="220"/>
      <c r="N254" s="221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134</v>
      </c>
      <c r="AU254" s="17" t="s">
        <v>89</v>
      </c>
    </row>
    <row r="255" s="2" customFormat="1">
      <c r="A255" s="38"/>
      <c r="B255" s="39"/>
      <c r="C255" s="40"/>
      <c r="D255" s="222" t="s">
        <v>136</v>
      </c>
      <c r="E255" s="40"/>
      <c r="F255" s="223" t="s">
        <v>577</v>
      </c>
      <c r="G255" s="40"/>
      <c r="H255" s="40"/>
      <c r="I255" s="219"/>
      <c r="J255" s="40"/>
      <c r="K255" s="40"/>
      <c r="L255" s="44"/>
      <c r="M255" s="220"/>
      <c r="N255" s="221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136</v>
      </c>
      <c r="AU255" s="17" t="s">
        <v>89</v>
      </c>
    </row>
    <row r="256" s="13" customFormat="1">
      <c r="A256" s="13"/>
      <c r="B256" s="224"/>
      <c r="C256" s="225"/>
      <c r="D256" s="217" t="s">
        <v>138</v>
      </c>
      <c r="E256" s="226" t="s">
        <v>19</v>
      </c>
      <c r="F256" s="227" t="s">
        <v>294</v>
      </c>
      <c r="G256" s="225"/>
      <c r="H256" s="228">
        <v>25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138</v>
      </c>
      <c r="AU256" s="234" t="s">
        <v>89</v>
      </c>
      <c r="AV256" s="13" t="s">
        <v>89</v>
      </c>
      <c r="AW256" s="13" t="s">
        <v>35</v>
      </c>
      <c r="AX256" s="13" t="s">
        <v>81</v>
      </c>
      <c r="AY256" s="234" t="s">
        <v>124</v>
      </c>
    </row>
    <row r="257" s="2" customFormat="1" ht="16.5" customHeight="1">
      <c r="A257" s="38"/>
      <c r="B257" s="39"/>
      <c r="C257" s="204" t="s">
        <v>393</v>
      </c>
      <c r="D257" s="204" t="s">
        <v>127</v>
      </c>
      <c r="E257" s="205" t="s">
        <v>578</v>
      </c>
      <c r="F257" s="206" t="s">
        <v>579</v>
      </c>
      <c r="G257" s="207" t="s">
        <v>163</v>
      </c>
      <c r="H257" s="208">
        <v>13.699999999999999</v>
      </c>
      <c r="I257" s="209"/>
      <c r="J257" s="210">
        <f>ROUND(I257*H257,2)</f>
        <v>0</v>
      </c>
      <c r="K257" s="206" t="s">
        <v>131</v>
      </c>
      <c r="L257" s="44"/>
      <c r="M257" s="211" t="s">
        <v>19</v>
      </c>
      <c r="N257" s="212" t="s">
        <v>45</v>
      </c>
      <c r="O257" s="84"/>
      <c r="P257" s="213">
        <f>O257*H257</f>
        <v>0</v>
      </c>
      <c r="Q257" s="213">
        <v>0.00091</v>
      </c>
      <c r="R257" s="213">
        <f>Q257*H257</f>
        <v>0.012466999999999999</v>
      </c>
      <c r="S257" s="213">
        <v>0</v>
      </c>
      <c r="T257" s="21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5" t="s">
        <v>192</v>
      </c>
      <c r="AT257" s="215" t="s">
        <v>127</v>
      </c>
      <c r="AU257" s="215" t="s">
        <v>89</v>
      </c>
      <c r="AY257" s="17" t="s">
        <v>124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89</v>
      </c>
      <c r="BK257" s="216">
        <f>ROUND(I257*H257,2)</f>
        <v>0</v>
      </c>
      <c r="BL257" s="17" t="s">
        <v>192</v>
      </c>
      <c r="BM257" s="215" t="s">
        <v>580</v>
      </c>
    </row>
    <row r="258" s="2" customFormat="1">
      <c r="A258" s="38"/>
      <c r="B258" s="39"/>
      <c r="C258" s="40"/>
      <c r="D258" s="217" t="s">
        <v>134</v>
      </c>
      <c r="E258" s="40"/>
      <c r="F258" s="218" t="s">
        <v>581</v>
      </c>
      <c r="G258" s="40"/>
      <c r="H258" s="40"/>
      <c r="I258" s="219"/>
      <c r="J258" s="40"/>
      <c r="K258" s="40"/>
      <c r="L258" s="44"/>
      <c r="M258" s="220"/>
      <c r="N258" s="221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134</v>
      </c>
      <c r="AU258" s="17" t="s">
        <v>89</v>
      </c>
    </row>
    <row r="259" s="2" customFormat="1">
      <c r="A259" s="38"/>
      <c r="B259" s="39"/>
      <c r="C259" s="40"/>
      <c r="D259" s="222" t="s">
        <v>136</v>
      </c>
      <c r="E259" s="40"/>
      <c r="F259" s="223" t="s">
        <v>582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136</v>
      </c>
      <c r="AU259" s="17" t="s">
        <v>89</v>
      </c>
    </row>
    <row r="260" s="13" customFormat="1">
      <c r="A260" s="13"/>
      <c r="B260" s="224"/>
      <c r="C260" s="225"/>
      <c r="D260" s="217" t="s">
        <v>138</v>
      </c>
      <c r="E260" s="226" t="s">
        <v>19</v>
      </c>
      <c r="F260" s="227" t="s">
        <v>583</v>
      </c>
      <c r="G260" s="225"/>
      <c r="H260" s="228">
        <v>13.699999999999999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138</v>
      </c>
      <c r="AU260" s="234" t="s">
        <v>89</v>
      </c>
      <c r="AV260" s="13" t="s">
        <v>89</v>
      </c>
      <c r="AW260" s="13" t="s">
        <v>35</v>
      </c>
      <c r="AX260" s="13" t="s">
        <v>81</v>
      </c>
      <c r="AY260" s="234" t="s">
        <v>124</v>
      </c>
    </row>
    <row r="261" s="2" customFormat="1" ht="16.5" customHeight="1">
      <c r="A261" s="38"/>
      <c r="B261" s="39"/>
      <c r="C261" s="204" t="s">
        <v>399</v>
      </c>
      <c r="D261" s="204" t="s">
        <v>127</v>
      </c>
      <c r="E261" s="205" t="s">
        <v>335</v>
      </c>
      <c r="F261" s="206" t="s">
        <v>336</v>
      </c>
      <c r="G261" s="207" t="s">
        <v>163</v>
      </c>
      <c r="H261" s="208">
        <v>37</v>
      </c>
      <c r="I261" s="209"/>
      <c r="J261" s="210">
        <f>ROUND(I261*H261,2)</f>
        <v>0</v>
      </c>
      <c r="K261" s="206" t="s">
        <v>131</v>
      </c>
      <c r="L261" s="44"/>
      <c r="M261" s="211" t="s">
        <v>19</v>
      </c>
      <c r="N261" s="212" t="s">
        <v>45</v>
      </c>
      <c r="O261" s="84"/>
      <c r="P261" s="213">
        <f>O261*H261</f>
        <v>0</v>
      </c>
      <c r="Q261" s="213">
        <v>0.00046000000000000001</v>
      </c>
      <c r="R261" s="213">
        <f>Q261*H261</f>
        <v>0.01702</v>
      </c>
      <c r="S261" s="213">
        <v>0</v>
      </c>
      <c r="T261" s="21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15" t="s">
        <v>192</v>
      </c>
      <c r="AT261" s="215" t="s">
        <v>127</v>
      </c>
      <c r="AU261" s="215" t="s">
        <v>89</v>
      </c>
      <c r="AY261" s="17" t="s">
        <v>124</v>
      </c>
      <c r="BE261" s="216">
        <f>IF(N261="základní",J261,0)</f>
        <v>0</v>
      </c>
      <c r="BF261" s="216">
        <f>IF(N261="snížená",J261,0)</f>
        <v>0</v>
      </c>
      <c r="BG261" s="216">
        <f>IF(N261="zákl. přenesená",J261,0)</f>
        <v>0</v>
      </c>
      <c r="BH261" s="216">
        <f>IF(N261="sníž. přenesená",J261,0)</f>
        <v>0</v>
      </c>
      <c r="BI261" s="216">
        <f>IF(N261="nulová",J261,0)</f>
        <v>0</v>
      </c>
      <c r="BJ261" s="17" t="s">
        <v>89</v>
      </c>
      <c r="BK261" s="216">
        <f>ROUND(I261*H261,2)</f>
        <v>0</v>
      </c>
      <c r="BL261" s="17" t="s">
        <v>192</v>
      </c>
      <c r="BM261" s="215" t="s">
        <v>584</v>
      </c>
    </row>
    <row r="262" s="2" customFormat="1">
      <c r="A262" s="38"/>
      <c r="B262" s="39"/>
      <c r="C262" s="40"/>
      <c r="D262" s="217" t="s">
        <v>134</v>
      </c>
      <c r="E262" s="40"/>
      <c r="F262" s="218" t="s">
        <v>338</v>
      </c>
      <c r="G262" s="40"/>
      <c r="H262" s="40"/>
      <c r="I262" s="219"/>
      <c r="J262" s="40"/>
      <c r="K262" s="40"/>
      <c r="L262" s="44"/>
      <c r="M262" s="220"/>
      <c r="N262" s="221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134</v>
      </c>
      <c r="AU262" s="17" t="s">
        <v>89</v>
      </c>
    </row>
    <row r="263" s="2" customFormat="1">
      <c r="A263" s="38"/>
      <c r="B263" s="39"/>
      <c r="C263" s="40"/>
      <c r="D263" s="222" t="s">
        <v>136</v>
      </c>
      <c r="E263" s="40"/>
      <c r="F263" s="223" t="s">
        <v>339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136</v>
      </c>
      <c r="AU263" s="17" t="s">
        <v>89</v>
      </c>
    </row>
    <row r="264" s="13" customFormat="1">
      <c r="A264" s="13"/>
      <c r="B264" s="224"/>
      <c r="C264" s="225"/>
      <c r="D264" s="217" t="s">
        <v>138</v>
      </c>
      <c r="E264" s="226" t="s">
        <v>19</v>
      </c>
      <c r="F264" s="227" t="s">
        <v>357</v>
      </c>
      <c r="G264" s="225"/>
      <c r="H264" s="228">
        <v>37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138</v>
      </c>
      <c r="AU264" s="234" t="s">
        <v>89</v>
      </c>
      <c r="AV264" s="13" t="s">
        <v>89</v>
      </c>
      <c r="AW264" s="13" t="s">
        <v>35</v>
      </c>
      <c r="AX264" s="13" t="s">
        <v>81</v>
      </c>
      <c r="AY264" s="234" t="s">
        <v>124</v>
      </c>
    </row>
    <row r="265" s="2" customFormat="1" ht="16.5" customHeight="1">
      <c r="A265" s="38"/>
      <c r="B265" s="39"/>
      <c r="C265" s="204" t="s">
        <v>405</v>
      </c>
      <c r="D265" s="204" t="s">
        <v>127</v>
      </c>
      <c r="E265" s="205" t="s">
        <v>585</v>
      </c>
      <c r="F265" s="206" t="s">
        <v>586</v>
      </c>
      <c r="G265" s="207" t="s">
        <v>163</v>
      </c>
      <c r="H265" s="208">
        <v>23.600000000000001</v>
      </c>
      <c r="I265" s="209"/>
      <c r="J265" s="210">
        <f>ROUND(I265*H265,2)</f>
        <v>0</v>
      </c>
      <c r="K265" s="206" t="s">
        <v>131</v>
      </c>
      <c r="L265" s="44"/>
      <c r="M265" s="211" t="s">
        <v>19</v>
      </c>
      <c r="N265" s="212" t="s">
        <v>45</v>
      </c>
      <c r="O265" s="84"/>
      <c r="P265" s="213">
        <f>O265*H265</f>
        <v>0</v>
      </c>
      <c r="Q265" s="213">
        <v>0.0011900000000000001</v>
      </c>
      <c r="R265" s="213">
        <f>Q265*H265</f>
        <v>0.028084000000000005</v>
      </c>
      <c r="S265" s="213">
        <v>0</v>
      </c>
      <c r="T265" s="21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15" t="s">
        <v>192</v>
      </c>
      <c r="AT265" s="215" t="s">
        <v>127</v>
      </c>
      <c r="AU265" s="215" t="s">
        <v>89</v>
      </c>
      <c r="AY265" s="17" t="s">
        <v>124</v>
      </c>
      <c r="BE265" s="216">
        <f>IF(N265="základní",J265,0)</f>
        <v>0</v>
      </c>
      <c r="BF265" s="216">
        <f>IF(N265="snížená",J265,0)</f>
        <v>0</v>
      </c>
      <c r="BG265" s="216">
        <f>IF(N265="zákl. přenesená",J265,0)</f>
        <v>0</v>
      </c>
      <c r="BH265" s="216">
        <f>IF(N265="sníž. přenesená",J265,0)</f>
        <v>0</v>
      </c>
      <c r="BI265" s="216">
        <f>IF(N265="nulová",J265,0)</f>
        <v>0</v>
      </c>
      <c r="BJ265" s="17" t="s">
        <v>89</v>
      </c>
      <c r="BK265" s="216">
        <f>ROUND(I265*H265,2)</f>
        <v>0</v>
      </c>
      <c r="BL265" s="17" t="s">
        <v>192</v>
      </c>
      <c r="BM265" s="215" t="s">
        <v>587</v>
      </c>
    </row>
    <row r="266" s="2" customFormat="1">
      <c r="A266" s="38"/>
      <c r="B266" s="39"/>
      <c r="C266" s="40"/>
      <c r="D266" s="217" t="s">
        <v>134</v>
      </c>
      <c r="E266" s="40"/>
      <c r="F266" s="218" t="s">
        <v>588</v>
      </c>
      <c r="G266" s="40"/>
      <c r="H266" s="40"/>
      <c r="I266" s="219"/>
      <c r="J266" s="40"/>
      <c r="K266" s="40"/>
      <c r="L266" s="44"/>
      <c r="M266" s="220"/>
      <c r="N266" s="221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134</v>
      </c>
      <c r="AU266" s="17" t="s">
        <v>89</v>
      </c>
    </row>
    <row r="267" s="2" customFormat="1">
      <c r="A267" s="38"/>
      <c r="B267" s="39"/>
      <c r="C267" s="40"/>
      <c r="D267" s="222" t="s">
        <v>136</v>
      </c>
      <c r="E267" s="40"/>
      <c r="F267" s="223" t="s">
        <v>589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136</v>
      </c>
      <c r="AU267" s="17" t="s">
        <v>89</v>
      </c>
    </row>
    <row r="268" s="13" customFormat="1">
      <c r="A268" s="13"/>
      <c r="B268" s="224"/>
      <c r="C268" s="225"/>
      <c r="D268" s="217" t="s">
        <v>138</v>
      </c>
      <c r="E268" s="226" t="s">
        <v>19</v>
      </c>
      <c r="F268" s="227" t="s">
        <v>526</v>
      </c>
      <c r="G268" s="225"/>
      <c r="H268" s="228">
        <v>23.600000000000001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138</v>
      </c>
      <c r="AU268" s="234" t="s">
        <v>89</v>
      </c>
      <c r="AV268" s="13" t="s">
        <v>89</v>
      </c>
      <c r="AW268" s="13" t="s">
        <v>35</v>
      </c>
      <c r="AX268" s="13" t="s">
        <v>81</v>
      </c>
      <c r="AY268" s="234" t="s">
        <v>124</v>
      </c>
    </row>
    <row r="269" s="2" customFormat="1" ht="16.5" customHeight="1">
      <c r="A269" s="38"/>
      <c r="B269" s="39"/>
      <c r="C269" s="204" t="s">
        <v>411</v>
      </c>
      <c r="D269" s="204" t="s">
        <v>127</v>
      </c>
      <c r="E269" s="205" t="s">
        <v>341</v>
      </c>
      <c r="F269" s="206" t="s">
        <v>342</v>
      </c>
      <c r="G269" s="207" t="s">
        <v>261</v>
      </c>
      <c r="H269" s="208">
        <v>2</v>
      </c>
      <c r="I269" s="209"/>
      <c r="J269" s="210">
        <f>ROUND(I269*H269,2)</f>
        <v>0</v>
      </c>
      <c r="K269" s="206" t="s">
        <v>131</v>
      </c>
      <c r="L269" s="44"/>
      <c r="M269" s="211" t="s">
        <v>19</v>
      </c>
      <c r="N269" s="212" t="s">
        <v>45</v>
      </c>
      <c r="O269" s="84"/>
      <c r="P269" s="213">
        <f>O269*H269</f>
        <v>0</v>
      </c>
      <c r="Q269" s="213">
        <v>0.0088100000000000001</v>
      </c>
      <c r="R269" s="213">
        <f>Q269*H269</f>
        <v>0.01762</v>
      </c>
      <c r="S269" s="213">
        <v>0</v>
      </c>
      <c r="T269" s="21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5" t="s">
        <v>192</v>
      </c>
      <c r="AT269" s="215" t="s">
        <v>127</v>
      </c>
      <c r="AU269" s="215" t="s">
        <v>89</v>
      </c>
      <c r="AY269" s="17" t="s">
        <v>124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89</v>
      </c>
      <c r="BK269" s="216">
        <f>ROUND(I269*H269,2)</f>
        <v>0</v>
      </c>
      <c r="BL269" s="17" t="s">
        <v>192</v>
      </c>
      <c r="BM269" s="215" t="s">
        <v>590</v>
      </c>
    </row>
    <row r="270" s="2" customFormat="1">
      <c r="A270" s="38"/>
      <c r="B270" s="39"/>
      <c r="C270" s="40"/>
      <c r="D270" s="217" t="s">
        <v>134</v>
      </c>
      <c r="E270" s="40"/>
      <c r="F270" s="218" t="s">
        <v>344</v>
      </c>
      <c r="G270" s="40"/>
      <c r="H270" s="40"/>
      <c r="I270" s="219"/>
      <c r="J270" s="40"/>
      <c r="K270" s="40"/>
      <c r="L270" s="44"/>
      <c r="M270" s="220"/>
      <c r="N270" s="221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134</v>
      </c>
      <c r="AU270" s="17" t="s">
        <v>89</v>
      </c>
    </row>
    <row r="271" s="2" customFormat="1">
      <c r="A271" s="38"/>
      <c r="B271" s="39"/>
      <c r="C271" s="40"/>
      <c r="D271" s="222" t="s">
        <v>136</v>
      </c>
      <c r="E271" s="40"/>
      <c r="F271" s="223" t="s">
        <v>345</v>
      </c>
      <c r="G271" s="40"/>
      <c r="H271" s="40"/>
      <c r="I271" s="219"/>
      <c r="J271" s="40"/>
      <c r="K271" s="40"/>
      <c r="L271" s="44"/>
      <c r="M271" s="220"/>
      <c r="N271" s="221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136</v>
      </c>
      <c r="AU271" s="17" t="s">
        <v>89</v>
      </c>
    </row>
    <row r="272" s="13" customFormat="1">
      <c r="A272" s="13"/>
      <c r="B272" s="224"/>
      <c r="C272" s="225"/>
      <c r="D272" s="217" t="s">
        <v>138</v>
      </c>
      <c r="E272" s="226" t="s">
        <v>19</v>
      </c>
      <c r="F272" s="227" t="s">
        <v>89</v>
      </c>
      <c r="G272" s="225"/>
      <c r="H272" s="228">
        <v>2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138</v>
      </c>
      <c r="AU272" s="234" t="s">
        <v>89</v>
      </c>
      <c r="AV272" s="13" t="s">
        <v>89</v>
      </c>
      <c r="AW272" s="13" t="s">
        <v>35</v>
      </c>
      <c r="AX272" s="13" t="s">
        <v>81</v>
      </c>
      <c r="AY272" s="234" t="s">
        <v>124</v>
      </c>
    </row>
    <row r="273" s="2" customFormat="1" ht="16.5" customHeight="1">
      <c r="A273" s="38"/>
      <c r="B273" s="39"/>
      <c r="C273" s="204" t="s">
        <v>417</v>
      </c>
      <c r="D273" s="204" t="s">
        <v>127</v>
      </c>
      <c r="E273" s="205" t="s">
        <v>591</v>
      </c>
      <c r="F273" s="206" t="s">
        <v>19</v>
      </c>
      <c r="G273" s="207" t="s">
        <v>163</v>
      </c>
      <c r="H273" s="208">
        <v>4</v>
      </c>
      <c r="I273" s="209"/>
      <c r="J273" s="210">
        <f>ROUND(I273*H273,2)</f>
        <v>0</v>
      </c>
      <c r="K273" s="206" t="s">
        <v>291</v>
      </c>
      <c r="L273" s="44"/>
      <c r="M273" s="211" t="s">
        <v>19</v>
      </c>
      <c r="N273" s="212" t="s">
        <v>45</v>
      </c>
      <c r="O273" s="84"/>
      <c r="P273" s="213">
        <f>O273*H273</f>
        <v>0</v>
      </c>
      <c r="Q273" s="213">
        <v>0</v>
      </c>
      <c r="R273" s="213">
        <f>Q273*H273</f>
        <v>0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192</v>
      </c>
      <c r="AT273" s="215" t="s">
        <v>127</v>
      </c>
      <c r="AU273" s="215" t="s">
        <v>89</v>
      </c>
      <c r="AY273" s="17" t="s">
        <v>124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89</v>
      </c>
      <c r="BK273" s="216">
        <f>ROUND(I273*H273,2)</f>
        <v>0</v>
      </c>
      <c r="BL273" s="17" t="s">
        <v>192</v>
      </c>
      <c r="BM273" s="215" t="s">
        <v>592</v>
      </c>
    </row>
    <row r="274" s="2" customFormat="1">
      <c r="A274" s="38"/>
      <c r="B274" s="39"/>
      <c r="C274" s="40"/>
      <c r="D274" s="217" t="s">
        <v>134</v>
      </c>
      <c r="E274" s="40"/>
      <c r="F274" s="218" t="s">
        <v>593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134</v>
      </c>
      <c r="AU274" s="17" t="s">
        <v>89</v>
      </c>
    </row>
    <row r="275" s="13" customFormat="1">
      <c r="A275" s="13"/>
      <c r="B275" s="224"/>
      <c r="C275" s="225"/>
      <c r="D275" s="217" t="s">
        <v>138</v>
      </c>
      <c r="E275" s="226" t="s">
        <v>19</v>
      </c>
      <c r="F275" s="227" t="s">
        <v>132</v>
      </c>
      <c r="G275" s="225"/>
      <c r="H275" s="228">
        <v>4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138</v>
      </c>
      <c r="AU275" s="234" t="s">
        <v>89</v>
      </c>
      <c r="AV275" s="13" t="s">
        <v>89</v>
      </c>
      <c r="AW275" s="13" t="s">
        <v>35</v>
      </c>
      <c r="AX275" s="13" t="s">
        <v>81</v>
      </c>
      <c r="AY275" s="234" t="s">
        <v>124</v>
      </c>
    </row>
    <row r="276" s="2" customFormat="1" ht="16.5" customHeight="1">
      <c r="A276" s="38"/>
      <c r="B276" s="39"/>
      <c r="C276" s="204" t="s">
        <v>423</v>
      </c>
      <c r="D276" s="204" t="s">
        <v>127</v>
      </c>
      <c r="E276" s="205" t="s">
        <v>594</v>
      </c>
      <c r="F276" s="206" t="s">
        <v>595</v>
      </c>
      <c r="G276" s="207" t="s">
        <v>163</v>
      </c>
      <c r="H276" s="208">
        <v>33</v>
      </c>
      <c r="I276" s="209"/>
      <c r="J276" s="210">
        <f>ROUND(I276*H276,2)</f>
        <v>0</v>
      </c>
      <c r="K276" s="206" t="s">
        <v>131</v>
      </c>
      <c r="L276" s="44"/>
      <c r="M276" s="211" t="s">
        <v>19</v>
      </c>
      <c r="N276" s="212" t="s">
        <v>45</v>
      </c>
      <c r="O276" s="84"/>
      <c r="P276" s="213">
        <f>O276*H276</f>
        <v>0</v>
      </c>
      <c r="Q276" s="213">
        <v>0.00076999999999999996</v>
      </c>
      <c r="R276" s="213">
        <f>Q276*H276</f>
        <v>0.025409999999999999</v>
      </c>
      <c r="S276" s="213">
        <v>0</v>
      </c>
      <c r="T276" s="21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15" t="s">
        <v>192</v>
      </c>
      <c r="AT276" s="215" t="s">
        <v>127</v>
      </c>
      <c r="AU276" s="215" t="s">
        <v>89</v>
      </c>
      <c r="AY276" s="17" t="s">
        <v>124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7" t="s">
        <v>89</v>
      </c>
      <c r="BK276" s="216">
        <f>ROUND(I276*H276,2)</f>
        <v>0</v>
      </c>
      <c r="BL276" s="17" t="s">
        <v>192</v>
      </c>
      <c r="BM276" s="215" t="s">
        <v>596</v>
      </c>
    </row>
    <row r="277" s="2" customFormat="1">
      <c r="A277" s="38"/>
      <c r="B277" s="39"/>
      <c r="C277" s="40"/>
      <c r="D277" s="217" t="s">
        <v>134</v>
      </c>
      <c r="E277" s="40"/>
      <c r="F277" s="218" t="s">
        <v>597</v>
      </c>
      <c r="G277" s="40"/>
      <c r="H277" s="40"/>
      <c r="I277" s="219"/>
      <c r="J277" s="40"/>
      <c r="K277" s="40"/>
      <c r="L277" s="44"/>
      <c r="M277" s="220"/>
      <c r="N277" s="221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134</v>
      </c>
      <c r="AU277" s="17" t="s">
        <v>89</v>
      </c>
    </row>
    <row r="278" s="2" customFormat="1">
      <c r="A278" s="38"/>
      <c r="B278" s="39"/>
      <c r="C278" s="40"/>
      <c r="D278" s="222" t="s">
        <v>136</v>
      </c>
      <c r="E278" s="40"/>
      <c r="F278" s="223" t="s">
        <v>598</v>
      </c>
      <c r="G278" s="40"/>
      <c r="H278" s="40"/>
      <c r="I278" s="219"/>
      <c r="J278" s="40"/>
      <c r="K278" s="40"/>
      <c r="L278" s="44"/>
      <c r="M278" s="220"/>
      <c r="N278" s="221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136</v>
      </c>
      <c r="AU278" s="17" t="s">
        <v>89</v>
      </c>
    </row>
    <row r="279" s="13" customFormat="1">
      <c r="A279" s="13"/>
      <c r="B279" s="224"/>
      <c r="C279" s="225"/>
      <c r="D279" s="217" t="s">
        <v>138</v>
      </c>
      <c r="E279" s="226" t="s">
        <v>19</v>
      </c>
      <c r="F279" s="227" t="s">
        <v>334</v>
      </c>
      <c r="G279" s="225"/>
      <c r="H279" s="228">
        <v>33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138</v>
      </c>
      <c r="AU279" s="234" t="s">
        <v>89</v>
      </c>
      <c r="AV279" s="13" t="s">
        <v>89</v>
      </c>
      <c r="AW279" s="13" t="s">
        <v>35</v>
      </c>
      <c r="AX279" s="13" t="s">
        <v>81</v>
      </c>
      <c r="AY279" s="234" t="s">
        <v>124</v>
      </c>
    </row>
    <row r="280" s="2" customFormat="1" ht="16.5" customHeight="1">
      <c r="A280" s="38"/>
      <c r="B280" s="39"/>
      <c r="C280" s="204" t="s">
        <v>428</v>
      </c>
      <c r="D280" s="204" t="s">
        <v>127</v>
      </c>
      <c r="E280" s="205" t="s">
        <v>599</v>
      </c>
      <c r="F280" s="206" t="s">
        <v>600</v>
      </c>
      <c r="G280" s="207" t="s">
        <v>163</v>
      </c>
      <c r="H280" s="208">
        <v>8.5</v>
      </c>
      <c r="I280" s="209"/>
      <c r="J280" s="210">
        <f>ROUND(I280*H280,2)</f>
        <v>0</v>
      </c>
      <c r="K280" s="206" t="s">
        <v>131</v>
      </c>
      <c r="L280" s="44"/>
      <c r="M280" s="211" t="s">
        <v>19</v>
      </c>
      <c r="N280" s="212" t="s">
        <v>45</v>
      </c>
      <c r="O280" s="84"/>
      <c r="P280" s="213">
        <f>O280*H280</f>
        <v>0</v>
      </c>
      <c r="Q280" s="213">
        <v>0.00076999999999999996</v>
      </c>
      <c r="R280" s="213">
        <f>Q280*H280</f>
        <v>0.0065449999999999996</v>
      </c>
      <c r="S280" s="213">
        <v>0</v>
      </c>
      <c r="T280" s="214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5" t="s">
        <v>192</v>
      </c>
      <c r="AT280" s="215" t="s">
        <v>127</v>
      </c>
      <c r="AU280" s="215" t="s">
        <v>89</v>
      </c>
      <c r="AY280" s="17" t="s">
        <v>124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17" t="s">
        <v>89</v>
      </c>
      <c r="BK280" s="216">
        <f>ROUND(I280*H280,2)</f>
        <v>0</v>
      </c>
      <c r="BL280" s="17" t="s">
        <v>192</v>
      </c>
      <c r="BM280" s="215" t="s">
        <v>601</v>
      </c>
    </row>
    <row r="281" s="2" customFormat="1">
      <c r="A281" s="38"/>
      <c r="B281" s="39"/>
      <c r="C281" s="40"/>
      <c r="D281" s="217" t="s">
        <v>134</v>
      </c>
      <c r="E281" s="40"/>
      <c r="F281" s="218" t="s">
        <v>602</v>
      </c>
      <c r="G281" s="40"/>
      <c r="H281" s="40"/>
      <c r="I281" s="219"/>
      <c r="J281" s="40"/>
      <c r="K281" s="40"/>
      <c r="L281" s="44"/>
      <c r="M281" s="220"/>
      <c r="N281" s="221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134</v>
      </c>
      <c r="AU281" s="17" t="s">
        <v>89</v>
      </c>
    </row>
    <row r="282" s="2" customFormat="1">
      <c r="A282" s="38"/>
      <c r="B282" s="39"/>
      <c r="C282" s="40"/>
      <c r="D282" s="222" t="s">
        <v>136</v>
      </c>
      <c r="E282" s="40"/>
      <c r="F282" s="223" t="s">
        <v>603</v>
      </c>
      <c r="G282" s="40"/>
      <c r="H282" s="40"/>
      <c r="I282" s="219"/>
      <c r="J282" s="40"/>
      <c r="K282" s="40"/>
      <c r="L282" s="44"/>
      <c r="M282" s="220"/>
      <c r="N282" s="221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136</v>
      </c>
      <c r="AU282" s="17" t="s">
        <v>89</v>
      </c>
    </row>
    <row r="283" s="13" customFormat="1">
      <c r="A283" s="13"/>
      <c r="B283" s="224"/>
      <c r="C283" s="225"/>
      <c r="D283" s="217" t="s">
        <v>138</v>
      </c>
      <c r="E283" s="226" t="s">
        <v>19</v>
      </c>
      <c r="F283" s="227" t="s">
        <v>604</v>
      </c>
      <c r="G283" s="225"/>
      <c r="H283" s="228">
        <v>8.5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138</v>
      </c>
      <c r="AU283" s="234" t="s">
        <v>89</v>
      </c>
      <c r="AV283" s="13" t="s">
        <v>89</v>
      </c>
      <c r="AW283" s="13" t="s">
        <v>35</v>
      </c>
      <c r="AX283" s="13" t="s">
        <v>81</v>
      </c>
      <c r="AY283" s="234" t="s">
        <v>124</v>
      </c>
    </row>
    <row r="284" s="2" customFormat="1" ht="16.5" customHeight="1">
      <c r="A284" s="38"/>
      <c r="B284" s="39"/>
      <c r="C284" s="204" t="s">
        <v>434</v>
      </c>
      <c r="D284" s="204" t="s">
        <v>127</v>
      </c>
      <c r="E284" s="205" t="s">
        <v>347</v>
      </c>
      <c r="F284" s="206" t="s">
        <v>348</v>
      </c>
      <c r="G284" s="207" t="s">
        <v>130</v>
      </c>
      <c r="H284" s="208">
        <v>6</v>
      </c>
      <c r="I284" s="209"/>
      <c r="J284" s="210">
        <f>ROUND(I284*H284,2)</f>
        <v>0</v>
      </c>
      <c r="K284" s="206" t="s">
        <v>131</v>
      </c>
      <c r="L284" s="44"/>
      <c r="M284" s="211" t="s">
        <v>19</v>
      </c>
      <c r="N284" s="212" t="s">
        <v>45</v>
      </c>
      <c r="O284" s="84"/>
      <c r="P284" s="213">
        <f>O284*H284</f>
        <v>0</v>
      </c>
      <c r="Q284" s="213">
        <v>0.0023700000000000001</v>
      </c>
      <c r="R284" s="213">
        <f>Q284*H284</f>
        <v>0.01422</v>
      </c>
      <c r="S284" s="213">
        <v>0</v>
      </c>
      <c r="T284" s="21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5" t="s">
        <v>192</v>
      </c>
      <c r="AT284" s="215" t="s">
        <v>127</v>
      </c>
      <c r="AU284" s="215" t="s">
        <v>89</v>
      </c>
      <c r="AY284" s="17" t="s">
        <v>124</v>
      </c>
      <c r="BE284" s="216">
        <f>IF(N284="základní",J284,0)</f>
        <v>0</v>
      </c>
      <c r="BF284" s="216">
        <f>IF(N284="snížená",J284,0)</f>
        <v>0</v>
      </c>
      <c r="BG284" s="216">
        <f>IF(N284="zákl. přenesená",J284,0)</f>
        <v>0</v>
      </c>
      <c r="BH284" s="216">
        <f>IF(N284="sníž. přenesená",J284,0)</f>
        <v>0</v>
      </c>
      <c r="BI284" s="216">
        <f>IF(N284="nulová",J284,0)</f>
        <v>0</v>
      </c>
      <c r="BJ284" s="17" t="s">
        <v>89</v>
      </c>
      <c r="BK284" s="216">
        <f>ROUND(I284*H284,2)</f>
        <v>0</v>
      </c>
      <c r="BL284" s="17" t="s">
        <v>192</v>
      </c>
      <c r="BM284" s="215" t="s">
        <v>605</v>
      </c>
    </row>
    <row r="285" s="2" customFormat="1">
      <c r="A285" s="38"/>
      <c r="B285" s="39"/>
      <c r="C285" s="40"/>
      <c r="D285" s="217" t="s">
        <v>134</v>
      </c>
      <c r="E285" s="40"/>
      <c r="F285" s="218" t="s">
        <v>350</v>
      </c>
      <c r="G285" s="40"/>
      <c r="H285" s="40"/>
      <c r="I285" s="219"/>
      <c r="J285" s="40"/>
      <c r="K285" s="40"/>
      <c r="L285" s="44"/>
      <c r="M285" s="220"/>
      <c r="N285" s="221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134</v>
      </c>
      <c r="AU285" s="17" t="s">
        <v>89</v>
      </c>
    </row>
    <row r="286" s="2" customFormat="1">
      <c r="A286" s="38"/>
      <c r="B286" s="39"/>
      <c r="C286" s="40"/>
      <c r="D286" s="222" t="s">
        <v>136</v>
      </c>
      <c r="E286" s="40"/>
      <c r="F286" s="223" t="s">
        <v>351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136</v>
      </c>
      <c r="AU286" s="17" t="s">
        <v>89</v>
      </c>
    </row>
    <row r="287" s="13" customFormat="1">
      <c r="A287" s="13"/>
      <c r="B287" s="224"/>
      <c r="C287" s="225"/>
      <c r="D287" s="217" t="s">
        <v>138</v>
      </c>
      <c r="E287" s="226" t="s">
        <v>19</v>
      </c>
      <c r="F287" s="227" t="s">
        <v>167</v>
      </c>
      <c r="G287" s="225"/>
      <c r="H287" s="228">
        <v>6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138</v>
      </c>
      <c r="AU287" s="234" t="s">
        <v>89</v>
      </c>
      <c r="AV287" s="13" t="s">
        <v>89</v>
      </c>
      <c r="AW287" s="13" t="s">
        <v>35</v>
      </c>
      <c r="AX287" s="13" t="s">
        <v>81</v>
      </c>
      <c r="AY287" s="234" t="s">
        <v>124</v>
      </c>
    </row>
    <row r="288" s="2" customFormat="1" ht="16.5" customHeight="1">
      <c r="A288" s="38"/>
      <c r="B288" s="39"/>
      <c r="C288" s="204" t="s">
        <v>438</v>
      </c>
      <c r="D288" s="204" t="s">
        <v>127</v>
      </c>
      <c r="E288" s="205" t="s">
        <v>353</v>
      </c>
      <c r="F288" s="206" t="s">
        <v>354</v>
      </c>
      <c r="G288" s="207" t="s">
        <v>261</v>
      </c>
      <c r="H288" s="208">
        <v>7</v>
      </c>
      <c r="I288" s="209"/>
      <c r="J288" s="210">
        <f>ROUND(I288*H288,2)</f>
        <v>0</v>
      </c>
      <c r="K288" s="206" t="s">
        <v>291</v>
      </c>
      <c r="L288" s="44"/>
      <c r="M288" s="211" t="s">
        <v>19</v>
      </c>
      <c r="N288" s="212" t="s">
        <v>45</v>
      </c>
      <c r="O288" s="84"/>
      <c r="P288" s="213">
        <f>O288*H288</f>
        <v>0</v>
      </c>
      <c r="Q288" s="213">
        <v>0.0053899999999999998</v>
      </c>
      <c r="R288" s="213">
        <f>Q288*H288</f>
        <v>0.03773</v>
      </c>
      <c r="S288" s="213">
        <v>0</v>
      </c>
      <c r="T288" s="21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15" t="s">
        <v>192</v>
      </c>
      <c r="AT288" s="215" t="s">
        <v>127</v>
      </c>
      <c r="AU288" s="215" t="s">
        <v>89</v>
      </c>
      <c r="AY288" s="17" t="s">
        <v>124</v>
      </c>
      <c r="BE288" s="216">
        <f>IF(N288="základní",J288,0)</f>
        <v>0</v>
      </c>
      <c r="BF288" s="216">
        <f>IF(N288="snížená",J288,0)</f>
        <v>0</v>
      </c>
      <c r="BG288" s="216">
        <f>IF(N288="zákl. přenesená",J288,0)</f>
        <v>0</v>
      </c>
      <c r="BH288" s="216">
        <f>IF(N288="sníž. přenesená",J288,0)</f>
        <v>0</v>
      </c>
      <c r="BI288" s="216">
        <f>IF(N288="nulová",J288,0)</f>
        <v>0</v>
      </c>
      <c r="BJ288" s="17" t="s">
        <v>89</v>
      </c>
      <c r="BK288" s="216">
        <f>ROUND(I288*H288,2)</f>
        <v>0</v>
      </c>
      <c r="BL288" s="17" t="s">
        <v>192</v>
      </c>
      <c r="BM288" s="215" t="s">
        <v>606</v>
      </c>
    </row>
    <row r="289" s="2" customFormat="1">
      <c r="A289" s="38"/>
      <c r="B289" s="39"/>
      <c r="C289" s="40"/>
      <c r="D289" s="217" t="s">
        <v>134</v>
      </c>
      <c r="E289" s="40"/>
      <c r="F289" s="218" t="s">
        <v>356</v>
      </c>
      <c r="G289" s="40"/>
      <c r="H289" s="40"/>
      <c r="I289" s="219"/>
      <c r="J289" s="40"/>
      <c r="K289" s="40"/>
      <c r="L289" s="44"/>
      <c r="M289" s="220"/>
      <c r="N289" s="221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134</v>
      </c>
      <c r="AU289" s="17" t="s">
        <v>89</v>
      </c>
    </row>
    <row r="290" s="13" customFormat="1">
      <c r="A290" s="13"/>
      <c r="B290" s="224"/>
      <c r="C290" s="225"/>
      <c r="D290" s="217" t="s">
        <v>138</v>
      </c>
      <c r="E290" s="226" t="s">
        <v>19</v>
      </c>
      <c r="F290" s="227" t="s">
        <v>173</v>
      </c>
      <c r="G290" s="225"/>
      <c r="H290" s="228">
        <v>7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138</v>
      </c>
      <c r="AU290" s="234" t="s">
        <v>89</v>
      </c>
      <c r="AV290" s="13" t="s">
        <v>89</v>
      </c>
      <c r="AW290" s="13" t="s">
        <v>35</v>
      </c>
      <c r="AX290" s="13" t="s">
        <v>81</v>
      </c>
      <c r="AY290" s="234" t="s">
        <v>124</v>
      </c>
    </row>
    <row r="291" s="2" customFormat="1" ht="16.5" customHeight="1">
      <c r="A291" s="38"/>
      <c r="B291" s="39"/>
      <c r="C291" s="204" t="s">
        <v>446</v>
      </c>
      <c r="D291" s="204" t="s">
        <v>127</v>
      </c>
      <c r="E291" s="205" t="s">
        <v>358</v>
      </c>
      <c r="F291" s="206" t="s">
        <v>19</v>
      </c>
      <c r="G291" s="207" t="s">
        <v>261</v>
      </c>
      <c r="H291" s="208">
        <v>9</v>
      </c>
      <c r="I291" s="209"/>
      <c r="J291" s="210">
        <f>ROUND(I291*H291,2)</f>
        <v>0</v>
      </c>
      <c r="K291" s="206" t="s">
        <v>291</v>
      </c>
      <c r="L291" s="44"/>
      <c r="M291" s="211" t="s">
        <v>19</v>
      </c>
      <c r="N291" s="212" t="s">
        <v>45</v>
      </c>
      <c r="O291" s="84"/>
      <c r="P291" s="213">
        <f>O291*H291</f>
        <v>0</v>
      </c>
      <c r="Q291" s="213">
        <v>0</v>
      </c>
      <c r="R291" s="213">
        <f>Q291*H291</f>
        <v>0</v>
      </c>
      <c r="S291" s="213">
        <v>0</v>
      </c>
      <c r="T291" s="21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5" t="s">
        <v>192</v>
      </c>
      <c r="AT291" s="215" t="s">
        <v>127</v>
      </c>
      <c r="AU291" s="215" t="s">
        <v>89</v>
      </c>
      <c r="AY291" s="17" t="s">
        <v>124</v>
      </c>
      <c r="BE291" s="216">
        <f>IF(N291="základní",J291,0)</f>
        <v>0</v>
      </c>
      <c r="BF291" s="216">
        <f>IF(N291="snížená",J291,0)</f>
        <v>0</v>
      </c>
      <c r="BG291" s="216">
        <f>IF(N291="zákl. přenesená",J291,0)</f>
        <v>0</v>
      </c>
      <c r="BH291" s="216">
        <f>IF(N291="sníž. přenesená",J291,0)</f>
        <v>0</v>
      </c>
      <c r="BI291" s="216">
        <f>IF(N291="nulová",J291,0)</f>
        <v>0</v>
      </c>
      <c r="BJ291" s="17" t="s">
        <v>89</v>
      </c>
      <c r="BK291" s="216">
        <f>ROUND(I291*H291,2)</f>
        <v>0</v>
      </c>
      <c r="BL291" s="17" t="s">
        <v>192</v>
      </c>
      <c r="BM291" s="215" t="s">
        <v>607</v>
      </c>
    </row>
    <row r="292" s="2" customFormat="1">
      <c r="A292" s="38"/>
      <c r="B292" s="39"/>
      <c r="C292" s="40"/>
      <c r="D292" s="217" t="s">
        <v>134</v>
      </c>
      <c r="E292" s="40"/>
      <c r="F292" s="218" t="s">
        <v>360</v>
      </c>
      <c r="G292" s="40"/>
      <c r="H292" s="40"/>
      <c r="I292" s="219"/>
      <c r="J292" s="40"/>
      <c r="K292" s="40"/>
      <c r="L292" s="44"/>
      <c r="M292" s="220"/>
      <c r="N292" s="221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134</v>
      </c>
      <c r="AU292" s="17" t="s">
        <v>89</v>
      </c>
    </row>
    <row r="293" s="13" customFormat="1">
      <c r="A293" s="13"/>
      <c r="B293" s="224"/>
      <c r="C293" s="225"/>
      <c r="D293" s="217" t="s">
        <v>138</v>
      </c>
      <c r="E293" s="226" t="s">
        <v>19</v>
      </c>
      <c r="F293" s="227" t="s">
        <v>125</v>
      </c>
      <c r="G293" s="225"/>
      <c r="H293" s="228">
        <v>9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138</v>
      </c>
      <c r="AU293" s="234" t="s">
        <v>89</v>
      </c>
      <c r="AV293" s="13" t="s">
        <v>89</v>
      </c>
      <c r="AW293" s="13" t="s">
        <v>35</v>
      </c>
      <c r="AX293" s="13" t="s">
        <v>81</v>
      </c>
      <c r="AY293" s="234" t="s">
        <v>124</v>
      </c>
    </row>
    <row r="294" s="2" customFormat="1" ht="16.5" customHeight="1">
      <c r="A294" s="38"/>
      <c r="B294" s="39"/>
      <c r="C294" s="204" t="s">
        <v>452</v>
      </c>
      <c r="D294" s="204" t="s">
        <v>127</v>
      </c>
      <c r="E294" s="205" t="s">
        <v>362</v>
      </c>
      <c r="F294" s="206" t="s">
        <v>363</v>
      </c>
      <c r="G294" s="207" t="s">
        <v>163</v>
      </c>
      <c r="H294" s="208">
        <v>14</v>
      </c>
      <c r="I294" s="209"/>
      <c r="J294" s="210">
        <f>ROUND(I294*H294,2)</f>
        <v>0</v>
      </c>
      <c r="K294" s="206" t="s">
        <v>131</v>
      </c>
      <c r="L294" s="44"/>
      <c r="M294" s="211" t="s">
        <v>19</v>
      </c>
      <c r="N294" s="212" t="s">
        <v>45</v>
      </c>
      <c r="O294" s="84"/>
      <c r="P294" s="213">
        <f>O294*H294</f>
        <v>0</v>
      </c>
      <c r="Q294" s="213">
        <v>0.00091</v>
      </c>
      <c r="R294" s="213">
        <f>Q294*H294</f>
        <v>0.01274</v>
      </c>
      <c r="S294" s="213">
        <v>0</v>
      </c>
      <c r="T294" s="214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15" t="s">
        <v>192</v>
      </c>
      <c r="AT294" s="215" t="s">
        <v>127</v>
      </c>
      <c r="AU294" s="215" t="s">
        <v>89</v>
      </c>
      <c r="AY294" s="17" t="s">
        <v>124</v>
      </c>
      <c r="BE294" s="216">
        <f>IF(N294="základní",J294,0)</f>
        <v>0</v>
      </c>
      <c r="BF294" s="216">
        <f>IF(N294="snížená",J294,0)</f>
        <v>0</v>
      </c>
      <c r="BG294" s="216">
        <f>IF(N294="zákl. přenesená",J294,0)</f>
        <v>0</v>
      </c>
      <c r="BH294" s="216">
        <f>IF(N294="sníž. přenesená",J294,0)</f>
        <v>0</v>
      </c>
      <c r="BI294" s="216">
        <f>IF(N294="nulová",J294,0)</f>
        <v>0</v>
      </c>
      <c r="BJ294" s="17" t="s">
        <v>89</v>
      </c>
      <c r="BK294" s="216">
        <f>ROUND(I294*H294,2)</f>
        <v>0</v>
      </c>
      <c r="BL294" s="17" t="s">
        <v>192</v>
      </c>
      <c r="BM294" s="215" t="s">
        <v>608</v>
      </c>
    </row>
    <row r="295" s="2" customFormat="1">
      <c r="A295" s="38"/>
      <c r="B295" s="39"/>
      <c r="C295" s="40"/>
      <c r="D295" s="217" t="s">
        <v>134</v>
      </c>
      <c r="E295" s="40"/>
      <c r="F295" s="218" t="s">
        <v>365</v>
      </c>
      <c r="G295" s="40"/>
      <c r="H295" s="40"/>
      <c r="I295" s="219"/>
      <c r="J295" s="40"/>
      <c r="K295" s="40"/>
      <c r="L295" s="44"/>
      <c r="M295" s="220"/>
      <c r="N295" s="221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134</v>
      </c>
      <c r="AU295" s="17" t="s">
        <v>89</v>
      </c>
    </row>
    <row r="296" s="2" customFormat="1">
      <c r="A296" s="38"/>
      <c r="B296" s="39"/>
      <c r="C296" s="40"/>
      <c r="D296" s="222" t="s">
        <v>136</v>
      </c>
      <c r="E296" s="40"/>
      <c r="F296" s="223" t="s">
        <v>366</v>
      </c>
      <c r="G296" s="40"/>
      <c r="H296" s="40"/>
      <c r="I296" s="219"/>
      <c r="J296" s="40"/>
      <c r="K296" s="40"/>
      <c r="L296" s="44"/>
      <c r="M296" s="220"/>
      <c r="N296" s="221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136</v>
      </c>
      <c r="AU296" s="17" t="s">
        <v>89</v>
      </c>
    </row>
    <row r="297" s="13" customFormat="1">
      <c r="A297" s="13"/>
      <c r="B297" s="224"/>
      <c r="C297" s="225"/>
      <c r="D297" s="217" t="s">
        <v>138</v>
      </c>
      <c r="E297" s="226" t="s">
        <v>19</v>
      </c>
      <c r="F297" s="227" t="s">
        <v>224</v>
      </c>
      <c r="G297" s="225"/>
      <c r="H297" s="228">
        <v>14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138</v>
      </c>
      <c r="AU297" s="234" t="s">
        <v>89</v>
      </c>
      <c r="AV297" s="13" t="s">
        <v>89</v>
      </c>
      <c r="AW297" s="13" t="s">
        <v>35</v>
      </c>
      <c r="AX297" s="13" t="s">
        <v>81</v>
      </c>
      <c r="AY297" s="234" t="s">
        <v>124</v>
      </c>
    </row>
    <row r="298" s="2" customFormat="1" ht="16.5" customHeight="1">
      <c r="A298" s="38"/>
      <c r="B298" s="39"/>
      <c r="C298" s="204" t="s">
        <v>460</v>
      </c>
      <c r="D298" s="204" t="s">
        <v>127</v>
      </c>
      <c r="E298" s="205" t="s">
        <v>374</v>
      </c>
      <c r="F298" s="206" t="s">
        <v>375</v>
      </c>
      <c r="G298" s="207" t="s">
        <v>261</v>
      </c>
      <c r="H298" s="208">
        <v>3</v>
      </c>
      <c r="I298" s="209"/>
      <c r="J298" s="210">
        <f>ROUND(I298*H298,2)</f>
        <v>0</v>
      </c>
      <c r="K298" s="206" t="s">
        <v>131</v>
      </c>
      <c r="L298" s="44"/>
      <c r="M298" s="211" t="s">
        <v>19</v>
      </c>
      <c r="N298" s="212" t="s">
        <v>45</v>
      </c>
      <c r="O298" s="84"/>
      <c r="P298" s="213">
        <f>O298*H298</f>
        <v>0</v>
      </c>
      <c r="Q298" s="213">
        <v>0.00019000000000000001</v>
      </c>
      <c r="R298" s="213">
        <f>Q298*H298</f>
        <v>0.00056999999999999998</v>
      </c>
      <c r="S298" s="213">
        <v>0</v>
      </c>
      <c r="T298" s="21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15" t="s">
        <v>192</v>
      </c>
      <c r="AT298" s="215" t="s">
        <v>127</v>
      </c>
      <c r="AU298" s="215" t="s">
        <v>89</v>
      </c>
      <c r="AY298" s="17" t="s">
        <v>124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89</v>
      </c>
      <c r="BK298" s="216">
        <f>ROUND(I298*H298,2)</f>
        <v>0</v>
      </c>
      <c r="BL298" s="17" t="s">
        <v>192</v>
      </c>
      <c r="BM298" s="215" t="s">
        <v>609</v>
      </c>
    </row>
    <row r="299" s="2" customFormat="1">
      <c r="A299" s="38"/>
      <c r="B299" s="39"/>
      <c r="C299" s="40"/>
      <c r="D299" s="217" t="s">
        <v>134</v>
      </c>
      <c r="E299" s="40"/>
      <c r="F299" s="218" t="s">
        <v>377</v>
      </c>
      <c r="G299" s="40"/>
      <c r="H299" s="40"/>
      <c r="I299" s="219"/>
      <c r="J299" s="40"/>
      <c r="K299" s="40"/>
      <c r="L299" s="44"/>
      <c r="M299" s="220"/>
      <c r="N299" s="221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134</v>
      </c>
      <c r="AU299" s="17" t="s">
        <v>89</v>
      </c>
    </row>
    <row r="300" s="2" customFormat="1">
      <c r="A300" s="38"/>
      <c r="B300" s="39"/>
      <c r="C300" s="40"/>
      <c r="D300" s="222" t="s">
        <v>136</v>
      </c>
      <c r="E300" s="40"/>
      <c r="F300" s="223" t="s">
        <v>378</v>
      </c>
      <c r="G300" s="40"/>
      <c r="H300" s="40"/>
      <c r="I300" s="219"/>
      <c r="J300" s="40"/>
      <c r="K300" s="40"/>
      <c r="L300" s="44"/>
      <c r="M300" s="220"/>
      <c r="N300" s="221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136</v>
      </c>
      <c r="AU300" s="17" t="s">
        <v>89</v>
      </c>
    </row>
    <row r="301" s="13" customFormat="1">
      <c r="A301" s="13"/>
      <c r="B301" s="224"/>
      <c r="C301" s="225"/>
      <c r="D301" s="217" t="s">
        <v>138</v>
      </c>
      <c r="E301" s="226" t="s">
        <v>19</v>
      </c>
      <c r="F301" s="227" t="s">
        <v>146</v>
      </c>
      <c r="G301" s="225"/>
      <c r="H301" s="228">
        <v>3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138</v>
      </c>
      <c r="AU301" s="234" t="s">
        <v>89</v>
      </c>
      <c r="AV301" s="13" t="s">
        <v>89</v>
      </c>
      <c r="AW301" s="13" t="s">
        <v>35</v>
      </c>
      <c r="AX301" s="13" t="s">
        <v>81</v>
      </c>
      <c r="AY301" s="234" t="s">
        <v>124</v>
      </c>
    </row>
    <row r="302" s="2" customFormat="1" ht="16.5" customHeight="1">
      <c r="A302" s="38"/>
      <c r="B302" s="39"/>
      <c r="C302" s="204" t="s">
        <v>468</v>
      </c>
      <c r="D302" s="204" t="s">
        <v>127</v>
      </c>
      <c r="E302" s="205" t="s">
        <v>610</v>
      </c>
      <c r="F302" s="206" t="s">
        <v>611</v>
      </c>
      <c r="G302" s="207" t="s">
        <v>163</v>
      </c>
      <c r="H302" s="208">
        <v>23.600000000000001</v>
      </c>
      <c r="I302" s="209"/>
      <c r="J302" s="210">
        <f>ROUND(I302*H302,2)</f>
        <v>0</v>
      </c>
      <c r="K302" s="206" t="s">
        <v>131</v>
      </c>
      <c r="L302" s="44"/>
      <c r="M302" s="211" t="s">
        <v>19</v>
      </c>
      <c r="N302" s="212" t="s">
        <v>45</v>
      </c>
      <c r="O302" s="84"/>
      <c r="P302" s="213">
        <f>O302*H302</f>
        <v>0</v>
      </c>
      <c r="Q302" s="213">
        <v>0.0029399999999999999</v>
      </c>
      <c r="R302" s="213">
        <f>Q302*H302</f>
        <v>0.069384000000000001</v>
      </c>
      <c r="S302" s="213">
        <v>0</v>
      </c>
      <c r="T302" s="21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5" t="s">
        <v>192</v>
      </c>
      <c r="AT302" s="215" t="s">
        <v>127</v>
      </c>
      <c r="AU302" s="215" t="s">
        <v>89</v>
      </c>
      <c r="AY302" s="17" t="s">
        <v>124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89</v>
      </c>
      <c r="BK302" s="216">
        <f>ROUND(I302*H302,2)</f>
        <v>0</v>
      </c>
      <c r="BL302" s="17" t="s">
        <v>192</v>
      </c>
      <c r="BM302" s="215" t="s">
        <v>612</v>
      </c>
    </row>
    <row r="303" s="2" customFormat="1">
      <c r="A303" s="38"/>
      <c r="B303" s="39"/>
      <c r="C303" s="40"/>
      <c r="D303" s="217" t="s">
        <v>134</v>
      </c>
      <c r="E303" s="40"/>
      <c r="F303" s="218" t="s">
        <v>613</v>
      </c>
      <c r="G303" s="40"/>
      <c r="H303" s="40"/>
      <c r="I303" s="219"/>
      <c r="J303" s="40"/>
      <c r="K303" s="40"/>
      <c r="L303" s="44"/>
      <c r="M303" s="220"/>
      <c r="N303" s="221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134</v>
      </c>
      <c r="AU303" s="17" t="s">
        <v>89</v>
      </c>
    </row>
    <row r="304" s="2" customFormat="1">
      <c r="A304" s="38"/>
      <c r="B304" s="39"/>
      <c r="C304" s="40"/>
      <c r="D304" s="222" t="s">
        <v>136</v>
      </c>
      <c r="E304" s="40"/>
      <c r="F304" s="223" t="s">
        <v>614</v>
      </c>
      <c r="G304" s="40"/>
      <c r="H304" s="40"/>
      <c r="I304" s="219"/>
      <c r="J304" s="40"/>
      <c r="K304" s="40"/>
      <c r="L304" s="44"/>
      <c r="M304" s="220"/>
      <c r="N304" s="221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136</v>
      </c>
      <c r="AU304" s="17" t="s">
        <v>89</v>
      </c>
    </row>
    <row r="305" s="13" customFormat="1">
      <c r="A305" s="13"/>
      <c r="B305" s="224"/>
      <c r="C305" s="225"/>
      <c r="D305" s="217" t="s">
        <v>138</v>
      </c>
      <c r="E305" s="226" t="s">
        <v>19</v>
      </c>
      <c r="F305" s="227" t="s">
        <v>526</v>
      </c>
      <c r="G305" s="225"/>
      <c r="H305" s="228">
        <v>23.600000000000001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138</v>
      </c>
      <c r="AU305" s="234" t="s">
        <v>89</v>
      </c>
      <c r="AV305" s="13" t="s">
        <v>89</v>
      </c>
      <c r="AW305" s="13" t="s">
        <v>35</v>
      </c>
      <c r="AX305" s="13" t="s">
        <v>81</v>
      </c>
      <c r="AY305" s="234" t="s">
        <v>124</v>
      </c>
    </row>
    <row r="306" s="2" customFormat="1" ht="16.5" customHeight="1">
      <c r="A306" s="38"/>
      <c r="B306" s="39"/>
      <c r="C306" s="204" t="s">
        <v>615</v>
      </c>
      <c r="D306" s="204" t="s">
        <v>127</v>
      </c>
      <c r="E306" s="205" t="s">
        <v>616</v>
      </c>
      <c r="F306" s="206" t="s">
        <v>617</v>
      </c>
      <c r="G306" s="207" t="s">
        <v>261</v>
      </c>
      <c r="H306" s="208">
        <v>6</v>
      </c>
      <c r="I306" s="209"/>
      <c r="J306" s="210">
        <f>ROUND(I306*H306,2)</f>
        <v>0</v>
      </c>
      <c r="K306" s="206" t="s">
        <v>131</v>
      </c>
      <c r="L306" s="44"/>
      <c r="M306" s="211" t="s">
        <v>19</v>
      </c>
      <c r="N306" s="212" t="s">
        <v>45</v>
      </c>
      <c r="O306" s="84"/>
      <c r="P306" s="213">
        <f>O306*H306</f>
        <v>0</v>
      </c>
      <c r="Q306" s="213">
        <v>9.0000000000000006E-05</v>
      </c>
      <c r="R306" s="213">
        <f>Q306*H306</f>
        <v>0.00054000000000000001</v>
      </c>
      <c r="S306" s="213">
        <v>0</v>
      </c>
      <c r="T306" s="21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5" t="s">
        <v>192</v>
      </c>
      <c r="AT306" s="215" t="s">
        <v>127</v>
      </c>
      <c r="AU306" s="215" t="s">
        <v>89</v>
      </c>
      <c r="AY306" s="17" t="s">
        <v>124</v>
      </c>
      <c r="BE306" s="216">
        <f>IF(N306="základní",J306,0)</f>
        <v>0</v>
      </c>
      <c r="BF306" s="216">
        <f>IF(N306="snížená",J306,0)</f>
        <v>0</v>
      </c>
      <c r="BG306" s="216">
        <f>IF(N306="zákl. přenesená",J306,0)</f>
        <v>0</v>
      </c>
      <c r="BH306" s="216">
        <f>IF(N306="sníž. přenesená",J306,0)</f>
        <v>0</v>
      </c>
      <c r="BI306" s="216">
        <f>IF(N306="nulová",J306,0)</f>
        <v>0</v>
      </c>
      <c r="BJ306" s="17" t="s">
        <v>89</v>
      </c>
      <c r="BK306" s="216">
        <f>ROUND(I306*H306,2)</f>
        <v>0</v>
      </c>
      <c r="BL306" s="17" t="s">
        <v>192</v>
      </c>
      <c r="BM306" s="215" t="s">
        <v>618</v>
      </c>
    </row>
    <row r="307" s="2" customFormat="1">
      <c r="A307" s="38"/>
      <c r="B307" s="39"/>
      <c r="C307" s="40"/>
      <c r="D307" s="217" t="s">
        <v>134</v>
      </c>
      <c r="E307" s="40"/>
      <c r="F307" s="218" t="s">
        <v>619</v>
      </c>
      <c r="G307" s="40"/>
      <c r="H307" s="40"/>
      <c r="I307" s="219"/>
      <c r="J307" s="40"/>
      <c r="K307" s="40"/>
      <c r="L307" s="44"/>
      <c r="M307" s="220"/>
      <c r="N307" s="221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134</v>
      </c>
      <c r="AU307" s="17" t="s">
        <v>89</v>
      </c>
    </row>
    <row r="308" s="2" customFormat="1">
      <c r="A308" s="38"/>
      <c r="B308" s="39"/>
      <c r="C308" s="40"/>
      <c r="D308" s="222" t="s">
        <v>136</v>
      </c>
      <c r="E308" s="40"/>
      <c r="F308" s="223" t="s">
        <v>620</v>
      </c>
      <c r="G308" s="40"/>
      <c r="H308" s="40"/>
      <c r="I308" s="219"/>
      <c r="J308" s="40"/>
      <c r="K308" s="40"/>
      <c r="L308" s="44"/>
      <c r="M308" s="220"/>
      <c r="N308" s="221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136</v>
      </c>
      <c r="AU308" s="17" t="s">
        <v>89</v>
      </c>
    </row>
    <row r="309" s="13" customFormat="1">
      <c r="A309" s="13"/>
      <c r="B309" s="224"/>
      <c r="C309" s="225"/>
      <c r="D309" s="217" t="s">
        <v>138</v>
      </c>
      <c r="E309" s="226" t="s">
        <v>19</v>
      </c>
      <c r="F309" s="227" t="s">
        <v>167</v>
      </c>
      <c r="G309" s="225"/>
      <c r="H309" s="228">
        <v>6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138</v>
      </c>
      <c r="AU309" s="234" t="s">
        <v>89</v>
      </c>
      <c r="AV309" s="13" t="s">
        <v>89</v>
      </c>
      <c r="AW309" s="13" t="s">
        <v>35</v>
      </c>
      <c r="AX309" s="13" t="s">
        <v>81</v>
      </c>
      <c r="AY309" s="234" t="s">
        <v>124</v>
      </c>
    </row>
    <row r="310" s="2" customFormat="1" ht="16.5" customHeight="1">
      <c r="A310" s="38"/>
      <c r="B310" s="39"/>
      <c r="C310" s="204" t="s">
        <v>621</v>
      </c>
      <c r="D310" s="204" t="s">
        <v>127</v>
      </c>
      <c r="E310" s="205" t="s">
        <v>622</v>
      </c>
      <c r="F310" s="206" t="s">
        <v>623</v>
      </c>
      <c r="G310" s="207" t="s">
        <v>261</v>
      </c>
      <c r="H310" s="208">
        <v>2</v>
      </c>
      <c r="I310" s="209"/>
      <c r="J310" s="210">
        <f>ROUND(I310*H310,2)</f>
        <v>0</v>
      </c>
      <c r="K310" s="206" t="s">
        <v>131</v>
      </c>
      <c r="L310" s="44"/>
      <c r="M310" s="211" t="s">
        <v>19</v>
      </c>
      <c r="N310" s="212" t="s">
        <v>45</v>
      </c>
      <c r="O310" s="84"/>
      <c r="P310" s="213">
        <f>O310*H310</f>
        <v>0</v>
      </c>
      <c r="Q310" s="213">
        <v>0.00248</v>
      </c>
      <c r="R310" s="213">
        <f>Q310*H310</f>
        <v>0.00496</v>
      </c>
      <c r="S310" s="213">
        <v>0</v>
      </c>
      <c r="T310" s="21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5" t="s">
        <v>192</v>
      </c>
      <c r="AT310" s="215" t="s">
        <v>127</v>
      </c>
      <c r="AU310" s="215" t="s">
        <v>89</v>
      </c>
      <c r="AY310" s="17" t="s">
        <v>124</v>
      </c>
      <c r="BE310" s="216">
        <f>IF(N310="základní",J310,0)</f>
        <v>0</v>
      </c>
      <c r="BF310" s="216">
        <f>IF(N310="snížená",J310,0)</f>
        <v>0</v>
      </c>
      <c r="BG310" s="216">
        <f>IF(N310="zákl. přenesená",J310,0)</f>
        <v>0</v>
      </c>
      <c r="BH310" s="216">
        <f>IF(N310="sníž. přenesená",J310,0)</f>
        <v>0</v>
      </c>
      <c r="BI310" s="216">
        <f>IF(N310="nulová",J310,0)</f>
        <v>0</v>
      </c>
      <c r="BJ310" s="17" t="s">
        <v>89</v>
      </c>
      <c r="BK310" s="216">
        <f>ROUND(I310*H310,2)</f>
        <v>0</v>
      </c>
      <c r="BL310" s="17" t="s">
        <v>192</v>
      </c>
      <c r="BM310" s="215" t="s">
        <v>624</v>
      </c>
    </row>
    <row r="311" s="2" customFormat="1">
      <c r="A311" s="38"/>
      <c r="B311" s="39"/>
      <c r="C311" s="40"/>
      <c r="D311" s="217" t="s">
        <v>134</v>
      </c>
      <c r="E311" s="40"/>
      <c r="F311" s="218" t="s">
        <v>625</v>
      </c>
      <c r="G311" s="40"/>
      <c r="H311" s="40"/>
      <c r="I311" s="219"/>
      <c r="J311" s="40"/>
      <c r="K311" s="40"/>
      <c r="L311" s="44"/>
      <c r="M311" s="220"/>
      <c r="N311" s="221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134</v>
      </c>
      <c r="AU311" s="17" t="s">
        <v>89</v>
      </c>
    </row>
    <row r="312" s="2" customFormat="1">
      <c r="A312" s="38"/>
      <c r="B312" s="39"/>
      <c r="C312" s="40"/>
      <c r="D312" s="222" t="s">
        <v>136</v>
      </c>
      <c r="E312" s="40"/>
      <c r="F312" s="223" t="s">
        <v>626</v>
      </c>
      <c r="G312" s="40"/>
      <c r="H312" s="40"/>
      <c r="I312" s="219"/>
      <c r="J312" s="40"/>
      <c r="K312" s="40"/>
      <c r="L312" s="44"/>
      <c r="M312" s="220"/>
      <c r="N312" s="221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136</v>
      </c>
      <c r="AU312" s="17" t="s">
        <v>89</v>
      </c>
    </row>
    <row r="313" s="13" customFormat="1">
      <c r="A313" s="13"/>
      <c r="B313" s="224"/>
      <c r="C313" s="225"/>
      <c r="D313" s="217" t="s">
        <v>138</v>
      </c>
      <c r="E313" s="226" t="s">
        <v>19</v>
      </c>
      <c r="F313" s="227" t="s">
        <v>89</v>
      </c>
      <c r="G313" s="225"/>
      <c r="H313" s="228">
        <v>2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138</v>
      </c>
      <c r="AU313" s="234" t="s">
        <v>89</v>
      </c>
      <c r="AV313" s="13" t="s">
        <v>89</v>
      </c>
      <c r="AW313" s="13" t="s">
        <v>35</v>
      </c>
      <c r="AX313" s="13" t="s">
        <v>81</v>
      </c>
      <c r="AY313" s="234" t="s">
        <v>124</v>
      </c>
    </row>
    <row r="314" s="2" customFormat="1" ht="16.5" customHeight="1">
      <c r="A314" s="38"/>
      <c r="B314" s="39"/>
      <c r="C314" s="204" t="s">
        <v>627</v>
      </c>
      <c r="D314" s="204" t="s">
        <v>127</v>
      </c>
      <c r="E314" s="205" t="s">
        <v>380</v>
      </c>
      <c r="F314" s="206" t="s">
        <v>381</v>
      </c>
      <c r="G314" s="207" t="s">
        <v>163</v>
      </c>
      <c r="H314" s="208">
        <v>70</v>
      </c>
      <c r="I314" s="209"/>
      <c r="J314" s="210">
        <f>ROUND(I314*H314,2)</f>
        <v>0</v>
      </c>
      <c r="K314" s="206" t="s">
        <v>131</v>
      </c>
      <c r="L314" s="44"/>
      <c r="M314" s="211" t="s">
        <v>19</v>
      </c>
      <c r="N314" s="212" t="s">
        <v>45</v>
      </c>
      <c r="O314" s="84"/>
      <c r="P314" s="213">
        <f>O314*H314</f>
        <v>0</v>
      </c>
      <c r="Q314" s="213">
        <v>0.0011299999999999999</v>
      </c>
      <c r="R314" s="213">
        <f>Q314*H314</f>
        <v>0.07909999999999999</v>
      </c>
      <c r="S314" s="213">
        <v>0</v>
      </c>
      <c r="T314" s="21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15" t="s">
        <v>192</v>
      </c>
      <c r="AT314" s="215" t="s">
        <v>127</v>
      </c>
      <c r="AU314" s="215" t="s">
        <v>89</v>
      </c>
      <c r="AY314" s="17" t="s">
        <v>124</v>
      </c>
      <c r="BE314" s="216">
        <f>IF(N314="základní",J314,0)</f>
        <v>0</v>
      </c>
      <c r="BF314" s="216">
        <f>IF(N314="snížená",J314,0)</f>
        <v>0</v>
      </c>
      <c r="BG314" s="216">
        <f>IF(N314="zákl. přenesená",J314,0)</f>
        <v>0</v>
      </c>
      <c r="BH314" s="216">
        <f>IF(N314="sníž. přenesená",J314,0)</f>
        <v>0</v>
      </c>
      <c r="BI314" s="216">
        <f>IF(N314="nulová",J314,0)</f>
        <v>0</v>
      </c>
      <c r="BJ314" s="17" t="s">
        <v>89</v>
      </c>
      <c r="BK314" s="216">
        <f>ROUND(I314*H314,2)</f>
        <v>0</v>
      </c>
      <c r="BL314" s="17" t="s">
        <v>192</v>
      </c>
      <c r="BM314" s="215" t="s">
        <v>628</v>
      </c>
    </row>
    <row r="315" s="2" customFormat="1">
      <c r="A315" s="38"/>
      <c r="B315" s="39"/>
      <c r="C315" s="40"/>
      <c r="D315" s="217" t="s">
        <v>134</v>
      </c>
      <c r="E315" s="40"/>
      <c r="F315" s="218" t="s">
        <v>383</v>
      </c>
      <c r="G315" s="40"/>
      <c r="H315" s="40"/>
      <c r="I315" s="219"/>
      <c r="J315" s="40"/>
      <c r="K315" s="40"/>
      <c r="L315" s="44"/>
      <c r="M315" s="220"/>
      <c r="N315" s="221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134</v>
      </c>
      <c r="AU315" s="17" t="s">
        <v>89</v>
      </c>
    </row>
    <row r="316" s="2" customFormat="1">
      <c r="A316" s="38"/>
      <c r="B316" s="39"/>
      <c r="C316" s="40"/>
      <c r="D316" s="222" t="s">
        <v>136</v>
      </c>
      <c r="E316" s="40"/>
      <c r="F316" s="223" t="s">
        <v>384</v>
      </c>
      <c r="G316" s="40"/>
      <c r="H316" s="40"/>
      <c r="I316" s="219"/>
      <c r="J316" s="40"/>
      <c r="K316" s="40"/>
      <c r="L316" s="44"/>
      <c r="M316" s="220"/>
      <c r="N316" s="221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136</v>
      </c>
      <c r="AU316" s="17" t="s">
        <v>89</v>
      </c>
    </row>
    <row r="317" s="13" customFormat="1">
      <c r="A317" s="13"/>
      <c r="B317" s="224"/>
      <c r="C317" s="225"/>
      <c r="D317" s="217" t="s">
        <v>138</v>
      </c>
      <c r="E317" s="226" t="s">
        <v>19</v>
      </c>
      <c r="F317" s="227" t="s">
        <v>537</v>
      </c>
      <c r="G317" s="225"/>
      <c r="H317" s="228">
        <v>70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138</v>
      </c>
      <c r="AU317" s="234" t="s">
        <v>89</v>
      </c>
      <c r="AV317" s="13" t="s">
        <v>89</v>
      </c>
      <c r="AW317" s="13" t="s">
        <v>35</v>
      </c>
      <c r="AX317" s="13" t="s">
        <v>81</v>
      </c>
      <c r="AY317" s="234" t="s">
        <v>124</v>
      </c>
    </row>
    <row r="318" s="2" customFormat="1" ht="21.75" customHeight="1">
      <c r="A318" s="38"/>
      <c r="B318" s="39"/>
      <c r="C318" s="204" t="s">
        <v>629</v>
      </c>
      <c r="D318" s="204" t="s">
        <v>127</v>
      </c>
      <c r="E318" s="205" t="s">
        <v>386</v>
      </c>
      <c r="F318" s="206" t="s">
        <v>387</v>
      </c>
      <c r="G318" s="207" t="s">
        <v>156</v>
      </c>
      <c r="H318" s="208">
        <v>1.1599999999999999</v>
      </c>
      <c r="I318" s="209"/>
      <c r="J318" s="210">
        <f>ROUND(I318*H318,2)</f>
        <v>0</v>
      </c>
      <c r="K318" s="206" t="s">
        <v>131</v>
      </c>
      <c r="L318" s="44"/>
      <c r="M318" s="211" t="s">
        <v>19</v>
      </c>
      <c r="N318" s="212" t="s">
        <v>45</v>
      </c>
      <c r="O318" s="84"/>
      <c r="P318" s="213">
        <f>O318*H318</f>
        <v>0</v>
      </c>
      <c r="Q318" s="213">
        <v>0</v>
      </c>
      <c r="R318" s="213">
        <f>Q318*H318</f>
        <v>0</v>
      </c>
      <c r="S318" s="213">
        <v>0</v>
      </c>
      <c r="T318" s="214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5" t="s">
        <v>192</v>
      </c>
      <c r="AT318" s="215" t="s">
        <v>127</v>
      </c>
      <c r="AU318" s="215" t="s">
        <v>89</v>
      </c>
      <c r="AY318" s="17" t="s">
        <v>124</v>
      </c>
      <c r="BE318" s="216">
        <f>IF(N318="základní",J318,0)</f>
        <v>0</v>
      </c>
      <c r="BF318" s="216">
        <f>IF(N318="snížená",J318,0)</f>
        <v>0</v>
      </c>
      <c r="BG318" s="216">
        <f>IF(N318="zákl. přenesená",J318,0)</f>
        <v>0</v>
      </c>
      <c r="BH318" s="216">
        <f>IF(N318="sníž. přenesená",J318,0)</f>
        <v>0</v>
      </c>
      <c r="BI318" s="216">
        <f>IF(N318="nulová",J318,0)</f>
        <v>0</v>
      </c>
      <c r="BJ318" s="17" t="s">
        <v>89</v>
      </c>
      <c r="BK318" s="216">
        <f>ROUND(I318*H318,2)</f>
        <v>0</v>
      </c>
      <c r="BL318" s="17" t="s">
        <v>192</v>
      </c>
      <c r="BM318" s="215" t="s">
        <v>630</v>
      </c>
    </row>
    <row r="319" s="2" customFormat="1">
      <c r="A319" s="38"/>
      <c r="B319" s="39"/>
      <c r="C319" s="40"/>
      <c r="D319" s="217" t="s">
        <v>134</v>
      </c>
      <c r="E319" s="40"/>
      <c r="F319" s="218" t="s">
        <v>389</v>
      </c>
      <c r="G319" s="40"/>
      <c r="H319" s="40"/>
      <c r="I319" s="219"/>
      <c r="J319" s="40"/>
      <c r="K319" s="40"/>
      <c r="L319" s="44"/>
      <c r="M319" s="220"/>
      <c r="N319" s="221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134</v>
      </c>
      <c r="AU319" s="17" t="s">
        <v>89</v>
      </c>
    </row>
    <row r="320" s="2" customFormat="1">
      <c r="A320" s="38"/>
      <c r="B320" s="39"/>
      <c r="C320" s="40"/>
      <c r="D320" s="222" t="s">
        <v>136</v>
      </c>
      <c r="E320" s="40"/>
      <c r="F320" s="223" t="s">
        <v>390</v>
      </c>
      <c r="G320" s="40"/>
      <c r="H320" s="40"/>
      <c r="I320" s="219"/>
      <c r="J320" s="40"/>
      <c r="K320" s="40"/>
      <c r="L320" s="44"/>
      <c r="M320" s="220"/>
      <c r="N320" s="221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136</v>
      </c>
      <c r="AU320" s="17" t="s">
        <v>89</v>
      </c>
    </row>
    <row r="321" s="12" customFormat="1" ht="22.8" customHeight="1">
      <c r="A321" s="12"/>
      <c r="B321" s="188"/>
      <c r="C321" s="189"/>
      <c r="D321" s="190" t="s">
        <v>72</v>
      </c>
      <c r="E321" s="202" t="s">
        <v>391</v>
      </c>
      <c r="F321" s="202" t="s">
        <v>392</v>
      </c>
      <c r="G321" s="189"/>
      <c r="H321" s="189"/>
      <c r="I321" s="192"/>
      <c r="J321" s="203">
        <f>BK321</f>
        <v>0</v>
      </c>
      <c r="K321" s="189"/>
      <c r="L321" s="194"/>
      <c r="M321" s="195"/>
      <c r="N321" s="196"/>
      <c r="O321" s="196"/>
      <c r="P321" s="197">
        <f>SUM(P322:P354)</f>
        <v>0</v>
      </c>
      <c r="Q321" s="196"/>
      <c r="R321" s="197">
        <f>SUM(R322:R354)</f>
        <v>0.44959199999999999</v>
      </c>
      <c r="S321" s="196"/>
      <c r="T321" s="198">
        <f>SUM(T322:T354)</f>
        <v>2.4889999999999999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99" t="s">
        <v>89</v>
      </c>
      <c r="AT321" s="200" t="s">
        <v>72</v>
      </c>
      <c r="AU321" s="200" t="s">
        <v>81</v>
      </c>
      <c r="AY321" s="199" t="s">
        <v>124</v>
      </c>
      <c r="BK321" s="201">
        <f>SUM(BK322:BK354)</f>
        <v>0</v>
      </c>
    </row>
    <row r="322" s="2" customFormat="1" ht="16.5" customHeight="1">
      <c r="A322" s="38"/>
      <c r="B322" s="39"/>
      <c r="C322" s="204" t="s">
        <v>631</v>
      </c>
      <c r="D322" s="204" t="s">
        <v>127</v>
      </c>
      <c r="E322" s="205" t="s">
        <v>394</v>
      </c>
      <c r="F322" s="206" t="s">
        <v>395</v>
      </c>
      <c r="G322" s="207" t="s">
        <v>130</v>
      </c>
      <c r="H322" s="208">
        <v>262</v>
      </c>
      <c r="I322" s="209"/>
      <c r="J322" s="210">
        <f>ROUND(I322*H322,2)</f>
        <v>0</v>
      </c>
      <c r="K322" s="206" t="s">
        <v>131</v>
      </c>
      <c r="L322" s="44"/>
      <c r="M322" s="211" t="s">
        <v>19</v>
      </c>
      <c r="N322" s="212" t="s">
        <v>45</v>
      </c>
      <c r="O322" s="84"/>
      <c r="P322" s="213">
        <f>O322*H322</f>
        <v>0</v>
      </c>
      <c r="Q322" s="213">
        <v>0</v>
      </c>
      <c r="R322" s="213">
        <f>Q322*H322</f>
        <v>0</v>
      </c>
      <c r="S322" s="213">
        <v>0.0094999999999999998</v>
      </c>
      <c r="T322" s="214">
        <f>S322*H322</f>
        <v>2.4889999999999999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15" t="s">
        <v>192</v>
      </c>
      <c r="AT322" s="215" t="s">
        <v>127</v>
      </c>
      <c r="AU322" s="215" t="s">
        <v>89</v>
      </c>
      <c r="AY322" s="17" t="s">
        <v>124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89</v>
      </c>
      <c r="BK322" s="216">
        <f>ROUND(I322*H322,2)</f>
        <v>0</v>
      </c>
      <c r="BL322" s="17" t="s">
        <v>192</v>
      </c>
      <c r="BM322" s="215" t="s">
        <v>632</v>
      </c>
    </row>
    <row r="323" s="2" customFormat="1">
      <c r="A323" s="38"/>
      <c r="B323" s="39"/>
      <c r="C323" s="40"/>
      <c r="D323" s="217" t="s">
        <v>134</v>
      </c>
      <c r="E323" s="40"/>
      <c r="F323" s="218" t="s">
        <v>397</v>
      </c>
      <c r="G323" s="40"/>
      <c r="H323" s="40"/>
      <c r="I323" s="219"/>
      <c r="J323" s="40"/>
      <c r="K323" s="40"/>
      <c r="L323" s="44"/>
      <c r="M323" s="220"/>
      <c r="N323" s="221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134</v>
      </c>
      <c r="AU323" s="17" t="s">
        <v>89</v>
      </c>
    </row>
    <row r="324" s="2" customFormat="1">
      <c r="A324" s="38"/>
      <c r="B324" s="39"/>
      <c r="C324" s="40"/>
      <c r="D324" s="222" t="s">
        <v>136</v>
      </c>
      <c r="E324" s="40"/>
      <c r="F324" s="223" t="s">
        <v>398</v>
      </c>
      <c r="G324" s="40"/>
      <c r="H324" s="40"/>
      <c r="I324" s="219"/>
      <c r="J324" s="40"/>
      <c r="K324" s="40"/>
      <c r="L324" s="44"/>
      <c r="M324" s="220"/>
      <c r="N324" s="221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136</v>
      </c>
      <c r="AU324" s="17" t="s">
        <v>89</v>
      </c>
    </row>
    <row r="325" s="13" customFormat="1">
      <c r="A325" s="13"/>
      <c r="B325" s="224"/>
      <c r="C325" s="225"/>
      <c r="D325" s="217" t="s">
        <v>138</v>
      </c>
      <c r="E325" s="226" t="s">
        <v>19</v>
      </c>
      <c r="F325" s="227" t="s">
        <v>495</v>
      </c>
      <c r="G325" s="225"/>
      <c r="H325" s="228">
        <v>262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138</v>
      </c>
      <c r="AU325" s="234" t="s">
        <v>89</v>
      </c>
      <c r="AV325" s="13" t="s">
        <v>89</v>
      </c>
      <c r="AW325" s="13" t="s">
        <v>35</v>
      </c>
      <c r="AX325" s="13" t="s">
        <v>81</v>
      </c>
      <c r="AY325" s="234" t="s">
        <v>124</v>
      </c>
    </row>
    <row r="326" s="2" customFormat="1" ht="16.5" customHeight="1">
      <c r="A326" s="38"/>
      <c r="B326" s="39"/>
      <c r="C326" s="204" t="s">
        <v>633</v>
      </c>
      <c r="D326" s="204" t="s">
        <v>127</v>
      </c>
      <c r="E326" s="205" t="s">
        <v>400</v>
      </c>
      <c r="F326" s="206" t="s">
        <v>401</v>
      </c>
      <c r="G326" s="207" t="s">
        <v>163</v>
      </c>
      <c r="H326" s="208">
        <v>25</v>
      </c>
      <c r="I326" s="209"/>
      <c r="J326" s="210">
        <f>ROUND(I326*H326,2)</f>
        <v>0</v>
      </c>
      <c r="K326" s="206" t="s">
        <v>131</v>
      </c>
      <c r="L326" s="44"/>
      <c r="M326" s="211" t="s">
        <v>19</v>
      </c>
      <c r="N326" s="212" t="s">
        <v>45</v>
      </c>
      <c r="O326" s="84"/>
      <c r="P326" s="213">
        <f>O326*H326</f>
        <v>0</v>
      </c>
      <c r="Q326" s="213">
        <v>0</v>
      </c>
      <c r="R326" s="213">
        <f>Q326*H326</f>
        <v>0</v>
      </c>
      <c r="S326" s="213">
        <v>0</v>
      </c>
      <c r="T326" s="214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15" t="s">
        <v>192</v>
      </c>
      <c r="AT326" s="215" t="s">
        <v>127</v>
      </c>
      <c r="AU326" s="215" t="s">
        <v>89</v>
      </c>
      <c r="AY326" s="17" t="s">
        <v>124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89</v>
      </c>
      <c r="BK326" s="216">
        <f>ROUND(I326*H326,2)</f>
        <v>0</v>
      </c>
      <c r="BL326" s="17" t="s">
        <v>192</v>
      </c>
      <c r="BM326" s="215" t="s">
        <v>634</v>
      </c>
    </row>
    <row r="327" s="2" customFormat="1">
      <c r="A327" s="38"/>
      <c r="B327" s="39"/>
      <c r="C327" s="40"/>
      <c r="D327" s="217" t="s">
        <v>134</v>
      </c>
      <c r="E327" s="40"/>
      <c r="F327" s="218" t="s">
        <v>403</v>
      </c>
      <c r="G327" s="40"/>
      <c r="H327" s="40"/>
      <c r="I327" s="219"/>
      <c r="J327" s="40"/>
      <c r="K327" s="40"/>
      <c r="L327" s="44"/>
      <c r="M327" s="220"/>
      <c r="N327" s="221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134</v>
      </c>
      <c r="AU327" s="17" t="s">
        <v>89</v>
      </c>
    </row>
    <row r="328" s="2" customFormat="1">
      <c r="A328" s="38"/>
      <c r="B328" s="39"/>
      <c r="C328" s="40"/>
      <c r="D328" s="222" t="s">
        <v>136</v>
      </c>
      <c r="E328" s="40"/>
      <c r="F328" s="223" t="s">
        <v>404</v>
      </c>
      <c r="G328" s="40"/>
      <c r="H328" s="40"/>
      <c r="I328" s="219"/>
      <c r="J328" s="40"/>
      <c r="K328" s="40"/>
      <c r="L328" s="44"/>
      <c r="M328" s="220"/>
      <c r="N328" s="221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136</v>
      </c>
      <c r="AU328" s="17" t="s">
        <v>89</v>
      </c>
    </row>
    <row r="329" s="13" customFormat="1">
      <c r="A329" s="13"/>
      <c r="B329" s="224"/>
      <c r="C329" s="225"/>
      <c r="D329" s="217" t="s">
        <v>138</v>
      </c>
      <c r="E329" s="226" t="s">
        <v>19</v>
      </c>
      <c r="F329" s="227" t="s">
        <v>294</v>
      </c>
      <c r="G329" s="225"/>
      <c r="H329" s="228">
        <v>25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138</v>
      </c>
      <c r="AU329" s="234" t="s">
        <v>89</v>
      </c>
      <c r="AV329" s="13" t="s">
        <v>89</v>
      </c>
      <c r="AW329" s="13" t="s">
        <v>35</v>
      </c>
      <c r="AX329" s="13" t="s">
        <v>81</v>
      </c>
      <c r="AY329" s="234" t="s">
        <v>124</v>
      </c>
    </row>
    <row r="330" s="2" customFormat="1" ht="16.5" customHeight="1">
      <c r="A330" s="38"/>
      <c r="B330" s="39"/>
      <c r="C330" s="204" t="s">
        <v>481</v>
      </c>
      <c r="D330" s="204" t="s">
        <v>127</v>
      </c>
      <c r="E330" s="205" t="s">
        <v>406</v>
      </c>
      <c r="F330" s="206" t="s">
        <v>407</v>
      </c>
      <c r="G330" s="207" t="s">
        <v>130</v>
      </c>
      <c r="H330" s="208">
        <v>262</v>
      </c>
      <c r="I330" s="209"/>
      <c r="J330" s="210">
        <f>ROUND(I330*H330,2)</f>
        <v>0</v>
      </c>
      <c r="K330" s="206" t="s">
        <v>131</v>
      </c>
      <c r="L330" s="44"/>
      <c r="M330" s="211" t="s">
        <v>19</v>
      </c>
      <c r="N330" s="212" t="s">
        <v>45</v>
      </c>
      <c r="O330" s="84"/>
      <c r="P330" s="213">
        <f>O330*H330</f>
        <v>0</v>
      </c>
      <c r="Q330" s="213">
        <v>0</v>
      </c>
      <c r="R330" s="213">
        <f>Q330*H330</f>
        <v>0</v>
      </c>
      <c r="S330" s="213">
        <v>0</v>
      </c>
      <c r="T330" s="214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15" t="s">
        <v>192</v>
      </c>
      <c r="AT330" s="215" t="s">
        <v>127</v>
      </c>
      <c r="AU330" s="215" t="s">
        <v>89</v>
      </c>
      <c r="AY330" s="17" t="s">
        <v>124</v>
      </c>
      <c r="BE330" s="216">
        <f>IF(N330="základní",J330,0)</f>
        <v>0</v>
      </c>
      <c r="BF330" s="216">
        <f>IF(N330="snížená",J330,0)</f>
        <v>0</v>
      </c>
      <c r="BG330" s="216">
        <f>IF(N330="zákl. přenesená",J330,0)</f>
        <v>0</v>
      </c>
      <c r="BH330" s="216">
        <f>IF(N330="sníž. přenesená",J330,0)</f>
        <v>0</v>
      </c>
      <c r="BI330" s="216">
        <f>IF(N330="nulová",J330,0)</f>
        <v>0</v>
      </c>
      <c r="BJ330" s="17" t="s">
        <v>89</v>
      </c>
      <c r="BK330" s="216">
        <f>ROUND(I330*H330,2)</f>
        <v>0</v>
      </c>
      <c r="BL330" s="17" t="s">
        <v>192</v>
      </c>
      <c r="BM330" s="215" t="s">
        <v>635</v>
      </c>
    </row>
    <row r="331" s="2" customFormat="1">
      <c r="A331" s="38"/>
      <c r="B331" s="39"/>
      <c r="C331" s="40"/>
      <c r="D331" s="217" t="s">
        <v>134</v>
      </c>
      <c r="E331" s="40"/>
      <c r="F331" s="218" t="s">
        <v>409</v>
      </c>
      <c r="G331" s="40"/>
      <c r="H331" s="40"/>
      <c r="I331" s="219"/>
      <c r="J331" s="40"/>
      <c r="K331" s="40"/>
      <c r="L331" s="44"/>
      <c r="M331" s="220"/>
      <c r="N331" s="221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134</v>
      </c>
      <c r="AU331" s="17" t="s">
        <v>89</v>
      </c>
    </row>
    <row r="332" s="2" customFormat="1">
      <c r="A332" s="38"/>
      <c r="B332" s="39"/>
      <c r="C332" s="40"/>
      <c r="D332" s="222" t="s">
        <v>136</v>
      </c>
      <c r="E332" s="40"/>
      <c r="F332" s="223" t="s">
        <v>410</v>
      </c>
      <c r="G332" s="40"/>
      <c r="H332" s="40"/>
      <c r="I332" s="219"/>
      <c r="J332" s="40"/>
      <c r="K332" s="40"/>
      <c r="L332" s="44"/>
      <c r="M332" s="220"/>
      <c r="N332" s="221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136</v>
      </c>
      <c r="AU332" s="17" t="s">
        <v>89</v>
      </c>
    </row>
    <row r="333" s="13" customFormat="1">
      <c r="A333" s="13"/>
      <c r="B333" s="224"/>
      <c r="C333" s="225"/>
      <c r="D333" s="217" t="s">
        <v>138</v>
      </c>
      <c r="E333" s="226" t="s">
        <v>19</v>
      </c>
      <c r="F333" s="227" t="s">
        <v>495</v>
      </c>
      <c r="G333" s="225"/>
      <c r="H333" s="228">
        <v>262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138</v>
      </c>
      <c r="AU333" s="234" t="s">
        <v>89</v>
      </c>
      <c r="AV333" s="13" t="s">
        <v>89</v>
      </c>
      <c r="AW333" s="13" t="s">
        <v>35</v>
      </c>
      <c r="AX333" s="13" t="s">
        <v>81</v>
      </c>
      <c r="AY333" s="234" t="s">
        <v>124</v>
      </c>
    </row>
    <row r="334" s="2" customFormat="1" ht="16.5" customHeight="1">
      <c r="A334" s="38"/>
      <c r="B334" s="39"/>
      <c r="C334" s="204" t="s">
        <v>636</v>
      </c>
      <c r="D334" s="204" t="s">
        <v>127</v>
      </c>
      <c r="E334" s="205" t="s">
        <v>412</v>
      </c>
      <c r="F334" s="206" t="s">
        <v>413</v>
      </c>
      <c r="G334" s="207" t="s">
        <v>163</v>
      </c>
      <c r="H334" s="208">
        <v>25</v>
      </c>
      <c r="I334" s="209"/>
      <c r="J334" s="210">
        <f>ROUND(I334*H334,2)</f>
        <v>0</v>
      </c>
      <c r="K334" s="206" t="s">
        <v>131</v>
      </c>
      <c r="L334" s="44"/>
      <c r="M334" s="211" t="s">
        <v>19</v>
      </c>
      <c r="N334" s="212" t="s">
        <v>45</v>
      </c>
      <c r="O334" s="84"/>
      <c r="P334" s="213">
        <f>O334*H334</f>
        <v>0</v>
      </c>
      <c r="Q334" s="213">
        <v>0</v>
      </c>
      <c r="R334" s="213">
        <f>Q334*H334</f>
        <v>0</v>
      </c>
      <c r="S334" s="213">
        <v>0</v>
      </c>
      <c r="T334" s="214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15" t="s">
        <v>192</v>
      </c>
      <c r="AT334" s="215" t="s">
        <v>127</v>
      </c>
      <c r="AU334" s="215" t="s">
        <v>89</v>
      </c>
      <c r="AY334" s="17" t="s">
        <v>124</v>
      </c>
      <c r="BE334" s="216">
        <f>IF(N334="základní",J334,0)</f>
        <v>0</v>
      </c>
      <c r="BF334" s="216">
        <f>IF(N334="snížená",J334,0)</f>
        <v>0</v>
      </c>
      <c r="BG334" s="216">
        <f>IF(N334="zákl. přenesená",J334,0)</f>
        <v>0</v>
      </c>
      <c r="BH334" s="216">
        <f>IF(N334="sníž. přenesená",J334,0)</f>
        <v>0</v>
      </c>
      <c r="BI334" s="216">
        <f>IF(N334="nulová",J334,0)</f>
        <v>0</v>
      </c>
      <c r="BJ334" s="17" t="s">
        <v>89</v>
      </c>
      <c r="BK334" s="216">
        <f>ROUND(I334*H334,2)</f>
        <v>0</v>
      </c>
      <c r="BL334" s="17" t="s">
        <v>192</v>
      </c>
      <c r="BM334" s="215" t="s">
        <v>637</v>
      </c>
    </row>
    <row r="335" s="2" customFormat="1">
      <c r="A335" s="38"/>
      <c r="B335" s="39"/>
      <c r="C335" s="40"/>
      <c r="D335" s="217" t="s">
        <v>134</v>
      </c>
      <c r="E335" s="40"/>
      <c r="F335" s="218" t="s">
        <v>415</v>
      </c>
      <c r="G335" s="40"/>
      <c r="H335" s="40"/>
      <c r="I335" s="219"/>
      <c r="J335" s="40"/>
      <c r="K335" s="40"/>
      <c r="L335" s="44"/>
      <c r="M335" s="220"/>
      <c r="N335" s="221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134</v>
      </c>
      <c r="AU335" s="17" t="s">
        <v>89</v>
      </c>
    </row>
    <row r="336" s="2" customFormat="1">
      <c r="A336" s="38"/>
      <c r="B336" s="39"/>
      <c r="C336" s="40"/>
      <c r="D336" s="222" t="s">
        <v>136</v>
      </c>
      <c r="E336" s="40"/>
      <c r="F336" s="223" t="s">
        <v>416</v>
      </c>
      <c r="G336" s="40"/>
      <c r="H336" s="40"/>
      <c r="I336" s="219"/>
      <c r="J336" s="40"/>
      <c r="K336" s="40"/>
      <c r="L336" s="44"/>
      <c r="M336" s="220"/>
      <c r="N336" s="221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136</v>
      </c>
      <c r="AU336" s="17" t="s">
        <v>89</v>
      </c>
    </row>
    <row r="337" s="13" customFormat="1">
      <c r="A337" s="13"/>
      <c r="B337" s="224"/>
      <c r="C337" s="225"/>
      <c r="D337" s="217" t="s">
        <v>138</v>
      </c>
      <c r="E337" s="226" t="s">
        <v>19</v>
      </c>
      <c r="F337" s="227" t="s">
        <v>294</v>
      </c>
      <c r="G337" s="225"/>
      <c r="H337" s="228">
        <v>25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138</v>
      </c>
      <c r="AU337" s="234" t="s">
        <v>89</v>
      </c>
      <c r="AV337" s="13" t="s">
        <v>89</v>
      </c>
      <c r="AW337" s="13" t="s">
        <v>35</v>
      </c>
      <c r="AX337" s="13" t="s">
        <v>81</v>
      </c>
      <c r="AY337" s="234" t="s">
        <v>124</v>
      </c>
    </row>
    <row r="338" s="2" customFormat="1" ht="21.75" customHeight="1">
      <c r="A338" s="38"/>
      <c r="B338" s="39"/>
      <c r="C338" s="204" t="s">
        <v>638</v>
      </c>
      <c r="D338" s="204" t="s">
        <v>127</v>
      </c>
      <c r="E338" s="205" t="s">
        <v>418</v>
      </c>
      <c r="F338" s="206" t="s">
        <v>419</v>
      </c>
      <c r="G338" s="207" t="s">
        <v>130</v>
      </c>
      <c r="H338" s="208">
        <v>262</v>
      </c>
      <c r="I338" s="209"/>
      <c r="J338" s="210">
        <f>ROUND(I338*H338,2)</f>
        <v>0</v>
      </c>
      <c r="K338" s="206" t="s">
        <v>131</v>
      </c>
      <c r="L338" s="44"/>
      <c r="M338" s="211" t="s">
        <v>19</v>
      </c>
      <c r="N338" s="212" t="s">
        <v>45</v>
      </c>
      <c r="O338" s="84"/>
      <c r="P338" s="213">
        <f>O338*H338</f>
        <v>0</v>
      </c>
      <c r="Q338" s="213">
        <v>0</v>
      </c>
      <c r="R338" s="213">
        <f>Q338*H338</f>
        <v>0</v>
      </c>
      <c r="S338" s="213">
        <v>0</v>
      </c>
      <c r="T338" s="214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15" t="s">
        <v>192</v>
      </c>
      <c r="AT338" s="215" t="s">
        <v>127</v>
      </c>
      <c r="AU338" s="215" t="s">
        <v>89</v>
      </c>
      <c r="AY338" s="17" t="s">
        <v>124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89</v>
      </c>
      <c r="BK338" s="216">
        <f>ROUND(I338*H338,2)</f>
        <v>0</v>
      </c>
      <c r="BL338" s="17" t="s">
        <v>192</v>
      </c>
      <c r="BM338" s="215" t="s">
        <v>639</v>
      </c>
    </row>
    <row r="339" s="2" customFormat="1">
      <c r="A339" s="38"/>
      <c r="B339" s="39"/>
      <c r="C339" s="40"/>
      <c r="D339" s="217" t="s">
        <v>134</v>
      </c>
      <c r="E339" s="40"/>
      <c r="F339" s="218" t="s">
        <v>421</v>
      </c>
      <c r="G339" s="40"/>
      <c r="H339" s="40"/>
      <c r="I339" s="219"/>
      <c r="J339" s="40"/>
      <c r="K339" s="40"/>
      <c r="L339" s="44"/>
      <c r="M339" s="220"/>
      <c r="N339" s="221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134</v>
      </c>
      <c r="AU339" s="17" t="s">
        <v>89</v>
      </c>
    </row>
    <row r="340" s="2" customFormat="1">
      <c r="A340" s="38"/>
      <c r="B340" s="39"/>
      <c r="C340" s="40"/>
      <c r="D340" s="222" t="s">
        <v>136</v>
      </c>
      <c r="E340" s="40"/>
      <c r="F340" s="223" t="s">
        <v>422</v>
      </c>
      <c r="G340" s="40"/>
      <c r="H340" s="40"/>
      <c r="I340" s="219"/>
      <c r="J340" s="40"/>
      <c r="K340" s="40"/>
      <c r="L340" s="44"/>
      <c r="M340" s="220"/>
      <c r="N340" s="221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136</v>
      </c>
      <c r="AU340" s="17" t="s">
        <v>89</v>
      </c>
    </row>
    <row r="341" s="13" customFormat="1">
      <c r="A341" s="13"/>
      <c r="B341" s="224"/>
      <c r="C341" s="225"/>
      <c r="D341" s="217" t="s">
        <v>138</v>
      </c>
      <c r="E341" s="226" t="s">
        <v>19</v>
      </c>
      <c r="F341" s="227" t="s">
        <v>495</v>
      </c>
      <c r="G341" s="225"/>
      <c r="H341" s="228">
        <v>262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138</v>
      </c>
      <c r="AU341" s="234" t="s">
        <v>89</v>
      </c>
      <c r="AV341" s="13" t="s">
        <v>89</v>
      </c>
      <c r="AW341" s="13" t="s">
        <v>35</v>
      </c>
      <c r="AX341" s="13" t="s">
        <v>81</v>
      </c>
      <c r="AY341" s="234" t="s">
        <v>124</v>
      </c>
    </row>
    <row r="342" s="2" customFormat="1" ht="21.75" customHeight="1">
      <c r="A342" s="38"/>
      <c r="B342" s="39"/>
      <c r="C342" s="235" t="s">
        <v>640</v>
      </c>
      <c r="D342" s="235" t="s">
        <v>206</v>
      </c>
      <c r="E342" s="236" t="s">
        <v>424</v>
      </c>
      <c r="F342" s="237" t="s">
        <v>425</v>
      </c>
      <c r="G342" s="238" t="s">
        <v>130</v>
      </c>
      <c r="H342" s="239">
        <v>288.19999999999999</v>
      </c>
      <c r="I342" s="240"/>
      <c r="J342" s="241">
        <f>ROUND(I342*H342,2)</f>
        <v>0</v>
      </c>
      <c r="K342" s="237" t="s">
        <v>131</v>
      </c>
      <c r="L342" s="242"/>
      <c r="M342" s="243" t="s">
        <v>19</v>
      </c>
      <c r="N342" s="244" t="s">
        <v>45</v>
      </c>
      <c r="O342" s="84"/>
      <c r="P342" s="213">
        <f>O342*H342</f>
        <v>0</v>
      </c>
      <c r="Q342" s="213">
        <v>0.00016000000000000001</v>
      </c>
      <c r="R342" s="213">
        <f>Q342*H342</f>
        <v>0.046112</v>
      </c>
      <c r="S342" s="213">
        <v>0</v>
      </c>
      <c r="T342" s="214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15" t="s">
        <v>210</v>
      </c>
      <c r="AT342" s="215" t="s">
        <v>206</v>
      </c>
      <c r="AU342" s="215" t="s">
        <v>89</v>
      </c>
      <c r="AY342" s="17" t="s">
        <v>124</v>
      </c>
      <c r="BE342" s="216">
        <f>IF(N342="základní",J342,0)</f>
        <v>0</v>
      </c>
      <c r="BF342" s="216">
        <f>IF(N342="snížená",J342,0)</f>
        <v>0</v>
      </c>
      <c r="BG342" s="216">
        <f>IF(N342="zákl. přenesená",J342,0)</f>
        <v>0</v>
      </c>
      <c r="BH342" s="216">
        <f>IF(N342="sníž. přenesená",J342,0)</f>
        <v>0</v>
      </c>
      <c r="BI342" s="216">
        <f>IF(N342="nulová",J342,0)</f>
        <v>0</v>
      </c>
      <c r="BJ342" s="17" t="s">
        <v>89</v>
      </c>
      <c r="BK342" s="216">
        <f>ROUND(I342*H342,2)</f>
        <v>0</v>
      </c>
      <c r="BL342" s="17" t="s">
        <v>192</v>
      </c>
      <c r="BM342" s="215" t="s">
        <v>641</v>
      </c>
    </row>
    <row r="343" s="2" customFormat="1">
      <c r="A343" s="38"/>
      <c r="B343" s="39"/>
      <c r="C343" s="40"/>
      <c r="D343" s="217" t="s">
        <v>134</v>
      </c>
      <c r="E343" s="40"/>
      <c r="F343" s="218" t="s">
        <v>425</v>
      </c>
      <c r="G343" s="40"/>
      <c r="H343" s="40"/>
      <c r="I343" s="219"/>
      <c r="J343" s="40"/>
      <c r="K343" s="40"/>
      <c r="L343" s="44"/>
      <c r="M343" s="220"/>
      <c r="N343" s="221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134</v>
      </c>
      <c r="AU343" s="17" t="s">
        <v>89</v>
      </c>
    </row>
    <row r="344" s="13" customFormat="1">
      <c r="A344" s="13"/>
      <c r="B344" s="224"/>
      <c r="C344" s="225"/>
      <c r="D344" s="217" t="s">
        <v>138</v>
      </c>
      <c r="E344" s="225"/>
      <c r="F344" s="227" t="s">
        <v>642</v>
      </c>
      <c r="G344" s="225"/>
      <c r="H344" s="228">
        <v>288.19999999999999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138</v>
      </c>
      <c r="AU344" s="234" t="s">
        <v>89</v>
      </c>
      <c r="AV344" s="13" t="s">
        <v>89</v>
      </c>
      <c r="AW344" s="13" t="s">
        <v>4</v>
      </c>
      <c r="AX344" s="13" t="s">
        <v>81</v>
      </c>
      <c r="AY344" s="234" t="s">
        <v>124</v>
      </c>
    </row>
    <row r="345" s="2" customFormat="1" ht="21.75" customHeight="1">
      <c r="A345" s="38"/>
      <c r="B345" s="39"/>
      <c r="C345" s="204" t="s">
        <v>643</v>
      </c>
      <c r="D345" s="204" t="s">
        <v>127</v>
      </c>
      <c r="E345" s="205" t="s">
        <v>429</v>
      </c>
      <c r="F345" s="206" t="s">
        <v>430</v>
      </c>
      <c r="G345" s="207" t="s">
        <v>130</v>
      </c>
      <c r="H345" s="208">
        <v>262</v>
      </c>
      <c r="I345" s="209"/>
      <c r="J345" s="210">
        <f>ROUND(I345*H345,2)</f>
        <v>0</v>
      </c>
      <c r="K345" s="206" t="s">
        <v>131</v>
      </c>
      <c r="L345" s="44"/>
      <c r="M345" s="211" t="s">
        <v>19</v>
      </c>
      <c r="N345" s="212" t="s">
        <v>45</v>
      </c>
      <c r="O345" s="84"/>
      <c r="P345" s="213">
        <f>O345*H345</f>
        <v>0</v>
      </c>
      <c r="Q345" s="213">
        <v>0</v>
      </c>
      <c r="R345" s="213">
        <f>Q345*H345</f>
        <v>0</v>
      </c>
      <c r="S345" s="213">
        <v>0</v>
      </c>
      <c r="T345" s="214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15" t="s">
        <v>192</v>
      </c>
      <c r="AT345" s="215" t="s">
        <v>127</v>
      </c>
      <c r="AU345" s="215" t="s">
        <v>89</v>
      </c>
      <c r="AY345" s="17" t="s">
        <v>124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17" t="s">
        <v>89</v>
      </c>
      <c r="BK345" s="216">
        <f>ROUND(I345*H345,2)</f>
        <v>0</v>
      </c>
      <c r="BL345" s="17" t="s">
        <v>192</v>
      </c>
      <c r="BM345" s="215" t="s">
        <v>644</v>
      </c>
    </row>
    <row r="346" s="2" customFormat="1">
      <c r="A346" s="38"/>
      <c r="B346" s="39"/>
      <c r="C346" s="40"/>
      <c r="D346" s="217" t="s">
        <v>134</v>
      </c>
      <c r="E346" s="40"/>
      <c r="F346" s="218" t="s">
        <v>432</v>
      </c>
      <c r="G346" s="40"/>
      <c r="H346" s="40"/>
      <c r="I346" s="219"/>
      <c r="J346" s="40"/>
      <c r="K346" s="40"/>
      <c r="L346" s="44"/>
      <c r="M346" s="220"/>
      <c r="N346" s="221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134</v>
      </c>
      <c r="AU346" s="17" t="s">
        <v>89</v>
      </c>
    </row>
    <row r="347" s="2" customFormat="1">
      <c r="A347" s="38"/>
      <c r="B347" s="39"/>
      <c r="C347" s="40"/>
      <c r="D347" s="222" t="s">
        <v>136</v>
      </c>
      <c r="E347" s="40"/>
      <c r="F347" s="223" t="s">
        <v>433</v>
      </c>
      <c r="G347" s="40"/>
      <c r="H347" s="40"/>
      <c r="I347" s="219"/>
      <c r="J347" s="40"/>
      <c r="K347" s="40"/>
      <c r="L347" s="44"/>
      <c r="M347" s="220"/>
      <c r="N347" s="221"/>
      <c r="O347" s="84"/>
      <c r="P347" s="84"/>
      <c r="Q347" s="84"/>
      <c r="R347" s="84"/>
      <c r="S347" s="84"/>
      <c r="T347" s="85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136</v>
      </c>
      <c r="AU347" s="17" t="s">
        <v>89</v>
      </c>
    </row>
    <row r="348" s="13" customFormat="1">
      <c r="A348" s="13"/>
      <c r="B348" s="224"/>
      <c r="C348" s="225"/>
      <c r="D348" s="217" t="s">
        <v>138</v>
      </c>
      <c r="E348" s="226" t="s">
        <v>19</v>
      </c>
      <c r="F348" s="227" t="s">
        <v>495</v>
      </c>
      <c r="G348" s="225"/>
      <c r="H348" s="228">
        <v>262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138</v>
      </c>
      <c r="AU348" s="234" t="s">
        <v>89</v>
      </c>
      <c r="AV348" s="13" t="s">
        <v>89</v>
      </c>
      <c r="AW348" s="13" t="s">
        <v>35</v>
      </c>
      <c r="AX348" s="13" t="s">
        <v>81</v>
      </c>
      <c r="AY348" s="234" t="s">
        <v>124</v>
      </c>
    </row>
    <row r="349" s="2" customFormat="1" ht="24.15" customHeight="1">
      <c r="A349" s="38"/>
      <c r="B349" s="39"/>
      <c r="C349" s="235" t="s">
        <v>645</v>
      </c>
      <c r="D349" s="235" t="s">
        <v>206</v>
      </c>
      <c r="E349" s="236" t="s">
        <v>435</v>
      </c>
      <c r="F349" s="237" t="s">
        <v>436</v>
      </c>
      <c r="G349" s="238" t="s">
        <v>130</v>
      </c>
      <c r="H349" s="239">
        <v>288.19999999999999</v>
      </c>
      <c r="I349" s="240"/>
      <c r="J349" s="241">
        <f>ROUND(I349*H349,2)</f>
        <v>0</v>
      </c>
      <c r="K349" s="237" t="s">
        <v>291</v>
      </c>
      <c r="L349" s="242"/>
      <c r="M349" s="243" t="s">
        <v>19</v>
      </c>
      <c r="N349" s="244" t="s">
        <v>45</v>
      </c>
      <c r="O349" s="84"/>
      <c r="P349" s="213">
        <f>O349*H349</f>
        <v>0</v>
      </c>
      <c r="Q349" s="213">
        <v>0.0014</v>
      </c>
      <c r="R349" s="213">
        <f>Q349*H349</f>
        <v>0.40348000000000001</v>
      </c>
      <c r="S349" s="213">
        <v>0</v>
      </c>
      <c r="T349" s="214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15" t="s">
        <v>210</v>
      </c>
      <c r="AT349" s="215" t="s">
        <v>206</v>
      </c>
      <c r="AU349" s="215" t="s">
        <v>89</v>
      </c>
      <c r="AY349" s="17" t="s">
        <v>124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89</v>
      </c>
      <c r="BK349" s="216">
        <f>ROUND(I349*H349,2)</f>
        <v>0</v>
      </c>
      <c r="BL349" s="17" t="s">
        <v>192</v>
      </c>
      <c r="BM349" s="215" t="s">
        <v>646</v>
      </c>
    </row>
    <row r="350" s="2" customFormat="1">
      <c r="A350" s="38"/>
      <c r="B350" s="39"/>
      <c r="C350" s="40"/>
      <c r="D350" s="217" t="s">
        <v>134</v>
      </c>
      <c r="E350" s="40"/>
      <c r="F350" s="218" t="s">
        <v>436</v>
      </c>
      <c r="G350" s="40"/>
      <c r="H350" s="40"/>
      <c r="I350" s="219"/>
      <c r="J350" s="40"/>
      <c r="K350" s="40"/>
      <c r="L350" s="44"/>
      <c r="M350" s="220"/>
      <c r="N350" s="221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134</v>
      </c>
      <c r="AU350" s="17" t="s">
        <v>89</v>
      </c>
    </row>
    <row r="351" s="13" customFormat="1">
      <c r="A351" s="13"/>
      <c r="B351" s="224"/>
      <c r="C351" s="225"/>
      <c r="D351" s="217" t="s">
        <v>138</v>
      </c>
      <c r="E351" s="225"/>
      <c r="F351" s="227" t="s">
        <v>642</v>
      </c>
      <c r="G351" s="225"/>
      <c r="H351" s="228">
        <v>288.19999999999999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138</v>
      </c>
      <c r="AU351" s="234" t="s">
        <v>89</v>
      </c>
      <c r="AV351" s="13" t="s">
        <v>89</v>
      </c>
      <c r="AW351" s="13" t="s">
        <v>4</v>
      </c>
      <c r="AX351" s="13" t="s">
        <v>81</v>
      </c>
      <c r="AY351" s="234" t="s">
        <v>124</v>
      </c>
    </row>
    <row r="352" s="2" customFormat="1" ht="21.75" customHeight="1">
      <c r="A352" s="38"/>
      <c r="B352" s="39"/>
      <c r="C352" s="204" t="s">
        <v>647</v>
      </c>
      <c r="D352" s="204" t="s">
        <v>127</v>
      </c>
      <c r="E352" s="205" t="s">
        <v>439</v>
      </c>
      <c r="F352" s="206" t="s">
        <v>440</v>
      </c>
      <c r="G352" s="207" t="s">
        <v>156</v>
      </c>
      <c r="H352" s="208">
        <v>0.45000000000000001</v>
      </c>
      <c r="I352" s="209"/>
      <c r="J352" s="210">
        <f>ROUND(I352*H352,2)</f>
        <v>0</v>
      </c>
      <c r="K352" s="206" t="s">
        <v>131</v>
      </c>
      <c r="L352" s="44"/>
      <c r="M352" s="211" t="s">
        <v>19</v>
      </c>
      <c r="N352" s="212" t="s">
        <v>45</v>
      </c>
      <c r="O352" s="84"/>
      <c r="P352" s="213">
        <f>O352*H352</f>
        <v>0</v>
      </c>
      <c r="Q352" s="213">
        <v>0</v>
      </c>
      <c r="R352" s="213">
        <f>Q352*H352</f>
        <v>0</v>
      </c>
      <c r="S352" s="213">
        <v>0</v>
      </c>
      <c r="T352" s="21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5" t="s">
        <v>192</v>
      </c>
      <c r="AT352" s="215" t="s">
        <v>127</v>
      </c>
      <c r="AU352" s="215" t="s">
        <v>89</v>
      </c>
      <c r="AY352" s="17" t="s">
        <v>124</v>
      </c>
      <c r="BE352" s="216">
        <f>IF(N352="základní",J352,0)</f>
        <v>0</v>
      </c>
      <c r="BF352" s="216">
        <f>IF(N352="snížená",J352,0)</f>
        <v>0</v>
      </c>
      <c r="BG352" s="216">
        <f>IF(N352="zákl. přenesená",J352,0)</f>
        <v>0</v>
      </c>
      <c r="BH352" s="216">
        <f>IF(N352="sníž. přenesená",J352,0)</f>
        <v>0</v>
      </c>
      <c r="BI352" s="216">
        <f>IF(N352="nulová",J352,0)</f>
        <v>0</v>
      </c>
      <c r="BJ352" s="17" t="s">
        <v>89</v>
      </c>
      <c r="BK352" s="216">
        <f>ROUND(I352*H352,2)</f>
        <v>0</v>
      </c>
      <c r="BL352" s="17" t="s">
        <v>192</v>
      </c>
      <c r="BM352" s="215" t="s">
        <v>648</v>
      </c>
    </row>
    <row r="353" s="2" customFormat="1">
      <c r="A353" s="38"/>
      <c r="B353" s="39"/>
      <c r="C353" s="40"/>
      <c r="D353" s="217" t="s">
        <v>134</v>
      </c>
      <c r="E353" s="40"/>
      <c r="F353" s="218" t="s">
        <v>442</v>
      </c>
      <c r="G353" s="40"/>
      <c r="H353" s="40"/>
      <c r="I353" s="219"/>
      <c r="J353" s="40"/>
      <c r="K353" s="40"/>
      <c r="L353" s="44"/>
      <c r="M353" s="220"/>
      <c r="N353" s="221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134</v>
      </c>
      <c r="AU353" s="17" t="s">
        <v>89</v>
      </c>
    </row>
    <row r="354" s="2" customFormat="1">
      <c r="A354" s="38"/>
      <c r="B354" s="39"/>
      <c r="C354" s="40"/>
      <c r="D354" s="222" t="s">
        <v>136</v>
      </c>
      <c r="E354" s="40"/>
      <c r="F354" s="223" t="s">
        <v>443</v>
      </c>
      <c r="G354" s="40"/>
      <c r="H354" s="40"/>
      <c r="I354" s="219"/>
      <c r="J354" s="40"/>
      <c r="K354" s="40"/>
      <c r="L354" s="44"/>
      <c r="M354" s="220"/>
      <c r="N354" s="221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136</v>
      </c>
      <c r="AU354" s="17" t="s">
        <v>89</v>
      </c>
    </row>
    <row r="355" s="12" customFormat="1" ht="22.8" customHeight="1">
      <c r="A355" s="12"/>
      <c r="B355" s="188"/>
      <c r="C355" s="189"/>
      <c r="D355" s="190" t="s">
        <v>72</v>
      </c>
      <c r="E355" s="202" t="s">
        <v>444</v>
      </c>
      <c r="F355" s="202" t="s">
        <v>445</v>
      </c>
      <c r="G355" s="189"/>
      <c r="H355" s="189"/>
      <c r="I355" s="192"/>
      <c r="J355" s="203">
        <f>BK355</f>
        <v>0</v>
      </c>
      <c r="K355" s="189"/>
      <c r="L355" s="194"/>
      <c r="M355" s="195"/>
      <c r="N355" s="196"/>
      <c r="O355" s="196"/>
      <c r="P355" s="197">
        <f>SUM(P356:P362)</f>
        <v>0</v>
      </c>
      <c r="Q355" s="196"/>
      <c r="R355" s="197">
        <f>SUM(R356:R362)</f>
        <v>0.0030000000000000001</v>
      </c>
      <c r="S355" s="196"/>
      <c r="T355" s="198">
        <f>SUM(T356:T362)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9" t="s">
        <v>89</v>
      </c>
      <c r="AT355" s="200" t="s">
        <v>72</v>
      </c>
      <c r="AU355" s="200" t="s">
        <v>81</v>
      </c>
      <c r="AY355" s="199" t="s">
        <v>124</v>
      </c>
      <c r="BK355" s="201">
        <f>SUM(BK356:BK362)</f>
        <v>0</v>
      </c>
    </row>
    <row r="356" s="2" customFormat="1" ht="16.5" customHeight="1">
      <c r="A356" s="38"/>
      <c r="B356" s="39"/>
      <c r="C356" s="204" t="s">
        <v>649</v>
      </c>
      <c r="D356" s="204" t="s">
        <v>127</v>
      </c>
      <c r="E356" s="205" t="s">
        <v>447</v>
      </c>
      <c r="F356" s="206" t="s">
        <v>448</v>
      </c>
      <c r="G356" s="207" t="s">
        <v>261</v>
      </c>
      <c r="H356" s="208">
        <v>12</v>
      </c>
      <c r="I356" s="209"/>
      <c r="J356" s="210">
        <f>ROUND(I356*H356,2)</f>
        <v>0</v>
      </c>
      <c r="K356" s="206" t="s">
        <v>131</v>
      </c>
      <c r="L356" s="44"/>
      <c r="M356" s="211" t="s">
        <v>19</v>
      </c>
      <c r="N356" s="212" t="s">
        <v>45</v>
      </c>
      <c r="O356" s="84"/>
      <c r="P356" s="213">
        <f>O356*H356</f>
        <v>0</v>
      </c>
      <c r="Q356" s="213">
        <v>0.00025000000000000001</v>
      </c>
      <c r="R356" s="213">
        <f>Q356*H356</f>
        <v>0.0030000000000000001</v>
      </c>
      <c r="S356" s="213">
        <v>0</v>
      </c>
      <c r="T356" s="214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15" t="s">
        <v>192</v>
      </c>
      <c r="AT356" s="215" t="s">
        <v>127</v>
      </c>
      <c r="AU356" s="215" t="s">
        <v>89</v>
      </c>
      <c r="AY356" s="17" t="s">
        <v>124</v>
      </c>
      <c r="BE356" s="216">
        <f>IF(N356="základní",J356,0)</f>
        <v>0</v>
      </c>
      <c r="BF356" s="216">
        <f>IF(N356="snížená",J356,0)</f>
        <v>0</v>
      </c>
      <c r="BG356" s="216">
        <f>IF(N356="zákl. přenesená",J356,0)</f>
        <v>0</v>
      </c>
      <c r="BH356" s="216">
        <f>IF(N356="sníž. přenesená",J356,0)</f>
        <v>0</v>
      </c>
      <c r="BI356" s="216">
        <f>IF(N356="nulová",J356,0)</f>
        <v>0</v>
      </c>
      <c r="BJ356" s="17" t="s">
        <v>89</v>
      </c>
      <c r="BK356" s="216">
        <f>ROUND(I356*H356,2)</f>
        <v>0</v>
      </c>
      <c r="BL356" s="17" t="s">
        <v>192</v>
      </c>
      <c r="BM356" s="215" t="s">
        <v>650</v>
      </c>
    </row>
    <row r="357" s="2" customFormat="1">
      <c r="A357" s="38"/>
      <c r="B357" s="39"/>
      <c r="C357" s="40"/>
      <c r="D357" s="217" t="s">
        <v>134</v>
      </c>
      <c r="E357" s="40"/>
      <c r="F357" s="218" t="s">
        <v>450</v>
      </c>
      <c r="G357" s="40"/>
      <c r="H357" s="40"/>
      <c r="I357" s="219"/>
      <c r="J357" s="40"/>
      <c r="K357" s="40"/>
      <c r="L357" s="44"/>
      <c r="M357" s="220"/>
      <c r="N357" s="221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134</v>
      </c>
      <c r="AU357" s="17" t="s">
        <v>89</v>
      </c>
    </row>
    <row r="358" s="2" customFormat="1">
      <c r="A358" s="38"/>
      <c r="B358" s="39"/>
      <c r="C358" s="40"/>
      <c r="D358" s="222" t="s">
        <v>136</v>
      </c>
      <c r="E358" s="40"/>
      <c r="F358" s="223" t="s">
        <v>451</v>
      </c>
      <c r="G358" s="40"/>
      <c r="H358" s="40"/>
      <c r="I358" s="219"/>
      <c r="J358" s="40"/>
      <c r="K358" s="40"/>
      <c r="L358" s="44"/>
      <c r="M358" s="220"/>
      <c r="N358" s="221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136</v>
      </c>
      <c r="AU358" s="17" t="s">
        <v>89</v>
      </c>
    </row>
    <row r="359" s="13" customFormat="1">
      <c r="A359" s="13"/>
      <c r="B359" s="224"/>
      <c r="C359" s="225"/>
      <c r="D359" s="217" t="s">
        <v>138</v>
      </c>
      <c r="E359" s="226" t="s">
        <v>19</v>
      </c>
      <c r="F359" s="227" t="s">
        <v>8</v>
      </c>
      <c r="G359" s="225"/>
      <c r="H359" s="228">
        <v>12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138</v>
      </c>
      <c r="AU359" s="234" t="s">
        <v>89</v>
      </c>
      <c r="AV359" s="13" t="s">
        <v>89</v>
      </c>
      <c r="AW359" s="13" t="s">
        <v>35</v>
      </c>
      <c r="AX359" s="13" t="s">
        <v>81</v>
      </c>
      <c r="AY359" s="234" t="s">
        <v>124</v>
      </c>
    </row>
    <row r="360" s="2" customFormat="1" ht="16.5" customHeight="1">
      <c r="A360" s="38"/>
      <c r="B360" s="39"/>
      <c r="C360" s="204" t="s">
        <v>537</v>
      </c>
      <c r="D360" s="204" t="s">
        <v>127</v>
      </c>
      <c r="E360" s="205" t="s">
        <v>453</v>
      </c>
      <c r="F360" s="206" t="s">
        <v>19</v>
      </c>
      <c r="G360" s="207" t="s">
        <v>261</v>
      </c>
      <c r="H360" s="208">
        <v>12</v>
      </c>
      <c r="I360" s="209"/>
      <c r="J360" s="210">
        <f>ROUND(I360*H360,2)</f>
        <v>0</v>
      </c>
      <c r="K360" s="206" t="s">
        <v>291</v>
      </c>
      <c r="L360" s="44"/>
      <c r="M360" s="211" t="s">
        <v>19</v>
      </c>
      <c r="N360" s="212" t="s">
        <v>45</v>
      </c>
      <c r="O360" s="84"/>
      <c r="P360" s="213">
        <f>O360*H360</f>
        <v>0</v>
      </c>
      <c r="Q360" s="213">
        <v>0</v>
      </c>
      <c r="R360" s="213">
        <f>Q360*H360</f>
        <v>0</v>
      </c>
      <c r="S360" s="213">
        <v>0</v>
      </c>
      <c r="T360" s="214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15" t="s">
        <v>192</v>
      </c>
      <c r="AT360" s="215" t="s">
        <v>127</v>
      </c>
      <c r="AU360" s="215" t="s">
        <v>89</v>
      </c>
      <c r="AY360" s="17" t="s">
        <v>124</v>
      </c>
      <c r="BE360" s="216">
        <f>IF(N360="základní",J360,0)</f>
        <v>0</v>
      </c>
      <c r="BF360" s="216">
        <f>IF(N360="snížená",J360,0)</f>
        <v>0</v>
      </c>
      <c r="BG360" s="216">
        <f>IF(N360="zákl. přenesená",J360,0)</f>
        <v>0</v>
      </c>
      <c r="BH360" s="216">
        <f>IF(N360="sníž. přenesená",J360,0)</f>
        <v>0</v>
      </c>
      <c r="BI360" s="216">
        <f>IF(N360="nulová",J360,0)</f>
        <v>0</v>
      </c>
      <c r="BJ360" s="17" t="s">
        <v>89</v>
      </c>
      <c r="BK360" s="216">
        <f>ROUND(I360*H360,2)</f>
        <v>0</v>
      </c>
      <c r="BL360" s="17" t="s">
        <v>192</v>
      </c>
      <c r="BM360" s="215" t="s">
        <v>651</v>
      </c>
    </row>
    <row r="361" s="2" customFormat="1">
      <c r="A361" s="38"/>
      <c r="B361" s="39"/>
      <c r="C361" s="40"/>
      <c r="D361" s="217" t="s">
        <v>134</v>
      </c>
      <c r="E361" s="40"/>
      <c r="F361" s="218" t="s">
        <v>455</v>
      </c>
      <c r="G361" s="40"/>
      <c r="H361" s="40"/>
      <c r="I361" s="219"/>
      <c r="J361" s="40"/>
      <c r="K361" s="40"/>
      <c r="L361" s="44"/>
      <c r="M361" s="220"/>
      <c r="N361" s="221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134</v>
      </c>
      <c r="AU361" s="17" t="s">
        <v>89</v>
      </c>
    </row>
    <row r="362" s="13" customFormat="1">
      <c r="A362" s="13"/>
      <c r="B362" s="224"/>
      <c r="C362" s="225"/>
      <c r="D362" s="217" t="s">
        <v>138</v>
      </c>
      <c r="E362" s="226" t="s">
        <v>19</v>
      </c>
      <c r="F362" s="227" t="s">
        <v>8</v>
      </c>
      <c r="G362" s="225"/>
      <c r="H362" s="228">
        <v>12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138</v>
      </c>
      <c r="AU362" s="234" t="s">
        <v>89</v>
      </c>
      <c r="AV362" s="13" t="s">
        <v>89</v>
      </c>
      <c r="AW362" s="13" t="s">
        <v>35</v>
      </c>
      <c r="AX362" s="13" t="s">
        <v>81</v>
      </c>
      <c r="AY362" s="234" t="s">
        <v>124</v>
      </c>
    </row>
    <row r="363" s="12" customFormat="1" ht="22.8" customHeight="1">
      <c r="A363" s="12"/>
      <c r="B363" s="188"/>
      <c r="C363" s="189"/>
      <c r="D363" s="190" t="s">
        <v>72</v>
      </c>
      <c r="E363" s="202" t="s">
        <v>652</v>
      </c>
      <c r="F363" s="202" t="s">
        <v>653</v>
      </c>
      <c r="G363" s="189"/>
      <c r="H363" s="189"/>
      <c r="I363" s="192"/>
      <c r="J363" s="203">
        <f>BK363</f>
        <v>0</v>
      </c>
      <c r="K363" s="189"/>
      <c r="L363" s="194"/>
      <c r="M363" s="195"/>
      <c r="N363" s="196"/>
      <c r="O363" s="196"/>
      <c r="P363" s="197">
        <f>SUM(P364:P370)</f>
        <v>0</v>
      </c>
      <c r="Q363" s="196"/>
      <c r="R363" s="197">
        <f>SUM(R364:R370)</f>
        <v>0</v>
      </c>
      <c r="S363" s="196"/>
      <c r="T363" s="198">
        <f>SUM(T364:T370)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99" t="s">
        <v>89</v>
      </c>
      <c r="AT363" s="200" t="s">
        <v>72</v>
      </c>
      <c r="AU363" s="200" t="s">
        <v>81</v>
      </c>
      <c r="AY363" s="199" t="s">
        <v>124</v>
      </c>
      <c r="BK363" s="201">
        <f>SUM(BK364:BK370)</f>
        <v>0</v>
      </c>
    </row>
    <row r="364" s="2" customFormat="1" ht="16.5" customHeight="1">
      <c r="A364" s="38"/>
      <c r="B364" s="39"/>
      <c r="C364" s="204" t="s">
        <v>654</v>
      </c>
      <c r="D364" s="204" t="s">
        <v>127</v>
      </c>
      <c r="E364" s="205" t="s">
        <v>655</v>
      </c>
      <c r="F364" s="206" t="s">
        <v>656</v>
      </c>
      <c r="G364" s="207" t="s">
        <v>163</v>
      </c>
      <c r="H364" s="208">
        <v>3</v>
      </c>
      <c r="I364" s="209"/>
      <c r="J364" s="210">
        <f>ROUND(I364*H364,2)</f>
        <v>0</v>
      </c>
      <c r="K364" s="206" t="s">
        <v>131</v>
      </c>
      <c r="L364" s="44"/>
      <c r="M364" s="211" t="s">
        <v>19</v>
      </c>
      <c r="N364" s="212" t="s">
        <v>45</v>
      </c>
      <c r="O364" s="84"/>
      <c r="P364" s="213">
        <f>O364*H364</f>
        <v>0</v>
      </c>
      <c r="Q364" s="213">
        <v>0</v>
      </c>
      <c r="R364" s="213">
        <f>Q364*H364</f>
        <v>0</v>
      </c>
      <c r="S364" s="213">
        <v>0</v>
      </c>
      <c r="T364" s="214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15" t="s">
        <v>192</v>
      </c>
      <c r="AT364" s="215" t="s">
        <v>127</v>
      </c>
      <c r="AU364" s="215" t="s">
        <v>89</v>
      </c>
      <c r="AY364" s="17" t="s">
        <v>124</v>
      </c>
      <c r="BE364" s="216">
        <f>IF(N364="základní",J364,0)</f>
        <v>0</v>
      </c>
      <c r="BF364" s="216">
        <f>IF(N364="snížená",J364,0)</f>
        <v>0</v>
      </c>
      <c r="BG364" s="216">
        <f>IF(N364="zákl. přenesená",J364,0)</f>
        <v>0</v>
      </c>
      <c r="BH364" s="216">
        <f>IF(N364="sníž. přenesená",J364,0)</f>
        <v>0</v>
      </c>
      <c r="BI364" s="216">
        <f>IF(N364="nulová",J364,0)</f>
        <v>0</v>
      </c>
      <c r="BJ364" s="17" t="s">
        <v>89</v>
      </c>
      <c r="BK364" s="216">
        <f>ROUND(I364*H364,2)</f>
        <v>0</v>
      </c>
      <c r="BL364" s="17" t="s">
        <v>192</v>
      </c>
      <c r="BM364" s="215" t="s">
        <v>657</v>
      </c>
    </row>
    <row r="365" s="2" customFormat="1">
      <c r="A365" s="38"/>
      <c r="B365" s="39"/>
      <c r="C365" s="40"/>
      <c r="D365" s="217" t="s">
        <v>134</v>
      </c>
      <c r="E365" s="40"/>
      <c r="F365" s="218" t="s">
        <v>658</v>
      </c>
      <c r="G365" s="40"/>
      <c r="H365" s="40"/>
      <c r="I365" s="219"/>
      <c r="J365" s="40"/>
      <c r="K365" s="40"/>
      <c r="L365" s="44"/>
      <c r="M365" s="220"/>
      <c r="N365" s="221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134</v>
      </c>
      <c r="AU365" s="17" t="s">
        <v>89</v>
      </c>
    </row>
    <row r="366" s="2" customFormat="1">
      <c r="A366" s="38"/>
      <c r="B366" s="39"/>
      <c r="C366" s="40"/>
      <c r="D366" s="222" t="s">
        <v>136</v>
      </c>
      <c r="E366" s="40"/>
      <c r="F366" s="223" t="s">
        <v>659</v>
      </c>
      <c r="G366" s="40"/>
      <c r="H366" s="40"/>
      <c r="I366" s="219"/>
      <c r="J366" s="40"/>
      <c r="K366" s="40"/>
      <c r="L366" s="44"/>
      <c r="M366" s="220"/>
      <c r="N366" s="221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136</v>
      </c>
      <c r="AU366" s="17" t="s">
        <v>89</v>
      </c>
    </row>
    <row r="367" s="13" customFormat="1">
      <c r="A367" s="13"/>
      <c r="B367" s="224"/>
      <c r="C367" s="225"/>
      <c r="D367" s="217" t="s">
        <v>138</v>
      </c>
      <c r="E367" s="226" t="s">
        <v>19</v>
      </c>
      <c r="F367" s="227" t="s">
        <v>146</v>
      </c>
      <c r="G367" s="225"/>
      <c r="H367" s="228">
        <v>3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138</v>
      </c>
      <c r="AU367" s="234" t="s">
        <v>89</v>
      </c>
      <c r="AV367" s="13" t="s">
        <v>89</v>
      </c>
      <c r="AW367" s="13" t="s">
        <v>35</v>
      </c>
      <c r="AX367" s="13" t="s">
        <v>81</v>
      </c>
      <c r="AY367" s="234" t="s">
        <v>124</v>
      </c>
    </row>
    <row r="368" s="2" customFormat="1" ht="16.5" customHeight="1">
      <c r="A368" s="38"/>
      <c r="B368" s="39"/>
      <c r="C368" s="235" t="s">
        <v>660</v>
      </c>
      <c r="D368" s="235" t="s">
        <v>206</v>
      </c>
      <c r="E368" s="236" t="s">
        <v>661</v>
      </c>
      <c r="F368" s="237" t="s">
        <v>662</v>
      </c>
      <c r="G368" s="238" t="s">
        <v>261</v>
      </c>
      <c r="H368" s="239">
        <v>3</v>
      </c>
      <c r="I368" s="240"/>
      <c r="J368" s="241">
        <f>ROUND(I368*H368,2)</f>
        <v>0</v>
      </c>
      <c r="K368" s="237" t="s">
        <v>291</v>
      </c>
      <c r="L368" s="242"/>
      <c r="M368" s="243" t="s">
        <v>19</v>
      </c>
      <c r="N368" s="244" t="s">
        <v>45</v>
      </c>
      <c r="O368" s="84"/>
      <c r="P368" s="213">
        <f>O368*H368</f>
        <v>0</v>
      </c>
      <c r="Q368" s="213">
        <v>0</v>
      </c>
      <c r="R368" s="213">
        <f>Q368*H368</f>
        <v>0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210</v>
      </c>
      <c r="AT368" s="215" t="s">
        <v>206</v>
      </c>
      <c r="AU368" s="215" t="s">
        <v>89</v>
      </c>
      <c r="AY368" s="17" t="s">
        <v>124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89</v>
      </c>
      <c r="BK368" s="216">
        <f>ROUND(I368*H368,2)</f>
        <v>0</v>
      </c>
      <c r="BL368" s="17" t="s">
        <v>192</v>
      </c>
      <c r="BM368" s="215" t="s">
        <v>663</v>
      </c>
    </row>
    <row r="369" s="2" customFormat="1">
      <c r="A369" s="38"/>
      <c r="B369" s="39"/>
      <c r="C369" s="40"/>
      <c r="D369" s="217" t="s">
        <v>134</v>
      </c>
      <c r="E369" s="40"/>
      <c r="F369" s="218" t="s">
        <v>662</v>
      </c>
      <c r="G369" s="40"/>
      <c r="H369" s="40"/>
      <c r="I369" s="219"/>
      <c r="J369" s="40"/>
      <c r="K369" s="40"/>
      <c r="L369" s="44"/>
      <c r="M369" s="220"/>
      <c r="N369" s="221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134</v>
      </c>
      <c r="AU369" s="17" t="s">
        <v>89</v>
      </c>
    </row>
    <row r="370" s="13" customFormat="1">
      <c r="A370" s="13"/>
      <c r="B370" s="224"/>
      <c r="C370" s="225"/>
      <c r="D370" s="217" t="s">
        <v>138</v>
      </c>
      <c r="E370" s="226" t="s">
        <v>19</v>
      </c>
      <c r="F370" s="227" t="s">
        <v>146</v>
      </c>
      <c r="G370" s="225"/>
      <c r="H370" s="228">
        <v>3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138</v>
      </c>
      <c r="AU370" s="234" t="s">
        <v>89</v>
      </c>
      <c r="AV370" s="13" t="s">
        <v>89</v>
      </c>
      <c r="AW370" s="13" t="s">
        <v>35</v>
      </c>
      <c r="AX370" s="13" t="s">
        <v>81</v>
      </c>
      <c r="AY370" s="234" t="s">
        <v>124</v>
      </c>
    </row>
    <row r="371" s="12" customFormat="1" ht="25.92" customHeight="1">
      <c r="A371" s="12"/>
      <c r="B371" s="188"/>
      <c r="C371" s="189"/>
      <c r="D371" s="190" t="s">
        <v>72</v>
      </c>
      <c r="E371" s="191" t="s">
        <v>456</v>
      </c>
      <c r="F371" s="191" t="s">
        <v>457</v>
      </c>
      <c r="G371" s="189"/>
      <c r="H371" s="189"/>
      <c r="I371" s="192"/>
      <c r="J371" s="193">
        <f>BK371</f>
        <v>0</v>
      </c>
      <c r="K371" s="189"/>
      <c r="L371" s="194"/>
      <c r="M371" s="195"/>
      <c r="N371" s="196"/>
      <c r="O371" s="196"/>
      <c r="P371" s="197">
        <f>P372+P376</f>
        <v>0</v>
      </c>
      <c r="Q371" s="196"/>
      <c r="R371" s="197">
        <f>R372+R376</f>
        <v>0</v>
      </c>
      <c r="S371" s="196"/>
      <c r="T371" s="198">
        <f>T372+T376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99" t="s">
        <v>160</v>
      </c>
      <c r="AT371" s="200" t="s">
        <v>72</v>
      </c>
      <c r="AU371" s="200" t="s">
        <v>73</v>
      </c>
      <c r="AY371" s="199" t="s">
        <v>124</v>
      </c>
      <c r="BK371" s="201">
        <f>BK372+BK376</f>
        <v>0</v>
      </c>
    </row>
    <row r="372" s="12" customFormat="1" ht="22.8" customHeight="1">
      <c r="A372" s="12"/>
      <c r="B372" s="188"/>
      <c r="C372" s="189"/>
      <c r="D372" s="190" t="s">
        <v>72</v>
      </c>
      <c r="E372" s="202" t="s">
        <v>458</v>
      </c>
      <c r="F372" s="202" t="s">
        <v>459</v>
      </c>
      <c r="G372" s="189"/>
      <c r="H372" s="189"/>
      <c r="I372" s="192"/>
      <c r="J372" s="203">
        <f>BK372</f>
        <v>0</v>
      </c>
      <c r="K372" s="189"/>
      <c r="L372" s="194"/>
      <c r="M372" s="195"/>
      <c r="N372" s="196"/>
      <c r="O372" s="196"/>
      <c r="P372" s="197">
        <f>SUM(P373:P375)</f>
        <v>0</v>
      </c>
      <c r="Q372" s="196"/>
      <c r="R372" s="197">
        <f>SUM(R373:R375)</f>
        <v>0</v>
      </c>
      <c r="S372" s="196"/>
      <c r="T372" s="198">
        <f>SUM(T373:T375)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99" t="s">
        <v>160</v>
      </c>
      <c r="AT372" s="200" t="s">
        <v>72</v>
      </c>
      <c r="AU372" s="200" t="s">
        <v>81</v>
      </c>
      <c r="AY372" s="199" t="s">
        <v>124</v>
      </c>
      <c r="BK372" s="201">
        <f>SUM(BK373:BK375)</f>
        <v>0</v>
      </c>
    </row>
    <row r="373" s="2" customFormat="1" ht="24.15" customHeight="1">
      <c r="A373" s="38"/>
      <c r="B373" s="39"/>
      <c r="C373" s="204" t="s">
        <v>664</v>
      </c>
      <c r="D373" s="204" t="s">
        <v>127</v>
      </c>
      <c r="E373" s="205" t="s">
        <v>461</v>
      </c>
      <c r="F373" s="206" t="s">
        <v>459</v>
      </c>
      <c r="G373" s="207" t="s">
        <v>462</v>
      </c>
      <c r="H373" s="208">
        <v>1</v>
      </c>
      <c r="I373" s="209"/>
      <c r="J373" s="210">
        <f>ROUND(I373*H373,2)</f>
        <v>0</v>
      </c>
      <c r="K373" s="206" t="s">
        <v>131</v>
      </c>
      <c r="L373" s="44"/>
      <c r="M373" s="211" t="s">
        <v>19</v>
      </c>
      <c r="N373" s="212" t="s">
        <v>45</v>
      </c>
      <c r="O373" s="84"/>
      <c r="P373" s="213">
        <f>O373*H373</f>
        <v>0</v>
      </c>
      <c r="Q373" s="213">
        <v>0</v>
      </c>
      <c r="R373" s="213">
        <f>Q373*H373</f>
        <v>0</v>
      </c>
      <c r="S373" s="213">
        <v>0</v>
      </c>
      <c r="T373" s="214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15" t="s">
        <v>463</v>
      </c>
      <c r="AT373" s="215" t="s">
        <v>127</v>
      </c>
      <c r="AU373" s="215" t="s">
        <v>89</v>
      </c>
      <c r="AY373" s="17" t="s">
        <v>124</v>
      </c>
      <c r="BE373" s="216">
        <f>IF(N373="základní",J373,0)</f>
        <v>0</v>
      </c>
      <c r="BF373" s="216">
        <f>IF(N373="snížená",J373,0)</f>
        <v>0</v>
      </c>
      <c r="BG373" s="216">
        <f>IF(N373="zákl. přenesená",J373,0)</f>
        <v>0</v>
      </c>
      <c r="BH373" s="216">
        <f>IF(N373="sníž. přenesená",J373,0)</f>
        <v>0</v>
      </c>
      <c r="BI373" s="216">
        <f>IF(N373="nulová",J373,0)</f>
        <v>0</v>
      </c>
      <c r="BJ373" s="17" t="s">
        <v>89</v>
      </c>
      <c r="BK373" s="216">
        <f>ROUND(I373*H373,2)</f>
        <v>0</v>
      </c>
      <c r="BL373" s="17" t="s">
        <v>463</v>
      </c>
      <c r="BM373" s="215" t="s">
        <v>665</v>
      </c>
    </row>
    <row r="374" s="2" customFormat="1">
      <c r="A374" s="38"/>
      <c r="B374" s="39"/>
      <c r="C374" s="40"/>
      <c r="D374" s="217" t="s">
        <v>134</v>
      </c>
      <c r="E374" s="40"/>
      <c r="F374" s="218" t="s">
        <v>459</v>
      </c>
      <c r="G374" s="40"/>
      <c r="H374" s="40"/>
      <c r="I374" s="219"/>
      <c r="J374" s="40"/>
      <c r="K374" s="40"/>
      <c r="L374" s="44"/>
      <c r="M374" s="220"/>
      <c r="N374" s="221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134</v>
      </c>
      <c r="AU374" s="17" t="s">
        <v>89</v>
      </c>
    </row>
    <row r="375" s="2" customFormat="1">
      <c r="A375" s="38"/>
      <c r="B375" s="39"/>
      <c r="C375" s="40"/>
      <c r="D375" s="222" t="s">
        <v>136</v>
      </c>
      <c r="E375" s="40"/>
      <c r="F375" s="223" t="s">
        <v>465</v>
      </c>
      <c r="G375" s="40"/>
      <c r="H375" s="40"/>
      <c r="I375" s="219"/>
      <c r="J375" s="40"/>
      <c r="K375" s="40"/>
      <c r="L375" s="44"/>
      <c r="M375" s="220"/>
      <c r="N375" s="221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136</v>
      </c>
      <c r="AU375" s="17" t="s">
        <v>89</v>
      </c>
    </row>
    <row r="376" s="12" customFormat="1" ht="22.8" customHeight="1">
      <c r="A376" s="12"/>
      <c r="B376" s="188"/>
      <c r="C376" s="189"/>
      <c r="D376" s="190" t="s">
        <v>72</v>
      </c>
      <c r="E376" s="202" t="s">
        <v>466</v>
      </c>
      <c r="F376" s="202" t="s">
        <v>467</v>
      </c>
      <c r="G376" s="189"/>
      <c r="H376" s="189"/>
      <c r="I376" s="192"/>
      <c r="J376" s="203">
        <f>BK376</f>
        <v>0</v>
      </c>
      <c r="K376" s="189"/>
      <c r="L376" s="194"/>
      <c r="M376" s="195"/>
      <c r="N376" s="196"/>
      <c r="O376" s="196"/>
      <c r="P376" s="197">
        <f>SUM(P377:P379)</f>
        <v>0</v>
      </c>
      <c r="Q376" s="196"/>
      <c r="R376" s="197">
        <f>SUM(R377:R379)</f>
        <v>0</v>
      </c>
      <c r="S376" s="196"/>
      <c r="T376" s="198">
        <f>SUM(T377:T379)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99" t="s">
        <v>160</v>
      </c>
      <c r="AT376" s="200" t="s">
        <v>72</v>
      </c>
      <c r="AU376" s="200" t="s">
        <v>81</v>
      </c>
      <c r="AY376" s="199" t="s">
        <v>124</v>
      </c>
      <c r="BK376" s="201">
        <f>SUM(BK377:BK379)</f>
        <v>0</v>
      </c>
    </row>
    <row r="377" s="2" customFormat="1" ht="24.15" customHeight="1">
      <c r="A377" s="38"/>
      <c r="B377" s="39"/>
      <c r="C377" s="204" t="s">
        <v>666</v>
      </c>
      <c r="D377" s="204" t="s">
        <v>127</v>
      </c>
      <c r="E377" s="205" t="s">
        <v>469</v>
      </c>
      <c r="F377" s="206" t="s">
        <v>467</v>
      </c>
      <c r="G377" s="207" t="s">
        <v>462</v>
      </c>
      <c r="H377" s="208">
        <v>1</v>
      </c>
      <c r="I377" s="209"/>
      <c r="J377" s="210">
        <f>ROUND(I377*H377,2)</f>
        <v>0</v>
      </c>
      <c r="K377" s="206" t="s">
        <v>131</v>
      </c>
      <c r="L377" s="44"/>
      <c r="M377" s="211" t="s">
        <v>19</v>
      </c>
      <c r="N377" s="212" t="s">
        <v>45</v>
      </c>
      <c r="O377" s="84"/>
      <c r="P377" s="213">
        <f>O377*H377</f>
        <v>0</v>
      </c>
      <c r="Q377" s="213">
        <v>0</v>
      </c>
      <c r="R377" s="213">
        <f>Q377*H377</f>
        <v>0</v>
      </c>
      <c r="S377" s="213">
        <v>0</v>
      </c>
      <c r="T377" s="214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5" t="s">
        <v>463</v>
      </c>
      <c r="AT377" s="215" t="s">
        <v>127</v>
      </c>
      <c r="AU377" s="215" t="s">
        <v>89</v>
      </c>
      <c r="AY377" s="17" t="s">
        <v>124</v>
      </c>
      <c r="BE377" s="216">
        <f>IF(N377="základní",J377,0)</f>
        <v>0</v>
      </c>
      <c r="BF377" s="216">
        <f>IF(N377="snížená",J377,0)</f>
        <v>0</v>
      </c>
      <c r="BG377" s="216">
        <f>IF(N377="zákl. přenesená",J377,0)</f>
        <v>0</v>
      </c>
      <c r="BH377" s="216">
        <f>IF(N377="sníž. přenesená",J377,0)</f>
        <v>0</v>
      </c>
      <c r="BI377" s="216">
        <f>IF(N377="nulová",J377,0)</f>
        <v>0</v>
      </c>
      <c r="BJ377" s="17" t="s">
        <v>89</v>
      </c>
      <c r="BK377" s="216">
        <f>ROUND(I377*H377,2)</f>
        <v>0</v>
      </c>
      <c r="BL377" s="17" t="s">
        <v>463</v>
      </c>
      <c r="BM377" s="215" t="s">
        <v>667</v>
      </c>
    </row>
    <row r="378" s="2" customFormat="1">
      <c r="A378" s="38"/>
      <c r="B378" s="39"/>
      <c r="C378" s="40"/>
      <c r="D378" s="217" t="s">
        <v>134</v>
      </c>
      <c r="E378" s="40"/>
      <c r="F378" s="218" t="s">
        <v>471</v>
      </c>
      <c r="G378" s="40"/>
      <c r="H378" s="40"/>
      <c r="I378" s="219"/>
      <c r="J378" s="40"/>
      <c r="K378" s="40"/>
      <c r="L378" s="44"/>
      <c r="M378" s="220"/>
      <c r="N378" s="221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134</v>
      </c>
      <c r="AU378" s="17" t="s">
        <v>89</v>
      </c>
    </row>
    <row r="379" s="2" customFormat="1">
      <c r="A379" s="38"/>
      <c r="B379" s="39"/>
      <c r="C379" s="40"/>
      <c r="D379" s="222" t="s">
        <v>136</v>
      </c>
      <c r="E379" s="40"/>
      <c r="F379" s="223" t="s">
        <v>472</v>
      </c>
      <c r="G379" s="40"/>
      <c r="H379" s="40"/>
      <c r="I379" s="219"/>
      <c r="J379" s="40"/>
      <c r="K379" s="40"/>
      <c r="L379" s="44"/>
      <c r="M379" s="245"/>
      <c r="N379" s="246"/>
      <c r="O379" s="247"/>
      <c r="P379" s="247"/>
      <c r="Q379" s="247"/>
      <c r="R379" s="247"/>
      <c r="S379" s="247"/>
      <c r="T379" s="24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136</v>
      </c>
      <c r="AU379" s="17" t="s">
        <v>89</v>
      </c>
    </row>
    <row r="380" s="2" customFormat="1" ht="6.96" customHeight="1">
      <c r="A380" s="38"/>
      <c r="B380" s="59"/>
      <c r="C380" s="60"/>
      <c r="D380" s="60"/>
      <c r="E380" s="60"/>
      <c r="F380" s="60"/>
      <c r="G380" s="60"/>
      <c r="H380" s="60"/>
      <c r="I380" s="60"/>
      <c r="J380" s="60"/>
      <c r="K380" s="60"/>
      <c r="L380" s="44"/>
      <c r="M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</row>
  </sheetData>
  <sheetProtection sheet="1" autoFilter="0" formatColumns="0" formatRows="0" objects="1" scenarios="1" spinCount="100000" saltValue="ZJty5XaJ6AdIArlEzZW7nioLiMGICXQhGMHfJLVxnMlmh8goUHTHr6ZyfSeQXzYVw4Hg+mBBWOr4QmE23pNe5w==" hashValue="bmJ0H45imzhRN447peazzLe6bNLbt/rKP337uF6WULgoWh9TfvXzMo6bdIE/y0PWzgK16vMtLFGfSVgAbh7dXQ==" algorithmName="SHA-512" password="CC35"/>
  <autoFilter ref="C93:K379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104" r:id="rId1" display="https://podminky.urs.cz/item/CS_URS_2025_01/941211112"/>
    <hyperlink ref="F108" r:id="rId2" display="https://podminky.urs.cz/item/CS_URS_2025_01/941211212"/>
    <hyperlink ref="F113" r:id="rId3" display="https://podminky.urs.cz/item/CS_URS_2025_01/941211812"/>
    <hyperlink ref="F118" r:id="rId4" display="https://podminky.urs.cz/item/CS_URS_2025_01/997013113"/>
    <hyperlink ref="F121" r:id="rId5" display="https://podminky.urs.cz/item/CS_URS_2025_01/997013312"/>
    <hyperlink ref="F125" r:id="rId6" display="https://podminky.urs.cz/item/CS_URS_2025_01/997013501"/>
    <hyperlink ref="F128" r:id="rId7" display="https://podminky.urs.cz/item/CS_URS_2025_01/997013509"/>
    <hyperlink ref="F132" r:id="rId8" display="https://podminky.urs.cz/item/CS_URS_2025_01/997013631"/>
    <hyperlink ref="F137" r:id="rId9" display="https://podminky.urs.cz/item/CS_URS_2025_01/712631801"/>
    <hyperlink ref="F142" r:id="rId10" display="https://podminky.urs.cz/item/CS_URS_2025_01/762341210"/>
    <hyperlink ref="F149" r:id="rId11" display="https://podminky.urs.cz/item/CS_URS_2025_01/762342511"/>
    <hyperlink ref="F156" r:id="rId12" display="https://podminky.urs.cz/item/CS_URS_2025_01/762395000"/>
    <hyperlink ref="F160" r:id="rId13" display="https://podminky.urs.cz/item/CS_URS_2025_01/998762102"/>
    <hyperlink ref="F164" r:id="rId14" display="https://podminky.urs.cz/item/CS_URS_2025_01/764001891"/>
    <hyperlink ref="F168" r:id="rId15" display="https://podminky.urs.cz/item/CS_URS_2025_01/764002801"/>
    <hyperlink ref="F172" r:id="rId16" display="https://podminky.urs.cz/item/CS_URS_2025_01/764002812"/>
    <hyperlink ref="F176" r:id="rId17" display="https://podminky.urs.cz/item/CS_URS_2025_01/764002821"/>
    <hyperlink ref="F180" r:id="rId18" display="https://podminky.urs.cz/item/CS_URS_2025_01/764002871"/>
    <hyperlink ref="F184" r:id="rId19" display="https://podminky.urs.cz/item/CS_URS_2025_01/764002881"/>
    <hyperlink ref="F188" r:id="rId20" display="https://podminky.urs.cz/item/CS_URS_2025_01/764004801"/>
    <hyperlink ref="F192" r:id="rId21" display="https://podminky.urs.cz/item/CS_URS_2025_01/764004821"/>
    <hyperlink ref="F196" r:id="rId22" display="https://podminky.urs.cz/item/CS_URS_2025_01/764004841"/>
    <hyperlink ref="F200" r:id="rId23" display="https://podminky.urs.cz/item/CS_URS_2025_01/764004861"/>
    <hyperlink ref="F204" r:id="rId24" display="https://podminky.urs.cz/item/CS_URS_2025_01/764004871"/>
    <hyperlink ref="F208" r:id="rId25" display="https://podminky.urs.cz/item/CS_URS_2025_01/764021448"/>
    <hyperlink ref="F212" r:id="rId26" display="https://podminky.urs.cz/item/CS_URS_2025_01/764101163"/>
    <hyperlink ref="F234" r:id="rId27" display="https://podminky.urs.cz/item/CS_URS_2025_01/764201106"/>
    <hyperlink ref="F241" r:id="rId28" display="https://podminky.urs.cz/item/CS_URS_2025_01/764201136"/>
    <hyperlink ref="F247" r:id="rId29" display="https://podminky.urs.cz/item/CS_URS_2025_01/764221447"/>
    <hyperlink ref="F251" r:id="rId30" display="https://podminky.urs.cz/item/CS_URS_2025_01/764221467"/>
    <hyperlink ref="F255" r:id="rId31" display="https://podminky.urs.cz/item/CS_URS_2025_01/764222404"/>
    <hyperlink ref="F259" r:id="rId32" display="https://podminky.urs.cz/item/CS_URS_2025_01/764222405"/>
    <hyperlink ref="F263" r:id="rId33" display="https://podminky.urs.cz/item/CS_URS_2025_01/764222431"/>
    <hyperlink ref="F267" r:id="rId34" display="https://podminky.urs.cz/item/CS_URS_2025_01/764222436"/>
    <hyperlink ref="F271" r:id="rId35" display="https://podminky.urs.cz/item/CS_URS_2025_01/764223451"/>
    <hyperlink ref="F278" r:id="rId36" display="https://podminky.urs.cz/item/CS_URS_2025_01/764321414"/>
    <hyperlink ref="F282" r:id="rId37" display="https://podminky.urs.cz/item/CS_URS_2025_01/764322414"/>
    <hyperlink ref="F286" r:id="rId38" display="https://podminky.urs.cz/item/CS_URS_2025_01/764324412"/>
    <hyperlink ref="F296" r:id="rId39" display="https://podminky.urs.cz/item/CS_URS_2025_01/764521404"/>
    <hyperlink ref="F300" r:id="rId40" display="https://podminky.urs.cz/item/CS_URS_2025_01/764521445"/>
    <hyperlink ref="F304" r:id="rId41" display="https://podminky.urs.cz/item/CS_URS_2025_01/764523407"/>
    <hyperlink ref="F308" r:id="rId42" display="https://podminky.urs.cz/item/CS_URS_2025_01/764523427"/>
    <hyperlink ref="F312" r:id="rId43" display="https://podminky.urs.cz/item/CS_URS_2025_01/764527507"/>
    <hyperlink ref="F316" r:id="rId44" display="https://podminky.urs.cz/item/CS_URS_2025_01/764528422"/>
    <hyperlink ref="F320" r:id="rId45" display="https://podminky.urs.cz/item/CS_URS_2025_01/998764112"/>
    <hyperlink ref="F324" r:id="rId46" display="https://podminky.urs.cz/item/CS_URS_2025_01/765151801"/>
    <hyperlink ref="F328" r:id="rId47" display="https://podminky.urs.cz/item/CS_URS_2025_01/765151805"/>
    <hyperlink ref="F332" r:id="rId48" display="https://podminky.urs.cz/item/CS_URS_2025_01/765151811"/>
    <hyperlink ref="F336" r:id="rId49" display="https://podminky.urs.cz/item/CS_URS_2025_01/765151815"/>
    <hyperlink ref="F340" r:id="rId50" display="https://podminky.urs.cz/item/CS_URS_2025_01/765191013"/>
    <hyperlink ref="F347" r:id="rId51" display="https://podminky.urs.cz/item/CS_URS_2025_01/765191023"/>
    <hyperlink ref="F354" r:id="rId52" display="https://podminky.urs.cz/item/CS_URS_2025_01/998765112"/>
    <hyperlink ref="F358" r:id="rId53" display="https://podminky.urs.cz/item/CS_URS_2025_01/766671004"/>
    <hyperlink ref="F366" r:id="rId54" display="https://podminky.urs.cz/item/CS_URS_2025_01/767851104"/>
    <hyperlink ref="F375" r:id="rId55" display="https://podminky.urs.cz/item/CS_URS_2025_01/030001000"/>
    <hyperlink ref="F379" r:id="rId56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89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668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14. 4. 2025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ROUND((SUM(BE94:BE252)),  2)</f>
        <v>0</v>
      </c>
      <c r="G33" s="38"/>
      <c r="H33" s="38"/>
      <c r="I33" s="148">
        <v>0.20999999999999999</v>
      </c>
      <c r="J33" s="147">
        <f>ROUND(((SUM(BE94:BE252))*I33),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ROUND((SUM(BF94:BF252)),  2)</f>
        <v>0</v>
      </c>
      <c r="G34" s="38"/>
      <c r="H34" s="38"/>
      <c r="I34" s="148">
        <v>0.12</v>
      </c>
      <c r="J34" s="147">
        <f>ROUND(((SUM(BF94:BF252))*I34),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ROUND((SUM(BG94:BG252)),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ROUND((SUM(BH94:BH252)),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ROUND((SUM(BI94:BI252)),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03 - Chebská 490/10 (smuteční síň)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14. 4. 2025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474</v>
      </c>
      <c r="E61" s="174"/>
      <c r="F61" s="174"/>
      <c r="G61" s="174"/>
      <c r="H61" s="174"/>
      <c r="I61" s="174"/>
      <c r="J61" s="175">
        <f>J96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98</v>
      </c>
      <c r="E62" s="174"/>
      <c r="F62" s="174"/>
      <c r="G62" s="174"/>
      <c r="H62" s="174"/>
      <c r="I62" s="174"/>
      <c r="J62" s="175">
        <f>J101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99</v>
      </c>
      <c r="E63" s="174"/>
      <c r="F63" s="174"/>
      <c r="G63" s="174"/>
      <c r="H63" s="174"/>
      <c r="I63" s="174"/>
      <c r="J63" s="175">
        <f>J106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669</v>
      </c>
      <c r="E64" s="174"/>
      <c r="F64" s="174"/>
      <c r="G64" s="174"/>
      <c r="H64" s="174"/>
      <c r="I64" s="174"/>
      <c r="J64" s="175">
        <f>J128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100</v>
      </c>
      <c r="E65" s="168"/>
      <c r="F65" s="168"/>
      <c r="G65" s="168"/>
      <c r="H65" s="168"/>
      <c r="I65" s="168"/>
      <c r="J65" s="169">
        <f>J132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101</v>
      </c>
      <c r="E66" s="174"/>
      <c r="F66" s="174"/>
      <c r="G66" s="174"/>
      <c r="H66" s="174"/>
      <c r="I66" s="174"/>
      <c r="J66" s="175">
        <f>J133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670</v>
      </c>
      <c r="E67" s="174"/>
      <c r="F67" s="174"/>
      <c r="G67" s="174"/>
      <c r="H67" s="174"/>
      <c r="I67" s="174"/>
      <c r="J67" s="175">
        <f>J205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102</v>
      </c>
      <c r="E68" s="174"/>
      <c r="F68" s="174"/>
      <c r="G68" s="174"/>
      <c r="H68" s="174"/>
      <c r="I68" s="174"/>
      <c r="J68" s="175">
        <f>J215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103</v>
      </c>
      <c r="E69" s="174"/>
      <c r="F69" s="174"/>
      <c r="G69" s="174"/>
      <c r="H69" s="174"/>
      <c r="I69" s="174"/>
      <c r="J69" s="175">
        <f>J227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5"/>
      <c r="C70" s="166"/>
      <c r="D70" s="167" t="s">
        <v>671</v>
      </c>
      <c r="E70" s="168"/>
      <c r="F70" s="168"/>
      <c r="G70" s="168"/>
      <c r="H70" s="168"/>
      <c r="I70" s="168"/>
      <c r="J70" s="169">
        <f>J240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1"/>
      <c r="C71" s="172"/>
      <c r="D71" s="173" t="s">
        <v>672</v>
      </c>
      <c r="E71" s="174"/>
      <c r="F71" s="174"/>
      <c r="G71" s="174"/>
      <c r="H71" s="174"/>
      <c r="I71" s="174"/>
      <c r="J71" s="175">
        <f>J241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106</v>
      </c>
      <c r="E72" s="168"/>
      <c r="F72" s="168"/>
      <c r="G72" s="168"/>
      <c r="H72" s="168"/>
      <c r="I72" s="168"/>
      <c r="J72" s="169">
        <f>J244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1"/>
      <c r="C73" s="172"/>
      <c r="D73" s="173" t="s">
        <v>107</v>
      </c>
      <c r="E73" s="174"/>
      <c r="F73" s="174"/>
      <c r="G73" s="174"/>
      <c r="H73" s="174"/>
      <c r="I73" s="174"/>
      <c r="J73" s="175">
        <f>J245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108</v>
      </c>
      <c r="E74" s="174"/>
      <c r="F74" s="174"/>
      <c r="G74" s="174"/>
      <c r="H74" s="174"/>
      <c r="I74" s="174"/>
      <c r="J74" s="175">
        <f>J249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109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0" t="str">
        <f>E7</f>
        <v>Opravy střech Kynšperk nad Ohří 2025</v>
      </c>
      <c r="F84" s="32"/>
      <c r="G84" s="32"/>
      <c r="H84" s="32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91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E9</f>
        <v>SO 03 - Chebská 490/10 (smuteční síň)</v>
      </c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F12</f>
        <v>Kynšperk nad Ohří</v>
      </c>
      <c r="G88" s="40"/>
      <c r="H88" s="40"/>
      <c r="I88" s="32" t="s">
        <v>23</v>
      </c>
      <c r="J88" s="72" t="str">
        <f>IF(J12="","",J12)</f>
        <v>14. 4. 2025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E15</f>
        <v>Město Kynšperk nad Ohří</v>
      </c>
      <c r="G90" s="40"/>
      <c r="H90" s="40"/>
      <c r="I90" s="32" t="s">
        <v>33</v>
      </c>
      <c r="J90" s="36" t="str">
        <f>E21</f>
        <v xml:space="preserve"> 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31</v>
      </c>
      <c r="D91" s="40"/>
      <c r="E91" s="40"/>
      <c r="F91" s="27" t="str">
        <f>IF(E18="","",E18)</f>
        <v>Vyplň údaj</v>
      </c>
      <c r="G91" s="40"/>
      <c r="H91" s="40"/>
      <c r="I91" s="32" t="s">
        <v>36</v>
      </c>
      <c r="J91" s="36" t="str">
        <f>E24</f>
        <v xml:space="preserve"> 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77"/>
      <c r="B93" s="178"/>
      <c r="C93" s="179" t="s">
        <v>110</v>
      </c>
      <c r="D93" s="180" t="s">
        <v>58</v>
      </c>
      <c r="E93" s="180" t="s">
        <v>54</v>
      </c>
      <c r="F93" s="180" t="s">
        <v>55</v>
      </c>
      <c r="G93" s="180" t="s">
        <v>111</v>
      </c>
      <c r="H93" s="180" t="s">
        <v>112</v>
      </c>
      <c r="I93" s="180" t="s">
        <v>113</v>
      </c>
      <c r="J93" s="180" t="s">
        <v>95</v>
      </c>
      <c r="K93" s="181" t="s">
        <v>114</v>
      </c>
      <c r="L93" s="182"/>
      <c r="M93" s="92" t="s">
        <v>19</v>
      </c>
      <c r="N93" s="93" t="s">
        <v>43</v>
      </c>
      <c r="O93" s="93" t="s">
        <v>115</v>
      </c>
      <c r="P93" s="93" t="s">
        <v>116</v>
      </c>
      <c r="Q93" s="93" t="s">
        <v>117</v>
      </c>
      <c r="R93" s="93" t="s">
        <v>118</v>
      </c>
      <c r="S93" s="93" t="s">
        <v>119</v>
      </c>
      <c r="T93" s="94" t="s">
        <v>120</v>
      </c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</row>
    <row r="94" s="2" customFormat="1" ht="22.8" customHeight="1">
      <c r="A94" s="38"/>
      <c r="B94" s="39"/>
      <c r="C94" s="99" t="s">
        <v>121</v>
      </c>
      <c r="D94" s="40"/>
      <c r="E94" s="40"/>
      <c r="F94" s="40"/>
      <c r="G94" s="40"/>
      <c r="H94" s="40"/>
      <c r="I94" s="40"/>
      <c r="J94" s="183">
        <f>BK94</f>
        <v>0</v>
      </c>
      <c r="K94" s="40"/>
      <c r="L94" s="44"/>
      <c r="M94" s="95"/>
      <c r="N94" s="184"/>
      <c r="O94" s="96"/>
      <c r="P94" s="185">
        <f>P95+P132+P240+P244</f>
        <v>0</v>
      </c>
      <c r="Q94" s="96"/>
      <c r="R94" s="185">
        <f>R95+R132+R240+R244</f>
        <v>2.4489891999999998</v>
      </c>
      <c r="S94" s="96"/>
      <c r="T94" s="186">
        <f>T95+T132+T240+T244</f>
        <v>17.779100000000003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72</v>
      </c>
      <c r="AU94" s="17" t="s">
        <v>96</v>
      </c>
      <c r="BK94" s="187">
        <f>BK95+BK132+BK240+BK244</f>
        <v>0</v>
      </c>
    </row>
    <row r="95" s="12" customFormat="1" ht="25.92" customHeight="1">
      <c r="A95" s="12"/>
      <c r="B95" s="188"/>
      <c r="C95" s="189"/>
      <c r="D95" s="190" t="s">
        <v>72</v>
      </c>
      <c r="E95" s="191" t="s">
        <v>122</v>
      </c>
      <c r="F95" s="191" t="s">
        <v>123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P96+P101+P106+P128</f>
        <v>0</v>
      </c>
      <c r="Q95" s="196"/>
      <c r="R95" s="197">
        <f>R96+R101+R106+R128</f>
        <v>0.29610000000000003</v>
      </c>
      <c r="S95" s="196"/>
      <c r="T95" s="198">
        <f>T96+T101+T106+T128</f>
        <v>14.704800000000002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81</v>
      </c>
      <c r="AT95" s="200" t="s">
        <v>72</v>
      </c>
      <c r="AU95" s="200" t="s">
        <v>73</v>
      </c>
      <c r="AY95" s="199" t="s">
        <v>124</v>
      </c>
      <c r="BK95" s="201">
        <f>BK96+BK101+BK106+BK128</f>
        <v>0</v>
      </c>
    </row>
    <row r="96" s="12" customFormat="1" ht="22.8" customHeight="1">
      <c r="A96" s="12"/>
      <c r="B96" s="188"/>
      <c r="C96" s="189"/>
      <c r="D96" s="190" t="s">
        <v>72</v>
      </c>
      <c r="E96" s="202" t="s">
        <v>167</v>
      </c>
      <c r="F96" s="202" t="s">
        <v>477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SUM(P97:P100)</f>
        <v>0</v>
      </c>
      <c r="Q96" s="196"/>
      <c r="R96" s="197">
        <f>SUM(R97:R100)</f>
        <v>0.29610000000000003</v>
      </c>
      <c r="S96" s="196"/>
      <c r="T96" s="198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81</v>
      </c>
      <c r="AT96" s="200" t="s">
        <v>72</v>
      </c>
      <c r="AU96" s="200" t="s">
        <v>81</v>
      </c>
      <c r="AY96" s="199" t="s">
        <v>124</v>
      </c>
      <c r="BK96" s="201">
        <f>SUM(BK97:BK100)</f>
        <v>0</v>
      </c>
    </row>
    <row r="97" s="2" customFormat="1" ht="16.5" customHeight="1">
      <c r="A97" s="38"/>
      <c r="B97" s="39"/>
      <c r="C97" s="204" t="s">
        <v>81</v>
      </c>
      <c r="D97" s="204" t="s">
        <v>127</v>
      </c>
      <c r="E97" s="205" t="s">
        <v>673</v>
      </c>
      <c r="F97" s="206" t="s">
        <v>674</v>
      </c>
      <c r="G97" s="207" t="s">
        <v>130</v>
      </c>
      <c r="H97" s="208">
        <v>47</v>
      </c>
      <c r="I97" s="209"/>
      <c r="J97" s="210">
        <f>ROUND(I97*H97,2)</f>
        <v>0</v>
      </c>
      <c r="K97" s="206" t="s">
        <v>131</v>
      </c>
      <c r="L97" s="44"/>
      <c r="M97" s="211" t="s">
        <v>19</v>
      </c>
      <c r="N97" s="212" t="s">
        <v>44</v>
      </c>
      <c r="O97" s="84"/>
      <c r="P97" s="213">
        <f>O97*H97</f>
        <v>0</v>
      </c>
      <c r="Q97" s="213">
        <v>0.0063</v>
      </c>
      <c r="R97" s="213">
        <f>Q97*H97</f>
        <v>0.29610000000000003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132</v>
      </c>
      <c r="AT97" s="215" t="s">
        <v>127</v>
      </c>
      <c r="AU97" s="215" t="s">
        <v>89</v>
      </c>
      <c r="AY97" s="17" t="s">
        <v>124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81</v>
      </c>
      <c r="BK97" s="216">
        <f>ROUND(I97*H97,2)</f>
        <v>0</v>
      </c>
      <c r="BL97" s="17" t="s">
        <v>132</v>
      </c>
      <c r="BM97" s="215" t="s">
        <v>675</v>
      </c>
    </row>
    <row r="98" s="2" customFormat="1">
      <c r="A98" s="38"/>
      <c r="B98" s="39"/>
      <c r="C98" s="40"/>
      <c r="D98" s="217" t="s">
        <v>134</v>
      </c>
      <c r="E98" s="40"/>
      <c r="F98" s="218" t="s">
        <v>676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134</v>
      </c>
      <c r="AU98" s="17" t="s">
        <v>89</v>
      </c>
    </row>
    <row r="99" s="2" customFormat="1">
      <c r="A99" s="38"/>
      <c r="B99" s="39"/>
      <c r="C99" s="40"/>
      <c r="D99" s="222" t="s">
        <v>136</v>
      </c>
      <c r="E99" s="40"/>
      <c r="F99" s="223" t="s">
        <v>677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136</v>
      </c>
      <c r="AU99" s="17" t="s">
        <v>89</v>
      </c>
    </row>
    <row r="100" s="13" customFormat="1">
      <c r="A100" s="13"/>
      <c r="B100" s="224"/>
      <c r="C100" s="225"/>
      <c r="D100" s="217" t="s">
        <v>138</v>
      </c>
      <c r="E100" s="226" t="s">
        <v>19</v>
      </c>
      <c r="F100" s="227" t="s">
        <v>678</v>
      </c>
      <c r="G100" s="225"/>
      <c r="H100" s="228">
        <v>47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138</v>
      </c>
      <c r="AU100" s="234" t="s">
        <v>89</v>
      </c>
      <c r="AV100" s="13" t="s">
        <v>89</v>
      </c>
      <c r="AW100" s="13" t="s">
        <v>35</v>
      </c>
      <c r="AX100" s="13" t="s">
        <v>81</v>
      </c>
      <c r="AY100" s="234" t="s">
        <v>124</v>
      </c>
    </row>
    <row r="101" s="12" customFormat="1" ht="22.8" customHeight="1">
      <c r="A101" s="12"/>
      <c r="B101" s="188"/>
      <c r="C101" s="189"/>
      <c r="D101" s="190" t="s">
        <v>72</v>
      </c>
      <c r="E101" s="202" t="s">
        <v>125</v>
      </c>
      <c r="F101" s="202" t="s">
        <v>126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SUM(P102:P105)</f>
        <v>0</v>
      </c>
      <c r="Q101" s="196"/>
      <c r="R101" s="197">
        <f>SUM(R102:R105)</f>
        <v>0</v>
      </c>
      <c r="S101" s="196"/>
      <c r="T101" s="198">
        <f>SUM(T102:T105)</f>
        <v>14.704800000000002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81</v>
      </c>
      <c r="AT101" s="200" t="s">
        <v>72</v>
      </c>
      <c r="AU101" s="200" t="s">
        <v>81</v>
      </c>
      <c r="AY101" s="199" t="s">
        <v>124</v>
      </c>
      <c r="BK101" s="201">
        <f>SUM(BK102:BK105)</f>
        <v>0</v>
      </c>
    </row>
    <row r="102" s="2" customFormat="1" ht="16.5" customHeight="1">
      <c r="A102" s="38"/>
      <c r="B102" s="39"/>
      <c r="C102" s="204" t="s">
        <v>89</v>
      </c>
      <c r="D102" s="204" t="s">
        <v>127</v>
      </c>
      <c r="E102" s="205" t="s">
        <v>679</v>
      </c>
      <c r="F102" s="206" t="s">
        <v>680</v>
      </c>
      <c r="G102" s="207" t="s">
        <v>209</v>
      </c>
      <c r="H102" s="208">
        <v>8.8000000000000007</v>
      </c>
      <c r="I102" s="209"/>
      <c r="J102" s="210">
        <f>ROUND(I102*H102,2)</f>
        <v>0</v>
      </c>
      <c r="K102" s="206" t="s">
        <v>131</v>
      </c>
      <c r="L102" s="44"/>
      <c r="M102" s="211" t="s">
        <v>19</v>
      </c>
      <c r="N102" s="212" t="s">
        <v>44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1.671</v>
      </c>
      <c r="T102" s="214">
        <f>S102*H102</f>
        <v>14.704800000000002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132</v>
      </c>
      <c r="AT102" s="215" t="s">
        <v>127</v>
      </c>
      <c r="AU102" s="215" t="s">
        <v>89</v>
      </c>
      <c r="AY102" s="17" t="s">
        <v>124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81</v>
      </c>
      <c r="BK102" s="216">
        <f>ROUND(I102*H102,2)</f>
        <v>0</v>
      </c>
      <c r="BL102" s="17" t="s">
        <v>132</v>
      </c>
      <c r="BM102" s="215" t="s">
        <v>681</v>
      </c>
    </row>
    <row r="103" s="2" customFormat="1">
      <c r="A103" s="38"/>
      <c r="B103" s="39"/>
      <c r="C103" s="40"/>
      <c r="D103" s="217" t="s">
        <v>134</v>
      </c>
      <c r="E103" s="40"/>
      <c r="F103" s="218" t="s">
        <v>682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134</v>
      </c>
      <c r="AU103" s="17" t="s">
        <v>89</v>
      </c>
    </row>
    <row r="104" s="2" customFormat="1">
      <c r="A104" s="38"/>
      <c r="B104" s="39"/>
      <c r="C104" s="40"/>
      <c r="D104" s="222" t="s">
        <v>136</v>
      </c>
      <c r="E104" s="40"/>
      <c r="F104" s="223" t="s">
        <v>683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89</v>
      </c>
    </row>
    <row r="105" s="13" customFormat="1">
      <c r="A105" s="13"/>
      <c r="B105" s="224"/>
      <c r="C105" s="225"/>
      <c r="D105" s="217" t="s">
        <v>138</v>
      </c>
      <c r="E105" s="226" t="s">
        <v>19</v>
      </c>
      <c r="F105" s="227" t="s">
        <v>684</v>
      </c>
      <c r="G105" s="225"/>
      <c r="H105" s="228">
        <v>8.8000000000000007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138</v>
      </c>
      <c r="AU105" s="234" t="s">
        <v>89</v>
      </c>
      <c r="AV105" s="13" t="s">
        <v>89</v>
      </c>
      <c r="AW105" s="13" t="s">
        <v>35</v>
      </c>
      <c r="AX105" s="13" t="s">
        <v>81</v>
      </c>
      <c r="AY105" s="234" t="s">
        <v>124</v>
      </c>
    </row>
    <row r="106" s="12" customFormat="1" ht="22.8" customHeight="1">
      <c r="A106" s="12"/>
      <c r="B106" s="188"/>
      <c r="C106" s="189"/>
      <c r="D106" s="190" t="s">
        <v>72</v>
      </c>
      <c r="E106" s="202" t="s">
        <v>152</v>
      </c>
      <c r="F106" s="202" t="s">
        <v>153</v>
      </c>
      <c r="G106" s="189"/>
      <c r="H106" s="189"/>
      <c r="I106" s="192"/>
      <c r="J106" s="203">
        <f>BK106</f>
        <v>0</v>
      </c>
      <c r="K106" s="189"/>
      <c r="L106" s="194"/>
      <c r="M106" s="195"/>
      <c r="N106" s="196"/>
      <c r="O106" s="196"/>
      <c r="P106" s="197">
        <f>SUM(P107:P127)</f>
        <v>0</v>
      </c>
      <c r="Q106" s="196"/>
      <c r="R106" s="197">
        <f>SUM(R107:R127)</f>
        <v>0</v>
      </c>
      <c r="S106" s="196"/>
      <c r="T106" s="198">
        <f>SUM(T107:T127)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9" t="s">
        <v>81</v>
      </c>
      <c r="AT106" s="200" t="s">
        <v>72</v>
      </c>
      <c r="AU106" s="200" t="s">
        <v>81</v>
      </c>
      <c r="AY106" s="199" t="s">
        <v>124</v>
      </c>
      <c r="BK106" s="201">
        <f>SUM(BK107:BK127)</f>
        <v>0</v>
      </c>
    </row>
    <row r="107" s="2" customFormat="1" ht="21.75" customHeight="1">
      <c r="A107" s="38"/>
      <c r="B107" s="39"/>
      <c r="C107" s="204" t="s">
        <v>146</v>
      </c>
      <c r="D107" s="204" t="s">
        <v>127</v>
      </c>
      <c r="E107" s="205" t="s">
        <v>685</v>
      </c>
      <c r="F107" s="206" t="s">
        <v>686</v>
      </c>
      <c r="G107" s="207" t="s">
        <v>156</v>
      </c>
      <c r="H107" s="208">
        <v>17.779</v>
      </c>
      <c r="I107" s="209"/>
      <c r="J107" s="210">
        <f>ROUND(I107*H107,2)</f>
        <v>0</v>
      </c>
      <c r="K107" s="206" t="s">
        <v>131</v>
      </c>
      <c r="L107" s="44"/>
      <c r="M107" s="211" t="s">
        <v>19</v>
      </c>
      <c r="N107" s="212" t="s">
        <v>44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132</v>
      </c>
      <c r="AT107" s="215" t="s">
        <v>127</v>
      </c>
      <c r="AU107" s="215" t="s">
        <v>89</v>
      </c>
      <c r="AY107" s="17" t="s">
        <v>124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81</v>
      </c>
      <c r="BK107" s="216">
        <f>ROUND(I107*H107,2)</f>
        <v>0</v>
      </c>
      <c r="BL107" s="17" t="s">
        <v>132</v>
      </c>
      <c r="BM107" s="215" t="s">
        <v>687</v>
      </c>
    </row>
    <row r="108" s="2" customFormat="1">
      <c r="A108" s="38"/>
      <c r="B108" s="39"/>
      <c r="C108" s="40"/>
      <c r="D108" s="217" t="s">
        <v>134</v>
      </c>
      <c r="E108" s="40"/>
      <c r="F108" s="218" t="s">
        <v>688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134</v>
      </c>
      <c r="AU108" s="17" t="s">
        <v>89</v>
      </c>
    </row>
    <row r="109" s="2" customFormat="1">
      <c r="A109" s="38"/>
      <c r="B109" s="39"/>
      <c r="C109" s="40"/>
      <c r="D109" s="222" t="s">
        <v>136</v>
      </c>
      <c r="E109" s="40"/>
      <c r="F109" s="223" t="s">
        <v>689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136</v>
      </c>
      <c r="AU109" s="17" t="s">
        <v>89</v>
      </c>
    </row>
    <row r="110" s="2" customFormat="1" ht="16.5" customHeight="1">
      <c r="A110" s="38"/>
      <c r="B110" s="39"/>
      <c r="C110" s="204" t="s">
        <v>132</v>
      </c>
      <c r="D110" s="204" t="s">
        <v>127</v>
      </c>
      <c r="E110" s="205" t="s">
        <v>690</v>
      </c>
      <c r="F110" s="206" t="s">
        <v>691</v>
      </c>
      <c r="G110" s="207" t="s">
        <v>163</v>
      </c>
      <c r="H110" s="208">
        <v>8</v>
      </c>
      <c r="I110" s="209"/>
      <c r="J110" s="210">
        <f>ROUND(I110*H110,2)</f>
        <v>0</v>
      </c>
      <c r="K110" s="206" t="s">
        <v>131</v>
      </c>
      <c r="L110" s="44"/>
      <c r="M110" s="211" t="s">
        <v>19</v>
      </c>
      <c r="N110" s="212" t="s">
        <v>44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132</v>
      </c>
      <c r="AT110" s="215" t="s">
        <v>127</v>
      </c>
      <c r="AU110" s="215" t="s">
        <v>89</v>
      </c>
      <c r="AY110" s="17" t="s">
        <v>124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81</v>
      </c>
      <c r="BK110" s="216">
        <f>ROUND(I110*H110,2)</f>
        <v>0</v>
      </c>
      <c r="BL110" s="17" t="s">
        <v>132</v>
      </c>
      <c r="BM110" s="215" t="s">
        <v>692</v>
      </c>
    </row>
    <row r="111" s="2" customFormat="1">
      <c r="A111" s="38"/>
      <c r="B111" s="39"/>
      <c r="C111" s="40"/>
      <c r="D111" s="217" t="s">
        <v>134</v>
      </c>
      <c r="E111" s="40"/>
      <c r="F111" s="218" t="s">
        <v>693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134</v>
      </c>
      <c r="AU111" s="17" t="s">
        <v>89</v>
      </c>
    </row>
    <row r="112" s="2" customFormat="1">
      <c r="A112" s="38"/>
      <c r="B112" s="39"/>
      <c r="C112" s="40"/>
      <c r="D112" s="222" t="s">
        <v>136</v>
      </c>
      <c r="E112" s="40"/>
      <c r="F112" s="223" t="s">
        <v>694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89</v>
      </c>
    </row>
    <row r="113" s="2" customFormat="1" ht="16.5" customHeight="1">
      <c r="A113" s="38"/>
      <c r="B113" s="39"/>
      <c r="C113" s="204" t="s">
        <v>160</v>
      </c>
      <c r="D113" s="204" t="s">
        <v>127</v>
      </c>
      <c r="E113" s="205" t="s">
        <v>695</v>
      </c>
      <c r="F113" s="206" t="s">
        <v>696</v>
      </c>
      <c r="G113" s="207" t="s">
        <v>163</v>
      </c>
      <c r="H113" s="208">
        <v>32</v>
      </c>
      <c r="I113" s="209"/>
      <c r="J113" s="210">
        <f>ROUND(I113*H113,2)</f>
        <v>0</v>
      </c>
      <c r="K113" s="206" t="s">
        <v>131</v>
      </c>
      <c r="L113" s="44"/>
      <c r="M113" s="211" t="s">
        <v>19</v>
      </c>
      <c r="N113" s="212" t="s">
        <v>44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132</v>
      </c>
      <c r="AT113" s="215" t="s">
        <v>127</v>
      </c>
      <c r="AU113" s="215" t="s">
        <v>89</v>
      </c>
      <c r="AY113" s="17" t="s">
        <v>124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81</v>
      </c>
      <c r="BK113" s="216">
        <f>ROUND(I113*H113,2)</f>
        <v>0</v>
      </c>
      <c r="BL113" s="17" t="s">
        <v>132</v>
      </c>
      <c r="BM113" s="215" t="s">
        <v>697</v>
      </c>
    </row>
    <row r="114" s="2" customFormat="1">
      <c r="A114" s="38"/>
      <c r="B114" s="39"/>
      <c r="C114" s="40"/>
      <c r="D114" s="217" t="s">
        <v>134</v>
      </c>
      <c r="E114" s="40"/>
      <c r="F114" s="218" t="s">
        <v>698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134</v>
      </c>
      <c r="AU114" s="17" t="s">
        <v>89</v>
      </c>
    </row>
    <row r="115" s="2" customFormat="1">
      <c r="A115" s="38"/>
      <c r="B115" s="39"/>
      <c r="C115" s="40"/>
      <c r="D115" s="222" t="s">
        <v>136</v>
      </c>
      <c r="E115" s="40"/>
      <c r="F115" s="223" t="s">
        <v>699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136</v>
      </c>
      <c r="AU115" s="17" t="s">
        <v>89</v>
      </c>
    </row>
    <row r="116" s="13" customFormat="1">
      <c r="A116" s="13"/>
      <c r="B116" s="224"/>
      <c r="C116" s="225"/>
      <c r="D116" s="217" t="s">
        <v>138</v>
      </c>
      <c r="E116" s="226" t="s">
        <v>19</v>
      </c>
      <c r="F116" s="227" t="s">
        <v>180</v>
      </c>
      <c r="G116" s="225"/>
      <c r="H116" s="228">
        <v>8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138</v>
      </c>
      <c r="AU116" s="234" t="s">
        <v>89</v>
      </c>
      <c r="AV116" s="13" t="s">
        <v>89</v>
      </c>
      <c r="AW116" s="13" t="s">
        <v>35</v>
      </c>
      <c r="AX116" s="13" t="s">
        <v>81</v>
      </c>
      <c r="AY116" s="234" t="s">
        <v>124</v>
      </c>
    </row>
    <row r="117" s="13" customFormat="1">
      <c r="A117" s="13"/>
      <c r="B117" s="224"/>
      <c r="C117" s="225"/>
      <c r="D117" s="217" t="s">
        <v>138</v>
      </c>
      <c r="E117" s="225"/>
      <c r="F117" s="227" t="s">
        <v>700</v>
      </c>
      <c r="G117" s="225"/>
      <c r="H117" s="228">
        <v>32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138</v>
      </c>
      <c r="AU117" s="234" t="s">
        <v>89</v>
      </c>
      <c r="AV117" s="13" t="s">
        <v>89</v>
      </c>
      <c r="AW117" s="13" t="s">
        <v>4</v>
      </c>
      <c r="AX117" s="13" t="s">
        <v>81</v>
      </c>
      <c r="AY117" s="234" t="s">
        <v>124</v>
      </c>
    </row>
    <row r="118" s="2" customFormat="1" ht="16.5" customHeight="1">
      <c r="A118" s="38"/>
      <c r="B118" s="39"/>
      <c r="C118" s="204" t="s">
        <v>167</v>
      </c>
      <c r="D118" s="204" t="s">
        <v>127</v>
      </c>
      <c r="E118" s="205" t="s">
        <v>168</v>
      </c>
      <c r="F118" s="206" t="s">
        <v>169</v>
      </c>
      <c r="G118" s="207" t="s">
        <v>156</v>
      </c>
      <c r="H118" s="208">
        <v>17.779</v>
      </c>
      <c r="I118" s="209"/>
      <c r="J118" s="210">
        <f>ROUND(I118*H118,2)</f>
        <v>0</v>
      </c>
      <c r="K118" s="206" t="s">
        <v>131</v>
      </c>
      <c r="L118" s="44"/>
      <c r="M118" s="211" t="s">
        <v>19</v>
      </c>
      <c r="N118" s="212" t="s">
        <v>44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132</v>
      </c>
      <c r="AT118" s="215" t="s">
        <v>127</v>
      </c>
      <c r="AU118" s="215" t="s">
        <v>89</v>
      </c>
      <c r="AY118" s="17" t="s">
        <v>124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81</v>
      </c>
      <c r="BK118" s="216">
        <f>ROUND(I118*H118,2)</f>
        <v>0</v>
      </c>
      <c r="BL118" s="17" t="s">
        <v>132</v>
      </c>
      <c r="BM118" s="215" t="s">
        <v>701</v>
      </c>
    </row>
    <row r="119" s="2" customFormat="1">
      <c r="A119" s="38"/>
      <c r="B119" s="39"/>
      <c r="C119" s="40"/>
      <c r="D119" s="217" t="s">
        <v>134</v>
      </c>
      <c r="E119" s="40"/>
      <c r="F119" s="218" t="s">
        <v>171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134</v>
      </c>
      <c r="AU119" s="17" t="s">
        <v>89</v>
      </c>
    </row>
    <row r="120" s="2" customFormat="1">
      <c r="A120" s="38"/>
      <c r="B120" s="39"/>
      <c r="C120" s="40"/>
      <c r="D120" s="222" t="s">
        <v>136</v>
      </c>
      <c r="E120" s="40"/>
      <c r="F120" s="223" t="s">
        <v>172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136</v>
      </c>
      <c r="AU120" s="17" t="s">
        <v>89</v>
      </c>
    </row>
    <row r="121" s="2" customFormat="1" ht="16.5" customHeight="1">
      <c r="A121" s="38"/>
      <c r="B121" s="39"/>
      <c r="C121" s="204" t="s">
        <v>173</v>
      </c>
      <c r="D121" s="204" t="s">
        <v>127</v>
      </c>
      <c r="E121" s="205" t="s">
        <v>174</v>
      </c>
      <c r="F121" s="206" t="s">
        <v>175</v>
      </c>
      <c r="G121" s="207" t="s">
        <v>156</v>
      </c>
      <c r="H121" s="208">
        <v>266.685</v>
      </c>
      <c r="I121" s="209"/>
      <c r="J121" s="210">
        <f>ROUND(I121*H121,2)</f>
        <v>0</v>
      </c>
      <c r="K121" s="206" t="s">
        <v>131</v>
      </c>
      <c r="L121" s="44"/>
      <c r="M121" s="211" t="s">
        <v>19</v>
      </c>
      <c r="N121" s="212" t="s">
        <v>44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132</v>
      </c>
      <c r="AT121" s="215" t="s">
        <v>127</v>
      </c>
      <c r="AU121" s="215" t="s">
        <v>89</v>
      </c>
      <c r="AY121" s="17" t="s">
        <v>124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81</v>
      </c>
      <c r="BK121" s="216">
        <f>ROUND(I121*H121,2)</f>
        <v>0</v>
      </c>
      <c r="BL121" s="17" t="s">
        <v>132</v>
      </c>
      <c r="BM121" s="215" t="s">
        <v>702</v>
      </c>
    </row>
    <row r="122" s="2" customFormat="1">
      <c r="A122" s="38"/>
      <c r="B122" s="39"/>
      <c r="C122" s="40"/>
      <c r="D122" s="217" t="s">
        <v>134</v>
      </c>
      <c r="E122" s="40"/>
      <c r="F122" s="218" t="s">
        <v>177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134</v>
      </c>
      <c r="AU122" s="17" t="s">
        <v>89</v>
      </c>
    </row>
    <row r="123" s="2" customFormat="1">
      <c r="A123" s="38"/>
      <c r="B123" s="39"/>
      <c r="C123" s="40"/>
      <c r="D123" s="222" t="s">
        <v>136</v>
      </c>
      <c r="E123" s="40"/>
      <c r="F123" s="223" t="s">
        <v>178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136</v>
      </c>
      <c r="AU123" s="17" t="s">
        <v>89</v>
      </c>
    </row>
    <row r="124" s="13" customFormat="1">
      <c r="A124" s="13"/>
      <c r="B124" s="224"/>
      <c r="C124" s="225"/>
      <c r="D124" s="217" t="s">
        <v>138</v>
      </c>
      <c r="E124" s="225"/>
      <c r="F124" s="227" t="s">
        <v>703</v>
      </c>
      <c r="G124" s="225"/>
      <c r="H124" s="228">
        <v>266.685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138</v>
      </c>
      <c r="AU124" s="234" t="s">
        <v>89</v>
      </c>
      <c r="AV124" s="13" t="s">
        <v>89</v>
      </c>
      <c r="AW124" s="13" t="s">
        <v>4</v>
      </c>
      <c r="AX124" s="13" t="s">
        <v>81</v>
      </c>
      <c r="AY124" s="234" t="s">
        <v>124</v>
      </c>
    </row>
    <row r="125" s="2" customFormat="1" ht="21.75" customHeight="1">
      <c r="A125" s="38"/>
      <c r="B125" s="39"/>
      <c r="C125" s="204" t="s">
        <v>180</v>
      </c>
      <c r="D125" s="204" t="s">
        <v>127</v>
      </c>
      <c r="E125" s="205" t="s">
        <v>181</v>
      </c>
      <c r="F125" s="206" t="s">
        <v>182</v>
      </c>
      <c r="G125" s="207" t="s">
        <v>156</v>
      </c>
      <c r="H125" s="208">
        <v>14.705</v>
      </c>
      <c r="I125" s="209"/>
      <c r="J125" s="210">
        <f>ROUND(I125*H125,2)</f>
        <v>0</v>
      </c>
      <c r="K125" s="206" t="s">
        <v>131</v>
      </c>
      <c r="L125" s="44"/>
      <c r="M125" s="211" t="s">
        <v>19</v>
      </c>
      <c r="N125" s="212" t="s">
        <v>44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132</v>
      </c>
      <c r="AT125" s="215" t="s">
        <v>127</v>
      </c>
      <c r="AU125" s="215" t="s">
        <v>89</v>
      </c>
      <c r="AY125" s="17" t="s">
        <v>124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81</v>
      </c>
      <c r="BK125" s="216">
        <f>ROUND(I125*H125,2)</f>
        <v>0</v>
      </c>
      <c r="BL125" s="17" t="s">
        <v>132</v>
      </c>
      <c r="BM125" s="215" t="s">
        <v>704</v>
      </c>
    </row>
    <row r="126" s="2" customFormat="1">
      <c r="A126" s="38"/>
      <c r="B126" s="39"/>
      <c r="C126" s="40"/>
      <c r="D126" s="217" t="s">
        <v>134</v>
      </c>
      <c r="E126" s="40"/>
      <c r="F126" s="218" t="s">
        <v>184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134</v>
      </c>
      <c r="AU126" s="17" t="s">
        <v>89</v>
      </c>
    </row>
    <row r="127" s="2" customFormat="1">
      <c r="A127" s="38"/>
      <c r="B127" s="39"/>
      <c r="C127" s="40"/>
      <c r="D127" s="222" t="s">
        <v>136</v>
      </c>
      <c r="E127" s="40"/>
      <c r="F127" s="223" t="s">
        <v>185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136</v>
      </c>
      <c r="AU127" s="17" t="s">
        <v>89</v>
      </c>
    </row>
    <row r="128" s="12" customFormat="1" ht="22.8" customHeight="1">
      <c r="A128" s="12"/>
      <c r="B128" s="188"/>
      <c r="C128" s="189"/>
      <c r="D128" s="190" t="s">
        <v>72</v>
      </c>
      <c r="E128" s="202" t="s">
        <v>705</v>
      </c>
      <c r="F128" s="202" t="s">
        <v>706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SUM(P129:P131)</f>
        <v>0</v>
      </c>
      <c r="Q128" s="196"/>
      <c r="R128" s="197">
        <f>SUM(R129:R131)</f>
        <v>0</v>
      </c>
      <c r="S128" s="196"/>
      <c r="T128" s="198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81</v>
      </c>
      <c r="AT128" s="200" t="s">
        <v>72</v>
      </c>
      <c r="AU128" s="200" t="s">
        <v>81</v>
      </c>
      <c r="AY128" s="199" t="s">
        <v>124</v>
      </c>
      <c r="BK128" s="201">
        <f>SUM(BK129:BK131)</f>
        <v>0</v>
      </c>
    </row>
    <row r="129" s="2" customFormat="1" ht="16.5" customHeight="1">
      <c r="A129" s="38"/>
      <c r="B129" s="39"/>
      <c r="C129" s="204" t="s">
        <v>125</v>
      </c>
      <c r="D129" s="204" t="s">
        <v>127</v>
      </c>
      <c r="E129" s="205" t="s">
        <v>707</v>
      </c>
      <c r="F129" s="206" t="s">
        <v>708</v>
      </c>
      <c r="G129" s="207" t="s">
        <v>156</v>
      </c>
      <c r="H129" s="208">
        <v>0.29599999999999999</v>
      </c>
      <c r="I129" s="209"/>
      <c r="J129" s="210">
        <f>ROUND(I129*H129,2)</f>
        <v>0</v>
      </c>
      <c r="K129" s="206" t="s">
        <v>131</v>
      </c>
      <c r="L129" s="44"/>
      <c r="M129" s="211" t="s">
        <v>19</v>
      </c>
      <c r="N129" s="212" t="s">
        <v>44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132</v>
      </c>
      <c r="AT129" s="215" t="s">
        <v>127</v>
      </c>
      <c r="AU129" s="215" t="s">
        <v>89</v>
      </c>
      <c r="AY129" s="17" t="s">
        <v>124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81</v>
      </c>
      <c r="BK129" s="216">
        <f>ROUND(I129*H129,2)</f>
        <v>0</v>
      </c>
      <c r="BL129" s="17" t="s">
        <v>132</v>
      </c>
      <c r="BM129" s="215" t="s">
        <v>709</v>
      </c>
    </row>
    <row r="130" s="2" customFormat="1">
      <c r="A130" s="38"/>
      <c r="B130" s="39"/>
      <c r="C130" s="40"/>
      <c r="D130" s="217" t="s">
        <v>134</v>
      </c>
      <c r="E130" s="40"/>
      <c r="F130" s="218" t="s">
        <v>710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134</v>
      </c>
      <c r="AU130" s="17" t="s">
        <v>89</v>
      </c>
    </row>
    <row r="131" s="2" customFormat="1">
      <c r="A131" s="38"/>
      <c r="B131" s="39"/>
      <c r="C131" s="40"/>
      <c r="D131" s="222" t="s">
        <v>136</v>
      </c>
      <c r="E131" s="40"/>
      <c r="F131" s="223" t="s">
        <v>711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136</v>
      </c>
      <c r="AU131" s="17" t="s">
        <v>89</v>
      </c>
    </row>
    <row r="132" s="12" customFormat="1" ht="25.92" customHeight="1">
      <c r="A132" s="12"/>
      <c r="B132" s="188"/>
      <c r="C132" s="189"/>
      <c r="D132" s="190" t="s">
        <v>72</v>
      </c>
      <c r="E132" s="191" t="s">
        <v>186</v>
      </c>
      <c r="F132" s="191" t="s">
        <v>187</v>
      </c>
      <c r="G132" s="189"/>
      <c r="H132" s="189"/>
      <c r="I132" s="192"/>
      <c r="J132" s="193">
        <f>BK132</f>
        <v>0</v>
      </c>
      <c r="K132" s="189"/>
      <c r="L132" s="194"/>
      <c r="M132" s="195"/>
      <c r="N132" s="196"/>
      <c r="O132" s="196"/>
      <c r="P132" s="197">
        <f>P133+P205+P215+P227</f>
        <v>0</v>
      </c>
      <c r="Q132" s="196"/>
      <c r="R132" s="197">
        <f>R133+R205+R215+R227</f>
        <v>2.1528891999999997</v>
      </c>
      <c r="S132" s="196"/>
      <c r="T132" s="198">
        <f>T133+T205+T215+T227</f>
        <v>3.0743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9" t="s">
        <v>89</v>
      </c>
      <c r="AT132" s="200" t="s">
        <v>72</v>
      </c>
      <c r="AU132" s="200" t="s">
        <v>73</v>
      </c>
      <c r="AY132" s="199" t="s">
        <v>124</v>
      </c>
      <c r="BK132" s="201">
        <f>BK133+BK205+BK215+BK227</f>
        <v>0</v>
      </c>
    </row>
    <row r="133" s="12" customFormat="1" ht="22.8" customHeight="1">
      <c r="A133" s="12"/>
      <c r="B133" s="188"/>
      <c r="C133" s="189"/>
      <c r="D133" s="190" t="s">
        <v>72</v>
      </c>
      <c r="E133" s="202" t="s">
        <v>188</v>
      </c>
      <c r="F133" s="202" t="s">
        <v>189</v>
      </c>
      <c r="G133" s="189"/>
      <c r="H133" s="189"/>
      <c r="I133" s="192"/>
      <c r="J133" s="203">
        <f>BK133</f>
        <v>0</v>
      </c>
      <c r="K133" s="189"/>
      <c r="L133" s="194"/>
      <c r="M133" s="195"/>
      <c r="N133" s="196"/>
      <c r="O133" s="196"/>
      <c r="P133" s="197">
        <f>SUM(P134:P204)</f>
        <v>0</v>
      </c>
      <c r="Q133" s="196"/>
      <c r="R133" s="197">
        <f>SUM(R134:R204)</f>
        <v>1.9475391999999998</v>
      </c>
      <c r="S133" s="196"/>
      <c r="T133" s="198">
        <f>SUM(T134:T204)</f>
        <v>0.28710000000000002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89</v>
      </c>
      <c r="AT133" s="200" t="s">
        <v>72</v>
      </c>
      <c r="AU133" s="200" t="s">
        <v>81</v>
      </c>
      <c r="AY133" s="199" t="s">
        <v>124</v>
      </c>
      <c r="BK133" s="201">
        <f>SUM(BK134:BK204)</f>
        <v>0</v>
      </c>
    </row>
    <row r="134" s="2" customFormat="1" ht="16.5" customHeight="1">
      <c r="A134" s="38"/>
      <c r="B134" s="39"/>
      <c r="C134" s="204" t="s">
        <v>199</v>
      </c>
      <c r="D134" s="204" t="s">
        <v>127</v>
      </c>
      <c r="E134" s="205" t="s">
        <v>712</v>
      </c>
      <c r="F134" s="206" t="s">
        <v>713</v>
      </c>
      <c r="G134" s="207" t="s">
        <v>130</v>
      </c>
      <c r="H134" s="208">
        <v>435</v>
      </c>
      <c r="I134" s="209"/>
      <c r="J134" s="210">
        <f>ROUND(I134*H134,2)</f>
        <v>0</v>
      </c>
      <c r="K134" s="206" t="s">
        <v>131</v>
      </c>
      <c r="L134" s="44"/>
      <c r="M134" s="211" t="s">
        <v>19</v>
      </c>
      <c r="N134" s="212" t="s">
        <v>44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0.00066</v>
      </c>
      <c r="T134" s="214">
        <f>S134*H134</f>
        <v>0.28710000000000002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192</v>
      </c>
      <c r="AT134" s="215" t="s">
        <v>127</v>
      </c>
      <c r="AU134" s="215" t="s">
        <v>89</v>
      </c>
      <c r="AY134" s="17" t="s">
        <v>124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81</v>
      </c>
      <c r="BK134" s="216">
        <f>ROUND(I134*H134,2)</f>
        <v>0</v>
      </c>
      <c r="BL134" s="17" t="s">
        <v>192</v>
      </c>
      <c r="BM134" s="215" t="s">
        <v>714</v>
      </c>
    </row>
    <row r="135" s="2" customFormat="1">
      <c r="A135" s="38"/>
      <c r="B135" s="39"/>
      <c r="C135" s="40"/>
      <c r="D135" s="217" t="s">
        <v>134</v>
      </c>
      <c r="E135" s="40"/>
      <c r="F135" s="218" t="s">
        <v>715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89</v>
      </c>
    </row>
    <row r="136" s="2" customFormat="1">
      <c r="A136" s="38"/>
      <c r="B136" s="39"/>
      <c r="C136" s="40"/>
      <c r="D136" s="222" t="s">
        <v>136</v>
      </c>
      <c r="E136" s="40"/>
      <c r="F136" s="223" t="s">
        <v>716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136</v>
      </c>
      <c r="AU136" s="17" t="s">
        <v>89</v>
      </c>
    </row>
    <row r="137" s="13" customFormat="1">
      <c r="A137" s="13"/>
      <c r="B137" s="224"/>
      <c r="C137" s="225"/>
      <c r="D137" s="217" t="s">
        <v>138</v>
      </c>
      <c r="E137" s="226" t="s">
        <v>19</v>
      </c>
      <c r="F137" s="227" t="s">
        <v>717</v>
      </c>
      <c r="G137" s="225"/>
      <c r="H137" s="228">
        <v>435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138</v>
      </c>
      <c r="AU137" s="234" t="s">
        <v>89</v>
      </c>
      <c r="AV137" s="13" t="s">
        <v>89</v>
      </c>
      <c r="AW137" s="13" t="s">
        <v>35</v>
      </c>
      <c r="AX137" s="13" t="s">
        <v>81</v>
      </c>
      <c r="AY137" s="234" t="s">
        <v>124</v>
      </c>
    </row>
    <row r="138" s="2" customFormat="1" ht="16.5" customHeight="1">
      <c r="A138" s="38"/>
      <c r="B138" s="39"/>
      <c r="C138" s="204" t="s">
        <v>205</v>
      </c>
      <c r="D138" s="204" t="s">
        <v>127</v>
      </c>
      <c r="E138" s="205" t="s">
        <v>718</v>
      </c>
      <c r="F138" s="206" t="s">
        <v>719</v>
      </c>
      <c r="G138" s="207" t="s">
        <v>130</v>
      </c>
      <c r="H138" s="208">
        <v>435</v>
      </c>
      <c r="I138" s="209"/>
      <c r="J138" s="210">
        <f>ROUND(I138*H138,2)</f>
        <v>0</v>
      </c>
      <c r="K138" s="206" t="s">
        <v>131</v>
      </c>
      <c r="L138" s="44"/>
      <c r="M138" s="211" t="s">
        <v>19</v>
      </c>
      <c r="N138" s="212" t="s">
        <v>44</v>
      </c>
      <c r="O138" s="84"/>
      <c r="P138" s="213">
        <f>O138*H138</f>
        <v>0</v>
      </c>
      <c r="Q138" s="213">
        <v>3.0000000000000001E-05</v>
      </c>
      <c r="R138" s="213">
        <f>Q138*H138</f>
        <v>0.013050000000000001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192</v>
      </c>
      <c r="AT138" s="215" t="s">
        <v>127</v>
      </c>
      <c r="AU138" s="215" t="s">
        <v>89</v>
      </c>
      <c r="AY138" s="17" t="s">
        <v>124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81</v>
      </c>
      <c r="BK138" s="216">
        <f>ROUND(I138*H138,2)</f>
        <v>0</v>
      </c>
      <c r="BL138" s="17" t="s">
        <v>192</v>
      </c>
      <c r="BM138" s="215" t="s">
        <v>720</v>
      </c>
    </row>
    <row r="139" s="2" customFormat="1">
      <c r="A139" s="38"/>
      <c r="B139" s="39"/>
      <c r="C139" s="40"/>
      <c r="D139" s="217" t="s">
        <v>134</v>
      </c>
      <c r="E139" s="40"/>
      <c r="F139" s="218" t="s">
        <v>721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134</v>
      </c>
      <c r="AU139" s="17" t="s">
        <v>89</v>
      </c>
    </row>
    <row r="140" s="2" customFormat="1">
      <c r="A140" s="38"/>
      <c r="B140" s="39"/>
      <c r="C140" s="40"/>
      <c r="D140" s="222" t="s">
        <v>136</v>
      </c>
      <c r="E140" s="40"/>
      <c r="F140" s="223" t="s">
        <v>722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89</v>
      </c>
    </row>
    <row r="141" s="13" customFormat="1">
      <c r="A141" s="13"/>
      <c r="B141" s="224"/>
      <c r="C141" s="225"/>
      <c r="D141" s="217" t="s">
        <v>138</v>
      </c>
      <c r="E141" s="226" t="s">
        <v>19</v>
      </c>
      <c r="F141" s="227" t="s">
        <v>717</v>
      </c>
      <c r="G141" s="225"/>
      <c r="H141" s="228">
        <v>435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138</v>
      </c>
      <c r="AU141" s="234" t="s">
        <v>89</v>
      </c>
      <c r="AV141" s="13" t="s">
        <v>89</v>
      </c>
      <c r="AW141" s="13" t="s">
        <v>35</v>
      </c>
      <c r="AX141" s="13" t="s">
        <v>81</v>
      </c>
      <c r="AY141" s="234" t="s">
        <v>124</v>
      </c>
    </row>
    <row r="142" s="2" customFormat="1" ht="16.5" customHeight="1">
      <c r="A142" s="38"/>
      <c r="B142" s="39"/>
      <c r="C142" s="204" t="s">
        <v>8</v>
      </c>
      <c r="D142" s="204" t="s">
        <v>127</v>
      </c>
      <c r="E142" s="205" t="s">
        <v>723</v>
      </c>
      <c r="F142" s="206" t="s">
        <v>724</v>
      </c>
      <c r="G142" s="207" t="s">
        <v>130</v>
      </c>
      <c r="H142" s="208">
        <v>42</v>
      </c>
      <c r="I142" s="209"/>
      <c r="J142" s="210">
        <f>ROUND(I142*H142,2)</f>
        <v>0</v>
      </c>
      <c r="K142" s="206" t="s">
        <v>131</v>
      </c>
      <c r="L142" s="44"/>
      <c r="M142" s="211" t="s">
        <v>19</v>
      </c>
      <c r="N142" s="212" t="s">
        <v>44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132</v>
      </c>
      <c r="AT142" s="215" t="s">
        <v>127</v>
      </c>
      <c r="AU142" s="215" t="s">
        <v>89</v>
      </c>
      <c r="AY142" s="17" t="s">
        <v>124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81</v>
      </c>
      <c r="BK142" s="216">
        <f>ROUND(I142*H142,2)</f>
        <v>0</v>
      </c>
      <c r="BL142" s="17" t="s">
        <v>132</v>
      </c>
      <c r="BM142" s="215" t="s">
        <v>725</v>
      </c>
    </row>
    <row r="143" s="2" customFormat="1">
      <c r="A143" s="38"/>
      <c r="B143" s="39"/>
      <c r="C143" s="40"/>
      <c r="D143" s="217" t="s">
        <v>134</v>
      </c>
      <c r="E143" s="40"/>
      <c r="F143" s="218" t="s">
        <v>726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134</v>
      </c>
      <c r="AU143" s="17" t="s">
        <v>89</v>
      </c>
    </row>
    <row r="144" s="2" customFormat="1">
      <c r="A144" s="38"/>
      <c r="B144" s="39"/>
      <c r="C144" s="40"/>
      <c r="D144" s="222" t="s">
        <v>136</v>
      </c>
      <c r="E144" s="40"/>
      <c r="F144" s="223" t="s">
        <v>727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136</v>
      </c>
      <c r="AU144" s="17" t="s">
        <v>89</v>
      </c>
    </row>
    <row r="145" s="13" customFormat="1">
      <c r="A145" s="13"/>
      <c r="B145" s="224"/>
      <c r="C145" s="225"/>
      <c r="D145" s="217" t="s">
        <v>138</v>
      </c>
      <c r="E145" s="226" t="s">
        <v>19</v>
      </c>
      <c r="F145" s="227" t="s">
        <v>385</v>
      </c>
      <c r="G145" s="225"/>
      <c r="H145" s="228">
        <v>42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138</v>
      </c>
      <c r="AU145" s="234" t="s">
        <v>89</v>
      </c>
      <c r="AV145" s="13" t="s">
        <v>89</v>
      </c>
      <c r="AW145" s="13" t="s">
        <v>35</v>
      </c>
      <c r="AX145" s="13" t="s">
        <v>81</v>
      </c>
      <c r="AY145" s="234" t="s">
        <v>124</v>
      </c>
    </row>
    <row r="146" s="2" customFormat="1" ht="16.5" customHeight="1">
      <c r="A146" s="38"/>
      <c r="B146" s="39"/>
      <c r="C146" s="235" t="s">
        <v>219</v>
      </c>
      <c r="D146" s="235" t="s">
        <v>206</v>
      </c>
      <c r="E146" s="236" t="s">
        <v>728</v>
      </c>
      <c r="F146" s="237" t="s">
        <v>729</v>
      </c>
      <c r="G146" s="238" t="s">
        <v>130</v>
      </c>
      <c r="H146" s="239">
        <v>506.993</v>
      </c>
      <c r="I146" s="240"/>
      <c r="J146" s="241">
        <f>ROUND(I146*H146,2)</f>
        <v>0</v>
      </c>
      <c r="K146" s="237" t="s">
        <v>131</v>
      </c>
      <c r="L146" s="242"/>
      <c r="M146" s="243" t="s">
        <v>19</v>
      </c>
      <c r="N146" s="244" t="s">
        <v>44</v>
      </c>
      <c r="O146" s="84"/>
      <c r="P146" s="213">
        <f>O146*H146</f>
        <v>0</v>
      </c>
      <c r="Q146" s="213">
        <v>0.0019</v>
      </c>
      <c r="R146" s="213">
        <f>Q146*H146</f>
        <v>0.96328669999999994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210</v>
      </c>
      <c r="AT146" s="215" t="s">
        <v>206</v>
      </c>
      <c r="AU146" s="215" t="s">
        <v>89</v>
      </c>
      <c r="AY146" s="17" t="s">
        <v>124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81</v>
      </c>
      <c r="BK146" s="216">
        <f>ROUND(I146*H146,2)</f>
        <v>0</v>
      </c>
      <c r="BL146" s="17" t="s">
        <v>192</v>
      </c>
      <c r="BM146" s="215" t="s">
        <v>730</v>
      </c>
    </row>
    <row r="147" s="2" customFormat="1">
      <c r="A147" s="38"/>
      <c r="B147" s="39"/>
      <c r="C147" s="40"/>
      <c r="D147" s="217" t="s">
        <v>134</v>
      </c>
      <c r="E147" s="40"/>
      <c r="F147" s="218" t="s">
        <v>729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89</v>
      </c>
    </row>
    <row r="148" s="13" customFormat="1">
      <c r="A148" s="13"/>
      <c r="B148" s="224"/>
      <c r="C148" s="225"/>
      <c r="D148" s="217" t="s">
        <v>138</v>
      </c>
      <c r="E148" s="226" t="s">
        <v>19</v>
      </c>
      <c r="F148" s="227" t="s">
        <v>717</v>
      </c>
      <c r="G148" s="225"/>
      <c r="H148" s="228">
        <v>435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138</v>
      </c>
      <c r="AU148" s="234" t="s">
        <v>89</v>
      </c>
      <c r="AV148" s="13" t="s">
        <v>89</v>
      </c>
      <c r="AW148" s="13" t="s">
        <v>35</v>
      </c>
      <c r="AX148" s="13" t="s">
        <v>81</v>
      </c>
      <c r="AY148" s="234" t="s">
        <v>124</v>
      </c>
    </row>
    <row r="149" s="13" customFormat="1">
      <c r="A149" s="13"/>
      <c r="B149" s="224"/>
      <c r="C149" s="225"/>
      <c r="D149" s="217" t="s">
        <v>138</v>
      </c>
      <c r="E149" s="225"/>
      <c r="F149" s="227" t="s">
        <v>731</v>
      </c>
      <c r="G149" s="225"/>
      <c r="H149" s="228">
        <v>506.993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138</v>
      </c>
      <c r="AU149" s="234" t="s">
        <v>89</v>
      </c>
      <c r="AV149" s="13" t="s">
        <v>89</v>
      </c>
      <c r="AW149" s="13" t="s">
        <v>4</v>
      </c>
      <c r="AX149" s="13" t="s">
        <v>81</v>
      </c>
      <c r="AY149" s="234" t="s">
        <v>124</v>
      </c>
    </row>
    <row r="150" s="2" customFormat="1" ht="21.75" customHeight="1">
      <c r="A150" s="38"/>
      <c r="B150" s="39"/>
      <c r="C150" s="204" t="s">
        <v>224</v>
      </c>
      <c r="D150" s="204" t="s">
        <v>127</v>
      </c>
      <c r="E150" s="205" t="s">
        <v>732</v>
      </c>
      <c r="F150" s="206" t="s">
        <v>733</v>
      </c>
      <c r="G150" s="207" t="s">
        <v>261</v>
      </c>
      <c r="H150" s="208">
        <v>2200</v>
      </c>
      <c r="I150" s="209"/>
      <c r="J150" s="210">
        <f>ROUND(I150*H150,2)</f>
        <v>0</v>
      </c>
      <c r="K150" s="206" t="s">
        <v>131</v>
      </c>
      <c r="L150" s="44"/>
      <c r="M150" s="211" t="s">
        <v>19</v>
      </c>
      <c r="N150" s="212" t="s">
        <v>44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192</v>
      </c>
      <c r="AT150" s="215" t="s">
        <v>127</v>
      </c>
      <c r="AU150" s="215" t="s">
        <v>89</v>
      </c>
      <c r="AY150" s="17" t="s">
        <v>124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81</v>
      </c>
      <c r="BK150" s="216">
        <f>ROUND(I150*H150,2)</f>
        <v>0</v>
      </c>
      <c r="BL150" s="17" t="s">
        <v>192</v>
      </c>
      <c r="BM150" s="215" t="s">
        <v>734</v>
      </c>
    </row>
    <row r="151" s="2" customFormat="1">
      <c r="A151" s="38"/>
      <c r="B151" s="39"/>
      <c r="C151" s="40"/>
      <c r="D151" s="217" t="s">
        <v>134</v>
      </c>
      <c r="E151" s="40"/>
      <c r="F151" s="218" t="s">
        <v>735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134</v>
      </c>
      <c r="AU151" s="17" t="s">
        <v>89</v>
      </c>
    </row>
    <row r="152" s="2" customFormat="1">
      <c r="A152" s="38"/>
      <c r="B152" s="39"/>
      <c r="C152" s="40"/>
      <c r="D152" s="222" t="s">
        <v>136</v>
      </c>
      <c r="E152" s="40"/>
      <c r="F152" s="223" t="s">
        <v>736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89</v>
      </c>
    </row>
    <row r="153" s="13" customFormat="1">
      <c r="A153" s="13"/>
      <c r="B153" s="224"/>
      <c r="C153" s="225"/>
      <c r="D153" s="217" t="s">
        <v>138</v>
      </c>
      <c r="E153" s="226" t="s">
        <v>19</v>
      </c>
      <c r="F153" s="227" t="s">
        <v>737</v>
      </c>
      <c r="G153" s="225"/>
      <c r="H153" s="228">
        <v>2200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138</v>
      </c>
      <c r="AU153" s="234" t="s">
        <v>89</v>
      </c>
      <c r="AV153" s="13" t="s">
        <v>89</v>
      </c>
      <c r="AW153" s="13" t="s">
        <v>35</v>
      </c>
      <c r="AX153" s="13" t="s">
        <v>81</v>
      </c>
      <c r="AY153" s="234" t="s">
        <v>124</v>
      </c>
    </row>
    <row r="154" s="2" customFormat="1" ht="16.5" customHeight="1">
      <c r="A154" s="38"/>
      <c r="B154" s="39"/>
      <c r="C154" s="235" t="s">
        <v>231</v>
      </c>
      <c r="D154" s="235" t="s">
        <v>206</v>
      </c>
      <c r="E154" s="236" t="s">
        <v>738</v>
      </c>
      <c r="F154" s="237" t="s">
        <v>19</v>
      </c>
      <c r="G154" s="238" t="s">
        <v>297</v>
      </c>
      <c r="H154" s="239">
        <v>2310</v>
      </c>
      <c r="I154" s="240"/>
      <c r="J154" s="241">
        <f>ROUND(I154*H154,2)</f>
        <v>0</v>
      </c>
      <c r="K154" s="237" t="s">
        <v>291</v>
      </c>
      <c r="L154" s="242"/>
      <c r="M154" s="243" t="s">
        <v>19</v>
      </c>
      <c r="N154" s="244" t="s">
        <v>44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210</v>
      </c>
      <c r="AT154" s="215" t="s">
        <v>206</v>
      </c>
      <c r="AU154" s="215" t="s">
        <v>89</v>
      </c>
      <c r="AY154" s="17" t="s">
        <v>124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81</v>
      </c>
      <c r="BK154" s="216">
        <f>ROUND(I154*H154,2)</f>
        <v>0</v>
      </c>
      <c r="BL154" s="17" t="s">
        <v>192</v>
      </c>
      <c r="BM154" s="215" t="s">
        <v>739</v>
      </c>
    </row>
    <row r="155" s="2" customFormat="1">
      <c r="A155" s="38"/>
      <c r="B155" s="39"/>
      <c r="C155" s="40"/>
      <c r="D155" s="217" t="s">
        <v>134</v>
      </c>
      <c r="E155" s="40"/>
      <c r="F155" s="218" t="s">
        <v>740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134</v>
      </c>
      <c r="AU155" s="17" t="s">
        <v>89</v>
      </c>
    </row>
    <row r="156" s="13" customFormat="1">
      <c r="A156" s="13"/>
      <c r="B156" s="224"/>
      <c r="C156" s="225"/>
      <c r="D156" s="217" t="s">
        <v>138</v>
      </c>
      <c r="E156" s="226" t="s">
        <v>19</v>
      </c>
      <c r="F156" s="227" t="s">
        <v>741</v>
      </c>
      <c r="G156" s="225"/>
      <c r="H156" s="228">
        <v>2310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138</v>
      </c>
      <c r="AU156" s="234" t="s">
        <v>89</v>
      </c>
      <c r="AV156" s="13" t="s">
        <v>89</v>
      </c>
      <c r="AW156" s="13" t="s">
        <v>35</v>
      </c>
      <c r="AX156" s="13" t="s">
        <v>81</v>
      </c>
      <c r="AY156" s="234" t="s">
        <v>124</v>
      </c>
    </row>
    <row r="157" s="2" customFormat="1" ht="16.5" customHeight="1">
      <c r="A157" s="38"/>
      <c r="B157" s="39"/>
      <c r="C157" s="204" t="s">
        <v>192</v>
      </c>
      <c r="D157" s="204" t="s">
        <v>127</v>
      </c>
      <c r="E157" s="205" t="s">
        <v>742</v>
      </c>
      <c r="F157" s="206" t="s">
        <v>743</v>
      </c>
      <c r="G157" s="207" t="s">
        <v>261</v>
      </c>
      <c r="H157" s="208">
        <v>4</v>
      </c>
      <c r="I157" s="209"/>
      <c r="J157" s="210">
        <f>ROUND(I157*H157,2)</f>
        <v>0</v>
      </c>
      <c r="K157" s="206" t="s">
        <v>131</v>
      </c>
      <c r="L157" s="44"/>
      <c r="M157" s="211" t="s">
        <v>19</v>
      </c>
      <c r="N157" s="212" t="s">
        <v>44</v>
      </c>
      <c r="O157" s="84"/>
      <c r="P157" s="213">
        <f>O157*H157</f>
        <v>0</v>
      </c>
      <c r="Q157" s="213">
        <v>0.0074999999999999997</v>
      </c>
      <c r="R157" s="213">
        <f>Q157*H157</f>
        <v>0.029999999999999999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192</v>
      </c>
      <c r="AT157" s="215" t="s">
        <v>127</v>
      </c>
      <c r="AU157" s="215" t="s">
        <v>89</v>
      </c>
      <c r="AY157" s="17" t="s">
        <v>124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81</v>
      </c>
      <c r="BK157" s="216">
        <f>ROUND(I157*H157,2)</f>
        <v>0</v>
      </c>
      <c r="BL157" s="17" t="s">
        <v>192</v>
      </c>
      <c r="BM157" s="215" t="s">
        <v>744</v>
      </c>
    </row>
    <row r="158" s="2" customFormat="1">
      <c r="A158" s="38"/>
      <c r="B158" s="39"/>
      <c r="C158" s="40"/>
      <c r="D158" s="217" t="s">
        <v>134</v>
      </c>
      <c r="E158" s="40"/>
      <c r="F158" s="218" t="s">
        <v>745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134</v>
      </c>
      <c r="AU158" s="17" t="s">
        <v>89</v>
      </c>
    </row>
    <row r="159" s="2" customFormat="1">
      <c r="A159" s="38"/>
      <c r="B159" s="39"/>
      <c r="C159" s="40"/>
      <c r="D159" s="222" t="s">
        <v>136</v>
      </c>
      <c r="E159" s="40"/>
      <c r="F159" s="223" t="s">
        <v>746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136</v>
      </c>
      <c r="AU159" s="17" t="s">
        <v>89</v>
      </c>
    </row>
    <row r="160" s="13" customFormat="1">
      <c r="A160" s="13"/>
      <c r="B160" s="224"/>
      <c r="C160" s="225"/>
      <c r="D160" s="217" t="s">
        <v>138</v>
      </c>
      <c r="E160" s="226" t="s">
        <v>19</v>
      </c>
      <c r="F160" s="227" t="s">
        <v>132</v>
      </c>
      <c r="G160" s="225"/>
      <c r="H160" s="228">
        <v>4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138</v>
      </c>
      <c r="AU160" s="234" t="s">
        <v>89</v>
      </c>
      <c r="AV160" s="13" t="s">
        <v>89</v>
      </c>
      <c r="AW160" s="13" t="s">
        <v>35</v>
      </c>
      <c r="AX160" s="13" t="s">
        <v>81</v>
      </c>
      <c r="AY160" s="234" t="s">
        <v>124</v>
      </c>
    </row>
    <row r="161" s="2" customFormat="1" ht="24.15" customHeight="1">
      <c r="A161" s="38"/>
      <c r="B161" s="39"/>
      <c r="C161" s="235" t="s">
        <v>245</v>
      </c>
      <c r="D161" s="235" t="s">
        <v>206</v>
      </c>
      <c r="E161" s="236" t="s">
        <v>747</v>
      </c>
      <c r="F161" s="237" t="s">
        <v>748</v>
      </c>
      <c r="G161" s="238" t="s">
        <v>261</v>
      </c>
      <c r="H161" s="239">
        <v>4</v>
      </c>
      <c r="I161" s="240"/>
      <c r="J161" s="241">
        <f>ROUND(I161*H161,2)</f>
        <v>0</v>
      </c>
      <c r="K161" s="237" t="s">
        <v>291</v>
      </c>
      <c r="L161" s="242"/>
      <c r="M161" s="243" t="s">
        <v>19</v>
      </c>
      <c r="N161" s="244" t="s">
        <v>44</v>
      </c>
      <c r="O161" s="84"/>
      <c r="P161" s="213">
        <f>O161*H161</f>
        <v>0</v>
      </c>
      <c r="Q161" s="213">
        <v>0.00165</v>
      </c>
      <c r="R161" s="213">
        <f>Q161*H161</f>
        <v>0.0066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210</v>
      </c>
      <c r="AT161" s="215" t="s">
        <v>206</v>
      </c>
      <c r="AU161" s="215" t="s">
        <v>89</v>
      </c>
      <c r="AY161" s="17" t="s">
        <v>124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81</v>
      </c>
      <c r="BK161" s="216">
        <f>ROUND(I161*H161,2)</f>
        <v>0</v>
      </c>
      <c r="BL161" s="17" t="s">
        <v>192</v>
      </c>
      <c r="BM161" s="215" t="s">
        <v>749</v>
      </c>
    </row>
    <row r="162" s="2" customFormat="1">
      <c r="A162" s="38"/>
      <c r="B162" s="39"/>
      <c r="C162" s="40"/>
      <c r="D162" s="217" t="s">
        <v>134</v>
      </c>
      <c r="E162" s="40"/>
      <c r="F162" s="218" t="s">
        <v>748</v>
      </c>
      <c r="G162" s="40"/>
      <c r="H162" s="40"/>
      <c r="I162" s="219"/>
      <c r="J162" s="40"/>
      <c r="K162" s="40"/>
      <c r="L162" s="44"/>
      <c r="M162" s="220"/>
      <c r="N162" s="221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134</v>
      </c>
      <c r="AU162" s="17" t="s">
        <v>89</v>
      </c>
    </row>
    <row r="163" s="2" customFormat="1" ht="16.5" customHeight="1">
      <c r="A163" s="38"/>
      <c r="B163" s="39"/>
      <c r="C163" s="204" t="s">
        <v>252</v>
      </c>
      <c r="D163" s="204" t="s">
        <v>127</v>
      </c>
      <c r="E163" s="205" t="s">
        <v>750</v>
      </c>
      <c r="F163" s="206" t="s">
        <v>751</v>
      </c>
      <c r="G163" s="207" t="s">
        <v>261</v>
      </c>
      <c r="H163" s="208">
        <v>16</v>
      </c>
      <c r="I163" s="209"/>
      <c r="J163" s="210">
        <f>ROUND(I163*H163,2)</f>
        <v>0</v>
      </c>
      <c r="K163" s="206" t="s">
        <v>131</v>
      </c>
      <c r="L163" s="44"/>
      <c r="M163" s="211" t="s">
        <v>19</v>
      </c>
      <c r="N163" s="212" t="s">
        <v>44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192</v>
      </c>
      <c r="AT163" s="215" t="s">
        <v>127</v>
      </c>
      <c r="AU163" s="215" t="s">
        <v>89</v>
      </c>
      <c r="AY163" s="17" t="s">
        <v>124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81</v>
      </c>
      <c r="BK163" s="216">
        <f>ROUND(I163*H163,2)</f>
        <v>0</v>
      </c>
      <c r="BL163" s="17" t="s">
        <v>192</v>
      </c>
      <c r="BM163" s="215" t="s">
        <v>752</v>
      </c>
    </row>
    <row r="164" s="2" customFormat="1">
      <c r="A164" s="38"/>
      <c r="B164" s="39"/>
      <c r="C164" s="40"/>
      <c r="D164" s="217" t="s">
        <v>134</v>
      </c>
      <c r="E164" s="40"/>
      <c r="F164" s="218" t="s">
        <v>753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134</v>
      </c>
      <c r="AU164" s="17" t="s">
        <v>89</v>
      </c>
    </row>
    <row r="165" s="2" customFormat="1">
      <c r="A165" s="38"/>
      <c r="B165" s="39"/>
      <c r="C165" s="40"/>
      <c r="D165" s="222" t="s">
        <v>136</v>
      </c>
      <c r="E165" s="40"/>
      <c r="F165" s="223" t="s">
        <v>754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136</v>
      </c>
      <c r="AU165" s="17" t="s">
        <v>89</v>
      </c>
    </row>
    <row r="166" s="13" customFormat="1">
      <c r="A166" s="13"/>
      <c r="B166" s="224"/>
      <c r="C166" s="225"/>
      <c r="D166" s="217" t="s">
        <v>138</v>
      </c>
      <c r="E166" s="226" t="s">
        <v>19</v>
      </c>
      <c r="F166" s="227" t="s">
        <v>192</v>
      </c>
      <c r="G166" s="225"/>
      <c r="H166" s="228">
        <v>16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138</v>
      </c>
      <c r="AU166" s="234" t="s">
        <v>89</v>
      </c>
      <c r="AV166" s="13" t="s">
        <v>89</v>
      </c>
      <c r="AW166" s="13" t="s">
        <v>35</v>
      </c>
      <c r="AX166" s="13" t="s">
        <v>81</v>
      </c>
      <c r="AY166" s="234" t="s">
        <v>124</v>
      </c>
    </row>
    <row r="167" s="2" customFormat="1" ht="16.5" customHeight="1">
      <c r="A167" s="38"/>
      <c r="B167" s="39"/>
      <c r="C167" s="235" t="s">
        <v>258</v>
      </c>
      <c r="D167" s="235" t="s">
        <v>206</v>
      </c>
      <c r="E167" s="236" t="s">
        <v>755</v>
      </c>
      <c r="F167" s="237" t="s">
        <v>756</v>
      </c>
      <c r="G167" s="238" t="s">
        <v>261</v>
      </c>
      <c r="H167" s="239">
        <v>16</v>
      </c>
      <c r="I167" s="240"/>
      <c r="J167" s="241">
        <f>ROUND(I167*H167,2)</f>
        <v>0</v>
      </c>
      <c r="K167" s="237" t="s">
        <v>131</v>
      </c>
      <c r="L167" s="242"/>
      <c r="M167" s="243" t="s">
        <v>19</v>
      </c>
      <c r="N167" s="244" t="s">
        <v>44</v>
      </c>
      <c r="O167" s="84"/>
      <c r="P167" s="213">
        <f>O167*H167</f>
        <v>0</v>
      </c>
      <c r="Q167" s="213">
        <v>0.00020000000000000001</v>
      </c>
      <c r="R167" s="213">
        <f>Q167*H167</f>
        <v>0.0032000000000000002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210</v>
      </c>
      <c r="AT167" s="215" t="s">
        <v>206</v>
      </c>
      <c r="AU167" s="215" t="s">
        <v>89</v>
      </c>
      <c r="AY167" s="17" t="s">
        <v>124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81</v>
      </c>
      <c r="BK167" s="216">
        <f>ROUND(I167*H167,2)</f>
        <v>0</v>
      </c>
      <c r="BL167" s="17" t="s">
        <v>192</v>
      </c>
      <c r="BM167" s="215" t="s">
        <v>757</v>
      </c>
    </row>
    <row r="168" s="2" customFormat="1">
      <c r="A168" s="38"/>
      <c r="B168" s="39"/>
      <c r="C168" s="40"/>
      <c r="D168" s="217" t="s">
        <v>134</v>
      </c>
      <c r="E168" s="40"/>
      <c r="F168" s="218" t="s">
        <v>756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134</v>
      </c>
      <c r="AU168" s="17" t="s">
        <v>89</v>
      </c>
    </row>
    <row r="169" s="2" customFormat="1" ht="21.75" customHeight="1">
      <c r="A169" s="38"/>
      <c r="B169" s="39"/>
      <c r="C169" s="204" t="s">
        <v>265</v>
      </c>
      <c r="D169" s="204" t="s">
        <v>127</v>
      </c>
      <c r="E169" s="205" t="s">
        <v>758</v>
      </c>
      <c r="F169" s="206" t="s">
        <v>759</v>
      </c>
      <c r="G169" s="207" t="s">
        <v>163</v>
      </c>
      <c r="H169" s="208">
        <v>152.30000000000001</v>
      </c>
      <c r="I169" s="209"/>
      <c r="J169" s="210">
        <f>ROUND(I169*H169,2)</f>
        <v>0</v>
      </c>
      <c r="K169" s="206" t="s">
        <v>131</v>
      </c>
      <c r="L169" s="44"/>
      <c r="M169" s="211" t="s">
        <v>19</v>
      </c>
      <c r="N169" s="212" t="s">
        <v>44</v>
      </c>
      <c r="O169" s="84"/>
      <c r="P169" s="213">
        <f>O169*H169</f>
        <v>0</v>
      </c>
      <c r="Q169" s="213">
        <v>0.00115</v>
      </c>
      <c r="R169" s="213">
        <f>Q169*H169</f>
        <v>0.17514500000000002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192</v>
      </c>
      <c r="AT169" s="215" t="s">
        <v>127</v>
      </c>
      <c r="AU169" s="215" t="s">
        <v>89</v>
      </c>
      <c r="AY169" s="17" t="s">
        <v>124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81</v>
      </c>
      <c r="BK169" s="216">
        <f>ROUND(I169*H169,2)</f>
        <v>0</v>
      </c>
      <c r="BL169" s="17" t="s">
        <v>192</v>
      </c>
      <c r="BM169" s="215" t="s">
        <v>760</v>
      </c>
    </row>
    <row r="170" s="2" customFormat="1">
      <c r="A170" s="38"/>
      <c r="B170" s="39"/>
      <c r="C170" s="40"/>
      <c r="D170" s="217" t="s">
        <v>134</v>
      </c>
      <c r="E170" s="40"/>
      <c r="F170" s="218" t="s">
        <v>761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134</v>
      </c>
      <c r="AU170" s="17" t="s">
        <v>89</v>
      </c>
    </row>
    <row r="171" s="2" customFormat="1">
      <c r="A171" s="38"/>
      <c r="B171" s="39"/>
      <c r="C171" s="40"/>
      <c r="D171" s="222" t="s">
        <v>136</v>
      </c>
      <c r="E171" s="40"/>
      <c r="F171" s="223" t="s">
        <v>762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136</v>
      </c>
      <c r="AU171" s="17" t="s">
        <v>89</v>
      </c>
    </row>
    <row r="172" s="13" customFormat="1">
      <c r="A172" s="13"/>
      <c r="B172" s="224"/>
      <c r="C172" s="225"/>
      <c r="D172" s="217" t="s">
        <v>138</v>
      </c>
      <c r="E172" s="226" t="s">
        <v>19</v>
      </c>
      <c r="F172" s="227" t="s">
        <v>763</v>
      </c>
      <c r="G172" s="225"/>
      <c r="H172" s="228">
        <v>152.30000000000001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138</v>
      </c>
      <c r="AU172" s="234" t="s">
        <v>89</v>
      </c>
      <c r="AV172" s="13" t="s">
        <v>89</v>
      </c>
      <c r="AW172" s="13" t="s">
        <v>35</v>
      </c>
      <c r="AX172" s="13" t="s">
        <v>81</v>
      </c>
      <c r="AY172" s="234" t="s">
        <v>124</v>
      </c>
    </row>
    <row r="173" s="2" customFormat="1" ht="21.75" customHeight="1">
      <c r="A173" s="38"/>
      <c r="B173" s="39"/>
      <c r="C173" s="204" t="s">
        <v>7</v>
      </c>
      <c r="D173" s="204" t="s">
        <v>127</v>
      </c>
      <c r="E173" s="205" t="s">
        <v>764</v>
      </c>
      <c r="F173" s="206" t="s">
        <v>765</v>
      </c>
      <c r="G173" s="207" t="s">
        <v>163</v>
      </c>
      <c r="H173" s="208">
        <v>152.30000000000001</v>
      </c>
      <c r="I173" s="209"/>
      <c r="J173" s="210">
        <f>ROUND(I173*H173,2)</f>
        <v>0</v>
      </c>
      <c r="K173" s="206" t="s">
        <v>131</v>
      </c>
      <c r="L173" s="44"/>
      <c r="M173" s="211" t="s">
        <v>19</v>
      </c>
      <c r="N173" s="212" t="s">
        <v>44</v>
      </c>
      <c r="O173" s="84"/>
      <c r="P173" s="213">
        <f>O173*H173</f>
        <v>0</v>
      </c>
      <c r="Q173" s="213">
        <v>0.00063000000000000003</v>
      </c>
      <c r="R173" s="213">
        <f>Q173*H173</f>
        <v>0.095949000000000007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192</v>
      </c>
      <c r="AT173" s="215" t="s">
        <v>127</v>
      </c>
      <c r="AU173" s="215" t="s">
        <v>89</v>
      </c>
      <c r="AY173" s="17" t="s">
        <v>124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81</v>
      </c>
      <c r="BK173" s="216">
        <f>ROUND(I173*H173,2)</f>
        <v>0</v>
      </c>
      <c r="BL173" s="17" t="s">
        <v>192</v>
      </c>
      <c r="BM173" s="215" t="s">
        <v>766</v>
      </c>
    </row>
    <row r="174" s="2" customFormat="1">
      <c r="A174" s="38"/>
      <c r="B174" s="39"/>
      <c r="C174" s="40"/>
      <c r="D174" s="217" t="s">
        <v>134</v>
      </c>
      <c r="E174" s="40"/>
      <c r="F174" s="218" t="s">
        <v>767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134</v>
      </c>
      <c r="AU174" s="17" t="s">
        <v>89</v>
      </c>
    </row>
    <row r="175" s="2" customFormat="1">
      <c r="A175" s="38"/>
      <c r="B175" s="39"/>
      <c r="C175" s="40"/>
      <c r="D175" s="222" t="s">
        <v>136</v>
      </c>
      <c r="E175" s="40"/>
      <c r="F175" s="223" t="s">
        <v>768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136</v>
      </c>
      <c r="AU175" s="17" t="s">
        <v>89</v>
      </c>
    </row>
    <row r="176" s="13" customFormat="1">
      <c r="A176" s="13"/>
      <c r="B176" s="224"/>
      <c r="C176" s="225"/>
      <c r="D176" s="217" t="s">
        <v>138</v>
      </c>
      <c r="E176" s="226" t="s">
        <v>19</v>
      </c>
      <c r="F176" s="227" t="s">
        <v>763</v>
      </c>
      <c r="G176" s="225"/>
      <c r="H176" s="228">
        <v>152.30000000000001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138</v>
      </c>
      <c r="AU176" s="234" t="s">
        <v>89</v>
      </c>
      <c r="AV176" s="13" t="s">
        <v>89</v>
      </c>
      <c r="AW176" s="13" t="s">
        <v>35</v>
      </c>
      <c r="AX176" s="13" t="s">
        <v>81</v>
      </c>
      <c r="AY176" s="234" t="s">
        <v>124</v>
      </c>
    </row>
    <row r="177" s="2" customFormat="1" ht="21.75" customHeight="1">
      <c r="A177" s="38"/>
      <c r="B177" s="39"/>
      <c r="C177" s="204" t="s">
        <v>276</v>
      </c>
      <c r="D177" s="204" t="s">
        <v>127</v>
      </c>
      <c r="E177" s="205" t="s">
        <v>769</v>
      </c>
      <c r="F177" s="206" t="s">
        <v>770</v>
      </c>
      <c r="G177" s="207" t="s">
        <v>163</v>
      </c>
      <c r="H177" s="208">
        <v>113</v>
      </c>
      <c r="I177" s="209"/>
      <c r="J177" s="210">
        <f>ROUND(I177*H177,2)</f>
        <v>0</v>
      </c>
      <c r="K177" s="206" t="s">
        <v>131</v>
      </c>
      <c r="L177" s="44"/>
      <c r="M177" s="211" t="s">
        <v>19</v>
      </c>
      <c r="N177" s="212" t="s">
        <v>44</v>
      </c>
      <c r="O177" s="84"/>
      <c r="P177" s="213">
        <f>O177*H177</f>
        <v>0</v>
      </c>
      <c r="Q177" s="213">
        <v>0.0022899999999999999</v>
      </c>
      <c r="R177" s="213">
        <f>Q177*H177</f>
        <v>0.25877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192</v>
      </c>
      <c r="AT177" s="215" t="s">
        <v>127</v>
      </c>
      <c r="AU177" s="215" t="s">
        <v>89</v>
      </c>
      <c r="AY177" s="17" t="s">
        <v>124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81</v>
      </c>
      <c r="BK177" s="216">
        <f>ROUND(I177*H177,2)</f>
        <v>0</v>
      </c>
      <c r="BL177" s="17" t="s">
        <v>192</v>
      </c>
      <c r="BM177" s="215" t="s">
        <v>771</v>
      </c>
    </row>
    <row r="178" s="2" customFormat="1">
      <c r="A178" s="38"/>
      <c r="B178" s="39"/>
      <c r="C178" s="40"/>
      <c r="D178" s="217" t="s">
        <v>134</v>
      </c>
      <c r="E178" s="40"/>
      <c r="F178" s="218" t="s">
        <v>772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134</v>
      </c>
      <c r="AU178" s="17" t="s">
        <v>89</v>
      </c>
    </row>
    <row r="179" s="2" customFormat="1">
      <c r="A179" s="38"/>
      <c r="B179" s="39"/>
      <c r="C179" s="40"/>
      <c r="D179" s="222" t="s">
        <v>136</v>
      </c>
      <c r="E179" s="40"/>
      <c r="F179" s="223" t="s">
        <v>773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136</v>
      </c>
      <c r="AU179" s="17" t="s">
        <v>89</v>
      </c>
    </row>
    <row r="180" s="13" customFormat="1">
      <c r="A180" s="13"/>
      <c r="B180" s="224"/>
      <c r="C180" s="225"/>
      <c r="D180" s="217" t="s">
        <v>138</v>
      </c>
      <c r="E180" s="226" t="s">
        <v>19</v>
      </c>
      <c r="F180" s="227" t="s">
        <v>774</v>
      </c>
      <c r="G180" s="225"/>
      <c r="H180" s="228">
        <v>113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138</v>
      </c>
      <c r="AU180" s="234" t="s">
        <v>89</v>
      </c>
      <c r="AV180" s="13" t="s">
        <v>89</v>
      </c>
      <c r="AW180" s="13" t="s">
        <v>35</v>
      </c>
      <c r="AX180" s="13" t="s">
        <v>81</v>
      </c>
      <c r="AY180" s="234" t="s">
        <v>124</v>
      </c>
    </row>
    <row r="181" s="2" customFormat="1" ht="16.5" customHeight="1">
      <c r="A181" s="38"/>
      <c r="B181" s="39"/>
      <c r="C181" s="204" t="s">
        <v>282</v>
      </c>
      <c r="D181" s="204" t="s">
        <v>127</v>
      </c>
      <c r="E181" s="205" t="s">
        <v>775</v>
      </c>
      <c r="F181" s="206" t="s">
        <v>776</v>
      </c>
      <c r="G181" s="207" t="s">
        <v>130</v>
      </c>
      <c r="H181" s="208">
        <v>529</v>
      </c>
      <c r="I181" s="209"/>
      <c r="J181" s="210">
        <f>ROUND(I181*H181,2)</f>
        <v>0</v>
      </c>
      <c r="K181" s="206" t="s">
        <v>131</v>
      </c>
      <c r="L181" s="44"/>
      <c r="M181" s="211" t="s">
        <v>19</v>
      </c>
      <c r="N181" s="212" t="s">
        <v>44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192</v>
      </c>
      <c r="AT181" s="215" t="s">
        <v>127</v>
      </c>
      <c r="AU181" s="215" t="s">
        <v>89</v>
      </c>
      <c r="AY181" s="17" t="s">
        <v>124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81</v>
      </c>
      <c r="BK181" s="216">
        <f>ROUND(I181*H181,2)</f>
        <v>0</v>
      </c>
      <c r="BL181" s="17" t="s">
        <v>192</v>
      </c>
      <c r="BM181" s="215" t="s">
        <v>777</v>
      </c>
    </row>
    <row r="182" s="2" customFormat="1">
      <c r="A182" s="38"/>
      <c r="B182" s="39"/>
      <c r="C182" s="40"/>
      <c r="D182" s="217" t="s">
        <v>134</v>
      </c>
      <c r="E182" s="40"/>
      <c r="F182" s="218" t="s">
        <v>778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134</v>
      </c>
      <c r="AU182" s="17" t="s">
        <v>89</v>
      </c>
    </row>
    <row r="183" s="2" customFormat="1">
      <c r="A183" s="38"/>
      <c r="B183" s="39"/>
      <c r="C183" s="40"/>
      <c r="D183" s="222" t="s">
        <v>136</v>
      </c>
      <c r="E183" s="40"/>
      <c r="F183" s="223" t="s">
        <v>779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136</v>
      </c>
      <c r="AU183" s="17" t="s">
        <v>89</v>
      </c>
    </row>
    <row r="184" s="13" customFormat="1">
      <c r="A184" s="13"/>
      <c r="B184" s="224"/>
      <c r="C184" s="225"/>
      <c r="D184" s="217" t="s">
        <v>138</v>
      </c>
      <c r="E184" s="226" t="s">
        <v>19</v>
      </c>
      <c r="F184" s="227" t="s">
        <v>780</v>
      </c>
      <c r="G184" s="225"/>
      <c r="H184" s="228">
        <v>529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138</v>
      </c>
      <c r="AU184" s="234" t="s">
        <v>89</v>
      </c>
      <c r="AV184" s="13" t="s">
        <v>89</v>
      </c>
      <c r="AW184" s="13" t="s">
        <v>35</v>
      </c>
      <c r="AX184" s="13" t="s">
        <v>81</v>
      </c>
      <c r="AY184" s="234" t="s">
        <v>124</v>
      </c>
    </row>
    <row r="185" s="2" customFormat="1" ht="16.5" customHeight="1">
      <c r="A185" s="38"/>
      <c r="B185" s="39"/>
      <c r="C185" s="235" t="s">
        <v>288</v>
      </c>
      <c r="D185" s="235" t="s">
        <v>206</v>
      </c>
      <c r="E185" s="236" t="s">
        <v>781</v>
      </c>
      <c r="F185" s="237" t="s">
        <v>782</v>
      </c>
      <c r="G185" s="238" t="s">
        <v>130</v>
      </c>
      <c r="H185" s="239">
        <v>610.995</v>
      </c>
      <c r="I185" s="240"/>
      <c r="J185" s="241">
        <f>ROUND(I185*H185,2)</f>
        <v>0</v>
      </c>
      <c r="K185" s="237" t="s">
        <v>131</v>
      </c>
      <c r="L185" s="242"/>
      <c r="M185" s="243" t="s">
        <v>19</v>
      </c>
      <c r="N185" s="244" t="s">
        <v>44</v>
      </c>
      <c r="O185" s="84"/>
      <c r="P185" s="213">
        <f>O185*H185</f>
        <v>0</v>
      </c>
      <c r="Q185" s="213">
        <v>0.00029999999999999997</v>
      </c>
      <c r="R185" s="213">
        <f>Q185*H185</f>
        <v>0.18329849999999998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210</v>
      </c>
      <c r="AT185" s="215" t="s">
        <v>206</v>
      </c>
      <c r="AU185" s="215" t="s">
        <v>89</v>
      </c>
      <c r="AY185" s="17" t="s">
        <v>124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81</v>
      </c>
      <c r="BK185" s="216">
        <f>ROUND(I185*H185,2)</f>
        <v>0</v>
      </c>
      <c r="BL185" s="17" t="s">
        <v>192</v>
      </c>
      <c r="BM185" s="215" t="s">
        <v>783</v>
      </c>
    </row>
    <row r="186" s="2" customFormat="1">
      <c r="A186" s="38"/>
      <c r="B186" s="39"/>
      <c r="C186" s="40"/>
      <c r="D186" s="217" t="s">
        <v>134</v>
      </c>
      <c r="E186" s="40"/>
      <c r="F186" s="218" t="s">
        <v>782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134</v>
      </c>
      <c r="AU186" s="17" t="s">
        <v>89</v>
      </c>
    </row>
    <row r="187" s="13" customFormat="1">
      <c r="A187" s="13"/>
      <c r="B187" s="224"/>
      <c r="C187" s="225"/>
      <c r="D187" s="217" t="s">
        <v>138</v>
      </c>
      <c r="E187" s="225"/>
      <c r="F187" s="227" t="s">
        <v>784</v>
      </c>
      <c r="G187" s="225"/>
      <c r="H187" s="228">
        <v>610.995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138</v>
      </c>
      <c r="AU187" s="234" t="s">
        <v>89</v>
      </c>
      <c r="AV187" s="13" t="s">
        <v>89</v>
      </c>
      <c r="AW187" s="13" t="s">
        <v>4</v>
      </c>
      <c r="AX187" s="13" t="s">
        <v>81</v>
      </c>
      <c r="AY187" s="234" t="s">
        <v>124</v>
      </c>
    </row>
    <row r="188" s="2" customFormat="1" ht="16.5" customHeight="1">
      <c r="A188" s="38"/>
      <c r="B188" s="39"/>
      <c r="C188" s="204" t="s">
        <v>294</v>
      </c>
      <c r="D188" s="204" t="s">
        <v>127</v>
      </c>
      <c r="E188" s="205" t="s">
        <v>785</v>
      </c>
      <c r="F188" s="206" t="s">
        <v>786</v>
      </c>
      <c r="G188" s="207" t="s">
        <v>130</v>
      </c>
      <c r="H188" s="208">
        <v>94</v>
      </c>
      <c r="I188" s="209"/>
      <c r="J188" s="210">
        <f>ROUND(I188*H188,2)</f>
        <v>0</v>
      </c>
      <c r="K188" s="206" t="s">
        <v>131</v>
      </c>
      <c r="L188" s="44"/>
      <c r="M188" s="211" t="s">
        <v>19</v>
      </c>
      <c r="N188" s="212" t="s">
        <v>44</v>
      </c>
      <c r="O188" s="84"/>
      <c r="P188" s="213">
        <f>O188*H188</f>
        <v>0</v>
      </c>
      <c r="Q188" s="213">
        <v>3.0000000000000001E-05</v>
      </c>
      <c r="R188" s="213">
        <f>Q188*H188</f>
        <v>0.00282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192</v>
      </c>
      <c r="AT188" s="215" t="s">
        <v>127</v>
      </c>
      <c r="AU188" s="215" t="s">
        <v>89</v>
      </c>
      <c r="AY188" s="17" t="s">
        <v>124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81</v>
      </c>
      <c r="BK188" s="216">
        <f>ROUND(I188*H188,2)</f>
        <v>0</v>
      </c>
      <c r="BL188" s="17" t="s">
        <v>192</v>
      </c>
      <c r="BM188" s="215" t="s">
        <v>787</v>
      </c>
    </row>
    <row r="189" s="2" customFormat="1">
      <c r="A189" s="38"/>
      <c r="B189" s="39"/>
      <c r="C189" s="40"/>
      <c r="D189" s="217" t="s">
        <v>134</v>
      </c>
      <c r="E189" s="40"/>
      <c r="F189" s="218" t="s">
        <v>788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134</v>
      </c>
      <c r="AU189" s="17" t="s">
        <v>89</v>
      </c>
    </row>
    <row r="190" s="2" customFormat="1">
      <c r="A190" s="38"/>
      <c r="B190" s="39"/>
      <c r="C190" s="40"/>
      <c r="D190" s="222" t="s">
        <v>136</v>
      </c>
      <c r="E190" s="40"/>
      <c r="F190" s="223" t="s">
        <v>789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136</v>
      </c>
      <c r="AU190" s="17" t="s">
        <v>89</v>
      </c>
    </row>
    <row r="191" s="13" customFormat="1">
      <c r="A191" s="13"/>
      <c r="B191" s="224"/>
      <c r="C191" s="225"/>
      <c r="D191" s="217" t="s">
        <v>138</v>
      </c>
      <c r="E191" s="226" t="s">
        <v>19</v>
      </c>
      <c r="F191" s="227" t="s">
        <v>790</v>
      </c>
      <c r="G191" s="225"/>
      <c r="H191" s="228">
        <v>94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138</v>
      </c>
      <c r="AU191" s="234" t="s">
        <v>89</v>
      </c>
      <c r="AV191" s="13" t="s">
        <v>89</v>
      </c>
      <c r="AW191" s="13" t="s">
        <v>35</v>
      </c>
      <c r="AX191" s="13" t="s">
        <v>81</v>
      </c>
      <c r="AY191" s="234" t="s">
        <v>124</v>
      </c>
    </row>
    <row r="192" s="2" customFormat="1" ht="16.5" customHeight="1">
      <c r="A192" s="38"/>
      <c r="B192" s="39"/>
      <c r="C192" s="235" t="s">
        <v>251</v>
      </c>
      <c r="D192" s="235" t="s">
        <v>206</v>
      </c>
      <c r="E192" s="236" t="s">
        <v>728</v>
      </c>
      <c r="F192" s="237" t="s">
        <v>729</v>
      </c>
      <c r="G192" s="238" t="s">
        <v>130</v>
      </c>
      <c r="H192" s="239">
        <v>112.8</v>
      </c>
      <c r="I192" s="240"/>
      <c r="J192" s="241">
        <f>ROUND(I192*H192,2)</f>
        <v>0</v>
      </c>
      <c r="K192" s="237" t="s">
        <v>131</v>
      </c>
      <c r="L192" s="242"/>
      <c r="M192" s="243" t="s">
        <v>19</v>
      </c>
      <c r="N192" s="244" t="s">
        <v>44</v>
      </c>
      <c r="O192" s="84"/>
      <c r="P192" s="213">
        <f>O192*H192</f>
        <v>0</v>
      </c>
      <c r="Q192" s="213">
        <v>0.0019</v>
      </c>
      <c r="R192" s="213">
        <f>Q192*H192</f>
        <v>0.21431999999999998</v>
      </c>
      <c r="S192" s="213">
        <v>0</v>
      </c>
      <c r="T192" s="21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210</v>
      </c>
      <c r="AT192" s="215" t="s">
        <v>206</v>
      </c>
      <c r="AU192" s="215" t="s">
        <v>89</v>
      </c>
      <c r="AY192" s="17" t="s">
        <v>124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81</v>
      </c>
      <c r="BK192" s="216">
        <f>ROUND(I192*H192,2)</f>
        <v>0</v>
      </c>
      <c r="BL192" s="17" t="s">
        <v>192</v>
      </c>
      <c r="BM192" s="215" t="s">
        <v>791</v>
      </c>
    </row>
    <row r="193" s="2" customFormat="1">
      <c r="A193" s="38"/>
      <c r="B193" s="39"/>
      <c r="C193" s="40"/>
      <c r="D193" s="217" t="s">
        <v>134</v>
      </c>
      <c r="E193" s="40"/>
      <c r="F193" s="218" t="s">
        <v>729</v>
      </c>
      <c r="G193" s="40"/>
      <c r="H193" s="40"/>
      <c r="I193" s="219"/>
      <c r="J193" s="40"/>
      <c r="K193" s="40"/>
      <c r="L193" s="44"/>
      <c r="M193" s="220"/>
      <c r="N193" s="221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134</v>
      </c>
      <c r="AU193" s="17" t="s">
        <v>89</v>
      </c>
    </row>
    <row r="194" s="13" customFormat="1">
      <c r="A194" s="13"/>
      <c r="B194" s="224"/>
      <c r="C194" s="225"/>
      <c r="D194" s="217" t="s">
        <v>138</v>
      </c>
      <c r="E194" s="226" t="s">
        <v>19</v>
      </c>
      <c r="F194" s="227" t="s">
        <v>790</v>
      </c>
      <c r="G194" s="225"/>
      <c r="H194" s="228">
        <v>94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138</v>
      </c>
      <c r="AU194" s="234" t="s">
        <v>89</v>
      </c>
      <c r="AV194" s="13" t="s">
        <v>89</v>
      </c>
      <c r="AW194" s="13" t="s">
        <v>35</v>
      </c>
      <c r="AX194" s="13" t="s">
        <v>81</v>
      </c>
      <c r="AY194" s="234" t="s">
        <v>124</v>
      </c>
    </row>
    <row r="195" s="13" customFormat="1">
      <c r="A195" s="13"/>
      <c r="B195" s="224"/>
      <c r="C195" s="225"/>
      <c r="D195" s="217" t="s">
        <v>138</v>
      </c>
      <c r="E195" s="225"/>
      <c r="F195" s="227" t="s">
        <v>792</v>
      </c>
      <c r="G195" s="225"/>
      <c r="H195" s="228">
        <v>112.8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138</v>
      </c>
      <c r="AU195" s="234" t="s">
        <v>89</v>
      </c>
      <c r="AV195" s="13" t="s">
        <v>89</v>
      </c>
      <c r="AW195" s="13" t="s">
        <v>4</v>
      </c>
      <c r="AX195" s="13" t="s">
        <v>81</v>
      </c>
      <c r="AY195" s="234" t="s">
        <v>124</v>
      </c>
    </row>
    <row r="196" s="2" customFormat="1" ht="16.5" customHeight="1">
      <c r="A196" s="38"/>
      <c r="B196" s="39"/>
      <c r="C196" s="204" t="s">
        <v>304</v>
      </c>
      <c r="D196" s="204" t="s">
        <v>127</v>
      </c>
      <c r="E196" s="205" t="s">
        <v>793</v>
      </c>
      <c r="F196" s="206" t="s">
        <v>794</v>
      </c>
      <c r="G196" s="207" t="s">
        <v>261</v>
      </c>
      <c r="H196" s="208">
        <v>1</v>
      </c>
      <c r="I196" s="209"/>
      <c r="J196" s="210">
        <f>ROUND(I196*H196,2)</f>
        <v>0</v>
      </c>
      <c r="K196" s="206" t="s">
        <v>131</v>
      </c>
      <c r="L196" s="44"/>
      <c r="M196" s="211" t="s">
        <v>19</v>
      </c>
      <c r="N196" s="212" t="s">
        <v>44</v>
      </c>
      <c r="O196" s="84"/>
      <c r="P196" s="213">
        <f>O196*H196</f>
        <v>0</v>
      </c>
      <c r="Q196" s="213">
        <v>0.00010000000000000001</v>
      </c>
      <c r="R196" s="213">
        <f>Q196*H196</f>
        <v>0.00010000000000000001</v>
      </c>
      <c r="S196" s="213">
        <v>0</v>
      </c>
      <c r="T196" s="21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192</v>
      </c>
      <c r="AT196" s="215" t="s">
        <v>127</v>
      </c>
      <c r="AU196" s="215" t="s">
        <v>89</v>
      </c>
      <c r="AY196" s="17" t="s">
        <v>124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81</v>
      </c>
      <c r="BK196" s="216">
        <f>ROUND(I196*H196,2)</f>
        <v>0</v>
      </c>
      <c r="BL196" s="17" t="s">
        <v>192</v>
      </c>
      <c r="BM196" s="215" t="s">
        <v>795</v>
      </c>
    </row>
    <row r="197" s="2" customFormat="1">
      <c r="A197" s="38"/>
      <c r="B197" s="39"/>
      <c r="C197" s="40"/>
      <c r="D197" s="217" t="s">
        <v>134</v>
      </c>
      <c r="E197" s="40"/>
      <c r="F197" s="218" t="s">
        <v>796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134</v>
      </c>
      <c r="AU197" s="17" t="s">
        <v>89</v>
      </c>
    </row>
    <row r="198" s="2" customFormat="1">
      <c r="A198" s="38"/>
      <c r="B198" s="39"/>
      <c r="C198" s="40"/>
      <c r="D198" s="222" t="s">
        <v>136</v>
      </c>
      <c r="E198" s="40"/>
      <c r="F198" s="223" t="s">
        <v>797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136</v>
      </c>
      <c r="AU198" s="17" t="s">
        <v>89</v>
      </c>
    </row>
    <row r="199" s="13" customFormat="1">
      <c r="A199" s="13"/>
      <c r="B199" s="224"/>
      <c r="C199" s="225"/>
      <c r="D199" s="217" t="s">
        <v>138</v>
      </c>
      <c r="E199" s="226" t="s">
        <v>19</v>
      </c>
      <c r="F199" s="227" t="s">
        <v>81</v>
      </c>
      <c r="G199" s="225"/>
      <c r="H199" s="228">
        <v>1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138</v>
      </c>
      <c r="AU199" s="234" t="s">
        <v>89</v>
      </c>
      <c r="AV199" s="13" t="s">
        <v>89</v>
      </c>
      <c r="AW199" s="13" t="s">
        <v>35</v>
      </c>
      <c r="AX199" s="13" t="s">
        <v>81</v>
      </c>
      <c r="AY199" s="234" t="s">
        <v>124</v>
      </c>
    </row>
    <row r="200" s="2" customFormat="1" ht="16.5" customHeight="1">
      <c r="A200" s="38"/>
      <c r="B200" s="39"/>
      <c r="C200" s="235" t="s">
        <v>310</v>
      </c>
      <c r="D200" s="235" t="s">
        <v>206</v>
      </c>
      <c r="E200" s="236" t="s">
        <v>798</v>
      </c>
      <c r="F200" s="237" t="s">
        <v>799</v>
      </c>
      <c r="G200" s="238" t="s">
        <v>261</v>
      </c>
      <c r="H200" s="239">
        <v>1</v>
      </c>
      <c r="I200" s="240"/>
      <c r="J200" s="241">
        <f>ROUND(I200*H200,2)</f>
        <v>0</v>
      </c>
      <c r="K200" s="237" t="s">
        <v>131</v>
      </c>
      <c r="L200" s="242"/>
      <c r="M200" s="243" t="s">
        <v>19</v>
      </c>
      <c r="N200" s="244" t="s">
        <v>44</v>
      </c>
      <c r="O200" s="84"/>
      <c r="P200" s="213">
        <f>O200*H200</f>
        <v>0</v>
      </c>
      <c r="Q200" s="213">
        <v>0.001</v>
      </c>
      <c r="R200" s="213">
        <f>Q200*H200</f>
        <v>0.001</v>
      </c>
      <c r="S200" s="213">
        <v>0</v>
      </c>
      <c r="T200" s="21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210</v>
      </c>
      <c r="AT200" s="215" t="s">
        <v>206</v>
      </c>
      <c r="AU200" s="215" t="s">
        <v>89</v>
      </c>
      <c r="AY200" s="17" t="s">
        <v>124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81</v>
      </c>
      <c r="BK200" s="216">
        <f>ROUND(I200*H200,2)</f>
        <v>0</v>
      </c>
      <c r="BL200" s="17" t="s">
        <v>192</v>
      </c>
      <c r="BM200" s="215" t="s">
        <v>800</v>
      </c>
    </row>
    <row r="201" s="2" customFormat="1">
      <c r="A201" s="38"/>
      <c r="B201" s="39"/>
      <c r="C201" s="40"/>
      <c r="D201" s="217" t="s">
        <v>134</v>
      </c>
      <c r="E201" s="40"/>
      <c r="F201" s="218" t="s">
        <v>799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134</v>
      </c>
      <c r="AU201" s="17" t="s">
        <v>89</v>
      </c>
    </row>
    <row r="202" s="2" customFormat="1" ht="16.5" customHeight="1">
      <c r="A202" s="38"/>
      <c r="B202" s="39"/>
      <c r="C202" s="204" t="s">
        <v>315</v>
      </c>
      <c r="D202" s="204" t="s">
        <v>127</v>
      </c>
      <c r="E202" s="205" t="s">
        <v>801</v>
      </c>
      <c r="F202" s="206" t="s">
        <v>802</v>
      </c>
      <c r="G202" s="207" t="s">
        <v>156</v>
      </c>
      <c r="H202" s="208">
        <v>1.948</v>
      </c>
      <c r="I202" s="209"/>
      <c r="J202" s="210">
        <f>ROUND(I202*H202,2)</f>
        <v>0</v>
      </c>
      <c r="K202" s="206" t="s">
        <v>131</v>
      </c>
      <c r="L202" s="44"/>
      <c r="M202" s="211" t="s">
        <v>19</v>
      </c>
      <c r="N202" s="212" t="s">
        <v>44</v>
      </c>
      <c r="O202" s="84"/>
      <c r="P202" s="213">
        <f>O202*H202</f>
        <v>0</v>
      </c>
      <c r="Q202" s="213">
        <v>0</v>
      </c>
      <c r="R202" s="213">
        <f>Q202*H202</f>
        <v>0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192</v>
      </c>
      <c r="AT202" s="215" t="s">
        <v>127</v>
      </c>
      <c r="AU202" s="215" t="s">
        <v>89</v>
      </c>
      <c r="AY202" s="17" t="s">
        <v>124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81</v>
      </c>
      <c r="BK202" s="216">
        <f>ROUND(I202*H202,2)</f>
        <v>0</v>
      </c>
      <c r="BL202" s="17" t="s">
        <v>192</v>
      </c>
      <c r="BM202" s="215" t="s">
        <v>803</v>
      </c>
    </row>
    <row r="203" s="2" customFormat="1">
      <c r="A203" s="38"/>
      <c r="B203" s="39"/>
      <c r="C203" s="40"/>
      <c r="D203" s="217" t="s">
        <v>134</v>
      </c>
      <c r="E203" s="40"/>
      <c r="F203" s="218" t="s">
        <v>804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134</v>
      </c>
      <c r="AU203" s="17" t="s">
        <v>89</v>
      </c>
    </row>
    <row r="204" s="2" customFormat="1">
      <c r="A204" s="38"/>
      <c r="B204" s="39"/>
      <c r="C204" s="40"/>
      <c r="D204" s="222" t="s">
        <v>136</v>
      </c>
      <c r="E204" s="40"/>
      <c r="F204" s="223" t="s">
        <v>805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136</v>
      </c>
      <c r="AU204" s="17" t="s">
        <v>89</v>
      </c>
    </row>
    <row r="205" s="12" customFormat="1" ht="22.8" customHeight="1">
      <c r="A205" s="12"/>
      <c r="B205" s="188"/>
      <c r="C205" s="189"/>
      <c r="D205" s="190" t="s">
        <v>72</v>
      </c>
      <c r="E205" s="202" t="s">
        <v>806</v>
      </c>
      <c r="F205" s="202" t="s">
        <v>807</v>
      </c>
      <c r="G205" s="189"/>
      <c r="H205" s="189"/>
      <c r="I205" s="192"/>
      <c r="J205" s="203">
        <f>BK205</f>
        <v>0</v>
      </c>
      <c r="K205" s="189"/>
      <c r="L205" s="194"/>
      <c r="M205" s="195"/>
      <c r="N205" s="196"/>
      <c r="O205" s="196"/>
      <c r="P205" s="197">
        <f>SUM(P206:P214)</f>
        <v>0</v>
      </c>
      <c r="Q205" s="196"/>
      <c r="R205" s="197">
        <f>SUM(R206:R214)</f>
        <v>0.0025500000000000002</v>
      </c>
      <c r="S205" s="196"/>
      <c r="T205" s="198">
        <f>SUM(T206:T214)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99" t="s">
        <v>89</v>
      </c>
      <c r="AT205" s="200" t="s">
        <v>72</v>
      </c>
      <c r="AU205" s="200" t="s">
        <v>81</v>
      </c>
      <c r="AY205" s="199" t="s">
        <v>124</v>
      </c>
      <c r="BK205" s="201">
        <f>SUM(BK206:BK214)</f>
        <v>0</v>
      </c>
    </row>
    <row r="206" s="2" customFormat="1" ht="16.5" customHeight="1">
      <c r="A206" s="38"/>
      <c r="B206" s="39"/>
      <c r="C206" s="204" t="s">
        <v>321</v>
      </c>
      <c r="D206" s="204" t="s">
        <v>127</v>
      </c>
      <c r="E206" s="205" t="s">
        <v>808</v>
      </c>
      <c r="F206" s="206" t="s">
        <v>809</v>
      </c>
      <c r="G206" s="207" t="s">
        <v>261</v>
      </c>
      <c r="H206" s="208">
        <v>1</v>
      </c>
      <c r="I206" s="209"/>
      <c r="J206" s="210">
        <f>ROUND(I206*H206,2)</f>
        <v>0</v>
      </c>
      <c r="K206" s="206" t="s">
        <v>131</v>
      </c>
      <c r="L206" s="44"/>
      <c r="M206" s="211" t="s">
        <v>19</v>
      </c>
      <c r="N206" s="212" t="s">
        <v>44</v>
      </c>
      <c r="O206" s="84"/>
      <c r="P206" s="213">
        <f>O206*H206</f>
        <v>0</v>
      </c>
      <c r="Q206" s="213">
        <v>0.00115</v>
      </c>
      <c r="R206" s="213">
        <f>Q206*H206</f>
        <v>0.00115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192</v>
      </c>
      <c r="AT206" s="215" t="s">
        <v>127</v>
      </c>
      <c r="AU206" s="215" t="s">
        <v>89</v>
      </c>
      <c r="AY206" s="17" t="s">
        <v>124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81</v>
      </c>
      <c r="BK206" s="216">
        <f>ROUND(I206*H206,2)</f>
        <v>0</v>
      </c>
      <c r="BL206" s="17" t="s">
        <v>192</v>
      </c>
      <c r="BM206" s="215" t="s">
        <v>810</v>
      </c>
    </row>
    <row r="207" s="2" customFormat="1">
      <c r="A207" s="38"/>
      <c r="B207" s="39"/>
      <c r="C207" s="40"/>
      <c r="D207" s="217" t="s">
        <v>134</v>
      </c>
      <c r="E207" s="40"/>
      <c r="F207" s="218" t="s">
        <v>811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134</v>
      </c>
      <c r="AU207" s="17" t="s">
        <v>89</v>
      </c>
    </row>
    <row r="208" s="2" customFormat="1">
      <c r="A208" s="38"/>
      <c r="B208" s="39"/>
      <c r="C208" s="40"/>
      <c r="D208" s="222" t="s">
        <v>136</v>
      </c>
      <c r="E208" s="40"/>
      <c r="F208" s="223" t="s">
        <v>812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136</v>
      </c>
      <c r="AU208" s="17" t="s">
        <v>89</v>
      </c>
    </row>
    <row r="209" s="13" customFormat="1">
      <c r="A209" s="13"/>
      <c r="B209" s="224"/>
      <c r="C209" s="225"/>
      <c r="D209" s="217" t="s">
        <v>138</v>
      </c>
      <c r="E209" s="226" t="s">
        <v>19</v>
      </c>
      <c r="F209" s="227" t="s">
        <v>81</v>
      </c>
      <c r="G209" s="225"/>
      <c r="H209" s="228">
        <v>1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138</v>
      </c>
      <c r="AU209" s="234" t="s">
        <v>89</v>
      </c>
      <c r="AV209" s="13" t="s">
        <v>89</v>
      </c>
      <c r="AW209" s="13" t="s">
        <v>35</v>
      </c>
      <c r="AX209" s="13" t="s">
        <v>81</v>
      </c>
      <c r="AY209" s="234" t="s">
        <v>124</v>
      </c>
    </row>
    <row r="210" s="2" customFormat="1" ht="21.75" customHeight="1">
      <c r="A210" s="38"/>
      <c r="B210" s="39"/>
      <c r="C210" s="235" t="s">
        <v>244</v>
      </c>
      <c r="D210" s="235" t="s">
        <v>206</v>
      </c>
      <c r="E210" s="236" t="s">
        <v>813</v>
      </c>
      <c r="F210" s="237" t="s">
        <v>814</v>
      </c>
      <c r="G210" s="238" t="s">
        <v>261</v>
      </c>
      <c r="H210" s="239">
        <v>1</v>
      </c>
      <c r="I210" s="240"/>
      <c r="J210" s="241">
        <f>ROUND(I210*H210,2)</f>
        <v>0</v>
      </c>
      <c r="K210" s="237" t="s">
        <v>131</v>
      </c>
      <c r="L210" s="242"/>
      <c r="M210" s="243" t="s">
        <v>19</v>
      </c>
      <c r="N210" s="244" t="s">
        <v>44</v>
      </c>
      <c r="O210" s="84"/>
      <c r="P210" s="213">
        <f>O210*H210</f>
        <v>0</v>
      </c>
      <c r="Q210" s="213">
        <v>0.0014</v>
      </c>
      <c r="R210" s="213">
        <f>Q210*H210</f>
        <v>0.0014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210</v>
      </c>
      <c r="AT210" s="215" t="s">
        <v>206</v>
      </c>
      <c r="AU210" s="215" t="s">
        <v>89</v>
      </c>
      <c r="AY210" s="17" t="s">
        <v>124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81</v>
      </c>
      <c r="BK210" s="216">
        <f>ROUND(I210*H210,2)</f>
        <v>0</v>
      </c>
      <c r="BL210" s="17" t="s">
        <v>192</v>
      </c>
      <c r="BM210" s="215" t="s">
        <v>815</v>
      </c>
    </row>
    <row r="211" s="2" customFormat="1">
      <c r="A211" s="38"/>
      <c r="B211" s="39"/>
      <c r="C211" s="40"/>
      <c r="D211" s="217" t="s">
        <v>134</v>
      </c>
      <c r="E211" s="40"/>
      <c r="F211" s="218" t="s">
        <v>814</v>
      </c>
      <c r="G211" s="40"/>
      <c r="H211" s="40"/>
      <c r="I211" s="219"/>
      <c r="J211" s="40"/>
      <c r="K211" s="40"/>
      <c r="L211" s="44"/>
      <c r="M211" s="220"/>
      <c r="N211" s="221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134</v>
      </c>
      <c r="AU211" s="17" t="s">
        <v>89</v>
      </c>
    </row>
    <row r="212" s="2" customFormat="1" ht="16.5" customHeight="1">
      <c r="A212" s="38"/>
      <c r="B212" s="39"/>
      <c r="C212" s="204" t="s">
        <v>210</v>
      </c>
      <c r="D212" s="204" t="s">
        <v>127</v>
      </c>
      <c r="E212" s="205" t="s">
        <v>816</v>
      </c>
      <c r="F212" s="206" t="s">
        <v>817</v>
      </c>
      <c r="G212" s="207" t="s">
        <v>156</v>
      </c>
      <c r="H212" s="208">
        <v>0.0030000000000000001</v>
      </c>
      <c r="I212" s="209"/>
      <c r="J212" s="210">
        <f>ROUND(I212*H212,2)</f>
        <v>0</v>
      </c>
      <c r="K212" s="206" t="s">
        <v>131</v>
      </c>
      <c r="L212" s="44"/>
      <c r="M212" s="211" t="s">
        <v>19</v>
      </c>
      <c r="N212" s="212" t="s">
        <v>44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192</v>
      </c>
      <c r="AT212" s="215" t="s">
        <v>127</v>
      </c>
      <c r="AU212" s="215" t="s">
        <v>89</v>
      </c>
      <c r="AY212" s="17" t="s">
        <v>124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81</v>
      </c>
      <c r="BK212" s="216">
        <f>ROUND(I212*H212,2)</f>
        <v>0</v>
      </c>
      <c r="BL212" s="17" t="s">
        <v>192</v>
      </c>
      <c r="BM212" s="215" t="s">
        <v>818</v>
      </c>
    </row>
    <row r="213" s="2" customFormat="1">
      <c r="A213" s="38"/>
      <c r="B213" s="39"/>
      <c r="C213" s="40"/>
      <c r="D213" s="217" t="s">
        <v>134</v>
      </c>
      <c r="E213" s="40"/>
      <c r="F213" s="218" t="s">
        <v>819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134</v>
      </c>
      <c r="AU213" s="17" t="s">
        <v>89</v>
      </c>
    </row>
    <row r="214" s="2" customFormat="1">
      <c r="A214" s="38"/>
      <c r="B214" s="39"/>
      <c r="C214" s="40"/>
      <c r="D214" s="222" t="s">
        <v>136</v>
      </c>
      <c r="E214" s="40"/>
      <c r="F214" s="223" t="s">
        <v>820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136</v>
      </c>
      <c r="AU214" s="17" t="s">
        <v>89</v>
      </c>
    </row>
    <row r="215" s="12" customFormat="1" ht="22.8" customHeight="1">
      <c r="A215" s="12"/>
      <c r="B215" s="188"/>
      <c r="C215" s="189"/>
      <c r="D215" s="190" t="s">
        <v>72</v>
      </c>
      <c r="E215" s="202" t="s">
        <v>197</v>
      </c>
      <c r="F215" s="202" t="s">
        <v>198</v>
      </c>
      <c r="G215" s="189"/>
      <c r="H215" s="189"/>
      <c r="I215" s="192"/>
      <c r="J215" s="203">
        <f>BK215</f>
        <v>0</v>
      </c>
      <c r="K215" s="189"/>
      <c r="L215" s="194"/>
      <c r="M215" s="195"/>
      <c r="N215" s="196"/>
      <c r="O215" s="196"/>
      <c r="P215" s="197">
        <f>SUM(P216:P226)</f>
        <v>0</v>
      </c>
      <c r="Q215" s="196"/>
      <c r="R215" s="197">
        <f>SUM(R216:R226)</f>
        <v>0.20280000000000004</v>
      </c>
      <c r="S215" s="196"/>
      <c r="T215" s="198">
        <f>SUM(T216:T226)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9" t="s">
        <v>89</v>
      </c>
      <c r="AT215" s="200" t="s">
        <v>72</v>
      </c>
      <c r="AU215" s="200" t="s">
        <v>81</v>
      </c>
      <c r="AY215" s="199" t="s">
        <v>124</v>
      </c>
      <c r="BK215" s="201">
        <f>SUM(BK216:BK226)</f>
        <v>0</v>
      </c>
    </row>
    <row r="216" s="2" customFormat="1" ht="21.75" customHeight="1">
      <c r="A216" s="38"/>
      <c r="B216" s="39"/>
      <c r="C216" s="204" t="s">
        <v>334</v>
      </c>
      <c r="D216" s="204" t="s">
        <v>127</v>
      </c>
      <c r="E216" s="205" t="s">
        <v>821</v>
      </c>
      <c r="F216" s="206" t="s">
        <v>822</v>
      </c>
      <c r="G216" s="207" t="s">
        <v>130</v>
      </c>
      <c r="H216" s="208">
        <v>4</v>
      </c>
      <c r="I216" s="209"/>
      <c r="J216" s="210">
        <f>ROUND(I216*H216,2)</f>
        <v>0</v>
      </c>
      <c r="K216" s="206" t="s">
        <v>131</v>
      </c>
      <c r="L216" s="44"/>
      <c r="M216" s="211" t="s">
        <v>19</v>
      </c>
      <c r="N216" s="212" t="s">
        <v>44</v>
      </c>
      <c r="O216" s="84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5" t="s">
        <v>192</v>
      </c>
      <c r="AT216" s="215" t="s">
        <v>127</v>
      </c>
      <c r="AU216" s="215" t="s">
        <v>89</v>
      </c>
      <c r="AY216" s="17" t="s">
        <v>124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7" t="s">
        <v>81</v>
      </c>
      <c r="BK216" s="216">
        <f>ROUND(I216*H216,2)</f>
        <v>0</v>
      </c>
      <c r="BL216" s="17" t="s">
        <v>192</v>
      </c>
      <c r="BM216" s="215" t="s">
        <v>823</v>
      </c>
    </row>
    <row r="217" s="2" customFormat="1">
      <c r="A217" s="38"/>
      <c r="B217" s="39"/>
      <c r="C217" s="40"/>
      <c r="D217" s="217" t="s">
        <v>134</v>
      </c>
      <c r="E217" s="40"/>
      <c r="F217" s="218" t="s">
        <v>824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134</v>
      </c>
      <c r="AU217" s="17" t="s">
        <v>89</v>
      </c>
    </row>
    <row r="218" s="2" customFormat="1">
      <c r="A218" s="38"/>
      <c r="B218" s="39"/>
      <c r="C218" s="40"/>
      <c r="D218" s="222" t="s">
        <v>136</v>
      </c>
      <c r="E218" s="40"/>
      <c r="F218" s="223" t="s">
        <v>825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136</v>
      </c>
      <c r="AU218" s="17" t="s">
        <v>89</v>
      </c>
    </row>
    <row r="219" s="13" customFormat="1">
      <c r="A219" s="13"/>
      <c r="B219" s="224"/>
      <c r="C219" s="225"/>
      <c r="D219" s="217" t="s">
        <v>138</v>
      </c>
      <c r="E219" s="226" t="s">
        <v>19</v>
      </c>
      <c r="F219" s="227" t="s">
        <v>132</v>
      </c>
      <c r="G219" s="225"/>
      <c r="H219" s="228">
        <v>4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138</v>
      </c>
      <c r="AU219" s="234" t="s">
        <v>89</v>
      </c>
      <c r="AV219" s="13" t="s">
        <v>89</v>
      </c>
      <c r="AW219" s="13" t="s">
        <v>35</v>
      </c>
      <c r="AX219" s="13" t="s">
        <v>81</v>
      </c>
      <c r="AY219" s="234" t="s">
        <v>124</v>
      </c>
    </row>
    <row r="220" s="2" customFormat="1" ht="16.5" customHeight="1">
      <c r="A220" s="38"/>
      <c r="B220" s="39"/>
      <c r="C220" s="235" t="s">
        <v>340</v>
      </c>
      <c r="D220" s="235" t="s">
        <v>206</v>
      </c>
      <c r="E220" s="236" t="s">
        <v>826</v>
      </c>
      <c r="F220" s="237" t="s">
        <v>827</v>
      </c>
      <c r="G220" s="238" t="s">
        <v>130</v>
      </c>
      <c r="H220" s="239">
        <v>4.4000000000000004</v>
      </c>
      <c r="I220" s="240"/>
      <c r="J220" s="241">
        <f>ROUND(I220*H220,2)</f>
        <v>0</v>
      </c>
      <c r="K220" s="237" t="s">
        <v>131</v>
      </c>
      <c r="L220" s="242"/>
      <c r="M220" s="243" t="s">
        <v>19</v>
      </c>
      <c r="N220" s="244" t="s">
        <v>44</v>
      </c>
      <c r="O220" s="84"/>
      <c r="P220" s="213">
        <f>O220*H220</f>
        <v>0</v>
      </c>
      <c r="Q220" s="213">
        <v>0.028400000000000002</v>
      </c>
      <c r="R220" s="213">
        <f>Q220*H220</f>
        <v>0.12496000000000002</v>
      </c>
      <c r="S220" s="213">
        <v>0</v>
      </c>
      <c r="T220" s="21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5" t="s">
        <v>210</v>
      </c>
      <c r="AT220" s="215" t="s">
        <v>206</v>
      </c>
      <c r="AU220" s="215" t="s">
        <v>89</v>
      </c>
      <c r="AY220" s="17" t="s">
        <v>124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7" t="s">
        <v>81</v>
      </c>
      <c r="BK220" s="216">
        <f>ROUND(I220*H220,2)</f>
        <v>0</v>
      </c>
      <c r="BL220" s="17" t="s">
        <v>192</v>
      </c>
      <c r="BM220" s="215" t="s">
        <v>828</v>
      </c>
    </row>
    <row r="221" s="2" customFormat="1">
      <c r="A221" s="38"/>
      <c r="B221" s="39"/>
      <c r="C221" s="40"/>
      <c r="D221" s="217" t="s">
        <v>134</v>
      </c>
      <c r="E221" s="40"/>
      <c r="F221" s="218" t="s">
        <v>827</v>
      </c>
      <c r="G221" s="40"/>
      <c r="H221" s="40"/>
      <c r="I221" s="219"/>
      <c r="J221" s="40"/>
      <c r="K221" s="40"/>
      <c r="L221" s="44"/>
      <c r="M221" s="220"/>
      <c r="N221" s="221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134</v>
      </c>
      <c r="AU221" s="17" t="s">
        <v>89</v>
      </c>
    </row>
    <row r="222" s="13" customFormat="1">
      <c r="A222" s="13"/>
      <c r="B222" s="224"/>
      <c r="C222" s="225"/>
      <c r="D222" s="217" t="s">
        <v>138</v>
      </c>
      <c r="E222" s="225"/>
      <c r="F222" s="227" t="s">
        <v>829</v>
      </c>
      <c r="G222" s="225"/>
      <c r="H222" s="228">
        <v>4.4000000000000004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138</v>
      </c>
      <c r="AU222" s="234" t="s">
        <v>89</v>
      </c>
      <c r="AV222" s="13" t="s">
        <v>89</v>
      </c>
      <c r="AW222" s="13" t="s">
        <v>4</v>
      </c>
      <c r="AX222" s="13" t="s">
        <v>81</v>
      </c>
      <c r="AY222" s="234" t="s">
        <v>124</v>
      </c>
    </row>
    <row r="223" s="2" customFormat="1" ht="16.5" customHeight="1">
      <c r="A223" s="38"/>
      <c r="B223" s="39"/>
      <c r="C223" s="204" t="s">
        <v>346</v>
      </c>
      <c r="D223" s="204" t="s">
        <v>127</v>
      </c>
      <c r="E223" s="205" t="s">
        <v>830</v>
      </c>
      <c r="F223" s="206" t="s">
        <v>831</v>
      </c>
      <c r="G223" s="207" t="s">
        <v>130</v>
      </c>
      <c r="H223" s="208">
        <v>4</v>
      </c>
      <c r="I223" s="209"/>
      <c r="J223" s="210">
        <f>ROUND(I223*H223,2)</f>
        <v>0</v>
      </c>
      <c r="K223" s="206" t="s">
        <v>131</v>
      </c>
      <c r="L223" s="44"/>
      <c r="M223" s="211" t="s">
        <v>19</v>
      </c>
      <c r="N223" s="212" t="s">
        <v>44</v>
      </c>
      <c r="O223" s="84"/>
      <c r="P223" s="213">
        <f>O223*H223</f>
        <v>0</v>
      </c>
      <c r="Q223" s="213">
        <v>0.019460000000000002</v>
      </c>
      <c r="R223" s="213">
        <f>Q223*H223</f>
        <v>0.077840000000000006</v>
      </c>
      <c r="S223" s="213">
        <v>0</v>
      </c>
      <c r="T223" s="21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192</v>
      </c>
      <c r="AT223" s="215" t="s">
        <v>127</v>
      </c>
      <c r="AU223" s="215" t="s">
        <v>89</v>
      </c>
      <c r="AY223" s="17" t="s">
        <v>124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81</v>
      </c>
      <c r="BK223" s="216">
        <f>ROUND(I223*H223,2)</f>
        <v>0</v>
      </c>
      <c r="BL223" s="17" t="s">
        <v>192</v>
      </c>
      <c r="BM223" s="215" t="s">
        <v>832</v>
      </c>
    </row>
    <row r="224" s="2" customFormat="1">
      <c r="A224" s="38"/>
      <c r="B224" s="39"/>
      <c r="C224" s="40"/>
      <c r="D224" s="217" t="s">
        <v>134</v>
      </c>
      <c r="E224" s="40"/>
      <c r="F224" s="218" t="s">
        <v>833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134</v>
      </c>
      <c r="AU224" s="17" t="s">
        <v>89</v>
      </c>
    </row>
    <row r="225" s="2" customFormat="1">
      <c r="A225" s="38"/>
      <c r="B225" s="39"/>
      <c r="C225" s="40"/>
      <c r="D225" s="222" t="s">
        <v>136</v>
      </c>
      <c r="E225" s="40"/>
      <c r="F225" s="223" t="s">
        <v>834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136</v>
      </c>
      <c r="AU225" s="17" t="s">
        <v>89</v>
      </c>
    </row>
    <row r="226" s="13" customFormat="1">
      <c r="A226" s="13"/>
      <c r="B226" s="224"/>
      <c r="C226" s="225"/>
      <c r="D226" s="217" t="s">
        <v>138</v>
      </c>
      <c r="E226" s="226" t="s">
        <v>19</v>
      </c>
      <c r="F226" s="227" t="s">
        <v>132</v>
      </c>
      <c r="G226" s="225"/>
      <c r="H226" s="228">
        <v>4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138</v>
      </c>
      <c r="AU226" s="234" t="s">
        <v>89</v>
      </c>
      <c r="AV226" s="13" t="s">
        <v>89</v>
      </c>
      <c r="AW226" s="13" t="s">
        <v>35</v>
      </c>
      <c r="AX226" s="13" t="s">
        <v>81</v>
      </c>
      <c r="AY226" s="234" t="s">
        <v>124</v>
      </c>
    </row>
    <row r="227" s="12" customFormat="1" ht="22.8" customHeight="1">
      <c r="A227" s="12"/>
      <c r="B227" s="188"/>
      <c r="C227" s="189"/>
      <c r="D227" s="190" t="s">
        <v>72</v>
      </c>
      <c r="E227" s="202" t="s">
        <v>237</v>
      </c>
      <c r="F227" s="202" t="s">
        <v>238</v>
      </c>
      <c r="G227" s="189"/>
      <c r="H227" s="189"/>
      <c r="I227" s="192"/>
      <c r="J227" s="203">
        <f>BK227</f>
        <v>0</v>
      </c>
      <c r="K227" s="189"/>
      <c r="L227" s="194"/>
      <c r="M227" s="195"/>
      <c r="N227" s="196"/>
      <c r="O227" s="196"/>
      <c r="P227" s="197">
        <f>SUM(P228:P239)</f>
        <v>0</v>
      </c>
      <c r="Q227" s="196"/>
      <c r="R227" s="197">
        <f>SUM(R228:R239)</f>
        <v>0</v>
      </c>
      <c r="S227" s="196"/>
      <c r="T227" s="198">
        <f>SUM(T228:T239)</f>
        <v>2.7871999999999999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99" t="s">
        <v>89</v>
      </c>
      <c r="AT227" s="200" t="s">
        <v>72</v>
      </c>
      <c r="AU227" s="200" t="s">
        <v>81</v>
      </c>
      <c r="AY227" s="199" t="s">
        <v>124</v>
      </c>
      <c r="BK227" s="201">
        <f>SUM(BK228:BK239)</f>
        <v>0</v>
      </c>
    </row>
    <row r="228" s="2" customFormat="1" ht="16.5" customHeight="1">
      <c r="A228" s="38"/>
      <c r="B228" s="39"/>
      <c r="C228" s="204" t="s">
        <v>352</v>
      </c>
      <c r="D228" s="204" t="s">
        <v>127</v>
      </c>
      <c r="E228" s="205" t="s">
        <v>835</v>
      </c>
      <c r="F228" s="206" t="s">
        <v>836</v>
      </c>
      <c r="G228" s="207" t="s">
        <v>130</v>
      </c>
      <c r="H228" s="208">
        <v>435</v>
      </c>
      <c r="I228" s="209"/>
      <c r="J228" s="210">
        <f>ROUND(I228*H228,2)</f>
        <v>0</v>
      </c>
      <c r="K228" s="206" t="s">
        <v>131</v>
      </c>
      <c r="L228" s="44"/>
      <c r="M228" s="211" t="s">
        <v>19</v>
      </c>
      <c r="N228" s="212" t="s">
        <v>44</v>
      </c>
      <c r="O228" s="84"/>
      <c r="P228" s="213">
        <f>O228*H228</f>
        <v>0</v>
      </c>
      <c r="Q228" s="213">
        <v>0</v>
      </c>
      <c r="R228" s="213">
        <f>Q228*H228</f>
        <v>0</v>
      </c>
      <c r="S228" s="213">
        <v>0.00594</v>
      </c>
      <c r="T228" s="214">
        <f>S228*H228</f>
        <v>2.5838999999999999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192</v>
      </c>
      <c r="AT228" s="215" t="s">
        <v>127</v>
      </c>
      <c r="AU228" s="215" t="s">
        <v>89</v>
      </c>
      <c r="AY228" s="17" t="s">
        <v>124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81</v>
      </c>
      <c r="BK228" s="216">
        <f>ROUND(I228*H228,2)</f>
        <v>0</v>
      </c>
      <c r="BL228" s="17" t="s">
        <v>192</v>
      </c>
      <c r="BM228" s="215" t="s">
        <v>837</v>
      </c>
    </row>
    <row r="229" s="2" customFormat="1">
      <c r="A229" s="38"/>
      <c r="B229" s="39"/>
      <c r="C229" s="40"/>
      <c r="D229" s="217" t="s">
        <v>134</v>
      </c>
      <c r="E229" s="40"/>
      <c r="F229" s="218" t="s">
        <v>838</v>
      </c>
      <c r="G229" s="40"/>
      <c r="H229" s="40"/>
      <c r="I229" s="219"/>
      <c r="J229" s="40"/>
      <c r="K229" s="40"/>
      <c r="L229" s="44"/>
      <c r="M229" s="220"/>
      <c r="N229" s="221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134</v>
      </c>
      <c r="AU229" s="17" t="s">
        <v>89</v>
      </c>
    </row>
    <row r="230" s="2" customFormat="1">
      <c r="A230" s="38"/>
      <c r="B230" s="39"/>
      <c r="C230" s="40"/>
      <c r="D230" s="222" t="s">
        <v>136</v>
      </c>
      <c r="E230" s="40"/>
      <c r="F230" s="223" t="s">
        <v>839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136</v>
      </c>
      <c r="AU230" s="17" t="s">
        <v>89</v>
      </c>
    </row>
    <row r="231" s="13" customFormat="1">
      <c r="A231" s="13"/>
      <c r="B231" s="224"/>
      <c r="C231" s="225"/>
      <c r="D231" s="217" t="s">
        <v>138</v>
      </c>
      <c r="E231" s="226" t="s">
        <v>19</v>
      </c>
      <c r="F231" s="227" t="s">
        <v>717</v>
      </c>
      <c r="G231" s="225"/>
      <c r="H231" s="228">
        <v>435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138</v>
      </c>
      <c r="AU231" s="234" t="s">
        <v>89</v>
      </c>
      <c r="AV231" s="13" t="s">
        <v>89</v>
      </c>
      <c r="AW231" s="13" t="s">
        <v>35</v>
      </c>
      <c r="AX231" s="13" t="s">
        <v>81</v>
      </c>
      <c r="AY231" s="234" t="s">
        <v>124</v>
      </c>
    </row>
    <row r="232" s="2" customFormat="1" ht="16.5" customHeight="1">
      <c r="A232" s="38"/>
      <c r="B232" s="39"/>
      <c r="C232" s="204" t="s">
        <v>357</v>
      </c>
      <c r="D232" s="204" t="s">
        <v>127</v>
      </c>
      <c r="E232" s="205" t="s">
        <v>246</v>
      </c>
      <c r="F232" s="206" t="s">
        <v>247</v>
      </c>
      <c r="G232" s="207" t="s">
        <v>163</v>
      </c>
      <c r="H232" s="208">
        <v>20</v>
      </c>
      <c r="I232" s="209"/>
      <c r="J232" s="210">
        <f>ROUND(I232*H232,2)</f>
        <v>0</v>
      </c>
      <c r="K232" s="206" t="s">
        <v>131</v>
      </c>
      <c r="L232" s="44"/>
      <c r="M232" s="211" t="s">
        <v>19</v>
      </c>
      <c r="N232" s="212" t="s">
        <v>44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0.00348</v>
      </c>
      <c r="T232" s="214">
        <f>S232*H232</f>
        <v>0.069599999999999995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192</v>
      </c>
      <c r="AT232" s="215" t="s">
        <v>127</v>
      </c>
      <c r="AU232" s="215" t="s">
        <v>89</v>
      </c>
      <c r="AY232" s="17" t="s">
        <v>124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81</v>
      </c>
      <c r="BK232" s="216">
        <f>ROUND(I232*H232,2)</f>
        <v>0</v>
      </c>
      <c r="BL232" s="17" t="s">
        <v>192</v>
      </c>
      <c r="BM232" s="215" t="s">
        <v>840</v>
      </c>
    </row>
    <row r="233" s="2" customFormat="1">
      <c r="A233" s="38"/>
      <c r="B233" s="39"/>
      <c r="C233" s="40"/>
      <c r="D233" s="217" t="s">
        <v>134</v>
      </c>
      <c r="E233" s="40"/>
      <c r="F233" s="218" t="s">
        <v>249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134</v>
      </c>
      <c r="AU233" s="17" t="s">
        <v>89</v>
      </c>
    </row>
    <row r="234" s="2" customFormat="1">
      <c r="A234" s="38"/>
      <c r="B234" s="39"/>
      <c r="C234" s="40"/>
      <c r="D234" s="222" t="s">
        <v>136</v>
      </c>
      <c r="E234" s="40"/>
      <c r="F234" s="223" t="s">
        <v>250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136</v>
      </c>
      <c r="AU234" s="17" t="s">
        <v>89</v>
      </c>
    </row>
    <row r="235" s="13" customFormat="1">
      <c r="A235" s="13"/>
      <c r="B235" s="224"/>
      <c r="C235" s="225"/>
      <c r="D235" s="217" t="s">
        <v>138</v>
      </c>
      <c r="E235" s="226" t="s">
        <v>19</v>
      </c>
      <c r="F235" s="227" t="s">
        <v>265</v>
      </c>
      <c r="G235" s="225"/>
      <c r="H235" s="228">
        <v>20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138</v>
      </c>
      <c r="AU235" s="234" t="s">
        <v>89</v>
      </c>
      <c r="AV235" s="13" t="s">
        <v>89</v>
      </c>
      <c r="AW235" s="13" t="s">
        <v>35</v>
      </c>
      <c r="AX235" s="13" t="s">
        <v>81</v>
      </c>
      <c r="AY235" s="234" t="s">
        <v>124</v>
      </c>
    </row>
    <row r="236" s="2" customFormat="1" ht="16.5" customHeight="1">
      <c r="A236" s="38"/>
      <c r="B236" s="39"/>
      <c r="C236" s="204" t="s">
        <v>361</v>
      </c>
      <c r="D236" s="204" t="s">
        <v>127</v>
      </c>
      <c r="E236" s="205" t="s">
        <v>841</v>
      </c>
      <c r="F236" s="206" t="s">
        <v>842</v>
      </c>
      <c r="G236" s="207" t="s">
        <v>163</v>
      </c>
      <c r="H236" s="208">
        <v>70</v>
      </c>
      <c r="I236" s="209"/>
      <c r="J236" s="210">
        <f>ROUND(I236*H236,2)</f>
        <v>0</v>
      </c>
      <c r="K236" s="206" t="s">
        <v>131</v>
      </c>
      <c r="L236" s="44"/>
      <c r="M236" s="211" t="s">
        <v>19</v>
      </c>
      <c r="N236" s="212" t="s">
        <v>44</v>
      </c>
      <c r="O236" s="84"/>
      <c r="P236" s="213">
        <f>O236*H236</f>
        <v>0</v>
      </c>
      <c r="Q236" s="213">
        <v>0</v>
      </c>
      <c r="R236" s="213">
        <f>Q236*H236</f>
        <v>0</v>
      </c>
      <c r="S236" s="213">
        <v>0.00191</v>
      </c>
      <c r="T236" s="214">
        <f>S236*H236</f>
        <v>0.13370000000000001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5" t="s">
        <v>192</v>
      </c>
      <c r="AT236" s="215" t="s">
        <v>127</v>
      </c>
      <c r="AU236" s="215" t="s">
        <v>89</v>
      </c>
      <c r="AY236" s="17" t="s">
        <v>124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81</v>
      </c>
      <c r="BK236" s="216">
        <f>ROUND(I236*H236,2)</f>
        <v>0</v>
      </c>
      <c r="BL236" s="17" t="s">
        <v>192</v>
      </c>
      <c r="BM236" s="215" t="s">
        <v>843</v>
      </c>
    </row>
    <row r="237" s="2" customFormat="1">
      <c r="A237" s="38"/>
      <c r="B237" s="39"/>
      <c r="C237" s="40"/>
      <c r="D237" s="217" t="s">
        <v>134</v>
      </c>
      <c r="E237" s="40"/>
      <c r="F237" s="218" t="s">
        <v>844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134</v>
      </c>
      <c r="AU237" s="17" t="s">
        <v>89</v>
      </c>
    </row>
    <row r="238" s="2" customFormat="1">
      <c r="A238" s="38"/>
      <c r="B238" s="39"/>
      <c r="C238" s="40"/>
      <c r="D238" s="222" t="s">
        <v>136</v>
      </c>
      <c r="E238" s="40"/>
      <c r="F238" s="223" t="s">
        <v>845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136</v>
      </c>
      <c r="AU238" s="17" t="s">
        <v>89</v>
      </c>
    </row>
    <row r="239" s="13" customFormat="1">
      <c r="A239" s="13"/>
      <c r="B239" s="224"/>
      <c r="C239" s="225"/>
      <c r="D239" s="217" t="s">
        <v>138</v>
      </c>
      <c r="E239" s="226" t="s">
        <v>19</v>
      </c>
      <c r="F239" s="227" t="s">
        <v>537</v>
      </c>
      <c r="G239" s="225"/>
      <c r="H239" s="228">
        <v>70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138</v>
      </c>
      <c r="AU239" s="234" t="s">
        <v>89</v>
      </c>
      <c r="AV239" s="13" t="s">
        <v>89</v>
      </c>
      <c r="AW239" s="13" t="s">
        <v>35</v>
      </c>
      <c r="AX239" s="13" t="s">
        <v>81</v>
      </c>
      <c r="AY239" s="234" t="s">
        <v>124</v>
      </c>
    </row>
    <row r="240" s="12" customFormat="1" ht="25.92" customHeight="1">
      <c r="A240" s="12"/>
      <c r="B240" s="188"/>
      <c r="C240" s="189"/>
      <c r="D240" s="190" t="s">
        <v>72</v>
      </c>
      <c r="E240" s="191" t="s">
        <v>206</v>
      </c>
      <c r="F240" s="191" t="s">
        <v>846</v>
      </c>
      <c r="G240" s="189"/>
      <c r="H240" s="189"/>
      <c r="I240" s="192"/>
      <c r="J240" s="193">
        <f>BK240</f>
        <v>0</v>
      </c>
      <c r="K240" s="189"/>
      <c r="L240" s="194"/>
      <c r="M240" s="195"/>
      <c r="N240" s="196"/>
      <c r="O240" s="196"/>
      <c r="P240" s="197">
        <f>P241</f>
        <v>0</v>
      </c>
      <c r="Q240" s="196"/>
      <c r="R240" s="197">
        <f>R241</f>
        <v>0</v>
      </c>
      <c r="S240" s="196"/>
      <c r="T240" s="198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99" t="s">
        <v>146</v>
      </c>
      <c r="AT240" s="200" t="s">
        <v>72</v>
      </c>
      <c r="AU240" s="200" t="s">
        <v>73</v>
      </c>
      <c r="AY240" s="199" t="s">
        <v>124</v>
      </c>
      <c r="BK240" s="201">
        <f>BK241</f>
        <v>0</v>
      </c>
    </row>
    <row r="241" s="12" customFormat="1" ht="22.8" customHeight="1">
      <c r="A241" s="12"/>
      <c r="B241" s="188"/>
      <c r="C241" s="189"/>
      <c r="D241" s="190" t="s">
        <v>72</v>
      </c>
      <c r="E241" s="202" t="s">
        <v>847</v>
      </c>
      <c r="F241" s="202" t="s">
        <v>848</v>
      </c>
      <c r="G241" s="189"/>
      <c r="H241" s="189"/>
      <c r="I241" s="192"/>
      <c r="J241" s="203">
        <f>BK241</f>
        <v>0</v>
      </c>
      <c r="K241" s="189"/>
      <c r="L241" s="194"/>
      <c r="M241" s="195"/>
      <c r="N241" s="196"/>
      <c r="O241" s="196"/>
      <c r="P241" s="197">
        <f>SUM(P242:P243)</f>
        <v>0</v>
      </c>
      <c r="Q241" s="196"/>
      <c r="R241" s="197">
        <f>SUM(R242:R243)</f>
        <v>0</v>
      </c>
      <c r="S241" s="196"/>
      <c r="T241" s="198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99" t="s">
        <v>146</v>
      </c>
      <c r="AT241" s="200" t="s">
        <v>72</v>
      </c>
      <c r="AU241" s="200" t="s">
        <v>81</v>
      </c>
      <c r="AY241" s="199" t="s">
        <v>124</v>
      </c>
      <c r="BK241" s="201">
        <f>SUM(BK242:BK243)</f>
        <v>0</v>
      </c>
    </row>
    <row r="242" s="2" customFormat="1" ht="24.15" customHeight="1">
      <c r="A242" s="38"/>
      <c r="B242" s="39"/>
      <c r="C242" s="204" t="s">
        <v>367</v>
      </c>
      <c r="D242" s="204" t="s">
        <v>127</v>
      </c>
      <c r="E242" s="205" t="s">
        <v>849</v>
      </c>
      <c r="F242" s="206" t="s">
        <v>850</v>
      </c>
      <c r="G242" s="207" t="s">
        <v>462</v>
      </c>
      <c r="H242" s="208">
        <v>1</v>
      </c>
      <c r="I242" s="209"/>
      <c r="J242" s="210">
        <f>ROUND(I242*H242,2)</f>
        <v>0</v>
      </c>
      <c r="K242" s="206" t="s">
        <v>291</v>
      </c>
      <c r="L242" s="44"/>
      <c r="M242" s="211" t="s">
        <v>19</v>
      </c>
      <c r="N242" s="212" t="s">
        <v>44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638</v>
      </c>
      <c r="AT242" s="215" t="s">
        <v>127</v>
      </c>
      <c r="AU242" s="215" t="s">
        <v>89</v>
      </c>
      <c r="AY242" s="17" t="s">
        <v>124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81</v>
      </c>
      <c r="BK242" s="216">
        <f>ROUND(I242*H242,2)</f>
        <v>0</v>
      </c>
      <c r="BL242" s="17" t="s">
        <v>638</v>
      </c>
      <c r="BM242" s="215" t="s">
        <v>851</v>
      </c>
    </row>
    <row r="243" s="2" customFormat="1">
      <c r="A243" s="38"/>
      <c r="B243" s="39"/>
      <c r="C243" s="40"/>
      <c r="D243" s="217" t="s">
        <v>134</v>
      </c>
      <c r="E243" s="40"/>
      <c r="F243" s="218" t="s">
        <v>852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134</v>
      </c>
      <c r="AU243" s="17" t="s">
        <v>89</v>
      </c>
    </row>
    <row r="244" s="12" customFormat="1" ht="25.92" customHeight="1">
      <c r="A244" s="12"/>
      <c r="B244" s="188"/>
      <c r="C244" s="189"/>
      <c r="D244" s="190" t="s">
        <v>72</v>
      </c>
      <c r="E244" s="191" t="s">
        <v>456</v>
      </c>
      <c r="F244" s="191" t="s">
        <v>457</v>
      </c>
      <c r="G244" s="189"/>
      <c r="H244" s="189"/>
      <c r="I244" s="192"/>
      <c r="J244" s="193">
        <f>BK244</f>
        <v>0</v>
      </c>
      <c r="K244" s="189"/>
      <c r="L244" s="194"/>
      <c r="M244" s="195"/>
      <c r="N244" s="196"/>
      <c r="O244" s="196"/>
      <c r="P244" s="197">
        <f>P245+P249</f>
        <v>0</v>
      </c>
      <c r="Q244" s="196"/>
      <c r="R244" s="197">
        <f>R245+R249</f>
        <v>0</v>
      </c>
      <c r="S244" s="196"/>
      <c r="T244" s="198">
        <f>T245+T249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99" t="s">
        <v>160</v>
      </c>
      <c r="AT244" s="200" t="s">
        <v>72</v>
      </c>
      <c r="AU244" s="200" t="s">
        <v>73</v>
      </c>
      <c r="AY244" s="199" t="s">
        <v>124</v>
      </c>
      <c r="BK244" s="201">
        <f>BK245+BK249</f>
        <v>0</v>
      </c>
    </row>
    <row r="245" s="12" customFormat="1" ht="22.8" customHeight="1">
      <c r="A245" s="12"/>
      <c r="B245" s="188"/>
      <c r="C245" s="189"/>
      <c r="D245" s="190" t="s">
        <v>72</v>
      </c>
      <c r="E245" s="202" t="s">
        <v>458</v>
      </c>
      <c r="F245" s="202" t="s">
        <v>459</v>
      </c>
      <c r="G245" s="189"/>
      <c r="H245" s="189"/>
      <c r="I245" s="192"/>
      <c r="J245" s="203">
        <f>BK245</f>
        <v>0</v>
      </c>
      <c r="K245" s="189"/>
      <c r="L245" s="194"/>
      <c r="M245" s="195"/>
      <c r="N245" s="196"/>
      <c r="O245" s="196"/>
      <c r="P245" s="197">
        <f>SUM(P246:P248)</f>
        <v>0</v>
      </c>
      <c r="Q245" s="196"/>
      <c r="R245" s="197">
        <f>SUM(R246:R248)</f>
        <v>0</v>
      </c>
      <c r="S245" s="196"/>
      <c r="T245" s="198">
        <f>SUM(T246:T248)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99" t="s">
        <v>160</v>
      </c>
      <c r="AT245" s="200" t="s">
        <v>72</v>
      </c>
      <c r="AU245" s="200" t="s">
        <v>81</v>
      </c>
      <c r="AY245" s="199" t="s">
        <v>124</v>
      </c>
      <c r="BK245" s="201">
        <f>SUM(BK246:BK248)</f>
        <v>0</v>
      </c>
    </row>
    <row r="246" s="2" customFormat="1" ht="24.15" customHeight="1">
      <c r="A246" s="38"/>
      <c r="B246" s="39"/>
      <c r="C246" s="204" t="s">
        <v>373</v>
      </c>
      <c r="D246" s="204" t="s">
        <v>127</v>
      </c>
      <c r="E246" s="205" t="s">
        <v>461</v>
      </c>
      <c r="F246" s="206" t="s">
        <v>459</v>
      </c>
      <c r="G246" s="207" t="s">
        <v>462</v>
      </c>
      <c r="H246" s="208">
        <v>1</v>
      </c>
      <c r="I246" s="209"/>
      <c r="J246" s="210">
        <f>ROUND(I246*H246,2)</f>
        <v>0</v>
      </c>
      <c r="K246" s="206" t="s">
        <v>131</v>
      </c>
      <c r="L246" s="44"/>
      <c r="M246" s="211" t="s">
        <v>19</v>
      </c>
      <c r="N246" s="212" t="s">
        <v>44</v>
      </c>
      <c r="O246" s="84"/>
      <c r="P246" s="213">
        <f>O246*H246</f>
        <v>0</v>
      </c>
      <c r="Q246" s="213">
        <v>0</v>
      </c>
      <c r="R246" s="213">
        <f>Q246*H246</f>
        <v>0</v>
      </c>
      <c r="S246" s="213">
        <v>0</v>
      </c>
      <c r="T246" s="21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15" t="s">
        <v>463</v>
      </c>
      <c r="AT246" s="215" t="s">
        <v>127</v>
      </c>
      <c r="AU246" s="215" t="s">
        <v>89</v>
      </c>
      <c r="AY246" s="17" t="s">
        <v>124</v>
      </c>
      <c r="BE246" s="216">
        <f>IF(N246="základní",J246,0)</f>
        <v>0</v>
      </c>
      <c r="BF246" s="216">
        <f>IF(N246="snížená",J246,0)</f>
        <v>0</v>
      </c>
      <c r="BG246" s="216">
        <f>IF(N246="zákl. přenesená",J246,0)</f>
        <v>0</v>
      </c>
      <c r="BH246" s="216">
        <f>IF(N246="sníž. přenesená",J246,0)</f>
        <v>0</v>
      </c>
      <c r="BI246" s="216">
        <f>IF(N246="nulová",J246,0)</f>
        <v>0</v>
      </c>
      <c r="BJ246" s="17" t="s">
        <v>81</v>
      </c>
      <c r="BK246" s="216">
        <f>ROUND(I246*H246,2)</f>
        <v>0</v>
      </c>
      <c r="BL246" s="17" t="s">
        <v>463</v>
      </c>
      <c r="BM246" s="215" t="s">
        <v>853</v>
      </c>
    </row>
    <row r="247" s="2" customFormat="1">
      <c r="A247" s="38"/>
      <c r="B247" s="39"/>
      <c r="C247" s="40"/>
      <c r="D247" s="217" t="s">
        <v>134</v>
      </c>
      <c r="E247" s="40"/>
      <c r="F247" s="218" t="s">
        <v>459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134</v>
      </c>
      <c r="AU247" s="17" t="s">
        <v>89</v>
      </c>
    </row>
    <row r="248" s="2" customFormat="1">
      <c r="A248" s="38"/>
      <c r="B248" s="39"/>
      <c r="C248" s="40"/>
      <c r="D248" s="222" t="s">
        <v>136</v>
      </c>
      <c r="E248" s="40"/>
      <c r="F248" s="223" t="s">
        <v>465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136</v>
      </c>
      <c r="AU248" s="17" t="s">
        <v>89</v>
      </c>
    </row>
    <row r="249" s="12" customFormat="1" ht="22.8" customHeight="1">
      <c r="A249" s="12"/>
      <c r="B249" s="188"/>
      <c r="C249" s="189"/>
      <c r="D249" s="190" t="s">
        <v>72</v>
      </c>
      <c r="E249" s="202" t="s">
        <v>466</v>
      </c>
      <c r="F249" s="202" t="s">
        <v>467</v>
      </c>
      <c r="G249" s="189"/>
      <c r="H249" s="189"/>
      <c r="I249" s="192"/>
      <c r="J249" s="203">
        <f>BK249</f>
        <v>0</v>
      </c>
      <c r="K249" s="189"/>
      <c r="L249" s="194"/>
      <c r="M249" s="195"/>
      <c r="N249" s="196"/>
      <c r="O249" s="196"/>
      <c r="P249" s="197">
        <f>SUM(P250:P252)</f>
        <v>0</v>
      </c>
      <c r="Q249" s="196"/>
      <c r="R249" s="197">
        <f>SUM(R250:R252)</f>
        <v>0</v>
      </c>
      <c r="S249" s="196"/>
      <c r="T249" s="198">
        <f>SUM(T250:T252)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9" t="s">
        <v>160</v>
      </c>
      <c r="AT249" s="200" t="s">
        <v>72</v>
      </c>
      <c r="AU249" s="200" t="s">
        <v>81</v>
      </c>
      <c r="AY249" s="199" t="s">
        <v>124</v>
      </c>
      <c r="BK249" s="201">
        <f>SUM(BK250:BK252)</f>
        <v>0</v>
      </c>
    </row>
    <row r="250" s="2" customFormat="1" ht="24.15" customHeight="1">
      <c r="A250" s="38"/>
      <c r="B250" s="39"/>
      <c r="C250" s="204" t="s">
        <v>379</v>
      </c>
      <c r="D250" s="204" t="s">
        <v>127</v>
      </c>
      <c r="E250" s="205" t="s">
        <v>469</v>
      </c>
      <c r="F250" s="206" t="s">
        <v>467</v>
      </c>
      <c r="G250" s="207" t="s">
        <v>462</v>
      </c>
      <c r="H250" s="208">
        <v>1</v>
      </c>
      <c r="I250" s="209"/>
      <c r="J250" s="210">
        <f>ROUND(I250*H250,2)</f>
        <v>0</v>
      </c>
      <c r="K250" s="206" t="s">
        <v>131</v>
      </c>
      <c r="L250" s="44"/>
      <c r="M250" s="211" t="s">
        <v>19</v>
      </c>
      <c r="N250" s="212" t="s">
        <v>44</v>
      </c>
      <c r="O250" s="84"/>
      <c r="P250" s="213">
        <f>O250*H250</f>
        <v>0</v>
      </c>
      <c r="Q250" s="213">
        <v>0</v>
      </c>
      <c r="R250" s="213">
        <f>Q250*H250</f>
        <v>0</v>
      </c>
      <c r="S250" s="213">
        <v>0</v>
      </c>
      <c r="T250" s="21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5" t="s">
        <v>463</v>
      </c>
      <c r="AT250" s="215" t="s">
        <v>127</v>
      </c>
      <c r="AU250" s="215" t="s">
        <v>89</v>
      </c>
      <c r="AY250" s="17" t="s">
        <v>124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81</v>
      </c>
      <c r="BK250" s="216">
        <f>ROUND(I250*H250,2)</f>
        <v>0</v>
      </c>
      <c r="BL250" s="17" t="s">
        <v>463</v>
      </c>
      <c r="BM250" s="215" t="s">
        <v>854</v>
      </c>
    </row>
    <row r="251" s="2" customFormat="1">
      <c r="A251" s="38"/>
      <c r="B251" s="39"/>
      <c r="C251" s="40"/>
      <c r="D251" s="217" t="s">
        <v>134</v>
      </c>
      <c r="E251" s="40"/>
      <c r="F251" s="218" t="s">
        <v>467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134</v>
      </c>
      <c r="AU251" s="17" t="s">
        <v>89</v>
      </c>
    </row>
    <row r="252" s="2" customFormat="1">
      <c r="A252" s="38"/>
      <c r="B252" s="39"/>
      <c r="C252" s="40"/>
      <c r="D252" s="222" t="s">
        <v>136</v>
      </c>
      <c r="E252" s="40"/>
      <c r="F252" s="223" t="s">
        <v>472</v>
      </c>
      <c r="G252" s="40"/>
      <c r="H252" s="40"/>
      <c r="I252" s="219"/>
      <c r="J252" s="40"/>
      <c r="K252" s="40"/>
      <c r="L252" s="44"/>
      <c r="M252" s="245"/>
      <c r="N252" s="246"/>
      <c r="O252" s="247"/>
      <c r="P252" s="247"/>
      <c r="Q252" s="247"/>
      <c r="R252" s="247"/>
      <c r="S252" s="247"/>
      <c r="T252" s="24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136</v>
      </c>
      <c r="AU252" s="17" t="s">
        <v>89</v>
      </c>
    </row>
    <row r="253" s="2" customFormat="1" ht="6.96" customHeight="1">
      <c r="A253" s="38"/>
      <c r="B253" s="59"/>
      <c r="C253" s="60"/>
      <c r="D253" s="60"/>
      <c r="E253" s="60"/>
      <c r="F253" s="60"/>
      <c r="G253" s="60"/>
      <c r="H253" s="60"/>
      <c r="I253" s="60"/>
      <c r="J253" s="60"/>
      <c r="K253" s="60"/>
      <c r="L253" s="44"/>
      <c r="M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</row>
  </sheetData>
  <sheetProtection sheet="1" autoFilter="0" formatColumns="0" formatRows="0" objects="1" scenarios="1" spinCount="100000" saltValue="tfUVBtIScPzwotl0uLaGoapm+fSyB8SAf4f92Rm41jKz/inILhJhnVa8V9YpLw+jcJVG1rxFR7WKiyeON742kQ==" hashValue="DuwEg7eTvKdQ+2wNiM/P9JbGJ2pAX3Aj2tc6YH0JTFI5LZiExCmHQ+ryrYzA8Y7SGW/deUj6rkzVZIDNSFLmhw==" algorithmName="SHA-512" password="CC35"/>
  <autoFilter ref="C93:K25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5_01/622111111"/>
    <hyperlink ref="F104" r:id="rId2" display="https://podminky.urs.cz/item/CS_URS_2025_01/962032641"/>
    <hyperlink ref="F109" r:id="rId3" display="https://podminky.urs.cz/item/CS_URS_2025_01/997013152"/>
    <hyperlink ref="F112" r:id="rId4" display="https://podminky.urs.cz/item/CS_URS_2025_01/997013311"/>
    <hyperlink ref="F115" r:id="rId5" display="https://podminky.urs.cz/item/CS_URS_2025_01/997013321"/>
    <hyperlink ref="F120" r:id="rId6" display="https://podminky.urs.cz/item/CS_URS_2025_01/997013501"/>
    <hyperlink ref="F123" r:id="rId7" display="https://podminky.urs.cz/item/CS_URS_2025_01/997013509"/>
    <hyperlink ref="F127" r:id="rId8" display="https://podminky.urs.cz/item/CS_URS_2025_01/997013631"/>
    <hyperlink ref="F131" r:id="rId9" display="https://podminky.urs.cz/item/CS_URS_2025_01/998012022"/>
    <hyperlink ref="F136" r:id="rId10" display="https://podminky.urs.cz/item/CS_URS_2025_01/712331801"/>
    <hyperlink ref="F140" r:id="rId11" display="https://podminky.urs.cz/item/CS_URS_2025_01/712361705"/>
    <hyperlink ref="F144" r:id="rId12" display="https://podminky.urs.cz/item/CS_URS_2025_01/712363005"/>
    <hyperlink ref="F152" r:id="rId13" display="https://podminky.urs.cz/item/CS_URS_2025_01/712363104"/>
    <hyperlink ref="F159" r:id="rId14" display="https://podminky.urs.cz/item/CS_URS_2025_01/712363115"/>
    <hyperlink ref="F165" r:id="rId15" display="https://podminky.urs.cz/item/CS_URS_2025_01/712363122"/>
    <hyperlink ref="F171" r:id="rId16" display="https://podminky.urs.cz/item/CS_URS_2025_01/712363352"/>
    <hyperlink ref="F175" r:id="rId17" display="https://podminky.urs.cz/item/CS_URS_2025_01/712363353"/>
    <hyperlink ref="F179" r:id="rId18" display="https://podminky.urs.cz/item/CS_URS_2025_01/712363356"/>
    <hyperlink ref="F183" r:id="rId19" display="https://podminky.urs.cz/item/CS_URS_2025_01/712391171"/>
    <hyperlink ref="F190" r:id="rId20" display="https://podminky.urs.cz/item/CS_URS_2025_01/712861705"/>
    <hyperlink ref="F198" r:id="rId21" display="https://podminky.urs.cz/item/CS_URS_2025_01/712998202"/>
    <hyperlink ref="F204" r:id="rId22" display="https://podminky.urs.cz/item/CS_URS_2025_01/998712102"/>
    <hyperlink ref="F208" r:id="rId23" display="https://podminky.urs.cz/item/CS_URS_2025_01/721239114"/>
    <hyperlink ref="F214" r:id="rId24" display="https://podminky.urs.cz/item/CS_URS_2025_01/998721102"/>
    <hyperlink ref="F218" r:id="rId25" display="https://podminky.urs.cz/item/CS_URS_2025_01/762341285"/>
    <hyperlink ref="F225" r:id="rId26" display="https://podminky.urs.cz/item/CS_URS_2025_01/762343912"/>
    <hyperlink ref="F230" r:id="rId27" display="https://podminky.urs.cz/item/CS_URS_2025_01/764001821"/>
    <hyperlink ref="F234" r:id="rId28" display="https://podminky.urs.cz/item/CS_URS_2025_01/764001891"/>
    <hyperlink ref="F238" r:id="rId29" display="https://podminky.urs.cz/item/CS_URS_2025_01/764002841"/>
    <hyperlink ref="F248" r:id="rId30" display="https://podminky.urs.cz/item/CS_URS_2025_01/030001000"/>
    <hyperlink ref="F252" r:id="rId31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9" customWidth="1"/>
    <col min="2" max="2" width="1.667969" style="249" customWidth="1"/>
    <col min="3" max="4" width="5" style="249" customWidth="1"/>
    <col min="5" max="5" width="11.66016" style="249" customWidth="1"/>
    <col min="6" max="6" width="9.160156" style="249" customWidth="1"/>
    <col min="7" max="7" width="5" style="249" customWidth="1"/>
    <col min="8" max="8" width="77.83203" style="249" customWidth="1"/>
    <col min="9" max="10" width="20" style="249" customWidth="1"/>
    <col min="11" max="11" width="1.667969" style="249" customWidth="1"/>
  </cols>
  <sheetData>
    <row r="1" s="1" customFormat="1" ht="37.5" customHeight="1"/>
    <row r="2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="14" customFormat="1" ht="45" customHeight="1">
      <c r="B3" s="253"/>
      <c r="C3" s="254" t="s">
        <v>855</v>
      </c>
      <c r="D3" s="254"/>
      <c r="E3" s="254"/>
      <c r="F3" s="254"/>
      <c r="G3" s="254"/>
      <c r="H3" s="254"/>
      <c r="I3" s="254"/>
      <c r="J3" s="254"/>
      <c r="K3" s="255"/>
    </row>
    <row r="4" s="1" customFormat="1" ht="25.5" customHeight="1">
      <c r="B4" s="256"/>
      <c r="C4" s="257" t="s">
        <v>856</v>
      </c>
      <c r="D4" s="257"/>
      <c r="E4" s="257"/>
      <c r="F4" s="257"/>
      <c r="G4" s="257"/>
      <c r="H4" s="257"/>
      <c r="I4" s="257"/>
      <c r="J4" s="257"/>
      <c r="K4" s="258"/>
    </row>
    <row r="5" s="1" customFormat="1" ht="5.25" customHeight="1">
      <c r="B5" s="256"/>
      <c r="C5" s="259"/>
      <c r="D5" s="259"/>
      <c r="E5" s="259"/>
      <c r="F5" s="259"/>
      <c r="G5" s="259"/>
      <c r="H5" s="259"/>
      <c r="I5" s="259"/>
      <c r="J5" s="259"/>
      <c r="K5" s="258"/>
    </row>
    <row r="6" s="1" customFormat="1" ht="15" customHeight="1">
      <c r="B6" s="256"/>
      <c r="C6" s="260" t="s">
        <v>857</v>
      </c>
      <c r="D6" s="260"/>
      <c r="E6" s="260"/>
      <c r="F6" s="260"/>
      <c r="G6" s="260"/>
      <c r="H6" s="260"/>
      <c r="I6" s="260"/>
      <c r="J6" s="260"/>
      <c r="K6" s="258"/>
    </row>
    <row r="7" s="1" customFormat="1" ht="15" customHeight="1">
      <c r="B7" s="261"/>
      <c r="C7" s="260" t="s">
        <v>858</v>
      </c>
      <c r="D7" s="260"/>
      <c r="E7" s="260"/>
      <c r="F7" s="260"/>
      <c r="G7" s="260"/>
      <c r="H7" s="260"/>
      <c r="I7" s="260"/>
      <c r="J7" s="260"/>
      <c r="K7" s="258"/>
    </row>
    <row r="8" s="1" customFormat="1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s="1" customFormat="1" ht="15" customHeight="1">
      <c r="B9" s="261"/>
      <c r="C9" s="260" t="s">
        <v>859</v>
      </c>
      <c r="D9" s="260"/>
      <c r="E9" s="260"/>
      <c r="F9" s="260"/>
      <c r="G9" s="260"/>
      <c r="H9" s="260"/>
      <c r="I9" s="260"/>
      <c r="J9" s="260"/>
      <c r="K9" s="258"/>
    </row>
    <row r="10" s="1" customFormat="1" ht="15" customHeight="1">
      <c r="B10" s="261"/>
      <c r="C10" s="260"/>
      <c r="D10" s="260" t="s">
        <v>860</v>
      </c>
      <c r="E10" s="260"/>
      <c r="F10" s="260"/>
      <c r="G10" s="260"/>
      <c r="H10" s="260"/>
      <c r="I10" s="260"/>
      <c r="J10" s="260"/>
      <c r="K10" s="258"/>
    </row>
    <row r="11" s="1" customFormat="1" ht="15" customHeight="1">
      <c r="B11" s="261"/>
      <c r="C11" s="262"/>
      <c r="D11" s="260" t="s">
        <v>861</v>
      </c>
      <c r="E11" s="260"/>
      <c r="F11" s="260"/>
      <c r="G11" s="260"/>
      <c r="H11" s="260"/>
      <c r="I11" s="260"/>
      <c r="J11" s="260"/>
      <c r="K11" s="258"/>
    </row>
    <row r="12" s="1" customFormat="1" ht="15" customHeight="1">
      <c r="B12" s="261"/>
      <c r="C12" s="262"/>
      <c r="D12" s="260"/>
      <c r="E12" s="260"/>
      <c r="F12" s="260"/>
      <c r="G12" s="260"/>
      <c r="H12" s="260"/>
      <c r="I12" s="260"/>
      <c r="J12" s="260"/>
      <c r="K12" s="258"/>
    </row>
    <row r="13" s="1" customFormat="1" ht="15" customHeight="1">
      <c r="B13" s="261"/>
      <c r="C13" s="262"/>
      <c r="D13" s="263" t="s">
        <v>862</v>
      </c>
      <c r="E13" s="260"/>
      <c r="F13" s="260"/>
      <c r="G13" s="260"/>
      <c r="H13" s="260"/>
      <c r="I13" s="260"/>
      <c r="J13" s="260"/>
      <c r="K13" s="258"/>
    </row>
    <row r="14" s="1" customFormat="1" ht="12.75" customHeight="1">
      <c r="B14" s="261"/>
      <c r="C14" s="262"/>
      <c r="D14" s="262"/>
      <c r="E14" s="262"/>
      <c r="F14" s="262"/>
      <c r="G14" s="262"/>
      <c r="H14" s="262"/>
      <c r="I14" s="262"/>
      <c r="J14" s="262"/>
      <c r="K14" s="258"/>
    </row>
    <row r="15" s="1" customFormat="1" ht="15" customHeight="1">
      <c r="B15" s="261"/>
      <c r="C15" s="262"/>
      <c r="D15" s="260" t="s">
        <v>863</v>
      </c>
      <c r="E15" s="260"/>
      <c r="F15" s="260"/>
      <c r="G15" s="260"/>
      <c r="H15" s="260"/>
      <c r="I15" s="260"/>
      <c r="J15" s="260"/>
      <c r="K15" s="258"/>
    </row>
    <row r="16" s="1" customFormat="1" ht="15" customHeight="1">
      <c r="B16" s="261"/>
      <c r="C16" s="262"/>
      <c r="D16" s="260" t="s">
        <v>864</v>
      </c>
      <c r="E16" s="260"/>
      <c r="F16" s="260"/>
      <c r="G16" s="260"/>
      <c r="H16" s="260"/>
      <c r="I16" s="260"/>
      <c r="J16" s="260"/>
      <c r="K16" s="258"/>
    </row>
    <row r="17" s="1" customFormat="1" ht="15" customHeight="1">
      <c r="B17" s="261"/>
      <c r="C17" s="262"/>
      <c r="D17" s="260" t="s">
        <v>865</v>
      </c>
      <c r="E17" s="260"/>
      <c r="F17" s="260"/>
      <c r="G17" s="260"/>
      <c r="H17" s="260"/>
      <c r="I17" s="260"/>
      <c r="J17" s="260"/>
      <c r="K17" s="258"/>
    </row>
    <row r="18" s="1" customFormat="1" ht="15" customHeight="1">
      <c r="B18" s="261"/>
      <c r="C18" s="262"/>
      <c r="D18" s="262"/>
      <c r="E18" s="264" t="s">
        <v>80</v>
      </c>
      <c r="F18" s="260" t="s">
        <v>866</v>
      </c>
      <c r="G18" s="260"/>
      <c r="H18" s="260"/>
      <c r="I18" s="260"/>
      <c r="J18" s="260"/>
      <c r="K18" s="258"/>
    </row>
    <row r="19" s="1" customFormat="1" ht="15" customHeight="1">
      <c r="B19" s="261"/>
      <c r="C19" s="262"/>
      <c r="D19" s="262"/>
      <c r="E19" s="264" t="s">
        <v>867</v>
      </c>
      <c r="F19" s="260" t="s">
        <v>868</v>
      </c>
      <c r="G19" s="260"/>
      <c r="H19" s="260"/>
      <c r="I19" s="260"/>
      <c r="J19" s="260"/>
      <c r="K19" s="258"/>
    </row>
    <row r="20" s="1" customFormat="1" ht="15" customHeight="1">
      <c r="B20" s="261"/>
      <c r="C20" s="262"/>
      <c r="D20" s="262"/>
      <c r="E20" s="264" t="s">
        <v>869</v>
      </c>
      <c r="F20" s="260" t="s">
        <v>870</v>
      </c>
      <c r="G20" s="260"/>
      <c r="H20" s="260"/>
      <c r="I20" s="260"/>
      <c r="J20" s="260"/>
      <c r="K20" s="258"/>
    </row>
    <row r="21" s="1" customFormat="1" ht="15" customHeight="1">
      <c r="B21" s="261"/>
      <c r="C21" s="262"/>
      <c r="D21" s="262"/>
      <c r="E21" s="264" t="s">
        <v>871</v>
      </c>
      <c r="F21" s="260" t="s">
        <v>872</v>
      </c>
      <c r="G21" s="260"/>
      <c r="H21" s="260"/>
      <c r="I21" s="260"/>
      <c r="J21" s="260"/>
      <c r="K21" s="258"/>
    </row>
    <row r="22" s="1" customFormat="1" ht="15" customHeight="1">
      <c r="B22" s="261"/>
      <c r="C22" s="262"/>
      <c r="D22" s="262"/>
      <c r="E22" s="264" t="s">
        <v>873</v>
      </c>
      <c r="F22" s="260" t="s">
        <v>874</v>
      </c>
      <c r="G22" s="260"/>
      <c r="H22" s="260"/>
      <c r="I22" s="260"/>
      <c r="J22" s="260"/>
      <c r="K22" s="258"/>
    </row>
    <row r="23" s="1" customFormat="1" ht="15" customHeight="1">
      <c r="B23" s="261"/>
      <c r="C23" s="262"/>
      <c r="D23" s="262"/>
      <c r="E23" s="264" t="s">
        <v>875</v>
      </c>
      <c r="F23" s="260" t="s">
        <v>876</v>
      </c>
      <c r="G23" s="260"/>
      <c r="H23" s="260"/>
      <c r="I23" s="260"/>
      <c r="J23" s="260"/>
      <c r="K23" s="258"/>
    </row>
    <row r="24" s="1" customFormat="1" ht="12.75" customHeight="1">
      <c r="B24" s="261"/>
      <c r="C24" s="262"/>
      <c r="D24" s="262"/>
      <c r="E24" s="262"/>
      <c r="F24" s="262"/>
      <c r="G24" s="262"/>
      <c r="H24" s="262"/>
      <c r="I24" s="262"/>
      <c r="J24" s="262"/>
      <c r="K24" s="258"/>
    </row>
    <row r="25" s="1" customFormat="1" ht="15" customHeight="1">
      <c r="B25" s="261"/>
      <c r="C25" s="260" t="s">
        <v>877</v>
      </c>
      <c r="D25" s="260"/>
      <c r="E25" s="260"/>
      <c r="F25" s="260"/>
      <c r="G25" s="260"/>
      <c r="H25" s="260"/>
      <c r="I25" s="260"/>
      <c r="J25" s="260"/>
      <c r="K25" s="258"/>
    </row>
    <row r="26" s="1" customFormat="1" ht="15" customHeight="1">
      <c r="B26" s="261"/>
      <c r="C26" s="260" t="s">
        <v>878</v>
      </c>
      <c r="D26" s="260"/>
      <c r="E26" s="260"/>
      <c r="F26" s="260"/>
      <c r="G26" s="260"/>
      <c r="H26" s="260"/>
      <c r="I26" s="260"/>
      <c r="J26" s="260"/>
      <c r="K26" s="258"/>
    </row>
    <row r="27" s="1" customFormat="1" ht="15" customHeight="1">
      <c r="B27" s="261"/>
      <c r="C27" s="260"/>
      <c r="D27" s="260" t="s">
        <v>879</v>
      </c>
      <c r="E27" s="260"/>
      <c r="F27" s="260"/>
      <c r="G27" s="260"/>
      <c r="H27" s="260"/>
      <c r="I27" s="260"/>
      <c r="J27" s="260"/>
      <c r="K27" s="258"/>
    </row>
    <row r="28" s="1" customFormat="1" ht="15" customHeight="1">
      <c r="B28" s="261"/>
      <c r="C28" s="262"/>
      <c r="D28" s="260" t="s">
        <v>880</v>
      </c>
      <c r="E28" s="260"/>
      <c r="F28" s="260"/>
      <c r="G28" s="260"/>
      <c r="H28" s="260"/>
      <c r="I28" s="260"/>
      <c r="J28" s="260"/>
      <c r="K28" s="258"/>
    </row>
    <row r="29" s="1" customFormat="1" ht="12.75" customHeight="1">
      <c r="B29" s="261"/>
      <c r="C29" s="262"/>
      <c r="D29" s="262"/>
      <c r="E29" s="262"/>
      <c r="F29" s="262"/>
      <c r="G29" s="262"/>
      <c r="H29" s="262"/>
      <c r="I29" s="262"/>
      <c r="J29" s="262"/>
      <c r="K29" s="258"/>
    </row>
    <row r="30" s="1" customFormat="1" ht="15" customHeight="1">
      <c r="B30" s="261"/>
      <c r="C30" s="262"/>
      <c r="D30" s="260" t="s">
        <v>881</v>
      </c>
      <c r="E30" s="260"/>
      <c r="F30" s="260"/>
      <c r="G30" s="260"/>
      <c r="H30" s="260"/>
      <c r="I30" s="260"/>
      <c r="J30" s="260"/>
      <c r="K30" s="258"/>
    </row>
    <row r="31" s="1" customFormat="1" ht="15" customHeight="1">
      <c r="B31" s="261"/>
      <c r="C31" s="262"/>
      <c r="D31" s="260" t="s">
        <v>882</v>
      </c>
      <c r="E31" s="260"/>
      <c r="F31" s="260"/>
      <c r="G31" s="260"/>
      <c r="H31" s="260"/>
      <c r="I31" s="260"/>
      <c r="J31" s="260"/>
      <c r="K31" s="258"/>
    </row>
    <row r="32" s="1" customFormat="1" ht="12.75" customHeight="1">
      <c r="B32" s="261"/>
      <c r="C32" s="262"/>
      <c r="D32" s="262"/>
      <c r="E32" s="262"/>
      <c r="F32" s="262"/>
      <c r="G32" s="262"/>
      <c r="H32" s="262"/>
      <c r="I32" s="262"/>
      <c r="J32" s="262"/>
      <c r="K32" s="258"/>
    </row>
    <row r="33" s="1" customFormat="1" ht="15" customHeight="1">
      <c r="B33" s="261"/>
      <c r="C33" s="262"/>
      <c r="D33" s="260" t="s">
        <v>883</v>
      </c>
      <c r="E33" s="260"/>
      <c r="F33" s="260"/>
      <c r="G33" s="260"/>
      <c r="H33" s="260"/>
      <c r="I33" s="260"/>
      <c r="J33" s="260"/>
      <c r="K33" s="258"/>
    </row>
    <row r="34" s="1" customFormat="1" ht="15" customHeight="1">
      <c r="B34" s="261"/>
      <c r="C34" s="262"/>
      <c r="D34" s="260" t="s">
        <v>884</v>
      </c>
      <c r="E34" s="260"/>
      <c r="F34" s="260"/>
      <c r="G34" s="260"/>
      <c r="H34" s="260"/>
      <c r="I34" s="260"/>
      <c r="J34" s="260"/>
      <c r="K34" s="258"/>
    </row>
    <row r="35" s="1" customFormat="1" ht="15" customHeight="1">
      <c r="B35" s="261"/>
      <c r="C35" s="262"/>
      <c r="D35" s="260" t="s">
        <v>885</v>
      </c>
      <c r="E35" s="260"/>
      <c r="F35" s="260"/>
      <c r="G35" s="260"/>
      <c r="H35" s="260"/>
      <c r="I35" s="260"/>
      <c r="J35" s="260"/>
      <c r="K35" s="258"/>
    </row>
    <row r="36" s="1" customFormat="1" ht="15" customHeight="1">
      <c r="B36" s="261"/>
      <c r="C36" s="262"/>
      <c r="D36" s="260"/>
      <c r="E36" s="263" t="s">
        <v>110</v>
      </c>
      <c r="F36" s="260"/>
      <c r="G36" s="260" t="s">
        <v>886</v>
      </c>
      <c r="H36" s="260"/>
      <c r="I36" s="260"/>
      <c r="J36" s="260"/>
      <c r="K36" s="258"/>
    </row>
    <row r="37" s="1" customFormat="1" ht="30.75" customHeight="1">
      <c r="B37" s="261"/>
      <c r="C37" s="262"/>
      <c r="D37" s="260"/>
      <c r="E37" s="263" t="s">
        <v>887</v>
      </c>
      <c r="F37" s="260"/>
      <c r="G37" s="260" t="s">
        <v>888</v>
      </c>
      <c r="H37" s="260"/>
      <c r="I37" s="260"/>
      <c r="J37" s="260"/>
      <c r="K37" s="258"/>
    </row>
    <row r="38" s="1" customFormat="1" ht="15" customHeight="1">
      <c r="B38" s="261"/>
      <c r="C38" s="262"/>
      <c r="D38" s="260"/>
      <c r="E38" s="263" t="s">
        <v>54</v>
      </c>
      <c r="F38" s="260"/>
      <c r="G38" s="260" t="s">
        <v>889</v>
      </c>
      <c r="H38" s="260"/>
      <c r="I38" s="260"/>
      <c r="J38" s="260"/>
      <c r="K38" s="258"/>
    </row>
    <row r="39" s="1" customFormat="1" ht="15" customHeight="1">
      <c r="B39" s="261"/>
      <c r="C39" s="262"/>
      <c r="D39" s="260"/>
      <c r="E39" s="263" t="s">
        <v>55</v>
      </c>
      <c r="F39" s="260"/>
      <c r="G39" s="260" t="s">
        <v>890</v>
      </c>
      <c r="H39" s="260"/>
      <c r="I39" s="260"/>
      <c r="J39" s="260"/>
      <c r="K39" s="258"/>
    </row>
    <row r="40" s="1" customFormat="1" ht="15" customHeight="1">
      <c r="B40" s="261"/>
      <c r="C40" s="262"/>
      <c r="D40" s="260"/>
      <c r="E40" s="263" t="s">
        <v>111</v>
      </c>
      <c r="F40" s="260"/>
      <c r="G40" s="260" t="s">
        <v>891</v>
      </c>
      <c r="H40" s="260"/>
      <c r="I40" s="260"/>
      <c r="J40" s="260"/>
      <c r="K40" s="258"/>
    </row>
    <row r="41" s="1" customFormat="1" ht="15" customHeight="1">
      <c r="B41" s="261"/>
      <c r="C41" s="262"/>
      <c r="D41" s="260"/>
      <c r="E41" s="263" t="s">
        <v>112</v>
      </c>
      <c r="F41" s="260"/>
      <c r="G41" s="260" t="s">
        <v>892</v>
      </c>
      <c r="H41" s="260"/>
      <c r="I41" s="260"/>
      <c r="J41" s="260"/>
      <c r="K41" s="258"/>
    </row>
    <row r="42" s="1" customFormat="1" ht="15" customHeight="1">
      <c r="B42" s="261"/>
      <c r="C42" s="262"/>
      <c r="D42" s="260"/>
      <c r="E42" s="263" t="s">
        <v>893</v>
      </c>
      <c r="F42" s="260"/>
      <c r="G42" s="260" t="s">
        <v>894</v>
      </c>
      <c r="H42" s="260"/>
      <c r="I42" s="260"/>
      <c r="J42" s="260"/>
      <c r="K42" s="258"/>
    </row>
    <row r="43" s="1" customFormat="1" ht="15" customHeight="1">
      <c r="B43" s="261"/>
      <c r="C43" s="262"/>
      <c r="D43" s="260"/>
      <c r="E43" s="263"/>
      <c r="F43" s="260"/>
      <c r="G43" s="260" t="s">
        <v>895</v>
      </c>
      <c r="H43" s="260"/>
      <c r="I43" s="260"/>
      <c r="J43" s="260"/>
      <c r="K43" s="258"/>
    </row>
    <row r="44" s="1" customFormat="1" ht="15" customHeight="1">
      <c r="B44" s="261"/>
      <c r="C44" s="262"/>
      <c r="D44" s="260"/>
      <c r="E44" s="263" t="s">
        <v>896</v>
      </c>
      <c r="F44" s="260"/>
      <c r="G44" s="260" t="s">
        <v>897</v>
      </c>
      <c r="H44" s="260"/>
      <c r="I44" s="260"/>
      <c r="J44" s="260"/>
      <c r="K44" s="258"/>
    </row>
    <row r="45" s="1" customFormat="1" ht="15" customHeight="1">
      <c r="B45" s="261"/>
      <c r="C45" s="262"/>
      <c r="D45" s="260"/>
      <c r="E45" s="263" t="s">
        <v>114</v>
      </c>
      <c r="F45" s="260"/>
      <c r="G45" s="260" t="s">
        <v>898</v>
      </c>
      <c r="H45" s="260"/>
      <c r="I45" s="260"/>
      <c r="J45" s="260"/>
      <c r="K45" s="258"/>
    </row>
    <row r="46" s="1" customFormat="1" ht="12.75" customHeight="1">
      <c r="B46" s="261"/>
      <c r="C46" s="262"/>
      <c r="D46" s="260"/>
      <c r="E46" s="260"/>
      <c r="F46" s="260"/>
      <c r="G46" s="260"/>
      <c r="H46" s="260"/>
      <c r="I46" s="260"/>
      <c r="J46" s="260"/>
      <c r="K46" s="258"/>
    </row>
    <row r="47" s="1" customFormat="1" ht="15" customHeight="1">
      <c r="B47" s="261"/>
      <c r="C47" s="262"/>
      <c r="D47" s="260" t="s">
        <v>899</v>
      </c>
      <c r="E47" s="260"/>
      <c r="F47" s="260"/>
      <c r="G47" s="260"/>
      <c r="H47" s="260"/>
      <c r="I47" s="260"/>
      <c r="J47" s="260"/>
      <c r="K47" s="258"/>
    </row>
    <row r="48" s="1" customFormat="1" ht="15" customHeight="1">
      <c r="B48" s="261"/>
      <c r="C48" s="262"/>
      <c r="D48" s="262"/>
      <c r="E48" s="260" t="s">
        <v>900</v>
      </c>
      <c r="F48" s="260"/>
      <c r="G48" s="260"/>
      <c r="H48" s="260"/>
      <c r="I48" s="260"/>
      <c r="J48" s="260"/>
      <c r="K48" s="258"/>
    </row>
    <row r="49" s="1" customFormat="1" ht="15" customHeight="1">
      <c r="B49" s="261"/>
      <c r="C49" s="262"/>
      <c r="D49" s="262"/>
      <c r="E49" s="260" t="s">
        <v>901</v>
      </c>
      <c r="F49" s="260"/>
      <c r="G49" s="260"/>
      <c r="H49" s="260"/>
      <c r="I49" s="260"/>
      <c r="J49" s="260"/>
      <c r="K49" s="258"/>
    </row>
    <row r="50" s="1" customFormat="1" ht="15" customHeight="1">
      <c r="B50" s="261"/>
      <c r="C50" s="262"/>
      <c r="D50" s="262"/>
      <c r="E50" s="260" t="s">
        <v>902</v>
      </c>
      <c r="F50" s="260"/>
      <c r="G50" s="260"/>
      <c r="H50" s="260"/>
      <c r="I50" s="260"/>
      <c r="J50" s="260"/>
      <c r="K50" s="258"/>
    </row>
    <row r="51" s="1" customFormat="1" ht="15" customHeight="1">
      <c r="B51" s="261"/>
      <c r="C51" s="262"/>
      <c r="D51" s="260" t="s">
        <v>903</v>
      </c>
      <c r="E51" s="260"/>
      <c r="F51" s="260"/>
      <c r="G51" s="260"/>
      <c r="H51" s="260"/>
      <c r="I51" s="260"/>
      <c r="J51" s="260"/>
      <c r="K51" s="258"/>
    </row>
    <row r="52" s="1" customFormat="1" ht="25.5" customHeight="1">
      <c r="B52" s="256"/>
      <c r="C52" s="257" t="s">
        <v>904</v>
      </c>
      <c r="D52" s="257"/>
      <c r="E52" s="257"/>
      <c r="F52" s="257"/>
      <c r="G52" s="257"/>
      <c r="H52" s="257"/>
      <c r="I52" s="257"/>
      <c r="J52" s="257"/>
      <c r="K52" s="258"/>
    </row>
    <row r="53" s="1" customFormat="1" ht="5.25" customHeight="1">
      <c r="B53" s="256"/>
      <c r="C53" s="259"/>
      <c r="D53" s="259"/>
      <c r="E53" s="259"/>
      <c r="F53" s="259"/>
      <c r="G53" s="259"/>
      <c r="H53" s="259"/>
      <c r="I53" s="259"/>
      <c r="J53" s="259"/>
      <c r="K53" s="258"/>
    </row>
    <row r="54" s="1" customFormat="1" ht="15" customHeight="1">
      <c r="B54" s="256"/>
      <c r="C54" s="260" t="s">
        <v>905</v>
      </c>
      <c r="D54" s="260"/>
      <c r="E54" s="260"/>
      <c r="F54" s="260"/>
      <c r="G54" s="260"/>
      <c r="H54" s="260"/>
      <c r="I54" s="260"/>
      <c r="J54" s="260"/>
      <c r="K54" s="258"/>
    </row>
    <row r="55" s="1" customFormat="1" ht="15" customHeight="1">
      <c r="B55" s="256"/>
      <c r="C55" s="260" t="s">
        <v>906</v>
      </c>
      <c r="D55" s="260"/>
      <c r="E55" s="260"/>
      <c r="F55" s="260"/>
      <c r="G55" s="260"/>
      <c r="H55" s="260"/>
      <c r="I55" s="260"/>
      <c r="J55" s="260"/>
      <c r="K55" s="258"/>
    </row>
    <row r="56" s="1" customFormat="1" ht="12.75" customHeight="1">
      <c r="B56" s="256"/>
      <c r="C56" s="260"/>
      <c r="D56" s="260"/>
      <c r="E56" s="260"/>
      <c r="F56" s="260"/>
      <c r="G56" s="260"/>
      <c r="H56" s="260"/>
      <c r="I56" s="260"/>
      <c r="J56" s="260"/>
      <c r="K56" s="258"/>
    </row>
    <row r="57" s="1" customFormat="1" ht="15" customHeight="1">
      <c r="B57" s="256"/>
      <c r="C57" s="260" t="s">
        <v>907</v>
      </c>
      <c r="D57" s="260"/>
      <c r="E57" s="260"/>
      <c r="F57" s="260"/>
      <c r="G57" s="260"/>
      <c r="H57" s="260"/>
      <c r="I57" s="260"/>
      <c r="J57" s="260"/>
      <c r="K57" s="258"/>
    </row>
    <row r="58" s="1" customFormat="1" ht="15" customHeight="1">
      <c r="B58" s="256"/>
      <c r="C58" s="262"/>
      <c r="D58" s="260" t="s">
        <v>908</v>
      </c>
      <c r="E58" s="260"/>
      <c r="F58" s="260"/>
      <c r="G58" s="260"/>
      <c r="H58" s="260"/>
      <c r="I58" s="260"/>
      <c r="J58" s="260"/>
      <c r="K58" s="258"/>
    </row>
    <row r="59" s="1" customFormat="1" ht="15" customHeight="1">
      <c r="B59" s="256"/>
      <c r="C59" s="262"/>
      <c r="D59" s="260" t="s">
        <v>909</v>
      </c>
      <c r="E59" s="260"/>
      <c r="F59" s="260"/>
      <c r="G59" s="260"/>
      <c r="H59" s="260"/>
      <c r="I59" s="260"/>
      <c r="J59" s="260"/>
      <c r="K59" s="258"/>
    </row>
    <row r="60" s="1" customFormat="1" ht="15" customHeight="1">
      <c r="B60" s="256"/>
      <c r="C60" s="262"/>
      <c r="D60" s="260" t="s">
        <v>910</v>
      </c>
      <c r="E60" s="260"/>
      <c r="F60" s="260"/>
      <c r="G60" s="260"/>
      <c r="H60" s="260"/>
      <c r="I60" s="260"/>
      <c r="J60" s="260"/>
      <c r="K60" s="258"/>
    </row>
    <row r="61" s="1" customFormat="1" ht="15" customHeight="1">
      <c r="B61" s="256"/>
      <c r="C61" s="262"/>
      <c r="D61" s="260" t="s">
        <v>911</v>
      </c>
      <c r="E61" s="260"/>
      <c r="F61" s="260"/>
      <c r="G61" s="260"/>
      <c r="H61" s="260"/>
      <c r="I61" s="260"/>
      <c r="J61" s="260"/>
      <c r="K61" s="258"/>
    </row>
    <row r="62" s="1" customFormat="1" ht="15" customHeight="1">
      <c r="B62" s="256"/>
      <c r="C62" s="262"/>
      <c r="D62" s="265" t="s">
        <v>912</v>
      </c>
      <c r="E62" s="265"/>
      <c r="F62" s="265"/>
      <c r="G62" s="265"/>
      <c r="H62" s="265"/>
      <c r="I62" s="265"/>
      <c r="J62" s="265"/>
      <c r="K62" s="258"/>
    </row>
    <row r="63" s="1" customFormat="1" ht="15" customHeight="1">
      <c r="B63" s="256"/>
      <c r="C63" s="262"/>
      <c r="D63" s="260" t="s">
        <v>913</v>
      </c>
      <c r="E63" s="260"/>
      <c r="F63" s="260"/>
      <c r="G63" s="260"/>
      <c r="H63" s="260"/>
      <c r="I63" s="260"/>
      <c r="J63" s="260"/>
      <c r="K63" s="258"/>
    </row>
    <row r="64" s="1" customFormat="1" ht="12.75" customHeight="1">
      <c r="B64" s="256"/>
      <c r="C64" s="262"/>
      <c r="D64" s="262"/>
      <c r="E64" s="266"/>
      <c r="F64" s="262"/>
      <c r="G64" s="262"/>
      <c r="H64" s="262"/>
      <c r="I64" s="262"/>
      <c r="J64" s="262"/>
      <c r="K64" s="258"/>
    </row>
    <row r="65" s="1" customFormat="1" ht="15" customHeight="1">
      <c r="B65" s="256"/>
      <c r="C65" s="262"/>
      <c r="D65" s="260" t="s">
        <v>914</v>
      </c>
      <c r="E65" s="260"/>
      <c r="F65" s="260"/>
      <c r="G65" s="260"/>
      <c r="H65" s="260"/>
      <c r="I65" s="260"/>
      <c r="J65" s="260"/>
      <c r="K65" s="258"/>
    </row>
    <row r="66" s="1" customFormat="1" ht="15" customHeight="1">
      <c r="B66" s="256"/>
      <c r="C66" s="262"/>
      <c r="D66" s="265" t="s">
        <v>915</v>
      </c>
      <c r="E66" s="265"/>
      <c r="F66" s="265"/>
      <c r="G66" s="265"/>
      <c r="H66" s="265"/>
      <c r="I66" s="265"/>
      <c r="J66" s="265"/>
      <c r="K66" s="258"/>
    </row>
    <row r="67" s="1" customFormat="1" ht="15" customHeight="1">
      <c r="B67" s="256"/>
      <c r="C67" s="262"/>
      <c r="D67" s="260" t="s">
        <v>916</v>
      </c>
      <c r="E67" s="260"/>
      <c r="F67" s="260"/>
      <c r="G67" s="260"/>
      <c r="H67" s="260"/>
      <c r="I67" s="260"/>
      <c r="J67" s="260"/>
      <c r="K67" s="258"/>
    </row>
    <row r="68" s="1" customFormat="1" ht="15" customHeight="1">
      <c r="B68" s="256"/>
      <c r="C68" s="262"/>
      <c r="D68" s="260" t="s">
        <v>917</v>
      </c>
      <c r="E68" s="260"/>
      <c r="F68" s="260"/>
      <c r="G68" s="260"/>
      <c r="H68" s="260"/>
      <c r="I68" s="260"/>
      <c r="J68" s="260"/>
      <c r="K68" s="258"/>
    </row>
    <row r="69" s="1" customFormat="1" ht="15" customHeight="1">
      <c r="B69" s="256"/>
      <c r="C69" s="262"/>
      <c r="D69" s="260" t="s">
        <v>918</v>
      </c>
      <c r="E69" s="260"/>
      <c r="F69" s="260"/>
      <c r="G69" s="260"/>
      <c r="H69" s="260"/>
      <c r="I69" s="260"/>
      <c r="J69" s="260"/>
      <c r="K69" s="258"/>
    </row>
    <row r="70" s="1" customFormat="1" ht="15" customHeight="1">
      <c r="B70" s="256"/>
      <c r="C70" s="262"/>
      <c r="D70" s="260" t="s">
        <v>919</v>
      </c>
      <c r="E70" s="260"/>
      <c r="F70" s="260"/>
      <c r="G70" s="260"/>
      <c r="H70" s="260"/>
      <c r="I70" s="260"/>
      <c r="J70" s="260"/>
      <c r="K70" s="258"/>
    </row>
    <row r="7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="1" customFormat="1" ht="45" customHeight="1">
      <c r="B75" s="275"/>
      <c r="C75" s="276" t="s">
        <v>920</v>
      </c>
      <c r="D75" s="276"/>
      <c r="E75" s="276"/>
      <c r="F75" s="276"/>
      <c r="G75" s="276"/>
      <c r="H75" s="276"/>
      <c r="I75" s="276"/>
      <c r="J75" s="276"/>
      <c r="K75" s="277"/>
    </row>
    <row r="76" s="1" customFormat="1" ht="17.25" customHeight="1">
      <c r="B76" s="275"/>
      <c r="C76" s="278" t="s">
        <v>921</v>
      </c>
      <c r="D76" s="278"/>
      <c r="E76" s="278"/>
      <c r="F76" s="278" t="s">
        <v>922</v>
      </c>
      <c r="G76" s="279"/>
      <c r="H76" s="278" t="s">
        <v>55</v>
      </c>
      <c r="I76" s="278" t="s">
        <v>58</v>
      </c>
      <c r="J76" s="278" t="s">
        <v>923</v>
      </c>
      <c r="K76" s="277"/>
    </row>
    <row r="77" s="1" customFormat="1" ht="17.25" customHeight="1">
      <c r="B77" s="275"/>
      <c r="C77" s="280" t="s">
        <v>924</v>
      </c>
      <c r="D77" s="280"/>
      <c r="E77" s="280"/>
      <c r="F77" s="281" t="s">
        <v>925</v>
      </c>
      <c r="G77" s="282"/>
      <c r="H77" s="280"/>
      <c r="I77" s="280"/>
      <c r="J77" s="280" t="s">
        <v>926</v>
      </c>
      <c r="K77" s="277"/>
    </row>
    <row r="78" s="1" customFormat="1" ht="5.25" customHeight="1">
      <c r="B78" s="275"/>
      <c r="C78" s="283"/>
      <c r="D78" s="283"/>
      <c r="E78" s="283"/>
      <c r="F78" s="283"/>
      <c r="G78" s="284"/>
      <c r="H78" s="283"/>
      <c r="I78" s="283"/>
      <c r="J78" s="283"/>
      <c r="K78" s="277"/>
    </row>
    <row r="79" s="1" customFormat="1" ht="15" customHeight="1">
      <c r="B79" s="275"/>
      <c r="C79" s="263" t="s">
        <v>54</v>
      </c>
      <c r="D79" s="285"/>
      <c r="E79" s="285"/>
      <c r="F79" s="286" t="s">
        <v>927</v>
      </c>
      <c r="G79" s="287"/>
      <c r="H79" s="263" t="s">
        <v>928</v>
      </c>
      <c r="I79" s="263" t="s">
        <v>929</v>
      </c>
      <c r="J79" s="263">
        <v>20</v>
      </c>
      <c r="K79" s="277"/>
    </row>
    <row r="80" s="1" customFormat="1" ht="15" customHeight="1">
      <c r="B80" s="275"/>
      <c r="C80" s="263" t="s">
        <v>930</v>
      </c>
      <c r="D80" s="263"/>
      <c r="E80" s="263"/>
      <c r="F80" s="286" t="s">
        <v>927</v>
      </c>
      <c r="G80" s="287"/>
      <c r="H80" s="263" t="s">
        <v>931</v>
      </c>
      <c r="I80" s="263" t="s">
        <v>929</v>
      </c>
      <c r="J80" s="263">
        <v>120</v>
      </c>
      <c r="K80" s="277"/>
    </row>
    <row r="81" s="1" customFormat="1" ht="15" customHeight="1">
      <c r="B81" s="288"/>
      <c r="C81" s="263" t="s">
        <v>932</v>
      </c>
      <c r="D81" s="263"/>
      <c r="E81" s="263"/>
      <c r="F81" s="286" t="s">
        <v>933</v>
      </c>
      <c r="G81" s="287"/>
      <c r="H81" s="263" t="s">
        <v>934</v>
      </c>
      <c r="I81" s="263" t="s">
        <v>929</v>
      </c>
      <c r="J81" s="263">
        <v>50</v>
      </c>
      <c r="K81" s="277"/>
    </row>
    <row r="82" s="1" customFormat="1" ht="15" customHeight="1">
      <c r="B82" s="288"/>
      <c r="C82" s="263" t="s">
        <v>935</v>
      </c>
      <c r="D82" s="263"/>
      <c r="E82" s="263"/>
      <c r="F82" s="286" t="s">
        <v>927</v>
      </c>
      <c r="G82" s="287"/>
      <c r="H82" s="263" t="s">
        <v>936</v>
      </c>
      <c r="I82" s="263" t="s">
        <v>937</v>
      </c>
      <c r="J82" s="263"/>
      <c r="K82" s="277"/>
    </row>
    <row r="83" s="1" customFormat="1" ht="15" customHeight="1">
      <c r="B83" s="288"/>
      <c r="C83" s="289" t="s">
        <v>938</v>
      </c>
      <c r="D83" s="289"/>
      <c r="E83" s="289"/>
      <c r="F83" s="290" t="s">
        <v>933</v>
      </c>
      <c r="G83" s="289"/>
      <c r="H83" s="289" t="s">
        <v>939</v>
      </c>
      <c r="I83" s="289" t="s">
        <v>929</v>
      </c>
      <c r="J83" s="289">
        <v>15</v>
      </c>
      <c r="K83" s="277"/>
    </row>
    <row r="84" s="1" customFormat="1" ht="15" customHeight="1">
      <c r="B84" s="288"/>
      <c r="C84" s="289" t="s">
        <v>940</v>
      </c>
      <c r="D84" s="289"/>
      <c r="E84" s="289"/>
      <c r="F84" s="290" t="s">
        <v>933</v>
      </c>
      <c r="G84" s="289"/>
      <c r="H84" s="289" t="s">
        <v>941</v>
      </c>
      <c r="I84" s="289" t="s">
        <v>929</v>
      </c>
      <c r="J84" s="289">
        <v>15</v>
      </c>
      <c r="K84" s="277"/>
    </row>
    <row r="85" s="1" customFormat="1" ht="15" customHeight="1">
      <c r="B85" s="288"/>
      <c r="C85" s="289" t="s">
        <v>942</v>
      </c>
      <c r="D85" s="289"/>
      <c r="E85" s="289"/>
      <c r="F85" s="290" t="s">
        <v>933</v>
      </c>
      <c r="G85" s="289"/>
      <c r="H85" s="289" t="s">
        <v>943</v>
      </c>
      <c r="I85" s="289" t="s">
        <v>929</v>
      </c>
      <c r="J85" s="289">
        <v>20</v>
      </c>
      <c r="K85" s="277"/>
    </row>
    <row r="86" s="1" customFormat="1" ht="15" customHeight="1">
      <c r="B86" s="288"/>
      <c r="C86" s="289" t="s">
        <v>944</v>
      </c>
      <c r="D86" s="289"/>
      <c r="E86" s="289"/>
      <c r="F86" s="290" t="s">
        <v>933</v>
      </c>
      <c r="G86" s="289"/>
      <c r="H86" s="289" t="s">
        <v>945</v>
      </c>
      <c r="I86" s="289" t="s">
        <v>929</v>
      </c>
      <c r="J86" s="289">
        <v>20</v>
      </c>
      <c r="K86" s="277"/>
    </row>
    <row r="87" s="1" customFormat="1" ht="15" customHeight="1">
      <c r="B87" s="288"/>
      <c r="C87" s="263" t="s">
        <v>946</v>
      </c>
      <c r="D87" s="263"/>
      <c r="E87" s="263"/>
      <c r="F87" s="286" t="s">
        <v>933</v>
      </c>
      <c r="G87" s="287"/>
      <c r="H87" s="263" t="s">
        <v>947</v>
      </c>
      <c r="I87" s="263" t="s">
        <v>929</v>
      </c>
      <c r="J87" s="263">
        <v>50</v>
      </c>
      <c r="K87" s="277"/>
    </row>
    <row r="88" s="1" customFormat="1" ht="15" customHeight="1">
      <c r="B88" s="288"/>
      <c r="C88" s="263" t="s">
        <v>948</v>
      </c>
      <c r="D88" s="263"/>
      <c r="E88" s="263"/>
      <c r="F88" s="286" t="s">
        <v>933</v>
      </c>
      <c r="G88" s="287"/>
      <c r="H88" s="263" t="s">
        <v>949</v>
      </c>
      <c r="I88" s="263" t="s">
        <v>929</v>
      </c>
      <c r="J88" s="263">
        <v>20</v>
      </c>
      <c r="K88" s="277"/>
    </row>
    <row r="89" s="1" customFormat="1" ht="15" customHeight="1">
      <c r="B89" s="288"/>
      <c r="C89" s="263" t="s">
        <v>950</v>
      </c>
      <c r="D89" s="263"/>
      <c r="E89" s="263"/>
      <c r="F89" s="286" t="s">
        <v>933</v>
      </c>
      <c r="G89" s="287"/>
      <c r="H89" s="263" t="s">
        <v>951</v>
      </c>
      <c r="I89" s="263" t="s">
        <v>929</v>
      </c>
      <c r="J89" s="263">
        <v>20</v>
      </c>
      <c r="K89" s="277"/>
    </row>
    <row r="90" s="1" customFormat="1" ht="15" customHeight="1">
      <c r="B90" s="288"/>
      <c r="C90" s="263" t="s">
        <v>952</v>
      </c>
      <c r="D90" s="263"/>
      <c r="E90" s="263"/>
      <c r="F90" s="286" t="s">
        <v>933</v>
      </c>
      <c r="G90" s="287"/>
      <c r="H90" s="263" t="s">
        <v>953</v>
      </c>
      <c r="I90" s="263" t="s">
        <v>929</v>
      </c>
      <c r="J90" s="263">
        <v>50</v>
      </c>
      <c r="K90" s="277"/>
    </row>
    <row r="91" s="1" customFormat="1" ht="15" customHeight="1">
      <c r="B91" s="288"/>
      <c r="C91" s="263" t="s">
        <v>954</v>
      </c>
      <c r="D91" s="263"/>
      <c r="E91" s="263"/>
      <c r="F91" s="286" t="s">
        <v>933</v>
      </c>
      <c r="G91" s="287"/>
      <c r="H91" s="263" t="s">
        <v>954</v>
      </c>
      <c r="I91" s="263" t="s">
        <v>929</v>
      </c>
      <c r="J91" s="263">
        <v>50</v>
      </c>
      <c r="K91" s="277"/>
    </row>
    <row r="92" s="1" customFormat="1" ht="15" customHeight="1">
      <c r="B92" s="288"/>
      <c r="C92" s="263" t="s">
        <v>955</v>
      </c>
      <c r="D92" s="263"/>
      <c r="E92" s="263"/>
      <c r="F92" s="286" t="s">
        <v>933</v>
      </c>
      <c r="G92" s="287"/>
      <c r="H92" s="263" t="s">
        <v>956</v>
      </c>
      <c r="I92" s="263" t="s">
        <v>929</v>
      </c>
      <c r="J92" s="263">
        <v>255</v>
      </c>
      <c r="K92" s="277"/>
    </row>
    <row r="93" s="1" customFormat="1" ht="15" customHeight="1">
      <c r="B93" s="288"/>
      <c r="C93" s="263" t="s">
        <v>957</v>
      </c>
      <c r="D93" s="263"/>
      <c r="E93" s="263"/>
      <c r="F93" s="286" t="s">
        <v>927</v>
      </c>
      <c r="G93" s="287"/>
      <c r="H93" s="263" t="s">
        <v>958</v>
      </c>
      <c r="I93" s="263" t="s">
        <v>959</v>
      </c>
      <c r="J93" s="263"/>
      <c r="K93" s="277"/>
    </row>
    <row r="94" s="1" customFormat="1" ht="15" customHeight="1">
      <c r="B94" s="288"/>
      <c r="C94" s="263" t="s">
        <v>960</v>
      </c>
      <c r="D94" s="263"/>
      <c r="E94" s="263"/>
      <c r="F94" s="286" t="s">
        <v>927</v>
      </c>
      <c r="G94" s="287"/>
      <c r="H94" s="263" t="s">
        <v>961</v>
      </c>
      <c r="I94" s="263" t="s">
        <v>962</v>
      </c>
      <c r="J94" s="263"/>
      <c r="K94" s="277"/>
    </row>
    <row r="95" s="1" customFormat="1" ht="15" customHeight="1">
      <c r="B95" s="288"/>
      <c r="C95" s="263" t="s">
        <v>963</v>
      </c>
      <c r="D95" s="263"/>
      <c r="E95" s="263"/>
      <c r="F95" s="286" t="s">
        <v>927</v>
      </c>
      <c r="G95" s="287"/>
      <c r="H95" s="263" t="s">
        <v>963</v>
      </c>
      <c r="I95" s="263" t="s">
        <v>962</v>
      </c>
      <c r="J95" s="263"/>
      <c r="K95" s="277"/>
    </row>
    <row r="96" s="1" customFormat="1" ht="15" customHeight="1">
      <c r="B96" s="288"/>
      <c r="C96" s="263" t="s">
        <v>39</v>
      </c>
      <c r="D96" s="263"/>
      <c r="E96" s="263"/>
      <c r="F96" s="286" t="s">
        <v>927</v>
      </c>
      <c r="G96" s="287"/>
      <c r="H96" s="263" t="s">
        <v>964</v>
      </c>
      <c r="I96" s="263" t="s">
        <v>962</v>
      </c>
      <c r="J96" s="263"/>
      <c r="K96" s="277"/>
    </row>
    <row r="97" s="1" customFormat="1" ht="15" customHeight="1">
      <c r="B97" s="288"/>
      <c r="C97" s="263" t="s">
        <v>49</v>
      </c>
      <c r="D97" s="263"/>
      <c r="E97" s="263"/>
      <c r="F97" s="286" t="s">
        <v>927</v>
      </c>
      <c r="G97" s="287"/>
      <c r="H97" s="263" t="s">
        <v>965</v>
      </c>
      <c r="I97" s="263" t="s">
        <v>962</v>
      </c>
      <c r="J97" s="263"/>
      <c r="K97" s="277"/>
    </row>
    <row r="98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="1" customFormat="1" ht="45" customHeight="1">
      <c r="B102" s="275"/>
      <c r="C102" s="276" t="s">
        <v>966</v>
      </c>
      <c r="D102" s="276"/>
      <c r="E102" s="276"/>
      <c r="F102" s="276"/>
      <c r="G102" s="276"/>
      <c r="H102" s="276"/>
      <c r="I102" s="276"/>
      <c r="J102" s="276"/>
      <c r="K102" s="277"/>
    </row>
    <row r="103" s="1" customFormat="1" ht="17.25" customHeight="1">
      <c r="B103" s="275"/>
      <c r="C103" s="278" t="s">
        <v>921</v>
      </c>
      <c r="D103" s="278"/>
      <c r="E103" s="278"/>
      <c r="F103" s="278" t="s">
        <v>922</v>
      </c>
      <c r="G103" s="279"/>
      <c r="H103" s="278" t="s">
        <v>55</v>
      </c>
      <c r="I103" s="278" t="s">
        <v>58</v>
      </c>
      <c r="J103" s="278" t="s">
        <v>923</v>
      </c>
      <c r="K103" s="277"/>
    </row>
    <row r="104" s="1" customFormat="1" ht="17.25" customHeight="1">
      <c r="B104" s="275"/>
      <c r="C104" s="280" t="s">
        <v>924</v>
      </c>
      <c r="D104" s="280"/>
      <c r="E104" s="280"/>
      <c r="F104" s="281" t="s">
        <v>925</v>
      </c>
      <c r="G104" s="282"/>
      <c r="H104" s="280"/>
      <c r="I104" s="280"/>
      <c r="J104" s="280" t="s">
        <v>926</v>
      </c>
      <c r="K104" s="277"/>
    </row>
    <row r="105" s="1" customFormat="1" ht="5.25" customHeight="1">
      <c r="B105" s="275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="1" customFormat="1" ht="15" customHeight="1">
      <c r="B106" s="275"/>
      <c r="C106" s="263" t="s">
        <v>54</v>
      </c>
      <c r="D106" s="285"/>
      <c r="E106" s="285"/>
      <c r="F106" s="286" t="s">
        <v>927</v>
      </c>
      <c r="G106" s="263"/>
      <c r="H106" s="263" t="s">
        <v>967</v>
      </c>
      <c r="I106" s="263" t="s">
        <v>929</v>
      </c>
      <c r="J106" s="263">
        <v>20</v>
      </c>
      <c r="K106" s="277"/>
    </row>
    <row r="107" s="1" customFormat="1" ht="15" customHeight="1">
      <c r="B107" s="275"/>
      <c r="C107" s="263" t="s">
        <v>930</v>
      </c>
      <c r="D107" s="263"/>
      <c r="E107" s="263"/>
      <c r="F107" s="286" t="s">
        <v>927</v>
      </c>
      <c r="G107" s="263"/>
      <c r="H107" s="263" t="s">
        <v>967</v>
      </c>
      <c r="I107" s="263" t="s">
        <v>929</v>
      </c>
      <c r="J107" s="263">
        <v>120</v>
      </c>
      <c r="K107" s="277"/>
    </row>
    <row r="108" s="1" customFormat="1" ht="15" customHeight="1">
      <c r="B108" s="288"/>
      <c r="C108" s="263" t="s">
        <v>932</v>
      </c>
      <c r="D108" s="263"/>
      <c r="E108" s="263"/>
      <c r="F108" s="286" t="s">
        <v>933</v>
      </c>
      <c r="G108" s="263"/>
      <c r="H108" s="263" t="s">
        <v>967</v>
      </c>
      <c r="I108" s="263" t="s">
        <v>929</v>
      </c>
      <c r="J108" s="263">
        <v>50</v>
      </c>
      <c r="K108" s="277"/>
    </row>
    <row r="109" s="1" customFormat="1" ht="15" customHeight="1">
      <c r="B109" s="288"/>
      <c r="C109" s="263" t="s">
        <v>935</v>
      </c>
      <c r="D109" s="263"/>
      <c r="E109" s="263"/>
      <c r="F109" s="286" t="s">
        <v>927</v>
      </c>
      <c r="G109" s="263"/>
      <c r="H109" s="263" t="s">
        <v>967</v>
      </c>
      <c r="I109" s="263" t="s">
        <v>937</v>
      </c>
      <c r="J109" s="263"/>
      <c r="K109" s="277"/>
    </row>
    <row r="110" s="1" customFormat="1" ht="15" customHeight="1">
      <c r="B110" s="288"/>
      <c r="C110" s="263" t="s">
        <v>946</v>
      </c>
      <c r="D110" s="263"/>
      <c r="E110" s="263"/>
      <c r="F110" s="286" t="s">
        <v>933</v>
      </c>
      <c r="G110" s="263"/>
      <c r="H110" s="263" t="s">
        <v>967</v>
      </c>
      <c r="I110" s="263" t="s">
        <v>929</v>
      </c>
      <c r="J110" s="263">
        <v>50</v>
      </c>
      <c r="K110" s="277"/>
    </row>
    <row r="111" s="1" customFormat="1" ht="15" customHeight="1">
      <c r="B111" s="288"/>
      <c r="C111" s="263" t="s">
        <v>954</v>
      </c>
      <c r="D111" s="263"/>
      <c r="E111" s="263"/>
      <c r="F111" s="286" t="s">
        <v>933</v>
      </c>
      <c r="G111" s="263"/>
      <c r="H111" s="263" t="s">
        <v>967</v>
      </c>
      <c r="I111" s="263" t="s">
        <v>929</v>
      </c>
      <c r="J111" s="263">
        <v>50</v>
      </c>
      <c r="K111" s="277"/>
    </row>
    <row r="112" s="1" customFormat="1" ht="15" customHeight="1">
      <c r="B112" s="288"/>
      <c r="C112" s="263" t="s">
        <v>952</v>
      </c>
      <c r="D112" s="263"/>
      <c r="E112" s="263"/>
      <c r="F112" s="286" t="s">
        <v>933</v>
      </c>
      <c r="G112" s="263"/>
      <c r="H112" s="263" t="s">
        <v>967</v>
      </c>
      <c r="I112" s="263" t="s">
        <v>929</v>
      </c>
      <c r="J112" s="263">
        <v>50</v>
      </c>
      <c r="K112" s="277"/>
    </row>
    <row r="113" s="1" customFormat="1" ht="15" customHeight="1">
      <c r="B113" s="288"/>
      <c r="C113" s="263" t="s">
        <v>54</v>
      </c>
      <c r="D113" s="263"/>
      <c r="E113" s="263"/>
      <c r="F113" s="286" t="s">
        <v>927</v>
      </c>
      <c r="G113" s="263"/>
      <c r="H113" s="263" t="s">
        <v>968</v>
      </c>
      <c r="I113" s="263" t="s">
        <v>929</v>
      </c>
      <c r="J113" s="263">
        <v>20</v>
      </c>
      <c r="K113" s="277"/>
    </row>
    <row r="114" s="1" customFormat="1" ht="15" customHeight="1">
      <c r="B114" s="288"/>
      <c r="C114" s="263" t="s">
        <v>969</v>
      </c>
      <c r="D114" s="263"/>
      <c r="E114" s="263"/>
      <c r="F114" s="286" t="s">
        <v>927</v>
      </c>
      <c r="G114" s="263"/>
      <c r="H114" s="263" t="s">
        <v>970</v>
      </c>
      <c r="I114" s="263" t="s">
        <v>929</v>
      </c>
      <c r="J114" s="263">
        <v>120</v>
      </c>
      <c r="K114" s="277"/>
    </row>
    <row r="115" s="1" customFormat="1" ht="15" customHeight="1">
      <c r="B115" s="288"/>
      <c r="C115" s="263" t="s">
        <v>39</v>
      </c>
      <c r="D115" s="263"/>
      <c r="E115" s="263"/>
      <c r="F115" s="286" t="s">
        <v>927</v>
      </c>
      <c r="G115" s="263"/>
      <c r="H115" s="263" t="s">
        <v>971</v>
      </c>
      <c r="I115" s="263" t="s">
        <v>962</v>
      </c>
      <c r="J115" s="263"/>
      <c r="K115" s="277"/>
    </row>
    <row r="116" s="1" customFormat="1" ht="15" customHeight="1">
      <c r="B116" s="288"/>
      <c r="C116" s="263" t="s">
        <v>49</v>
      </c>
      <c r="D116" s="263"/>
      <c r="E116" s="263"/>
      <c r="F116" s="286" t="s">
        <v>927</v>
      </c>
      <c r="G116" s="263"/>
      <c r="H116" s="263" t="s">
        <v>972</v>
      </c>
      <c r="I116" s="263" t="s">
        <v>962</v>
      </c>
      <c r="J116" s="263"/>
      <c r="K116" s="277"/>
    </row>
    <row r="117" s="1" customFormat="1" ht="15" customHeight="1">
      <c r="B117" s="288"/>
      <c r="C117" s="263" t="s">
        <v>58</v>
      </c>
      <c r="D117" s="263"/>
      <c r="E117" s="263"/>
      <c r="F117" s="286" t="s">
        <v>927</v>
      </c>
      <c r="G117" s="263"/>
      <c r="H117" s="263" t="s">
        <v>973</v>
      </c>
      <c r="I117" s="263" t="s">
        <v>974</v>
      </c>
      <c r="J117" s="263"/>
      <c r="K117" s="277"/>
    </row>
    <row r="118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="1" customFormat="1" ht="45" customHeight="1">
      <c r="B122" s="304"/>
      <c r="C122" s="254" t="s">
        <v>975</v>
      </c>
      <c r="D122" s="254"/>
      <c r="E122" s="254"/>
      <c r="F122" s="254"/>
      <c r="G122" s="254"/>
      <c r="H122" s="254"/>
      <c r="I122" s="254"/>
      <c r="J122" s="254"/>
      <c r="K122" s="305"/>
    </row>
    <row r="123" s="1" customFormat="1" ht="17.25" customHeight="1">
      <c r="B123" s="306"/>
      <c r="C123" s="278" t="s">
        <v>921</v>
      </c>
      <c r="D123" s="278"/>
      <c r="E123" s="278"/>
      <c r="F123" s="278" t="s">
        <v>922</v>
      </c>
      <c r="G123" s="279"/>
      <c r="H123" s="278" t="s">
        <v>55</v>
      </c>
      <c r="I123" s="278" t="s">
        <v>58</v>
      </c>
      <c r="J123" s="278" t="s">
        <v>923</v>
      </c>
      <c r="K123" s="307"/>
    </row>
    <row r="124" s="1" customFormat="1" ht="17.25" customHeight="1">
      <c r="B124" s="306"/>
      <c r="C124" s="280" t="s">
        <v>924</v>
      </c>
      <c r="D124" s="280"/>
      <c r="E124" s="280"/>
      <c r="F124" s="281" t="s">
        <v>925</v>
      </c>
      <c r="G124" s="282"/>
      <c r="H124" s="280"/>
      <c r="I124" s="280"/>
      <c r="J124" s="280" t="s">
        <v>926</v>
      </c>
      <c r="K124" s="307"/>
    </row>
    <row r="125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="1" customFormat="1" ht="15" customHeight="1">
      <c r="B126" s="308"/>
      <c r="C126" s="263" t="s">
        <v>930</v>
      </c>
      <c r="D126" s="285"/>
      <c r="E126" s="285"/>
      <c r="F126" s="286" t="s">
        <v>927</v>
      </c>
      <c r="G126" s="263"/>
      <c r="H126" s="263" t="s">
        <v>967</v>
      </c>
      <c r="I126" s="263" t="s">
        <v>929</v>
      </c>
      <c r="J126" s="263">
        <v>120</v>
      </c>
      <c r="K126" s="311"/>
    </row>
    <row r="127" s="1" customFormat="1" ht="15" customHeight="1">
      <c r="B127" s="308"/>
      <c r="C127" s="263" t="s">
        <v>976</v>
      </c>
      <c r="D127" s="263"/>
      <c r="E127" s="263"/>
      <c r="F127" s="286" t="s">
        <v>927</v>
      </c>
      <c r="G127" s="263"/>
      <c r="H127" s="263" t="s">
        <v>977</v>
      </c>
      <c r="I127" s="263" t="s">
        <v>929</v>
      </c>
      <c r="J127" s="263" t="s">
        <v>978</v>
      </c>
      <c r="K127" s="311"/>
    </row>
    <row r="128" s="1" customFormat="1" ht="15" customHeight="1">
      <c r="B128" s="308"/>
      <c r="C128" s="263" t="s">
        <v>875</v>
      </c>
      <c r="D128" s="263"/>
      <c r="E128" s="263"/>
      <c r="F128" s="286" t="s">
        <v>927</v>
      </c>
      <c r="G128" s="263"/>
      <c r="H128" s="263" t="s">
        <v>979</v>
      </c>
      <c r="I128" s="263" t="s">
        <v>929</v>
      </c>
      <c r="J128" s="263" t="s">
        <v>978</v>
      </c>
      <c r="K128" s="311"/>
    </row>
    <row r="129" s="1" customFormat="1" ht="15" customHeight="1">
      <c r="B129" s="308"/>
      <c r="C129" s="263" t="s">
        <v>938</v>
      </c>
      <c r="D129" s="263"/>
      <c r="E129" s="263"/>
      <c r="F129" s="286" t="s">
        <v>933</v>
      </c>
      <c r="G129" s="263"/>
      <c r="H129" s="263" t="s">
        <v>939</v>
      </c>
      <c r="I129" s="263" t="s">
        <v>929</v>
      </c>
      <c r="J129" s="263">
        <v>15</v>
      </c>
      <c r="K129" s="311"/>
    </row>
    <row r="130" s="1" customFormat="1" ht="15" customHeight="1">
      <c r="B130" s="308"/>
      <c r="C130" s="289" t="s">
        <v>940</v>
      </c>
      <c r="D130" s="289"/>
      <c r="E130" s="289"/>
      <c r="F130" s="290" t="s">
        <v>933</v>
      </c>
      <c r="G130" s="289"/>
      <c r="H130" s="289" t="s">
        <v>941</v>
      </c>
      <c r="I130" s="289" t="s">
        <v>929</v>
      </c>
      <c r="J130" s="289">
        <v>15</v>
      </c>
      <c r="K130" s="311"/>
    </row>
    <row r="131" s="1" customFormat="1" ht="15" customHeight="1">
      <c r="B131" s="308"/>
      <c r="C131" s="289" t="s">
        <v>942</v>
      </c>
      <c r="D131" s="289"/>
      <c r="E131" s="289"/>
      <c r="F131" s="290" t="s">
        <v>933</v>
      </c>
      <c r="G131" s="289"/>
      <c r="H131" s="289" t="s">
        <v>943</v>
      </c>
      <c r="I131" s="289" t="s">
        <v>929</v>
      </c>
      <c r="J131" s="289">
        <v>20</v>
      </c>
      <c r="K131" s="311"/>
    </row>
    <row r="132" s="1" customFormat="1" ht="15" customHeight="1">
      <c r="B132" s="308"/>
      <c r="C132" s="289" t="s">
        <v>944</v>
      </c>
      <c r="D132" s="289"/>
      <c r="E132" s="289"/>
      <c r="F132" s="290" t="s">
        <v>933</v>
      </c>
      <c r="G132" s="289"/>
      <c r="H132" s="289" t="s">
        <v>945</v>
      </c>
      <c r="I132" s="289" t="s">
        <v>929</v>
      </c>
      <c r="J132" s="289">
        <v>20</v>
      </c>
      <c r="K132" s="311"/>
    </row>
    <row r="133" s="1" customFormat="1" ht="15" customHeight="1">
      <c r="B133" s="308"/>
      <c r="C133" s="263" t="s">
        <v>932</v>
      </c>
      <c r="D133" s="263"/>
      <c r="E133" s="263"/>
      <c r="F133" s="286" t="s">
        <v>933</v>
      </c>
      <c r="G133" s="263"/>
      <c r="H133" s="263" t="s">
        <v>967</v>
      </c>
      <c r="I133" s="263" t="s">
        <v>929</v>
      </c>
      <c r="J133" s="263">
        <v>50</v>
      </c>
      <c r="K133" s="311"/>
    </row>
    <row r="134" s="1" customFormat="1" ht="15" customHeight="1">
      <c r="B134" s="308"/>
      <c r="C134" s="263" t="s">
        <v>946</v>
      </c>
      <c r="D134" s="263"/>
      <c r="E134" s="263"/>
      <c r="F134" s="286" t="s">
        <v>933</v>
      </c>
      <c r="G134" s="263"/>
      <c r="H134" s="263" t="s">
        <v>967</v>
      </c>
      <c r="I134" s="263" t="s">
        <v>929</v>
      </c>
      <c r="J134" s="263">
        <v>50</v>
      </c>
      <c r="K134" s="311"/>
    </row>
    <row r="135" s="1" customFormat="1" ht="15" customHeight="1">
      <c r="B135" s="308"/>
      <c r="C135" s="263" t="s">
        <v>952</v>
      </c>
      <c r="D135" s="263"/>
      <c r="E135" s="263"/>
      <c r="F135" s="286" t="s">
        <v>933</v>
      </c>
      <c r="G135" s="263"/>
      <c r="H135" s="263" t="s">
        <v>967</v>
      </c>
      <c r="I135" s="263" t="s">
        <v>929</v>
      </c>
      <c r="J135" s="263">
        <v>50</v>
      </c>
      <c r="K135" s="311"/>
    </row>
    <row r="136" s="1" customFormat="1" ht="15" customHeight="1">
      <c r="B136" s="308"/>
      <c r="C136" s="263" t="s">
        <v>954</v>
      </c>
      <c r="D136" s="263"/>
      <c r="E136" s="263"/>
      <c r="F136" s="286" t="s">
        <v>933</v>
      </c>
      <c r="G136" s="263"/>
      <c r="H136" s="263" t="s">
        <v>967</v>
      </c>
      <c r="I136" s="263" t="s">
        <v>929</v>
      </c>
      <c r="J136" s="263">
        <v>50</v>
      </c>
      <c r="K136" s="311"/>
    </row>
    <row r="137" s="1" customFormat="1" ht="15" customHeight="1">
      <c r="B137" s="308"/>
      <c r="C137" s="263" t="s">
        <v>955</v>
      </c>
      <c r="D137" s="263"/>
      <c r="E137" s="263"/>
      <c r="F137" s="286" t="s">
        <v>933</v>
      </c>
      <c r="G137" s="263"/>
      <c r="H137" s="263" t="s">
        <v>980</v>
      </c>
      <c r="I137" s="263" t="s">
        <v>929</v>
      </c>
      <c r="J137" s="263">
        <v>255</v>
      </c>
      <c r="K137" s="311"/>
    </row>
    <row r="138" s="1" customFormat="1" ht="15" customHeight="1">
      <c r="B138" s="308"/>
      <c r="C138" s="263" t="s">
        <v>957</v>
      </c>
      <c r="D138" s="263"/>
      <c r="E138" s="263"/>
      <c r="F138" s="286" t="s">
        <v>927</v>
      </c>
      <c r="G138" s="263"/>
      <c r="H138" s="263" t="s">
        <v>981</v>
      </c>
      <c r="I138" s="263" t="s">
        <v>959</v>
      </c>
      <c r="J138" s="263"/>
      <c r="K138" s="311"/>
    </row>
    <row r="139" s="1" customFormat="1" ht="15" customHeight="1">
      <c r="B139" s="308"/>
      <c r="C139" s="263" t="s">
        <v>960</v>
      </c>
      <c r="D139" s="263"/>
      <c r="E139" s="263"/>
      <c r="F139" s="286" t="s">
        <v>927</v>
      </c>
      <c r="G139" s="263"/>
      <c r="H139" s="263" t="s">
        <v>982</v>
      </c>
      <c r="I139" s="263" t="s">
        <v>962</v>
      </c>
      <c r="J139" s="263"/>
      <c r="K139" s="311"/>
    </row>
    <row r="140" s="1" customFormat="1" ht="15" customHeight="1">
      <c r="B140" s="308"/>
      <c r="C140" s="263" t="s">
        <v>963</v>
      </c>
      <c r="D140" s="263"/>
      <c r="E140" s="263"/>
      <c r="F140" s="286" t="s">
        <v>927</v>
      </c>
      <c r="G140" s="263"/>
      <c r="H140" s="263" t="s">
        <v>963</v>
      </c>
      <c r="I140" s="263" t="s">
        <v>962</v>
      </c>
      <c r="J140" s="263"/>
      <c r="K140" s="311"/>
    </row>
    <row r="141" s="1" customFormat="1" ht="15" customHeight="1">
      <c r="B141" s="308"/>
      <c r="C141" s="263" t="s">
        <v>39</v>
      </c>
      <c r="D141" s="263"/>
      <c r="E141" s="263"/>
      <c r="F141" s="286" t="s">
        <v>927</v>
      </c>
      <c r="G141" s="263"/>
      <c r="H141" s="263" t="s">
        <v>983</v>
      </c>
      <c r="I141" s="263" t="s">
        <v>962</v>
      </c>
      <c r="J141" s="263"/>
      <c r="K141" s="311"/>
    </row>
    <row r="142" s="1" customFormat="1" ht="15" customHeight="1">
      <c r="B142" s="308"/>
      <c r="C142" s="263" t="s">
        <v>984</v>
      </c>
      <c r="D142" s="263"/>
      <c r="E142" s="263"/>
      <c r="F142" s="286" t="s">
        <v>927</v>
      </c>
      <c r="G142" s="263"/>
      <c r="H142" s="263" t="s">
        <v>985</v>
      </c>
      <c r="I142" s="263" t="s">
        <v>962</v>
      </c>
      <c r="J142" s="263"/>
      <c r="K142" s="311"/>
    </row>
    <row r="143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="1" customFormat="1" ht="45" customHeight="1">
      <c r="B147" s="275"/>
      <c r="C147" s="276" t="s">
        <v>986</v>
      </c>
      <c r="D147" s="276"/>
      <c r="E147" s="276"/>
      <c r="F147" s="276"/>
      <c r="G147" s="276"/>
      <c r="H147" s="276"/>
      <c r="I147" s="276"/>
      <c r="J147" s="276"/>
      <c r="K147" s="277"/>
    </row>
    <row r="148" s="1" customFormat="1" ht="17.25" customHeight="1">
      <c r="B148" s="275"/>
      <c r="C148" s="278" t="s">
        <v>921</v>
      </c>
      <c r="D148" s="278"/>
      <c r="E148" s="278"/>
      <c r="F148" s="278" t="s">
        <v>922</v>
      </c>
      <c r="G148" s="279"/>
      <c r="H148" s="278" t="s">
        <v>55</v>
      </c>
      <c r="I148" s="278" t="s">
        <v>58</v>
      </c>
      <c r="J148" s="278" t="s">
        <v>923</v>
      </c>
      <c r="K148" s="277"/>
    </row>
    <row r="149" s="1" customFormat="1" ht="17.25" customHeight="1">
      <c r="B149" s="275"/>
      <c r="C149" s="280" t="s">
        <v>924</v>
      </c>
      <c r="D149" s="280"/>
      <c r="E149" s="280"/>
      <c r="F149" s="281" t="s">
        <v>925</v>
      </c>
      <c r="G149" s="282"/>
      <c r="H149" s="280"/>
      <c r="I149" s="280"/>
      <c r="J149" s="280" t="s">
        <v>926</v>
      </c>
      <c r="K149" s="277"/>
    </row>
    <row r="150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="1" customFormat="1" ht="15" customHeight="1">
      <c r="B151" s="288"/>
      <c r="C151" s="315" t="s">
        <v>930</v>
      </c>
      <c r="D151" s="263"/>
      <c r="E151" s="263"/>
      <c r="F151" s="316" t="s">
        <v>927</v>
      </c>
      <c r="G151" s="263"/>
      <c r="H151" s="315" t="s">
        <v>967</v>
      </c>
      <c r="I151" s="315" t="s">
        <v>929</v>
      </c>
      <c r="J151" s="315">
        <v>120</v>
      </c>
      <c r="K151" s="311"/>
    </row>
    <row r="152" s="1" customFormat="1" ht="15" customHeight="1">
      <c r="B152" s="288"/>
      <c r="C152" s="315" t="s">
        <v>976</v>
      </c>
      <c r="D152" s="263"/>
      <c r="E152" s="263"/>
      <c r="F152" s="316" t="s">
        <v>927</v>
      </c>
      <c r="G152" s="263"/>
      <c r="H152" s="315" t="s">
        <v>987</v>
      </c>
      <c r="I152" s="315" t="s">
        <v>929</v>
      </c>
      <c r="J152" s="315" t="s">
        <v>978</v>
      </c>
      <c r="K152" s="311"/>
    </row>
    <row r="153" s="1" customFormat="1" ht="15" customHeight="1">
      <c r="B153" s="288"/>
      <c r="C153" s="315" t="s">
        <v>875</v>
      </c>
      <c r="D153" s="263"/>
      <c r="E153" s="263"/>
      <c r="F153" s="316" t="s">
        <v>927</v>
      </c>
      <c r="G153" s="263"/>
      <c r="H153" s="315" t="s">
        <v>988</v>
      </c>
      <c r="I153" s="315" t="s">
        <v>929</v>
      </c>
      <c r="J153" s="315" t="s">
        <v>978</v>
      </c>
      <c r="K153" s="311"/>
    </row>
    <row r="154" s="1" customFormat="1" ht="15" customHeight="1">
      <c r="B154" s="288"/>
      <c r="C154" s="315" t="s">
        <v>932</v>
      </c>
      <c r="D154" s="263"/>
      <c r="E154" s="263"/>
      <c r="F154" s="316" t="s">
        <v>933</v>
      </c>
      <c r="G154" s="263"/>
      <c r="H154" s="315" t="s">
        <v>967</v>
      </c>
      <c r="I154" s="315" t="s">
        <v>929</v>
      </c>
      <c r="J154" s="315">
        <v>50</v>
      </c>
      <c r="K154" s="311"/>
    </row>
    <row r="155" s="1" customFormat="1" ht="15" customHeight="1">
      <c r="B155" s="288"/>
      <c r="C155" s="315" t="s">
        <v>935</v>
      </c>
      <c r="D155" s="263"/>
      <c r="E155" s="263"/>
      <c r="F155" s="316" t="s">
        <v>927</v>
      </c>
      <c r="G155" s="263"/>
      <c r="H155" s="315" t="s">
        <v>967</v>
      </c>
      <c r="I155" s="315" t="s">
        <v>937</v>
      </c>
      <c r="J155" s="315"/>
      <c r="K155" s="311"/>
    </row>
    <row r="156" s="1" customFormat="1" ht="15" customHeight="1">
      <c r="B156" s="288"/>
      <c r="C156" s="315" t="s">
        <v>946</v>
      </c>
      <c r="D156" s="263"/>
      <c r="E156" s="263"/>
      <c r="F156" s="316" t="s">
        <v>933</v>
      </c>
      <c r="G156" s="263"/>
      <c r="H156" s="315" t="s">
        <v>967</v>
      </c>
      <c r="I156" s="315" t="s">
        <v>929</v>
      </c>
      <c r="J156" s="315">
        <v>50</v>
      </c>
      <c r="K156" s="311"/>
    </row>
    <row r="157" s="1" customFormat="1" ht="15" customHeight="1">
      <c r="B157" s="288"/>
      <c r="C157" s="315" t="s">
        <v>954</v>
      </c>
      <c r="D157" s="263"/>
      <c r="E157" s="263"/>
      <c r="F157" s="316" t="s">
        <v>933</v>
      </c>
      <c r="G157" s="263"/>
      <c r="H157" s="315" t="s">
        <v>967</v>
      </c>
      <c r="I157" s="315" t="s">
        <v>929</v>
      </c>
      <c r="J157" s="315">
        <v>50</v>
      </c>
      <c r="K157" s="311"/>
    </row>
    <row r="158" s="1" customFormat="1" ht="15" customHeight="1">
      <c r="B158" s="288"/>
      <c r="C158" s="315" t="s">
        <v>952</v>
      </c>
      <c r="D158" s="263"/>
      <c r="E158" s="263"/>
      <c r="F158" s="316" t="s">
        <v>933</v>
      </c>
      <c r="G158" s="263"/>
      <c r="H158" s="315" t="s">
        <v>967</v>
      </c>
      <c r="I158" s="315" t="s">
        <v>929</v>
      </c>
      <c r="J158" s="315">
        <v>50</v>
      </c>
      <c r="K158" s="311"/>
    </row>
    <row r="159" s="1" customFormat="1" ht="15" customHeight="1">
      <c r="B159" s="288"/>
      <c r="C159" s="315" t="s">
        <v>94</v>
      </c>
      <c r="D159" s="263"/>
      <c r="E159" s="263"/>
      <c r="F159" s="316" t="s">
        <v>927</v>
      </c>
      <c r="G159" s="263"/>
      <c r="H159" s="315" t="s">
        <v>989</v>
      </c>
      <c r="I159" s="315" t="s">
        <v>929</v>
      </c>
      <c r="J159" s="315" t="s">
        <v>990</v>
      </c>
      <c r="K159" s="311"/>
    </row>
    <row r="160" s="1" customFormat="1" ht="15" customHeight="1">
      <c r="B160" s="288"/>
      <c r="C160" s="315" t="s">
        <v>991</v>
      </c>
      <c r="D160" s="263"/>
      <c r="E160" s="263"/>
      <c r="F160" s="316" t="s">
        <v>927</v>
      </c>
      <c r="G160" s="263"/>
      <c r="H160" s="315" t="s">
        <v>992</v>
      </c>
      <c r="I160" s="315" t="s">
        <v>962</v>
      </c>
      <c r="J160" s="315"/>
      <c r="K160" s="311"/>
    </row>
    <row r="16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="1" customFormat="1" ht="45" customHeight="1">
      <c r="B165" s="253"/>
      <c r="C165" s="254" t="s">
        <v>993</v>
      </c>
      <c r="D165" s="254"/>
      <c r="E165" s="254"/>
      <c r="F165" s="254"/>
      <c r="G165" s="254"/>
      <c r="H165" s="254"/>
      <c r="I165" s="254"/>
      <c r="J165" s="254"/>
      <c r="K165" s="255"/>
    </row>
    <row r="166" s="1" customFormat="1" ht="17.25" customHeight="1">
      <c r="B166" s="253"/>
      <c r="C166" s="278" t="s">
        <v>921</v>
      </c>
      <c r="D166" s="278"/>
      <c r="E166" s="278"/>
      <c r="F166" s="278" t="s">
        <v>922</v>
      </c>
      <c r="G166" s="320"/>
      <c r="H166" s="321" t="s">
        <v>55</v>
      </c>
      <c r="I166" s="321" t="s">
        <v>58</v>
      </c>
      <c r="J166" s="278" t="s">
        <v>923</v>
      </c>
      <c r="K166" s="255"/>
    </row>
    <row r="167" s="1" customFormat="1" ht="17.25" customHeight="1">
      <c r="B167" s="256"/>
      <c r="C167" s="280" t="s">
        <v>924</v>
      </c>
      <c r="D167" s="280"/>
      <c r="E167" s="280"/>
      <c r="F167" s="281" t="s">
        <v>925</v>
      </c>
      <c r="G167" s="322"/>
      <c r="H167" s="323"/>
      <c r="I167" s="323"/>
      <c r="J167" s="280" t="s">
        <v>926</v>
      </c>
      <c r="K167" s="258"/>
    </row>
    <row r="168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="1" customFormat="1" ht="15" customHeight="1">
      <c r="B169" s="288"/>
      <c r="C169" s="263" t="s">
        <v>930</v>
      </c>
      <c r="D169" s="263"/>
      <c r="E169" s="263"/>
      <c r="F169" s="286" t="s">
        <v>927</v>
      </c>
      <c r="G169" s="263"/>
      <c r="H169" s="263" t="s">
        <v>967</v>
      </c>
      <c r="I169" s="263" t="s">
        <v>929</v>
      </c>
      <c r="J169" s="263">
        <v>120</v>
      </c>
      <c r="K169" s="311"/>
    </row>
    <row r="170" s="1" customFormat="1" ht="15" customHeight="1">
      <c r="B170" s="288"/>
      <c r="C170" s="263" t="s">
        <v>976</v>
      </c>
      <c r="D170" s="263"/>
      <c r="E170" s="263"/>
      <c r="F170" s="286" t="s">
        <v>927</v>
      </c>
      <c r="G170" s="263"/>
      <c r="H170" s="263" t="s">
        <v>977</v>
      </c>
      <c r="I170" s="263" t="s">
        <v>929</v>
      </c>
      <c r="J170" s="263" t="s">
        <v>978</v>
      </c>
      <c r="K170" s="311"/>
    </row>
    <row r="171" s="1" customFormat="1" ht="15" customHeight="1">
      <c r="B171" s="288"/>
      <c r="C171" s="263" t="s">
        <v>875</v>
      </c>
      <c r="D171" s="263"/>
      <c r="E171" s="263"/>
      <c r="F171" s="286" t="s">
        <v>927</v>
      </c>
      <c r="G171" s="263"/>
      <c r="H171" s="263" t="s">
        <v>994</v>
      </c>
      <c r="I171" s="263" t="s">
        <v>929</v>
      </c>
      <c r="J171" s="263" t="s">
        <v>978</v>
      </c>
      <c r="K171" s="311"/>
    </row>
    <row r="172" s="1" customFormat="1" ht="15" customHeight="1">
      <c r="B172" s="288"/>
      <c r="C172" s="263" t="s">
        <v>932</v>
      </c>
      <c r="D172" s="263"/>
      <c r="E172" s="263"/>
      <c r="F172" s="286" t="s">
        <v>933</v>
      </c>
      <c r="G172" s="263"/>
      <c r="H172" s="263" t="s">
        <v>994</v>
      </c>
      <c r="I172" s="263" t="s">
        <v>929</v>
      </c>
      <c r="J172" s="263">
        <v>50</v>
      </c>
      <c r="K172" s="311"/>
    </row>
    <row r="173" s="1" customFormat="1" ht="15" customHeight="1">
      <c r="B173" s="288"/>
      <c r="C173" s="263" t="s">
        <v>935</v>
      </c>
      <c r="D173" s="263"/>
      <c r="E173" s="263"/>
      <c r="F173" s="286" t="s">
        <v>927</v>
      </c>
      <c r="G173" s="263"/>
      <c r="H173" s="263" t="s">
        <v>994</v>
      </c>
      <c r="I173" s="263" t="s">
        <v>937</v>
      </c>
      <c r="J173" s="263"/>
      <c r="K173" s="311"/>
    </row>
    <row r="174" s="1" customFormat="1" ht="15" customHeight="1">
      <c r="B174" s="288"/>
      <c r="C174" s="263" t="s">
        <v>946</v>
      </c>
      <c r="D174" s="263"/>
      <c r="E174" s="263"/>
      <c r="F174" s="286" t="s">
        <v>933</v>
      </c>
      <c r="G174" s="263"/>
      <c r="H174" s="263" t="s">
        <v>994</v>
      </c>
      <c r="I174" s="263" t="s">
        <v>929</v>
      </c>
      <c r="J174" s="263">
        <v>50</v>
      </c>
      <c r="K174" s="311"/>
    </row>
    <row r="175" s="1" customFormat="1" ht="15" customHeight="1">
      <c r="B175" s="288"/>
      <c r="C175" s="263" t="s">
        <v>954</v>
      </c>
      <c r="D175" s="263"/>
      <c r="E175" s="263"/>
      <c r="F175" s="286" t="s">
        <v>933</v>
      </c>
      <c r="G175" s="263"/>
      <c r="H175" s="263" t="s">
        <v>994</v>
      </c>
      <c r="I175" s="263" t="s">
        <v>929</v>
      </c>
      <c r="J175" s="263">
        <v>50</v>
      </c>
      <c r="K175" s="311"/>
    </row>
    <row r="176" s="1" customFormat="1" ht="15" customHeight="1">
      <c r="B176" s="288"/>
      <c r="C176" s="263" t="s">
        <v>952</v>
      </c>
      <c r="D176" s="263"/>
      <c r="E176" s="263"/>
      <c r="F176" s="286" t="s">
        <v>933</v>
      </c>
      <c r="G176" s="263"/>
      <c r="H176" s="263" t="s">
        <v>994</v>
      </c>
      <c r="I176" s="263" t="s">
        <v>929</v>
      </c>
      <c r="J176" s="263">
        <v>50</v>
      </c>
      <c r="K176" s="311"/>
    </row>
    <row r="177" s="1" customFormat="1" ht="15" customHeight="1">
      <c r="B177" s="288"/>
      <c r="C177" s="263" t="s">
        <v>110</v>
      </c>
      <c r="D177" s="263"/>
      <c r="E177" s="263"/>
      <c r="F177" s="286" t="s">
        <v>927</v>
      </c>
      <c r="G177" s="263"/>
      <c r="H177" s="263" t="s">
        <v>995</v>
      </c>
      <c r="I177" s="263" t="s">
        <v>996</v>
      </c>
      <c r="J177" s="263"/>
      <c r="K177" s="311"/>
    </row>
    <row r="178" s="1" customFormat="1" ht="15" customHeight="1">
      <c r="B178" s="288"/>
      <c r="C178" s="263" t="s">
        <v>58</v>
      </c>
      <c r="D178" s="263"/>
      <c r="E178" s="263"/>
      <c r="F178" s="286" t="s">
        <v>927</v>
      </c>
      <c r="G178" s="263"/>
      <c r="H178" s="263" t="s">
        <v>997</v>
      </c>
      <c r="I178" s="263" t="s">
        <v>998</v>
      </c>
      <c r="J178" s="263">
        <v>1</v>
      </c>
      <c r="K178" s="311"/>
    </row>
    <row r="179" s="1" customFormat="1" ht="15" customHeight="1">
      <c r="B179" s="288"/>
      <c r="C179" s="263" t="s">
        <v>54</v>
      </c>
      <c r="D179" s="263"/>
      <c r="E179" s="263"/>
      <c r="F179" s="286" t="s">
        <v>927</v>
      </c>
      <c r="G179" s="263"/>
      <c r="H179" s="263" t="s">
        <v>999</v>
      </c>
      <c r="I179" s="263" t="s">
        <v>929</v>
      </c>
      <c r="J179" s="263">
        <v>20</v>
      </c>
      <c r="K179" s="311"/>
    </row>
    <row r="180" s="1" customFormat="1" ht="15" customHeight="1">
      <c r="B180" s="288"/>
      <c r="C180" s="263" t="s">
        <v>55</v>
      </c>
      <c r="D180" s="263"/>
      <c r="E180" s="263"/>
      <c r="F180" s="286" t="s">
        <v>927</v>
      </c>
      <c r="G180" s="263"/>
      <c r="H180" s="263" t="s">
        <v>1000</v>
      </c>
      <c r="I180" s="263" t="s">
        <v>929</v>
      </c>
      <c r="J180" s="263">
        <v>255</v>
      </c>
      <c r="K180" s="311"/>
    </row>
    <row r="181" s="1" customFormat="1" ht="15" customHeight="1">
      <c r="B181" s="288"/>
      <c r="C181" s="263" t="s">
        <v>111</v>
      </c>
      <c r="D181" s="263"/>
      <c r="E181" s="263"/>
      <c r="F181" s="286" t="s">
        <v>927</v>
      </c>
      <c r="G181" s="263"/>
      <c r="H181" s="263" t="s">
        <v>891</v>
      </c>
      <c r="I181" s="263" t="s">
        <v>929</v>
      </c>
      <c r="J181" s="263">
        <v>10</v>
      </c>
      <c r="K181" s="311"/>
    </row>
    <row r="182" s="1" customFormat="1" ht="15" customHeight="1">
      <c r="B182" s="288"/>
      <c r="C182" s="263" t="s">
        <v>112</v>
      </c>
      <c r="D182" s="263"/>
      <c r="E182" s="263"/>
      <c r="F182" s="286" t="s">
        <v>927</v>
      </c>
      <c r="G182" s="263"/>
      <c r="H182" s="263" t="s">
        <v>1001</v>
      </c>
      <c r="I182" s="263" t="s">
        <v>962</v>
      </c>
      <c r="J182" s="263"/>
      <c r="K182" s="311"/>
    </row>
    <row r="183" s="1" customFormat="1" ht="15" customHeight="1">
      <c r="B183" s="288"/>
      <c r="C183" s="263" t="s">
        <v>1002</v>
      </c>
      <c r="D183" s="263"/>
      <c r="E183" s="263"/>
      <c r="F183" s="286" t="s">
        <v>927</v>
      </c>
      <c r="G183" s="263"/>
      <c r="H183" s="263" t="s">
        <v>1003</v>
      </c>
      <c r="I183" s="263" t="s">
        <v>962</v>
      </c>
      <c r="J183" s="263"/>
      <c r="K183" s="311"/>
    </row>
    <row r="184" s="1" customFormat="1" ht="15" customHeight="1">
      <c r="B184" s="288"/>
      <c r="C184" s="263" t="s">
        <v>991</v>
      </c>
      <c r="D184" s="263"/>
      <c r="E184" s="263"/>
      <c r="F184" s="286" t="s">
        <v>927</v>
      </c>
      <c r="G184" s="263"/>
      <c r="H184" s="263" t="s">
        <v>1004</v>
      </c>
      <c r="I184" s="263" t="s">
        <v>962</v>
      </c>
      <c r="J184" s="263"/>
      <c r="K184" s="311"/>
    </row>
    <row r="185" s="1" customFormat="1" ht="15" customHeight="1">
      <c r="B185" s="288"/>
      <c r="C185" s="263" t="s">
        <v>114</v>
      </c>
      <c r="D185" s="263"/>
      <c r="E185" s="263"/>
      <c r="F185" s="286" t="s">
        <v>933</v>
      </c>
      <c r="G185" s="263"/>
      <c r="H185" s="263" t="s">
        <v>1005</v>
      </c>
      <c r="I185" s="263" t="s">
        <v>929</v>
      </c>
      <c r="J185" s="263">
        <v>50</v>
      </c>
      <c r="K185" s="311"/>
    </row>
    <row r="186" s="1" customFormat="1" ht="15" customHeight="1">
      <c r="B186" s="288"/>
      <c r="C186" s="263" t="s">
        <v>1006</v>
      </c>
      <c r="D186" s="263"/>
      <c r="E186" s="263"/>
      <c r="F186" s="286" t="s">
        <v>933</v>
      </c>
      <c r="G186" s="263"/>
      <c r="H186" s="263" t="s">
        <v>1007</v>
      </c>
      <c r="I186" s="263" t="s">
        <v>1008</v>
      </c>
      <c r="J186" s="263"/>
      <c r="K186" s="311"/>
    </row>
    <row r="187" s="1" customFormat="1" ht="15" customHeight="1">
      <c r="B187" s="288"/>
      <c r="C187" s="263" t="s">
        <v>1009</v>
      </c>
      <c r="D187" s="263"/>
      <c r="E187" s="263"/>
      <c r="F187" s="286" t="s">
        <v>933</v>
      </c>
      <c r="G187" s="263"/>
      <c r="H187" s="263" t="s">
        <v>1010</v>
      </c>
      <c r="I187" s="263" t="s">
        <v>1008</v>
      </c>
      <c r="J187" s="263"/>
      <c r="K187" s="311"/>
    </row>
    <row r="188" s="1" customFormat="1" ht="15" customHeight="1">
      <c r="B188" s="288"/>
      <c r="C188" s="263" t="s">
        <v>1011</v>
      </c>
      <c r="D188" s="263"/>
      <c r="E188" s="263"/>
      <c r="F188" s="286" t="s">
        <v>933</v>
      </c>
      <c r="G188" s="263"/>
      <c r="H188" s="263" t="s">
        <v>1012</v>
      </c>
      <c r="I188" s="263" t="s">
        <v>1008</v>
      </c>
      <c r="J188" s="263"/>
      <c r="K188" s="311"/>
    </row>
    <row r="189" s="1" customFormat="1" ht="15" customHeight="1">
      <c r="B189" s="288"/>
      <c r="C189" s="324" t="s">
        <v>1013</v>
      </c>
      <c r="D189" s="263"/>
      <c r="E189" s="263"/>
      <c r="F189" s="286" t="s">
        <v>933</v>
      </c>
      <c r="G189" s="263"/>
      <c r="H189" s="263" t="s">
        <v>1014</v>
      </c>
      <c r="I189" s="263" t="s">
        <v>1015</v>
      </c>
      <c r="J189" s="325" t="s">
        <v>1016</v>
      </c>
      <c r="K189" s="311"/>
    </row>
    <row r="190" s="15" customFormat="1" ht="15" customHeight="1">
      <c r="B190" s="326"/>
      <c r="C190" s="327" t="s">
        <v>1017</v>
      </c>
      <c r="D190" s="328"/>
      <c r="E190" s="328"/>
      <c r="F190" s="329" t="s">
        <v>933</v>
      </c>
      <c r="G190" s="328"/>
      <c r="H190" s="328" t="s">
        <v>1018</v>
      </c>
      <c r="I190" s="328" t="s">
        <v>1015</v>
      </c>
      <c r="J190" s="330" t="s">
        <v>1016</v>
      </c>
      <c r="K190" s="331"/>
    </row>
    <row r="191" s="1" customFormat="1" ht="15" customHeight="1">
      <c r="B191" s="288"/>
      <c r="C191" s="324" t="s">
        <v>43</v>
      </c>
      <c r="D191" s="263"/>
      <c r="E191" s="263"/>
      <c r="F191" s="286" t="s">
        <v>927</v>
      </c>
      <c r="G191" s="263"/>
      <c r="H191" s="260" t="s">
        <v>1019</v>
      </c>
      <c r="I191" s="263" t="s">
        <v>1020</v>
      </c>
      <c r="J191" s="263"/>
      <c r="K191" s="311"/>
    </row>
    <row r="192" s="1" customFormat="1" ht="15" customHeight="1">
      <c r="B192" s="288"/>
      <c r="C192" s="324" t="s">
        <v>1021</v>
      </c>
      <c r="D192" s="263"/>
      <c r="E192" s="263"/>
      <c r="F192" s="286" t="s">
        <v>927</v>
      </c>
      <c r="G192" s="263"/>
      <c r="H192" s="263" t="s">
        <v>1022</v>
      </c>
      <c r="I192" s="263" t="s">
        <v>962</v>
      </c>
      <c r="J192" s="263"/>
      <c r="K192" s="311"/>
    </row>
    <row r="193" s="1" customFormat="1" ht="15" customHeight="1">
      <c r="B193" s="288"/>
      <c r="C193" s="324" t="s">
        <v>1023</v>
      </c>
      <c r="D193" s="263"/>
      <c r="E193" s="263"/>
      <c r="F193" s="286" t="s">
        <v>927</v>
      </c>
      <c r="G193" s="263"/>
      <c r="H193" s="263" t="s">
        <v>1024</v>
      </c>
      <c r="I193" s="263" t="s">
        <v>962</v>
      </c>
      <c r="J193" s="263"/>
      <c r="K193" s="311"/>
    </row>
    <row r="194" s="1" customFormat="1" ht="15" customHeight="1">
      <c r="B194" s="288"/>
      <c r="C194" s="324" t="s">
        <v>1025</v>
      </c>
      <c r="D194" s="263"/>
      <c r="E194" s="263"/>
      <c r="F194" s="286" t="s">
        <v>933</v>
      </c>
      <c r="G194" s="263"/>
      <c r="H194" s="263" t="s">
        <v>1026</v>
      </c>
      <c r="I194" s="263" t="s">
        <v>962</v>
      </c>
      <c r="J194" s="263"/>
      <c r="K194" s="311"/>
    </row>
    <row r="195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="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="1" customFormat="1" ht="21">
      <c r="B200" s="253"/>
      <c r="C200" s="254" t="s">
        <v>1027</v>
      </c>
      <c r="D200" s="254"/>
      <c r="E200" s="254"/>
      <c r="F200" s="254"/>
      <c r="G200" s="254"/>
      <c r="H200" s="254"/>
      <c r="I200" s="254"/>
      <c r="J200" s="254"/>
      <c r="K200" s="255"/>
    </row>
    <row r="201" s="1" customFormat="1" ht="25.5" customHeight="1">
      <c r="B201" s="253"/>
      <c r="C201" s="333" t="s">
        <v>1028</v>
      </c>
      <c r="D201" s="333"/>
      <c r="E201" s="333"/>
      <c r="F201" s="333" t="s">
        <v>1029</v>
      </c>
      <c r="G201" s="334"/>
      <c r="H201" s="333" t="s">
        <v>1030</v>
      </c>
      <c r="I201" s="333"/>
      <c r="J201" s="333"/>
      <c r="K201" s="255"/>
    </row>
    <row r="202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="1" customFormat="1" ht="15" customHeight="1">
      <c r="B203" s="288"/>
      <c r="C203" s="263" t="s">
        <v>1020</v>
      </c>
      <c r="D203" s="263"/>
      <c r="E203" s="263"/>
      <c r="F203" s="286" t="s">
        <v>44</v>
      </c>
      <c r="G203" s="263"/>
      <c r="H203" s="263" t="s">
        <v>1031</v>
      </c>
      <c r="I203" s="263"/>
      <c r="J203" s="263"/>
      <c r="K203" s="311"/>
    </row>
    <row r="204" s="1" customFormat="1" ht="15" customHeight="1">
      <c r="B204" s="288"/>
      <c r="C204" s="263"/>
      <c r="D204" s="263"/>
      <c r="E204" s="263"/>
      <c r="F204" s="286" t="s">
        <v>45</v>
      </c>
      <c r="G204" s="263"/>
      <c r="H204" s="263" t="s">
        <v>1032</v>
      </c>
      <c r="I204" s="263"/>
      <c r="J204" s="263"/>
      <c r="K204" s="311"/>
    </row>
    <row r="205" s="1" customFormat="1" ht="15" customHeight="1">
      <c r="B205" s="288"/>
      <c r="C205" s="263"/>
      <c r="D205" s="263"/>
      <c r="E205" s="263"/>
      <c r="F205" s="286" t="s">
        <v>48</v>
      </c>
      <c r="G205" s="263"/>
      <c r="H205" s="263" t="s">
        <v>1033</v>
      </c>
      <c r="I205" s="263"/>
      <c r="J205" s="263"/>
      <c r="K205" s="311"/>
    </row>
    <row r="206" s="1" customFormat="1" ht="15" customHeight="1">
      <c r="B206" s="288"/>
      <c r="C206" s="263"/>
      <c r="D206" s="263"/>
      <c r="E206" s="263"/>
      <c r="F206" s="286" t="s">
        <v>46</v>
      </c>
      <c r="G206" s="263"/>
      <c r="H206" s="263" t="s">
        <v>1034</v>
      </c>
      <c r="I206" s="263"/>
      <c r="J206" s="263"/>
      <c r="K206" s="311"/>
    </row>
    <row r="207" s="1" customFormat="1" ht="15" customHeight="1">
      <c r="B207" s="288"/>
      <c r="C207" s="263"/>
      <c r="D207" s="263"/>
      <c r="E207" s="263"/>
      <c r="F207" s="286" t="s">
        <v>47</v>
      </c>
      <c r="G207" s="263"/>
      <c r="H207" s="263" t="s">
        <v>1035</v>
      </c>
      <c r="I207" s="263"/>
      <c r="J207" s="263"/>
      <c r="K207" s="311"/>
    </row>
    <row r="208" s="1" customFormat="1" ht="15" customHeight="1">
      <c r="B208" s="288"/>
      <c r="C208" s="263"/>
      <c r="D208" s="263"/>
      <c r="E208" s="263"/>
      <c r="F208" s="286"/>
      <c r="G208" s="263"/>
      <c r="H208" s="263"/>
      <c r="I208" s="263"/>
      <c r="J208" s="263"/>
      <c r="K208" s="311"/>
    </row>
    <row r="209" s="1" customFormat="1" ht="15" customHeight="1">
      <c r="B209" s="288"/>
      <c r="C209" s="263" t="s">
        <v>974</v>
      </c>
      <c r="D209" s="263"/>
      <c r="E209" s="263"/>
      <c r="F209" s="286" t="s">
        <v>80</v>
      </c>
      <c r="G209" s="263"/>
      <c r="H209" s="263" t="s">
        <v>1036</v>
      </c>
      <c r="I209" s="263"/>
      <c r="J209" s="263"/>
      <c r="K209" s="311"/>
    </row>
    <row r="210" s="1" customFormat="1" ht="15" customHeight="1">
      <c r="B210" s="288"/>
      <c r="C210" s="263"/>
      <c r="D210" s="263"/>
      <c r="E210" s="263"/>
      <c r="F210" s="286" t="s">
        <v>869</v>
      </c>
      <c r="G210" s="263"/>
      <c r="H210" s="263" t="s">
        <v>870</v>
      </c>
      <c r="I210" s="263"/>
      <c r="J210" s="263"/>
      <c r="K210" s="311"/>
    </row>
    <row r="211" s="1" customFormat="1" ht="15" customHeight="1">
      <c r="B211" s="288"/>
      <c r="C211" s="263"/>
      <c r="D211" s="263"/>
      <c r="E211" s="263"/>
      <c r="F211" s="286" t="s">
        <v>867</v>
      </c>
      <c r="G211" s="263"/>
      <c r="H211" s="263" t="s">
        <v>1037</v>
      </c>
      <c r="I211" s="263"/>
      <c r="J211" s="263"/>
      <c r="K211" s="311"/>
    </row>
    <row r="212" s="1" customFormat="1" ht="15" customHeight="1">
      <c r="B212" s="335"/>
      <c r="C212" s="263"/>
      <c r="D212" s="263"/>
      <c r="E212" s="263"/>
      <c r="F212" s="286" t="s">
        <v>871</v>
      </c>
      <c r="G212" s="324"/>
      <c r="H212" s="315" t="s">
        <v>872</v>
      </c>
      <c r="I212" s="315"/>
      <c r="J212" s="315"/>
      <c r="K212" s="336"/>
    </row>
    <row r="213" s="1" customFormat="1" ht="15" customHeight="1">
      <c r="B213" s="335"/>
      <c r="C213" s="263"/>
      <c r="D213" s="263"/>
      <c r="E213" s="263"/>
      <c r="F213" s="286" t="s">
        <v>873</v>
      </c>
      <c r="G213" s="324"/>
      <c r="H213" s="315" t="s">
        <v>467</v>
      </c>
      <c r="I213" s="315"/>
      <c r="J213" s="315"/>
      <c r="K213" s="336"/>
    </row>
    <row r="214" s="1" customFormat="1" ht="15" customHeight="1">
      <c r="B214" s="335"/>
      <c r="C214" s="263"/>
      <c r="D214" s="263"/>
      <c r="E214" s="263"/>
      <c r="F214" s="286"/>
      <c r="G214" s="324"/>
      <c r="H214" s="315"/>
      <c r="I214" s="315"/>
      <c r="J214" s="315"/>
      <c r="K214" s="336"/>
    </row>
    <row r="215" s="1" customFormat="1" ht="15" customHeight="1">
      <c r="B215" s="335"/>
      <c r="C215" s="263" t="s">
        <v>998</v>
      </c>
      <c r="D215" s="263"/>
      <c r="E215" s="263"/>
      <c r="F215" s="286">
        <v>1</v>
      </c>
      <c r="G215" s="324"/>
      <c r="H215" s="315" t="s">
        <v>1038</v>
      </c>
      <c r="I215" s="315"/>
      <c r="J215" s="315"/>
      <c r="K215" s="336"/>
    </row>
    <row r="216" s="1" customFormat="1" ht="15" customHeight="1">
      <c r="B216" s="335"/>
      <c r="C216" s="263"/>
      <c r="D216" s="263"/>
      <c r="E216" s="263"/>
      <c r="F216" s="286">
        <v>2</v>
      </c>
      <c r="G216" s="324"/>
      <c r="H216" s="315" t="s">
        <v>1039</v>
      </c>
      <c r="I216" s="315"/>
      <c r="J216" s="315"/>
      <c r="K216" s="336"/>
    </row>
    <row r="217" s="1" customFormat="1" ht="15" customHeight="1">
      <c r="B217" s="335"/>
      <c r="C217" s="263"/>
      <c r="D217" s="263"/>
      <c r="E217" s="263"/>
      <c r="F217" s="286">
        <v>3</v>
      </c>
      <c r="G217" s="324"/>
      <c r="H217" s="315" t="s">
        <v>1040</v>
      </c>
      <c r="I217" s="315"/>
      <c r="J217" s="315"/>
      <c r="K217" s="336"/>
    </row>
    <row r="218" s="1" customFormat="1" ht="15" customHeight="1">
      <c r="B218" s="335"/>
      <c r="C218" s="263"/>
      <c r="D218" s="263"/>
      <c r="E218" s="263"/>
      <c r="F218" s="286">
        <v>4</v>
      </c>
      <c r="G218" s="324"/>
      <c r="H218" s="315" t="s">
        <v>1041</v>
      </c>
      <c r="I218" s="315"/>
      <c r="J218" s="315"/>
      <c r="K218" s="336"/>
    </row>
    <row r="219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Bednář</dc:creator>
  <cp:lastModifiedBy>Jiří Bednář</cp:lastModifiedBy>
  <dcterms:created xsi:type="dcterms:W3CDTF">2025-04-17T12:19:52Z</dcterms:created>
  <dcterms:modified xsi:type="dcterms:W3CDTF">2025-04-17T12:20:06Z</dcterms:modified>
</cp:coreProperties>
</file>