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mhlaskova" reservationPassword="0"/>
  <workbookPr/>
  <bookViews>
    <workbookView xWindow="240" yWindow="120" windowWidth="14940" windowHeight="9225" activeTab="0"/>
  </bookViews>
  <sheets>
    <sheet name="Rekapitulace" sheetId="1" r:id="rId1"/>
    <sheet name="SO 000" sheetId="2" r:id="rId2"/>
    <sheet name="SO 001_SO 001" sheetId="3" r:id="rId3"/>
    <sheet name="SO 201_SO 201" sheetId="4" r:id="rId4"/>
    <sheet name="SO 401_SO 401" sheetId="5" r:id="rId5"/>
  </sheets>
  <definedNames/>
  <calcPr/>
  <webPublishing/>
</workbook>
</file>

<file path=xl/sharedStrings.xml><?xml version="1.0" encoding="utf-8"?>
<sst xmlns="http://schemas.openxmlformats.org/spreadsheetml/2006/main" count="2670" uniqueCount="776">
  <si>
    <t>Firma: Link projekt s.r.o.</t>
  </si>
  <si>
    <t>Rekapitulace ceny</t>
  </si>
  <si>
    <t>Stavba: 21010 - Lávka přes řeku v Kynšperku nad Ohří PDPS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</si>
  <si>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</si>
  <si>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</si>
  <si>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</si>
  <si>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</si>
  <si>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</si>
  <si>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</si>
  <si>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</si>
  <si>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</si>
  <si>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</si>
  <si>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</si>
  <si>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</si>
  <si>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</si>
  <si>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21010</t>
  </si>
  <si>
    <t>Lávka přes řeku v Kynšperku nad Ohří PDPS</t>
  </si>
  <si>
    <t>O</t>
  </si>
  <si>
    <t>Rozpočet:</t>
  </si>
  <si>
    <t>0,00</t>
  </si>
  <si>
    <t>15,00</t>
  </si>
  <si>
    <t>21,00</t>
  </si>
  <si>
    <t>3</t>
  </si>
  <si>
    <t>2</t>
  </si>
  <si>
    <t>SO 000</t>
  </si>
  <si>
    <t>Všeobecné položky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</si>
  <si>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</si>
  <si>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</si>
  <si>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</si>
  <si>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</si>
  <si>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</si>
  <si>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</si>
  <si>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</si>
  <si>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</si>
  <si>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</si>
  <si>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</si>
  <si>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</si>
  <si>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</si>
  <si>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</si>
  <si>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</si>
  <si>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</si>
  <si>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</si>
  <si>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</si>
  <si>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</si>
  <si>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</si>
  <si>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</si>
  <si>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02730</t>
  </si>
  <si>
    <t/>
  </si>
  <si>
    <t>POMOC PRÁCE ZŘÍZ NEBO ZAJIŠŤ OCHRANU INŽENÝRSKÝCH SÍTÍ</t>
  </si>
  <si>
    <t>KPL</t>
  </si>
  <si>
    <t>PP</t>
  </si>
  <si>
    <t>Ochrana stávajících sítí během demolice a výstavby lávky.</t>
  </si>
  <si>
    <t>VV</t>
  </si>
  <si>
    <t>1.00=1,000 [A]</t>
  </si>
  <si>
    <t>02910</t>
  </si>
  <si>
    <t>OSTATNÍ POŽADAVKY - ZEMĚMĚŘIČSKÁ MĚŘENÍ</t>
  </si>
  <si>
    <t>Obsahuje veškeré zeměměřičské práce na stavbě</t>
  </si>
  <si>
    <t>029113</t>
  </si>
  <si>
    <t>OSTATNÍ POŽADAVKY - GEODETICKÉ ZAMĚŘENÍ - CELKY</t>
  </si>
  <si>
    <t>KUS</t>
  </si>
  <si>
    <t>Sledování konstrukcí během výstavby a zaměření všech k-cí po dokončení stavby</t>
  </si>
  <si>
    <t>02920</t>
  </si>
  <si>
    <t>a</t>
  </si>
  <si>
    <t>OSTATNÍ POŽADAVKY - OCHRANA ŽIVOTNÍHO PROSTŘEDÍ</t>
  </si>
  <si>
    <t>Vypracování havarijního a povodňového plánu vč. odsouhlasení.</t>
  </si>
  <si>
    <t>b</t>
  </si>
  <si>
    <t>Úprava území - odstranění suchých dřevin, náletových dřevin a keřů v prostoru stavby (20m2) a ochrana stromů v prostoru stavby (12 ks) dle popisu PD.</t>
  </si>
  <si>
    <t>029412</t>
  </si>
  <si>
    <t>OSTATNÍ POŽADAVKY - VYPRACOVÁNÍ MOSTNÍHO LISTU</t>
  </si>
  <si>
    <t>Vypracování mostního listu.</t>
  </si>
  <si>
    <t>7</t>
  </si>
  <si>
    <t>02943</t>
  </si>
  <si>
    <t>OSTATNÍ POŽADAVKY - VYPRACOVÁNÍ RDS</t>
  </si>
  <si>
    <t>Zpracování PD RDS, PD VTD, zpracování technologických postupů a předpisů pro provádění všech prací požadovaných objednatelem, předložení objednateli ke schválení vč. vypracování havarijního a povodňového plánu, jeho odsouhlasení příslušnými orgány ochrany životního prostředí a orgány státní správy.</t>
  </si>
  <si>
    <t>8</t>
  </si>
  <si>
    <t>02944</t>
  </si>
  <si>
    <t>OSTAT POŽADAVKY - DOKUMENTACE SKUTEČ PROVEDENÍ V DIGIT FORMĚ</t>
  </si>
  <si>
    <t>Vypracování DSPS</t>
  </si>
  <si>
    <t>02953</t>
  </si>
  <si>
    <t>OSTATNÍ POŽADAVKY - HLAVNÍ MOSTNÍ PROHLÍDKA</t>
  </si>
  <si>
    <t>1.hlavní prohlídka vč. zapsání do BMS</t>
  </si>
  <si>
    <t>029711</t>
  </si>
  <si>
    <t>OSTAT POŽADAVKY - GEOT MONIT NA POVRCHU - MĚŘ (GEODET) BODY</t>
  </si>
  <si>
    <t>Zhotovení HVPB bodů (3 body) s nucenou centrací a výškovými značkami pro geodetické práce na stavbě mostu - vč. přikotvení na vytyčovací síť celé stavby.</t>
  </si>
  <si>
    <t>3.00=3,000 [A]</t>
  </si>
  <si>
    <t>11</t>
  </si>
  <si>
    <t>03100</t>
  </si>
  <si>
    <t>ZAŘÍZENÍ STAVENIŠTĚ - ZŘÍZENÍ, PROVOZ, DEMONTÁŽ</t>
  </si>
  <si>
    <t>Čerpání se souhlasem investora.</t>
  </si>
  <si>
    <t>Objekt:</t>
  </si>
  <si>
    <t>SO 001</t>
  </si>
  <si>
    <t>Odstranění stávající železobetonové části lávky</t>
  </si>
  <si>
    <t>O1</t>
  </si>
  <si>
    <t>014102</t>
  </si>
  <si>
    <t>POPLATKY ZA SKLÁDKU</t>
  </si>
  <si>
    <t>T</t>
  </si>
  <si>
    <t>Cihly 1.8 t/m3</t>
  </si>
  <si>
    <t>Z pol. 966148:38.840*1.80 t/m3=69,912 [A]</t>
  </si>
  <si>
    <t>Železobeton 2.6 t/m3</t>
  </si>
  <si>
    <t>Z pol. 966168.a:8.990*2.60 t/m3=23,374 [A] 
Z pol. 966168.b:158.502*2.60 t/m3=412,105 [B] 
Celkem: A+B=435,479 [C]</t>
  </si>
  <si>
    <t>c</t>
  </si>
  <si>
    <t>Asfalt 2.5 t/m3</t>
  </si>
  <si>
    <t>Z pol. 113728:24.495*2.50 t/m3=61,238 [A]</t>
  </si>
  <si>
    <t>Zemní práce</t>
  </si>
  <si>
    <t>113481</t>
  </si>
  <si>
    <t>ODSTRANĚNÍ KRYTU ZPEVNĚNÝCH PLOCH Z DLAŽDIC VČETNĚ PODKLADU, ODVOZ DO 1KM</t>
  </si>
  <si>
    <t>M3</t>
  </si>
  <si>
    <t>Ruční rozebrání, zámková dlažba, včetně signální.  tl. 0,08 m, vč. 250mm podsypu,   bude uložena v lokalitě určené investorem a zpětně použita v rámci SO 201.</t>
  </si>
  <si>
    <t>Zámková dlažba:200.000m2*(0.08+0.250)=66,000 [A]</t>
  </si>
  <si>
    <t>11352</t>
  </si>
  <si>
    <t>ODSTRANĚNÍ CHODNÍKOVÝCH A SILNIČNÍCH OBRUBNÍKŮ BETONOVÝCH</t>
  </si>
  <si>
    <t>M</t>
  </si>
  <si>
    <t>Vybourání chodníků, vč. odvozu a likvidace na místo určené investorem.</t>
  </si>
  <si>
    <t>Levobřežní: 21.20+14.10+24.80+9.20+8.60=77,900 [A] 
Ve dlažbě: 4.00+4.00+4.00=12,000 [B] 
Celkem: A+B=89,900 [C]</t>
  </si>
  <si>
    <t>113728</t>
  </si>
  <si>
    <t>FRÉZOVÁNÍ ZPEVNĚNÝCH PLOCH ASFALTOVÝCH, ODVOZ DO 20KM</t>
  </si>
  <si>
    <t>Frézování asfaltu, kompletní provedení.</t>
  </si>
  <si>
    <t>Levobřežní:  
tl. 50mm: 63.70*0.05=3,185 [A] 
tl. 70mm: 150.00*0.07=10,500 [B]  
Pravobřežní:  
tl. 50mm: 216.2*0.05=10,810 [C] 
Celkem: A+B+C=24,495 [D]</t>
  </si>
  <si>
    <t>11527</t>
  </si>
  <si>
    <t>PŘEV VOD NA POVRCHU POTR DN DO 1000MM NEBO ŽLAB R.O. DO 3,6M</t>
  </si>
  <si>
    <t>Položka převedení vody na povrchu zahrnuje zřízení, udržování a odstranění.</t>
  </si>
  <si>
    <t>Zatrubnění Vodáckého potoka: 9.000m*3.00ks=27,000 [A]</t>
  </si>
  <si>
    <t>122731</t>
  </si>
  <si>
    <t>ODKOPÁVKY A PROKOPÁVKY OBECNÉ TŘ. I, ODVOZ DO 1KM</t>
  </si>
  <si>
    <t>Odkopávka sjezdové rampy, vč. štěrkového podsypu. Vč. uložení zeminy na meziskládku. Zahrnuje všechny práce vč.případného čerpání vody, dopravu. Vše dle PD.</t>
  </si>
  <si>
    <t>Z pol. 17180: 33.550=33,550 [A] 
Z pol. 56330: 34.600=34,600 [B] 
Celkem: A+B=68,150 [C]</t>
  </si>
  <si>
    <t>125731</t>
  </si>
  <si>
    <t>VYKOPÁVKY ZE ZEMNÍKŮ A SKLÁDEK TŘ. I, ODVOZ DO 1KM</t>
  </si>
  <si>
    <t>Zemina pro zpětné využití z meziskládky. Kompletní provedení vč.dopravy na místo zabudování.</t>
  </si>
  <si>
    <t>Z pol. 17411:85.300=85,300 [A]</t>
  </si>
  <si>
    <t>131731</t>
  </si>
  <si>
    <t>HLOUBENÍ JAM ZAPAŽ I NEPAŽ TŘ. I, ODVOZ DO 1KM</t>
  </si>
  <si>
    <t>Uložení na meziskládku. Výkopy pro základy, vč. úpravy povrchu základové spáry, Vč. čerpání vody.</t>
  </si>
  <si>
    <t>O1 výplň: 
Podesta:5.6*2.55=14,280 [A] 
Opěra:2.8*5=14,000 [B] 
Schodiště:10*1.5=15,000 [C] 
Rampa výplň: 36m2*1.6=57,600 [D] 
O2: 4.5m2*2.5=11,250 [E] 
Výkopy kolem pilířů: 
P2: 2m2*5=10,000 [F] 
P3: 4.5m2*5=22,500 [G] 
P4: 2.2m2*5=11,000 [H] 
P7: 2.5m2*5=12,500 [I] 
Celkem: A+B+C+D+E+F+G+H+I=168,130 [J]</t>
  </si>
  <si>
    <t>17120</t>
  </si>
  <si>
    <t>ULOŽENÍ SYPANINY DO NÁSYPŮ A NA SKLÁDKY BEZ ZHUTNĚNÍ</t>
  </si>
  <si>
    <t>Zemina pro zpětné využití v rámci objektu. Dočasné uložení na meziskládku pro potřeby na SO 201 (odkopávky a skládkovné vykázáno v SO 201). Zahrnuje kompletní provedení zemní konstrukce.</t>
  </si>
  <si>
    <t>Z pol. 17411: 85.300=85,300 [A]</t>
  </si>
  <si>
    <t>12</t>
  </si>
  <si>
    <t>Zemina vhodná, využitá v rámci objektu. Uložení na meziskládku. Zahrnuje kompletní provedení zemní konstrukce.</t>
  </si>
  <si>
    <t>Z pol. 122731:68.150=68,150 [A] 
Z pol. 131731:168.130=168,130 [B] 
Odečet zeminy použizé ke zpětným zásypům:    
Z pol. 17411:85.300=85,300 [C] 
Celkem: A+B-C=150,980 [D]</t>
  </si>
  <si>
    <t>13</t>
  </si>
  <si>
    <t>17180</t>
  </si>
  <si>
    <t>ULOŽENÍ SYPANINY DO NÁSYPŮ Z NAKUPOVANÝCH MATERIÁLŮ</t>
  </si>
  <si>
    <t>Sjezdová plošina u O1.</t>
  </si>
  <si>
    <t>6.100m2* 5.500=33,550 [A]</t>
  </si>
  <si>
    <t>14</t>
  </si>
  <si>
    <t>17411</t>
  </si>
  <si>
    <t>ZÁSYP JAM A RÝH ZEMINOU SE ZHUTNĚNÍM</t>
  </si>
  <si>
    <t>Zpětný zásyp. Zahrnuje všechny práce a dodávku materiálu vč.výběru vhodného materiálu, předepsaného hutnění atd. Vše dle PD.</t>
  </si>
  <si>
    <t>U pilířů: 
P2: 2 m2 * 5 =10,000 [A] 
P3: 4.5 m2 * 5 =22,500 [B] 
P4: 2.2 m2 * 5 =11,000 [C] 
P7: 2.5 m2 * 5 =12,500 [D] 
Rampa: 14.3m3*0.5 m*2ks=14,300 [E] 
O1+O2: 10m3+5m3=15,000 [F] 
Celkem: A+B+C+D+E+F=85,300 [G]</t>
  </si>
  <si>
    <t>Základy</t>
  </si>
  <si>
    <t>15</t>
  </si>
  <si>
    <t>23217A</t>
  </si>
  <si>
    <t>ŠTĚTOVÉ STĚNY BERANĚNÉ Z KOVOVÝCH DÍLCŮ DOČASNÉ (PLOCHA)</t>
  </si>
  <si>
    <t>M2</t>
  </si>
  <si>
    <t>Těsněná stětová jímka u O1, kompletní provedení.</t>
  </si>
  <si>
    <t>(1.50+1.50+8.00)*4.50=49,500 [A]</t>
  </si>
  <si>
    <t>16</t>
  </si>
  <si>
    <t>23717A</t>
  </si>
  <si>
    <t>ODSTRANĚNÍ ŠTĚTOVÝCH STĚN Z KOVOVÝCH DÍLCŮ V PLOŠE</t>
  </si>
  <si>
    <t>49.500=49,500 [A]</t>
  </si>
  <si>
    <t>Svislé konstrukce</t>
  </si>
  <si>
    <t>Vodorovné konstrukce</t>
  </si>
  <si>
    <t>17</t>
  </si>
  <si>
    <t>317325</t>
  </si>
  <si>
    <t>ŘÍMSY ZE ŽELEZOBETONU DO C30/37 (B37)</t>
  </si>
  <si>
    <t>Římsa na stávající nábřežní zdi - dozdění. Kompletní provedení vč.povrchové úpravy, zřízení podélných i příčných pracovních a dilatačních spar, výplně těsnění a tmelení spar a spojů atd. Vše dle PD.</t>
  </si>
  <si>
    <t>18</t>
  </si>
  <si>
    <t>317365</t>
  </si>
  <si>
    <t>VÝZTUŽ ŘÍMS Z OCELI 10505, B500B</t>
  </si>
  <si>
    <t>Zahrnuje všechny práce a dodávku materiálu vč. svarů a opatření PKO. Odhadované množství160 kg/m3.</t>
  </si>
  <si>
    <t>1.08 m3*160 kg/m3 /1000=0,173 [A]</t>
  </si>
  <si>
    <t>19</t>
  </si>
  <si>
    <t>327212</t>
  </si>
  <si>
    <t>ZDI OPĚRNÉ, ZÁRUBNÍ, NÁBŘEŽNÍ Z LOMOVÉHO KAMENE NA MC</t>
  </si>
  <si>
    <t>Dozdění kamenné nábřežní zdi. Kompletní provedení vč.bednění, očištění a přípravy povrchu, výplně, těsnění a tmelení spar a spojů vč.nátěru proti zemní vlhkosti  Vše dle PD.</t>
  </si>
  <si>
    <t>Komunikace</t>
  </si>
  <si>
    <t>20</t>
  </si>
  <si>
    <t>56330</t>
  </si>
  <si>
    <t>VOZOVKOVÉ VRSTVY ZE ŠTĚRKODRTI</t>
  </si>
  <si>
    <t>Zpevnění plošiny sjezdů štěrkodrtí.  ŠDB 0/63, 500 mm, ČSN EN 13285, ČSN 73 6126-1.</t>
  </si>
  <si>
    <t>17.300*4.000*0.500=34,600 [A]</t>
  </si>
  <si>
    <t>Úpravy povrchů, podlahy, výplně otvorů</t>
  </si>
  <si>
    <t>21</t>
  </si>
  <si>
    <t>62745</t>
  </si>
  <si>
    <t>SPÁROVÁNÍ STARÉHO ZDIVA CEMENTOVOU MALTOU</t>
  </si>
  <si>
    <t>Hloubkové přespárování hl. cca 10 cm stávající kamenné nábřežní zdi. Zahrnuje kompletní provedení vč. materiálu, vyškrábání spar, očištění, spárování, odklizení suti a přebytečného materiálu vč. potřebných lešení. Vše dle PD.</t>
  </si>
  <si>
    <t>Odhad:50.00=50,000 [A]</t>
  </si>
  <si>
    <t>Přidružená stavební výroba</t>
  </si>
  <si>
    <t>Potrubí</t>
  </si>
  <si>
    <t>Ostatní konstrukce a práce</t>
  </si>
  <si>
    <t>22</t>
  </si>
  <si>
    <t>919112</t>
  </si>
  <si>
    <t>ŘEZÁNÍ ASFALTOVÉHO KRYTU VOZOVEK TL DO 100MM</t>
  </si>
  <si>
    <t>Řezaná spára, kompletní provedení.</t>
  </si>
  <si>
    <t>Levobřežní část:11.5+3.0=14,500 [A] 
Pravobřežní část:1.9+3+3.3+4.7+2.5=15,400 [B] 
Celkem: A+B=29,900 [C]</t>
  </si>
  <si>
    <t>23</t>
  </si>
  <si>
    <t>966148</t>
  </si>
  <si>
    <t>BOURÁNÍ KONSTRUKCÍ Z CIHEL A TVÁRNIC S ODVOZEM DO 20KM</t>
  </si>
  <si>
    <t>Vč. recyklace a manipulace s vybouranou sutí a uložení na skládku. Vše dle PD.</t>
  </si>
  <si>
    <t>Podesta O1:10.800*0.05=0,540 [A] 
Rampy 2ks:105.200*0.25=26,300 [B] 
Nábřežní zeď: 12.000*1.00=12,000 [C] 
Celkem: A+B+C=38,840 [D]</t>
  </si>
  <si>
    <t>24</t>
  </si>
  <si>
    <t>966168</t>
  </si>
  <si>
    <t>BOURÁNÍ KONSTRUKCÍ ZE ŽELEZOBETONU S ODVOZEM DO 20KM</t>
  </si>
  <si>
    <t>Betonové zábradlí: 
Levobřežní vlevo 
nízké: 10 ks*0.1m2*0.3m=0,300 [A] 
vysoké:9 ks*0.2 m2*0.4m=0,720 [B] 
Levobřežní vpravo 
nízké:10 ks*0.1m2*0.3m=0,300 [C] 
vysoké: 9 ks*0.2 m2*0.4m=0,720 [D] 
Pravobřežní vlevo 
nízké: 3 ks*0.1m2*0.3m=0,090 [E] 
vysoké: 3 ks*0.2 m2*0.4m=0,240 [F] 
Pravobřežní vpravo 
nízké: 3 ks*0.1m2*0.3m=0,090 [G] 
vysoké:3 ks*0.2 m2*0.4m=0,240 [H] 
Celkem: A+B+C+D+E+F+G+H=2,700 [I] 
Madlo: 
Levobřežní: 43 m*0.02 m2*2 ks=1,720 [J] 
Pravobřežní: 13 m*0.02 m2*2 ks=0,520 [K] 
J+K=2,240 [L] 
Sloupy: 
0.4*0.4*5m*3 ks=2,400 [M] 
Pokračování zábradlí na opěrách: 
Levobřežní  
0.3*0.9m2=0,270 [N] 
0.3*1.3m2=0,390 [O] 
N+O=0,660 [P] 
Pravobřežní  
0.1*0.9m2*2ks=0,180 [Q] 
0.3*1.5m2=0,450 [R] 
0.3*1.2m2=0,360 [S] 
Q+R+S=0,990 [T] 
Celkem: I+L+M+P+T=8,990 [U]</t>
  </si>
  <si>
    <t>25</t>
  </si>
  <si>
    <t>Nosná konstrukce: 
Levobřežní : 47.7m *1.03 m2=49,131 [A] 
Pravobřežní:15.2m *1.03 m2=15,656 [B] 
Mezilehlé příčníky: 0.3m2*0,3*20ks=1,800 [C] 
Nadpodporové příčníky/podélníky: 
U opěr: 0.3m2*0.31*4ks=0,372 [D] 
Nad podpěrama podélně: 0.85m2*0.31*8ks=2,108 [E] 
Nad podpěrama příčn: 1m2*(0.9+0.9+0,9+0,6)=3,300 [F] 
Koncový příčník O1:1.5m2*0.8*1ks=1,200 [G] 
Celkem: A+B+C+D+E+F+G=73,567 [H] 
Podpěry: 
2.1m2*(3.05+3.15+3.40+3.50)=27,510 [I] 
O1: 
Podesta:  
4*0.45*2.55*2ks=9,180 [J] 
2*0.45*2.55*2ks=4,590 [K] 
Opěra vč. říms: 
zepředu: 3*0.45*5=6,750 [L] 
z boku: 12.2 m2*0.45*2ks=10,980 [M] 
Podesta + schody a betonový svršek: 
7.605m3=7,605 [N] 
O2: 
zepředu: 3*0.45*3=4,050 [O] 
z boku: 7,5 m2*0.45*2ks=6,750 [P] 
svršek : 0.6=0,000 [Q] 
Nábřežní římsa u O1 
1*8.0*0.2=1,600 [R] 
Základy: 
P3: 2*4*0.6=4,800 [S] 
P7: 0,4*4*0.7=1,120 [T] 
Celkem: H+I+J+K+L+M+N+O+P+Q+R+S+T=158,502 [U]</t>
  </si>
  <si>
    <t>26</t>
  </si>
  <si>
    <t>966188</t>
  </si>
  <si>
    <t>DEMONTÁŽ KONSTRUKCÍ KOVOVÝCH S ODVOZEM DO 20KM</t>
  </si>
  <si>
    <t>Demontáž zábadlí na mostě. Zahrnuje rozbourání k-ce, vč.manipulace s vybouraným materiálem a uložení na místo určené vlastníkem vč.odstranění a odvozu na stavební dvůr. Vše dle PD.</t>
  </si>
  <si>
    <t>Demontáž (odřezání) zábradlí na mostě: 
Zábradlí svislice čtvercová svislice: 3,15 kg/m=3,150 [A] 
Pásovina: 1,45 kg/m=1,450 [B] 
Počet polí: 
Levobřežní   
20*2=40,000 [C] 
Pravobřežní  
7*2=14,000 [D] 
(C*2.1+D*1.75)/2.1=51,667 [E] 
1 pole: 
svislice: ((0.95*3)+(0,7*8))*A=26,618 [F] 
pásovina: (2,1*4)*B=12,180 [G] 
(F+G)*1,03=39,962 [H] 
Celková váha zábdadlí na mostě: E*H/1000=2,065 [I]</t>
  </si>
  <si>
    <t>27</t>
  </si>
  <si>
    <t>Demontáž zábadlí na O1. Zahrnuje rozbourání k-ce, vč.manipulace s vybouraným materiálem a uložení na místo určené vlastníkem vč.odstranění a odvozu na stavební dvůr. Vše dle PD.</t>
  </si>
  <si>
    <t>Zábradlí na O1: 
Příčle a madla:1.85 kg/m=1,850 [A] 
Svislice: 2 kg/m=2,000 [B] 
Sloupky: 1.85 kg/m=1,850 [C] 
Na 1bm: 
11 ks * 0,8 * B=17,600 [D] 
4 ks * 1,0 * A=7,400 [E] 
D+E=25,000 [F] 
Celková délka: 0,6+2,5+3,5+2,5=9,100 [G] 
Sloupky: 
5 ks *1,2 m=6,000 [H] 
Váha celkem: (F*G+H*C)/1000=0,239 [I]</t>
  </si>
  <si>
    <t>28</t>
  </si>
  <si>
    <t>Demontáž zábadlí na O2. Zahrnuje rozbourání k-ce, vč.manipulace s vybouraným materiálem a uložení na místo určené vlastníkem vč.odstranění a odvozu na stavební dvůr. Vše dle PD.</t>
  </si>
  <si>
    <t>Zábradlí na rampě 
Příčle a madla: 5.4 kg/m=5,400 [A] 
Příčle a madla: 2.3 kg/m=2,300 [B] 
na 1 bm: A*1+B*2=10,000 [C] 
délka: 28.5 m * 2 =57,000 [D] 
sloupky: 0.75 m * 30 ks=22,500 [E] 
Váha celkem: C*D+A*E=691,500 [F] 
Zábradlí na schodišti:   
Příčle a madla:5.4 kg/m*1*1ks=5,400 [G] 
plná:3.15 kg/m*1.2*3ks=11,340 [H] 
plná:3.15 kg/m*0.9*4ks=11,340 [I] 
Pásovina:1.45 kg/m*4 ks=5,800 [J] 
Celkem: G+H+I+J=33,880 [K] 
Délka zábradlí: 6.5 m=6,500 [L] 
Celkem váha: K*L=220,220 [M] 
Zábradlí na OP2 demontáž části   
Příčle a madla:5.4 kg/m*8*2ks=86,400 [N] 
Sloupky:  5.4 kg/m*1.2*6ks=38,880 [O] 
Celkem váha: N+O=125,280 [R] 
Váha za položky celkem: 
(F+M+R)/1000=1,037 [S]</t>
  </si>
  <si>
    <t>29</t>
  </si>
  <si>
    <t>d</t>
  </si>
  <si>
    <t>Demontáž kovového schodiště. Zahrnuje rozbourání k-ce, vč.manipulace s vybouraným materiálem a uložení na místo určené vlastníkem vč.odstranění a odvozu na stavební dvůr. Vše dle PD.</t>
  </si>
  <si>
    <t>Schodiště boční: 
Zábradlí: 
Pásovina : 1.45 kg/m*1*4ks=5,800 [A] 
madlo (U 65) 7.09 kg/m *1*1=7,090 [B] 
sloupek (jekl čtvercový 50 x 50 x 4 mm) 5.4 kg/m*1,2 m*12 ks*2=155,520 [C] 
Svislice (jekl čtvercový 25 x 25 x 2 mm) 1.38 kg/m*1,0 m*72 ks*2=198,720 [D] 
Celková váha: (2*10 m)*(A+B) + C+D=612,040 [E] 
Branka: 
madlo (U 65) 7.09 kg/m *1.2*4=34,032 [F] 
Svislice (jekl čtvercový 25 x 25 x 2 mm) 1.38 kg/m*1.2 m*6 ks=9,936 [G] 
Nosníky:  
IPE 240:30.7kg/m*20m=614,000 [H] 
Podpěra   
Nosník HEA 240:43.3 kg/m*5.5=238,150 [I] 
Schodnice a podesta:  
10 kg/m2=10,000 [J] 
Plochy: 
Podesty: 1.2*1+1.2*0.9=2,280 [K] 
Schodnice: (1.2*0.35)*(13+11)=10,080 [L] 
Váha celkem: (K+L)*J=123,600 [M] 
Váha za položky celkem:  
Celkem: (E+F+G+H+I+M)/1000=1,632 [N]</t>
  </si>
  <si>
    <t>SO 201</t>
  </si>
  <si>
    <t>Lávka přes řeku v Kynšperku nad Ohří</t>
  </si>
  <si>
    <t>Přebytečná zemina z výkopů (včetně přebytku z SO 001),  2,0 t/m3</t>
  </si>
  <si>
    <t>Z pol. 12573.c: 244.080*2.00 t/m3=488,160 [A]</t>
  </si>
  <si>
    <t>f</t>
  </si>
  <si>
    <t>Zemina nevhodná z vrtů mikropilotpilot</t>
  </si>
  <si>
    <t>Z pol. 125738.f: 7.878*2.00 t/m3=15,756 [A]</t>
  </si>
  <si>
    <t>121101</t>
  </si>
  <si>
    <t>SEJMUTÍ ORNICE NEBO LESNÍ PŮDY S ODVOZEM DO 1KM</t>
  </si>
  <si>
    <t>Zahrnuje sejmutí ornice bez ohledu na tloušťku vč.dopravy na meziskládku. Vše dle PD.</t>
  </si>
  <si>
    <t>3126.30*0.15=468,945 [A]</t>
  </si>
  <si>
    <t>Vykopávky ornice ze zemníku stavby pro zpětné ohmusuvání. Kompletní provedení.</t>
  </si>
  <si>
    <t>Z pol. 18232:3126.300*0.150=468,945 [A]</t>
  </si>
  <si>
    <t>Vykopávky z meziskládky stavby pro zpětné zásypy. Kompletní provedení.</t>
  </si>
  <si>
    <t>Z pol. 174111: 231.810=231,810 [A]</t>
  </si>
  <si>
    <t>125738</t>
  </si>
  <si>
    <t>VYKOPÁVKY ZE ZEMNÍKŮ A SKLÁDEK TŘ. I, ODVOZ DO 20KM</t>
  </si>
  <si>
    <t>Vykopávky z meziskládky stavby nevyužitá vhodná zemina. Kompletní provedení.</t>
  </si>
  <si>
    <t>Z pol. 17120.d: 244.080=244,080 [A]</t>
  </si>
  <si>
    <t>Vykopávky z meziskládky stavby nevyužitá nevhodná zemina z vrtů pro mikropiloty. Kompletní provedení.</t>
  </si>
  <si>
    <t>Z pol. 17120.f: 7.878=7,878 [A]</t>
  </si>
  <si>
    <t>Vč. uložení zeminy na meziskládku. Zahrnuje všechny práce vč. čerpání vody, dopravu. Vše dle PD.</t>
  </si>
  <si>
    <t>O1: 3.30*4.80*1.20=19,008 [A] 
O9: 4.20*6.00*1.40=35,280 [B] 
P2: 3.60*3.60*1.15=14,904 [C] 
P3-P8: 3.75*3.45*1.15*6ks=89,269 [D] 
R1: 3.35*4.30*1.15=16,566 [E] 
R2: 3.80*3.40*1.15=14,858 [F] 
R3: 3.80*3.80*1.15=16,606 [G] 
R4: 2.55*4.60*1.20=14,076 [H] 
Schodiště 2 - ostrov:10.30*8.10*1.15=95,945 [I] 
Vsakovací šachta: 0.70*12ks=8,400 [J] 
Celkem: A+B+C+D+E+F+G+H+I+J=324,912 [K]</t>
  </si>
  <si>
    <t>Ornice, celkově využitá v rámci objektu. Uložení na meziskládku. Zahrnuje kompletní provedení zemní konstrukce.</t>
  </si>
  <si>
    <t>Z pol. 121101: 468.945=468,945 [A]</t>
  </si>
  <si>
    <t>Zemina využitá v rámci stavby. Zahrnuje kompletní provedení zemní konstrukce.</t>
  </si>
  <si>
    <t>Z pol. 17411: 231.810=231,810 [A]</t>
  </si>
  <si>
    <t>Zemina nevyužitá v rámci stavby. Dočasné uložení na meziskládku.  Zahrnuje kompletní provedení zemní konstrukce.</t>
  </si>
  <si>
    <t>Z pol. 131731: 324.910=324,910 [A] 
Odpočet zpětně použité zeminy:    
Z pol. 17411.b: 231.810=231,810 [B] 
Celkem: A-B=93,100 [C]</t>
  </si>
  <si>
    <t>Zemina vhodná, nevyužitá v rámci objektu. Uložení na skládku. Zahrnuje kompletní provedení zemní konstrukce.</t>
  </si>
  <si>
    <t>Přebytečná zemina z výkopů SO 201:    
Z pol. 17120.c: 93.10=93,100 [A] 
Přebytečná zemina z výkopů SO 001:    
Z pol. 17120.b SO 001: 150.98=150,980 [B] 
Celkem: A+B=244,080 [C]</t>
  </si>
  <si>
    <t>Zemina nevhodná. Uložení na skládku. Zahrnuje kompletní provedení zemní konstrukce.</t>
  </si>
  <si>
    <t>Zemina z mikropilot:3.14*0.160*0.160/4*392.000=7,878 [A]</t>
  </si>
  <si>
    <t>Zpětný zásyp, je využito vykopaného materiálu. Zahrnuje všechny práce (doprava, uložení, nakopání apod.) a dodávku materiálu vč. výběru vhodného materiálu, předepsaného hutnění atd.</t>
  </si>
  <si>
    <t>O1:19.01-4.67-1.1=13,240 [A] 
O9:35.28-6.69-1.74-3.69=23,160 [B] 
P2:14.90-2.56-0.63=11,710 [C] 
P3-P8:89.27-15.37-3.76=70,140 [D] 
R1:16.57-0.81=15,760 [E] 
R2:14.86-2.03-0.54=12,290 [F] 
R3:16.61-2.03-0.54=14,040 [G] 
R4:14.08-0.47=13,610 [H] 
Schodiště 2 - ostrov: 95.94-36.00-7.84=52,100 [I] 
Vsakovací šachta:8.40-2.64=5,760 [J] 
Celkem: A+B+C+D+E+F+G+H+I+J=231,810 [K]</t>
  </si>
  <si>
    <t>17780</t>
  </si>
  <si>
    <t>ZEMNÍ HRÁZKY Z NAKUPOVANÝCH MATERIÁLŮ</t>
  </si>
  <si>
    <t>Kompletní provedení, zřízení, odstranění, vč. poplatku za skládku.</t>
  </si>
  <si>
    <t>P2: 0.800m2*15.00=12,000 [A]</t>
  </si>
  <si>
    <t>18232</t>
  </si>
  <si>
    <t>ROZPROSTŘENÍ ORNICE V ROVINĚ V TL DO 0,15M</t>
  </si>
  <si>
    <t>Tl. 0,15m. Kompletní provedení.</t>
  </si>
  <si>
    <t>Veškerá sejmutá ornice bude zpětně rozprostřena z pol 121101:3126.300=3 126,300 [A]</t>
  </si>
  <si>
    <t>18242</t>
  </si>
  <si>
    <t>ZALOŽENÍ TRÁVNÍKU HYDROOSEVEM NA ORNICI</t>
  </si>
  <si>
    <t>Dle plochy rozprostření ornice.</t>
  </si>
  <si>
    <t>Z pol. 18232: 3126.300=3 126,300 [A]</t>
  </si>
  <si>
    <t>18247</t>
  </si>
  <si>
    <t>OŠETŘOVÁNÍ TRÁVNÍKU</t>
  </si>
  <si>
    <t>Dle plochy rozprostření ornice. 2x</t>
  </si>
  <si>
    <t>Z pol. 18232: 3126.300*2.00ks=6 252,600 [A]</t>
  </si>
  <si>
    <t>227831</t>
  </si>
  <si>
    <t>MIKROPILOTY KOMPLET D DO 150MM NA POVRCHU</t>
  </si>
  <si>
    <t>TR 89/12.5 mm z oceli S355. Kompletní provedení vč.dodání trubek, injekčních hmot, osazení a zainjektování, vč. roznášecí hlavice, vč. úpravy roznášecí hlavy, vč.pomocných kcí. Vše dle PD.</t>
  </si>
  <si>
    <t>O1: 6.00*4.00=24,000 [A]  
P2-P6: 6.00*4.00*5.00=120,000 [B] 
P7-P8: 6.00*4.00*2.00=48,000 [C] 
O9: 7.00*6.00=42,000 [D] 
R1: 5.00*4.00=20,000 [E] 
R2-R3: 6.00*4.00*2.00=48,000 [F] 
R4: 6.00*3.00=18,000 [G] 
Schodiště: 6.00*12.00=72,000 [H] 
Celkem: A+B+C+D+E+F+G+H=392,000 [I]</t>
  </si>
  <si>
    <t>Pažení u P2, kompletní provedení.</t>
  </si>
  <si>
    <t>P2:3.40*(3.60+3.60+3.60)=36,720 [A]</t>
  </si>
  <si>
    <t>Z pol 23217A:36.72=36,720 [A]</t>
  </si>
  <si>
    <t>26124</t>
  </si>
  <si>
    <t>VRTY PRO KOTVENÍ, INJEKTÁŽ A MIKROPILOTY NA POVRCHU TŘ. II D DO 200MM</t>
  </si>
  <si>
    <t>Vrtání pod ochranou ocel. výpažnice prům. 158 mm. Zahrnuje přemístění, montáž a demontáž vrtných souprav, svislou a vodorovnou dopravu vč. pažení. Vše dle PD.</t>
  </si>
  <si>
    <t>Z pol. 227831:392.000=392,000 [A]</t>
  </si>
  <si>
    <t>272325</t>
  </si>
  <si>
    <t>ZÁKLADY ZE ŽELEZOBETONU DO C30/37</t>
  </si>
  <si>
    <t>Zahrnuje všechny práce a dodávku materiálu vč. bednění, výplně a těsnění pracovních a dilatačních spar, nátěrů proti zemní vlhkosti, veškeré ochranné nátěry.</t>
  </si>
  <si>
    <t>O1:2.40*2.40*0.75=4,320 [A]   
O9:3.50*2.55*0.75=6,694 [B]      
P2:1.60*1.90*0.75=2,280 [C]       
P3-P8:1.60*1.90*0.75*6.00=13,680 [D]      
R2:1.60*1.60*0.75=1,920 [E]      
R3:1.60*1.60*0.75=1,920 [F]     
Schodiště 2: 6.00*8.00*0.75=36,000 [G]    
Obetonávky dříku: 2.55=2,550 [H] 
Celkem: A+B+C+D+E+F+G+H=69,364 [I]</t>
  </si>
  <si>
    <t>272365</t>
  </si>
  <si>
    <t>VÝZTUŽ ZÁKLADŮ Z OCELI 10505, B500B</t>
  </si>
  <si>
    <t>Zahrnuje všechny práce a dodávku materiálu vč. svarů a opatření PKO. Odhadované množství 160 kg/m3.</t>
  </si>
  <si>
    <t>69.36 m3 *160 kg/m3 /1000=11,098 [A]</t>
  </si>
  <si>
    <t>333326</t>
  </si>
  <si>
    <t>MOSTNÍ OPĚRY A KŘÍDLA ZE ŽELEZOVÉHO BETONU DO C40/50</t>
  </si>
  <si>
    <t>C35/45. Kompletní provedení vč.zřízení pracovních a dilatačních spar, výplně, těsnění a tmelení spar a spojů vč. nátěrů proti zemní vlhkosti vč. letopočtu vlysem do betonu, vč. prostupů a chrániček atd. Vše dle PD.</t>
  </si>
  <si>
    <t>O9: 1.00m2*3.55=3,550 [A] 
Rampa 1: 1.80m2*2.55=4,590 [B] 
Rampa 4: 1.86m2*2.55=4,743 [C] 
Celkem: A+B+C=12,883 [D]</t>
  </si>
  <si>
    <t>333365</t>
  </si>
  <si>
    <t>VÝZTUŽ MOSTNÍCH OPĚR A KŘÍDEL Z OCELI 10505, B500B</t>
  </si>
  <si>
    <t>Zahrnuje všechny práce a dodávku materiálu vč. svarů a opatření PKO. Odhadované množství 180 kg/m3.</t>
  </si>
  <si>
    <t>12.88 m3*180 kg/m3 /1000=2,318 [A]</t>
  </si>
  <si>
    <t>33494B</t>
  </si>
  <si>
    <t>MOSTNÍ PILÍŘE A STATIVA Z OCELI S 355</t>
  </si>
  <si>
    <t>Kompletní provedení vč.zřízení pracovních a dilatačních spar, výplně, těsnění a tmelení spar a spojů vč. nátěrů vč. prostupů a chrániček atd. Vše dle PD.</t>
  </si>
  <si>
    <t>7.50=7,500 [A]</t>
  </si>
  <si>
    <t>421326</t>
  </si>
  <si>
    <t>MOSTNÍ NOSNÉ DESKOVÉ KONSTRUKCE ZE ŽELEZOBETONU C40/50</t>
  </si>
  <si>
    <t>C35/45. Kompletní provedení vč. bednění, podskružnění, úpravy povrchu pro položení izolace, protiskluzuvové úpravy schodů, lemovacích plechů nosné, liniového odvoňovacího žlabu, nátěrů proti zemní vlhkosti, výplně spar, zálivek, těsnění atd.</t>
  </si>
  <si>
    <t>Levobřežní část     
Rovné části:     
R1-O1:17.53*0.80m2=14,024 [A] 
O1-P3:23.75*1.20m2=28,500 [B] 
P3-P5:17.00*1.20m2=20,400 [C] 
Rozšířené části :     
O1:32.40*0.45m2=14,580 [D] 
P3:32.40*0.45m2=14,580 [E] 
Pravobřežní část     
P6-O9:19.50*1.20m2=23,400 [F] 
Celkem: A+B+C+D+E+F=115,484 [G]</t>
  </si>
  <si>
    <t>421365</t>
  </si>
  <si>
    <t>VÝZTUŽ MOSTNÍ DESKOVÉ KONSTRUKCE Z OCELI 10505</t>
  </si>
  <si>
    <t>Zahrnuje všechny práce a dodávku materiálu vč. svarů a opatření PKO. Odhadované množství 300 kg/m3.</t>
  </si>
  <si>
    <t>115.484 m3*300 kg/m3 /1000=34,645 [A]</t>
  </si>
  <si>
    <t>30</t>
  </si>
  <si>
    <t>431325</t>
  </si>
  <si>
    <t>SCHODIŠŤ KONSTR ZE ŽELEZOBETONU DO C30/37</t>
  </si>
  <si>
    <t>Kompletní provedení vč. bednění, úpravy povrchu pro položení izolace a protiskluzuvové úpravy schodů, zřízení pracovních a dilatačních spar, výplně, těsnění a tmelení spar a spojů, ochranných nátěrů atd.</t>
  </si>
  <si>
    <t>Dřík schodiště:7.20m2*2.60=18,720 [A] 
Dolní rameno - stupně:2.10m2*4.65=9,765 [B] 
Celkem: A+B=28,485 [C]</t>
  </si>
  <si>
    <t>31</t>
  </si>
  <si>
    <t>431365</t>
  </si>
  <si>
    <t>VÝZTUŽ SCHODIŠŤ KONSTR Z BETONÁŘSKÉ OCELI 10505, B500B</t>
  </si>
  <si>
    <t>Zahrnuje všechny práce a dodávku materiálu vč. svarů a opatření PKO. Odhadované množství 140 kg/m3.</t>
  </si>
  <si>
    <t>28.485 m3*140 kg/m3 /1000=3,988 [A]</t>
  </si>
  <si>
    <t>32</t>
  </si>
  <si>
    <t>43194B</t>
  </si>
  <si>
    <t>SCHODIŠŤ KONSTR Z OCELI S 355</t>
  </si>
  <si>
    <t>Ocelové schodiště u podpěry P3. kompletní provedení vč. protikorozní povrchové úpravy, vč. nerezových konstrukcí uložení, vše. dle PD.</t>
  </si>
  <si>
    <t>3.90=3,900 [A]</t>
  </si>
  <si>
    <t>33</t>
  </si>
  <si>
    <t>434325</t>
  </si>
  <si>
    <t>SCHODIŠŤOVÉ STUPNĚ, ZE ŽELEZOBETONU DO C30/37</t>
  </si>
  <si>
    <t>Kompletní provedení. vč. bednění, protiskluzuvové úpravy schodů, zřízení pracovních a dilatačních spar, výplně, těsnění a tmelení spar a spojů, ochranných nátěrů atd.</t>
  </si>
  <si>
    <t>Dolní rameno - stupně:16.46*0.05=0,823 [A]</t>
  </si>
  <si>
    <t>34</t>
  </si>
  <si>
    <t>434366</t>
  </si>
  <si>
    <t>VÝZTUŽ SCHODIŠŤ STUPŇŮ Z KARI SÍTÍ</t>
  </si>
  <si>
    <t>Zahrnuje všechny práce a dodávku materiálu vč. svarů a opatření PKO. Odhadované množství 100 kg/m3.</t>
  </si>
  <si>
    <t>0.82 m3*100 kg/m3 /1000=0,082 [A]</t>
  </si>
  <si>
    <t>35</t>
  </si>
  <si>
    <t>451313</t>
  </si>
  <si>
    <t>PODKLADNÍ A VÝPLŇOVÉ VRSTVY Z PROSTÉHO BETONU C16/20</t>
  </si>
  <si>
    <t>Podkladní beton základů  vč. šablon pro vrtání mikropilot (předpoklad kompletní zničení šablon). Zahrnuje všechny práce a dodávku materiálu.</t>
  </si>
  <si>
    <t>O1:2.700*2.700*0.150*2.00ks=2,187 [A] 
O9:3.050*3.800*0.150*2.00ks=3,477 [B] 
P2:1.900*2.200*0.150*2.00ks=1,254 [C] 
P3-P8:1.900*2.200*0.150*6.00ks*2.00ks=7,524 [D] 
Rampa 1: 2.850*1.900*0.150* 2.00ks=1,625 [E] 
Rampa 2: 1.900*1.900*0.150*2.00ks=1,083 [F] 
Rampa 3: 1.900*1.900*0.150* 2.00ks=1,083 [G] 
Rampa 4: 2.850*1.100*0.150*2.00=0,941 [H] 
Schodiště 2 - ostrov:6.300*8.300*0.150*2.00ks=15,687 [I] 
Celkem: A+B+C+D+E+F+G+H+I=34,861 [J]</t>
  </si>
  <si>
    <t>36</t>
  </si>
  <si>
    <t>45747</t>
  </si>
  <si>
    <t>VYROVNÁVACÍ A SPÁD VRSTVY Z MALTY ZVLÁŠTNÍ (PLASTMALTA)</t>
  </si>
  <si>
    <t>Podlití patek OK.</t>
  </si>
  <si>
    <t>O1:0.860*0.860*0.05=0,037 [A]  
P2-P8:0.420*0.420*0.05*14.00ks=0,123 [B] 
Rampa 2 - Rampa 3:0.420*0.420*0.05*2.00ks=0,018 [C] 
Schodiště 2 - ostrov:0.240*0.240*0.05*3.00ks=0,009 [D] 
Celkem: A+B+C+D=0,187 [E]</t>
  </si>
  <si>
    <t>37</t>
  </si>
  <si>
    <t>45852</t>
  </si>
  <si>
    <t>VÝPLŇ ZA OPĚRAMI A ZDMI Z KAMENIVA DRCENÉHO</t>
  </si>
  <si>
    <t>Ochranný obsyp opěry. Zahrnuje všechny práce a dodávku materiálu vč. výběru vhodného materiálu, předepsaného hutnění atd. Vše dle PD.</t>
  </si>
  <si>
    <t>O9:1.530m2*4.50=6,885 [A]</t>
  </si>
  <si>
    <t>38</t>
  </si>
  <si>
    <t>46321</t>
  </si>
  <si>
    <t>ROVNANINA Z LOMOVÉHO KAMENE</t>
  </si>
  <si>
    <t>Rovnanina z lomového kamene. Zahrnuje dodávku kameniva, dopravu a uložení.</t>
  </si>
  <si>
    <t>P2:26.640*0.300*koef. sklonu1.20=9,590 [A]  
P3-P8:8.900*0.300*6.00ks=16,020 [B] 
O9:41.960*0.300*koef. sklonu1.20=15,106 [C]  
Celkem: A+B+C=40,716 [D]</t>
  </si>
  <si>
    <t>39</t>
  </si>
  <si>
    <t>467211</t>
  </si>
  <si>
    <t>STUPNĚ A PRAHY VOD KORYT ZDĚNÉ Z LOM KAM NA SUCHO</t>
  </si>
  <si>
    <t>Podelné prahy. Lomový kámen s vyklínováním.  Kompletní provedení vč. nutných zemních prací.</t>
  </si>
  <si>
    <t>P2: 0.50m2*5.53=2,765 [A] 
O9: 0.50m2*5.50=2,750 [B] 
Celkem: A+B=5,515 [C]</t>
  </si>
  <si>
    <t>40</t>
  </si>
  <si>
    <t>467315</t>
  </si>
  <si>
    <t>STUPNĚ A PRAHY VODNÍCH KORYT Z PROSTÉHO BETONU C30/37</t>
  </si>
  <si>
    <t>Základový pás pod zábradlím za lávkou. Kompletní provedení vč. nutných zemních prací.</t>
  </si>
  <si>
    <t>0.300*0.800*5.000*2.00ks=2,400 [A]</t>
  </si>
  <si>
    <t>41</t>
  </si>
  <si>
    <t>56333</t>
  </si>
  <si>
    <t>VOZOVKOVÉ VRSTVY ZE ŠTĚRKODRTI TL. DO 150MM</t>
  </si>
  <si>
    <t>tl. 150 mm. Zahrnuje všechny práce a dodávku materiálu. Vše dle PD.</t>
  </si>
  <si>
    <t>183.000=183,000 [A]</t>
  </si>
  <si>
    <t>42</t>
  </si>
  <si>
    <t>56334</t>
  </si>
  <si>
    <t>VOZOVKOVÉ VRSTVY ZE ŠTĚRKODRTI TL. DO 200MM</t>
  </si>
  <si>
    <t>tl. 200 mm. Zahrnuje všechny práce a dodávku materiálu. Vše dle PD.</t>
  </si>
  <si>
    <t>60.000=60,000 [A]</t>
  </si>
  <si>
    <t>43</t>
  </si>
  <si>
    <t>56361</t>
  </si>
  <si>
    <t>VOZOVKOVÉ VRSTVY Z RECYKLOVANÉHO MATERIÁLU TL DO 50MM</t>
  </si>
  <si>
    <t>Zahrnuje všechny práce a dodávku materiálu vč. pracovních spar a spojů, úpravy napojení, ukončení. Vše dle PD.</t>
  </si>
  <si>
    <t>Levobřežní:60.000=60,000 [A] 
Pravobřežní:183.000=183,000 [B] 
Celkem: A+B=243,000 [C]</t>
  </si>
  <si>
    <t>44</t>
  </si>
  <si>
    <t>572214</t>
  </si>
  <si>
    <t>SPOJOVACÍ POSTŘIK Z MODIFIK EMULZE DO 0,5KG/M2</t>
  </si>
  <si>
    <t>PS-CP 0,35kg/m2. Zahrnuje všechny práce a dodávku materiálu.</t>
  </si>
  <si>
    <t>110.500=110,500 [A]</t>
  </si>
  <si>
    <t>45</t>
  </si>
  <si>
    <t>574A31</t>
  </si>
  <si>
    <t>ASFALTOVÝ BETON PRO OBRUSNÉ VRSTVY ACO 8 TL. 40MM</t>
  </si>
  <si>
    <t>Zahrnuje všechny práce a dodávku materiálu vč. úpravy napojení, ukončení podél obrubníků, dilatačních zařízení, odvodňovacích proužků, odvodňovačů, vpustí, šachet atd.</t>
  </si>
  <si>
    <t>Pravobřežní:183.000=183,000 [A]</t>
  </si>
  <si>
    <t>46</t>
  </si>
  <si>
    <t>574A34</t>
  </si>
  <si>
    <t>ASFALTOVÝ BETON PRO OBRUSNÉ VRSTVY ACO 11+ TL. 40MM</t>
  </si>
  <si>
    <t>Levobřežní:110.500=110,500 [A]</t>
  </si>
  <si>
    <t>47</t>
  </si>
  <si>
    <t>582611</t>
  </si>
  <si>
    <t>KRYTY Z BETON DLAŽDIC SE ZÁMKEM ŠEDÝCH TL 60MM DO LOŽE Z KAM</t>
  </si>
  <si>
    <t>Zámková dlažba tl. 60 mm před mostem, kompletní provedení, vč. nutných zemních prací a lože v předepsané tloušťce.</t>
  </si>
  <si>
    <t>10.00=10,000 [A]</t>
  </si>
  <si>
    <t>48</t>
  </si>
  <si>
    <t>58261A</t>
  </si>
  <si>
    <t>KRYTY Z BETON DLAŽDIC SE ZÁMKEM BAREV RELIÉF TL 60MM DO LOŽE Z KAM</t>
  </si>
  <si>
    <t>Signání pasy z reliéfní dlažby, kompletní provedení, vč. nutných zemních prací a lože v předepsané tloušťce.</t>
  </si>
  <si>
    <t>2.00+2.50+2.50=7,000 [A]</t>
  </si>
  <si>
    <t>49</t>
  </si>
  <si>
    <t>587206</t>
  </si>
  <si>
    <t>PŘEDLÁŽDĚNÍ KRYTU Z BETONOVÝCH DLAŽDIC SE ZÁMKEM</t>
  </si>
  <si>
    <t>Zpětná instalace zámkové dlažby, vč . varovného pasu Kompletní provedení, včetně manipulace, dopravy, nové podkladní vrstvy a očištění.</t>
  </si>
  <si>
    <t>165.00=165,000 [A]</t>
  </si>
  <si>
    <t>50</t>
  </si>
  <si>
    <t>7000R1</t>
  </si>
  <si>
    <t>PŘELOŽKA SDĚLOVACÍHO KABELU</t>
  </si>
  <si>
    <t>Přeložka sdělovacího kabelu (FTTH TELCO). Úpravy po celou dobu demolice a výstavby lávky. Vyvěšení během demolice a instalace kabelu do konstrukce lávky, vč. napojení na stávající stav (cca 2x 6m), vč. nutných zemních prací, kompletní provedení, dle PD. vč. dočasného vyvěšení na sloupy (vč. montáže a demontáže sloupů) před demolicí lávky a osazení do nové lávky.</t>
  </si>
  <si>
    <t>51</t>
  </si>
  <si>
    <t>711112</t>
  </si>
  <si>
    <t>IZOLACE BĚŽNÝCH KONSTRUKCÍ PROTI ZEMNÍ VLHKOSTI ASFALTOVÝMI PÁSY</t>
  </si>
  <si>
    <t>Izolace na rubu, natav. asfalt. pásy na penetr. nátěru.</t>
  </si>
  <si>
    <t>R2-R3: 0.75*4.00*2.00ks=6,000 [A] 
O1:1.25*4.00=5,000 [B] 
P2-P8:0.75*4.00*7.00=21,000 [C] 
O9:3.65*1.00=3,650 [D] 
Celkem: (A+B+C+D)*0.5=17,825 [E]</t>
  </si>
  <si>
    <t>52</t>
  </si>
  <si>
    <t>711415R</t>
  </si>
  <si>
    <t>IZOLACE MOSTOVEK CELOPLOŠ POLYMERNÍ</t>
  </si>
  <si>
    <t>Pochůzná izolace mostovky, vč. pečetící vrstvy a posypu křemičitým pískem. Zahrnuje všechny práce a dodání materiálu vč. předepsané povrchové úpravy. Vše dle PD.</t>
  </si>
  <si>
    <t>Levobřežní:256.00=256,000 [A] 
Pravobřežní:76.80=76,800 [B] 
Celkem: A+B=332,800 [C]</t>
  </si>
  <si>
    <t>53</t>
  </si>
  <si>
    <t>711509</t>
  </si>
  <si>
    <t>OCHRANA IZOLACE NA POVRCHU TEXTILIÍ</t>
  </si>
  <si>
    <t>Geotextilie min. 600g/m2 na rubu opěr. Zahrnuje dodávku veškerého materiálu vč. nutných přesahů (není součástí MJ), úpravy podkladu a provedení. Vše dle PD.</t>
  </si>
  <si>
    <t>17.825=17,825 [A]</t>
  </si>
  <si>
    <t>54</t>
  </si>
  <si>
    <t>87626</t>
  </si>
  <si>
    <t>CHRÁNIČKY Z TRUB PLAST DN DO 80MM</t>
  </si>
  <si>
    <t>Chránička NK DN 63 mm, kompletní provedení, vč. napojení.</t>
  </si>
  <si>
    <t>61m+2ks*22.00m=105,000 [A]</t>
  </si>
  <si>
    <t>55</t>
  </si>
  <si>
    <t>89921</t>
  </si>
  <si>
    <t>VÝŠKOVÁ ÚPRAVA POKLOPŮ</t>
  </si>
  <si>
    <t>Úprava výšky poklopu kanalizační šachty a vodovodního uzávěru. Kompletní provedení</t>
  </si>
  <si>
    <t>Kanalizační šachta:1.00=1,000 [A] 
Vodovodní uzávěr:3.00=3,000 [B] 
Celkem: A+B=4,000 [C]</t>
  </si>
  <si>
    <t>56</t>
  </si>
  <si>
    <t>9111B1</t>
  </si>
  <si>
    <t>ZÁBRADLÍ SILNIČNÍ SE SVISLOU VÝPLNÍ - DODÁVKA A MONTÁŽ</t>
  </si>
  <si>
    <t>Zahrnuje dodání zábradlí vč. madla s přípravou pro LED osvětlení,  povrchové úpravy, kotvení (t.j. kotevní plech), šrouby z nerez oceli, vrty, zálivku příp. niv. hmoty pod kotevní plech atd., dle PD.</t>
  </si>
  <si>
    <t>Za lávkou:5.00+5.00=10,000 [A]</t>
  </si>
  <si>
    <t>57</t>
  </si>
  <si>
    <t>9112B1</t>
  </si>
  <si>
    <t>ZÁBRADLÍ MOSTNÍ SE SVISLOU VÝPLNÍ - DODÁVKA A MONTÁŽ</t>
  </si>
  <si>
    <t>Zahrnuje dodání zábradlí vč. madla s přípravou pro LED osvětlení,  povrchové úpravy, kotvení (t.j. kotevní plech), šrouby z nerez oceli, dle PD.</t>
  </si>
  <si>
    <t>Na lávce: 148=148,000 [A] 
Na rampě:49=49,000 [B] 
Na schodech:8=8,000 [C] 
Na schodišti: 22=22,000 [D] 
Celkem: A+B+C+D=227,000 [E]</t>
  </si>
  <si>
    <t>58</t>
  </si>
  <si>
    <t>91345</t>
  </si>
  <si>
    <t>NIVELAČNÍ ZNAČKY KOVOVÉ</t>
  </si>
  <si>
    <t>Vč. osazení, čepové na spodní stavbě, dle PD.</t>
  </si>
  <si>
    <t>Na opěrách: 8.00=8,000 [A]</t>
  </si>
  <si>
    <t>59</t>
  </si>
  <si>
    <t>91345R</t>
  </si>
  <si>
    <t>NIVELAČNÍ ZNAČKY</t>
  </si>
  <si>
    <t>Vč.osazení, terče na nosné konstrukce, reflexní terčíky, dle PD.</t>
  </si>
  <si>
    <t>Terče:100.00=100,000 [A]</t>
  </si>
  <si>
    <t>60</t>
  </si>
  <si>
    <t>914121</t>
  </si>
  <si>
    <t>DOPRAVNÍ ZNAČKY ZÁKLADNÍ VELIKOSTI OCELOVÉ FÓLIE TŘ 1 - DODÁVKA A MONTÁŽ</t>
  </si>
  <si>
    <t>Vč.osazení, vč sloupku a patky.</t>
  </si>
  <si>
    <t>4.00=4,000 [A]</t>
  </si>
  <si>
    <t>61</t>
  </si>
  <si>
    <t>914722</t>
  </si>
  <si>
    <t>STÁLÁ DOPRAV ZAŘÍZ Z3 OCEL S FÓLIÍ TŘ 1 MONTÁŽ S PŘESUNEM</t>
  </si>
  <si>
    <t>Zpětná montáž původních dopravních značek, vč. sloupku a obnovz ptakty</t>
  </si>
  <si>
    <t>14.00=14,000 [A]</t>
  </si>
  <si>
    <t>62</t>
  </si>
  <si>
    <t>914723</t>
  </si>
  <si>
    <t>STÁLÁ DOPRAV ZAŘÍZ Z3 OCEL S FÓLIÍ TŘ 1 DEMONTÁŽ</t>
  </si>
  <si>
    <t>Demontáž stávající dopravní značky, vč. sloupku.</t>
  </si>
  <si>
    <t>63</t>
  </si>
  <si>
    <t>914A21</t>
  </si>
  <si>
    <t>EV ČÍSLO MOSTU OCEL S FÓLIÍ TŘ.1 DODÁVKA A MONTÁŽ</t>
  </si>
  <si>
    <t>Vč.osazení, vč sloupku</t>
  </si>
  <si>
    <t>2.00=2,000 [A]</t>
  </si>
  <si>
    <t>64</t>
  </si>
  <si>
    <t>917211</t>
  </si>
  <si>
    <t>ZÁHONOVÉ OBRUBY Z BETONOVÝCH OBRUBNÍKŮ ŠÍŘ 50MM</t>
  </si>
  <si>
    <t>Kolem zpevnění a schodiště, včetně betonového lože a nutných zemních prací.</t>
  </si>
  <si>
    <t>Levobřežní: 3.10+6.80=9,900 [A]  
Pravobřežní: 21.70+20.00+6.30+31.60=79,600 [B] 
Celkem: A+B=89,500 [C]</t>
  </si>
  <si>
    <t>65</t>
  </si>
  <si>
    <t>917224</t>
  </si>
  <si>
    <t>SILNIČNÍ A CHODNÍKOVÉ OBRUBY Z BETONOVÝCH OBRUBNÍKŮ ŠÍŘ 150MM</t>
  </si>
  <si>
    <t>Mezi vozovkou a římsou, včetně betonového lože a nutných zemních prací.</t>
  </si>
  <si>
    <t>Levobřežní: 23.20+34.20+43.40+19.80+14.60=135,200 [A]</t>
  </si>
  <si>
    <t>66</t>
  </si>
  <si>
    <t>917224R1</t>
  </si>
  <si>
    <t>SILNIČNÍ A CHODNÍKOVÉ OBRUBY OCELOVÉ 10MM</t>
  </si>
  <si>
    <t>Levobřežní část. Kompletní provedení, včetně betonového lože a nutných zemních prací.</t>
  </si>
  <si>
    <t>27+10.3+0.6=37,900 [A]</t>
  </si>
  <si>
    <t>67</t>
  </si>
  <si>
    <t>Levobřežní část:11.51=11,510 [A]   
Pravobřežní část:3.00+3.50+2.50=9,000 [B] 
Celkem: A+B=20,510 [C]</t>
  </si>
  <si>
    <t>68</t>
  </si>
  <si>
    <t>93118</t>
  </si>
  <si>
    <t>VÝPLŇ DILATAČNÍCH SPAR Z POLYSTYRENU</t>
  </si>
  <si>
    <t>Těsnění spáry z polystyrenu o proměnné šířce (73-139 mm), vč. případného těsnícího profilu. Vč. očištění ploch před úpravou a po úpravě, vč. penetračního nátěru.</t>
  </si>
  <si>
    <t>Polystyren mezi P1 a nábřežní zdí: 2.40*0.69*0.14=0,232 [A]</t>
  </si>
  <si>
    <t>69</t>
  </si>
  <si>
    <t>931328</t>
  </si>
  <si>
    <t>TĚSNĚNÍ DILATAČ SPAR ASF ZÁLIVKOU MODIFIK PRŮŘ DO 1200MM2</t>
  </si>
  <si>
    <t>Těsnění řezané spáry, vč. případného těsnícího profilu. Vč. očištění ploch před úpravou a po úpravě, vč. penetračního nátěru</t>
  </si>
  <si>
    <t>20.51=20,510 [A]</t>
  </si>
  <si>
    <t>70</t>
  </si>
  <si>
    <t>93610R3</t>
  </si>
  <si>
    <t>NAPOJENÍ STÁVAJÍCÍ LÁVKY NA NOVOU</t>
  </si>
  <si>
    <t>Odřezání a zapravení stávající dřevěné lávky na obou stranách (vč. nátěrů). Šířka 3.2m, odřezání dřevěné části  cca 2m3, zapravení do finální úpravy (cca 10m2). Vč. lividace materiálu.</t>
  </si>
  <si>
    <t>71</t>
  </si>
  <si>
    <t>93639</t>
  </si>
  <si>
    <t>ZAÚSTĚNÍ SKLUZŮ (VČET DLAŽBY Z LOM KAMENE)</t>
  </si>
  <si>
    <t>Vsakovací jímky, kompletní provedení, včetně zemních prací, dle PD.</t>
  </si>
  <si>
    <t>12.00=12,000 [A]</t>
  </si>
  <si>
    <t>72</t>
  </si>
  <si>
    <t>936501R2</t>
  </si>
  <si>
    <t>NAPOJENÍ STÁVAJÍCÍ LÁVKY NA NOVOU Z NEREZOVÝCH PLECH</t>
  </si>
  <si>
    <t>Zhotovení přechodu mezi nosnou konstrukcí a dřevěnou lávkou pomocí plechů s protikluznou úpravou - provedení nerez. Provedení dle PD.</t>
  </si>
  <si>
    <t>73</t>
  </si>
  <si>
    <t>93650R1</t>
  </si>
  <si>
    <t>DROBNÉ DOPLŇK KONSTR KOVOVÉ</t>
  </si>
  <si>
    <t>Sklopný ocelový sloupek proti vjezdu vozidel na pravém břehu, kompletní dodávka, vč. instalace, základu a nutných zemních prací.</t>
  </si>
  <si>
    <t>74</t>
  </si>
  <si>
    <t>93653R4</t>
  </si>
  <si>
    <t>LÁVKOVÁ ODVODŇOVACÍ SOUPRAVA</t>
  </si>
  <si>
    <t>Lávková nerezová odvodňovací souprava s lapačem splavenin, vč. úpravy na styku s ostatními konstrukcemi. vč. tmelení, těsnění, výplň spar., dle PD.</t>
  </si>
  <si>
    <t>19.00=19,000 [A]</t>
  </si>
  <si>
    <t>SO 401</t>
  </si>
  <si>
    <t>Veřejné osvětlení</t>
  </si>
  <si>
    <t>740R001</t>
  </si>
  <si>
    <t>KOMPAKTNÍ PLASTOVÝ PILÍŘ R - RVO 0/PKP7P/0007/FA,FI</t>
  </si>
  <si>
    <t>KS</t>
  </si>
  <si>
    <t>740R002</t>
  </si>
  <si>
    <t>SVÍTIDLO SL11 MICRO ST1.2A 830/2300LM/27,7W</t>
  </si>
  <si>
    <t>740R003</t>
  </si>
  <si>
    <t>STOŽÁR OCEL. BEZPATIC. DOS 50+M, MANŽETA, ŽÁR. ZN</t>
  </si>
  <si>
    <t>740R004</t>
  </si>
  <si>
    <t>STOŽÁROVÁ VÝZBROJ SV 6.16.4, PRŮBĚŽNÁ S KERAM. POJISTKOU 5X20/4A</t>
  </si>
  <si>
    <t>740R005</t>
  </si>
  <si>
    <t>STOŽÁROVÁ ZEMNÍ SVORKA</t>
  </si>
  <si>
    <t>740R006</t>
  </si>
  <si>
    <t>SVÍTIDLO BELVAL 5629T-E-L2N OPA; 24V/2,6W/24%, IP67, 3 LED, TC 3000K, OPTIKA L5L6, NAP.ZDROJ 230 VAC, INT. KABEL, VČ. KOREKCE</t>
  </si>
  <si>
    <t>740R007</t>
  </si>
  <si>
    <t>SVÍTIDLO BELVAL 5629T-E-L2N OPA; 24V/2,6W/16%, IP67, 3 LED, TC 3000K, OPTIKA L5L6, NAP.ZDROJ 230 VAC, INT. KABEL, VČ. KOREKCE</t>
  </si>
  <si>
    <t>740R008</t>
  </si>
  <si>
    <t>INSTALAČNÍ POUZDRO 5629-E1_OPA; 180X30X31,3MM</t>
  </si>
  <si>
    <t>740R009</t>
  </si>
  <si>
    <t>VODĚ ODOLNÝ KONEKTOR DOMINO66</t>
  </si>
  <si>
    <t>740R010</t>
  </si>
  <si>
    <t>TRUBKA OCELOVÁ KOPOS TYP 6229 ZN_F</t>
  </si>
  <si>
    <t>740R011</t>
  </si>
  <si>
    <t>VÝVODKA ROVNÁ KOPOS 4829/P_KB</t>
  </si>
  <si>
    <t>740R012</t>
  </si>
  <si>
    <t>PŘÍCHYTKA 5229 PC_S</t>
  </si>
  <si>
    <t>740R013</t>
  </si>
  <si>
    <t>KABELOVÁ CHRÁNIČKA KOPOS APACS54_F25</t>
  </si>
  <si>
    <t>740R014</t>
  </si>
  <si>
    <t>PŘÍCHYTKA 3648 A_S</t>
  </si>
  <si>
    <t>740R015</t>
  </si>
  <si>
    <t>CHRÁNIČKA HDPE 40 ORANŽOVÁ</t>
  </si>
  <si>
    <t>740R016</t>
  </si>
  <si>
    <t>CHRÁNIČKA KF 09040</t>
  </si>
  <si>
    <t>740R017</t>
  </si>
  <si>
    <t>CHRÁNIČKA 06110/2_BA</t>
  </si>
  <si>
    <t>740R018</t>
  </si>
  <si>
    <t>IZOLAČNÍ BUŽÍRKA 4MM ČERNÁ</t>
  </si>
  <si>
    <t>740R019</t>
  </si>
  <si>
    <t>IZOLAČNÍ BUŽÍRKA 4MM MODRÁ</t>
  </si>
  <si>
    <t>740R020</t>
  </si>
  <si>
    <t>IZOLAČNÍ BUŽÍRKA 4MM ZŽ</t>
  </si>
  <si>
    <t>740R021</t>
  </si>
  <si>
    <t>IZOLAČNÍ PÁSKA SAMOVULKANIZAČNÍ 5M</t>
  </si>
  <si>
    <t>740R022</t>
  </si>
  <si>
    <t>KABEL CYKY-J 5X2,5</t>
  </si>
  <si>
    <t>740R023</t>
  </si>
  <si>
    <t>KABEL CYKY-J 3X2,5</t>
  </si>
  <si>
    <t>740R024</t>
  </si>
  <si>
    <t>KABEL CYKY-J 3X1,5</t>
  </si>
  <si>
    <t>740R025</t>
  </si>
  <si>
    <t>ZEMNÍCÍ PÁSEK FEZN 30X4 MM</t>
  </si>
  <si>
    <t>740R026</t>
  </si>
  <si>
    <t>SVORKA PRO ZEMNÍCÍ PÁSEK</t>
  </si>
  <si>
    <t>740R027</t>
  </si>
  <si>
    <t>ZEMNÍCÍ DRÁT FEZN O 10 MM (0,62 KG/M)</t>
  </si>
  <si>
    <t>740R028</t>
  </si>
  <si>
    <t>SVORKA PRO ZEMNÍCÍ DRÁT FEZN</t>
  </si>
  <si>
    <t>740R029</t>
  </si>
  <si>
    <t>KRYCÍ DESKA KAD 30</t>
  </si>
  <si>
    <t>740R030</t>
  </si>
  <si>
    <t>VÝSTRAŽNÁ FOLIE S BLESKEM</t>
  </si>
  <si>
    <t>740R031</t>
  </si>
  <si>
    <t>TRUBKA AGROSIL PLASTOVÁ PRŮM. 250 MM/1M</t>
  </si>
  <si>
    <t>740R032</t>
  </si>
  <si>
    <t>BETON PRO ZÁKLAD OCELOVÉHO STOŽÁRU 6 (0,34)</t>
  </si>
  <si>
    <t>740R033</t>
  </si>
  <si>
    <t>BETON PRO ZÁKLAD OCELOVÉHO STOŽÁRU 5 (0,22)</t>
  </si>
  <si>
    <t>740R034</t>
  </si>
  <si>
    <t>PÍSEK JEMNOZRNNÝ</t>
  </si>
  <si>
    <t>740R035</t>
  </si>
  <si>
    <t>DROBNÝ A POMOCNÝ MATERIÁL</t>
  </si>
  <si>
    <t>740R036</t>
  </si>
  <si>
    <t>DEMONTÁŽ SVÍTIDLA NÁSTĚNNÉHO/KONZOLE DO 5M</t>
  </si>
  <si>
    <t>740R037</t>
  </si>
  <si>
    <t>DEMONTÁŽ VÝLOŽNÍKU, PŘÍRUBY SVÍTIDLA Z BET.SLOUPU/KONZOLE/ZDI</t>
  </si>
  <si>
    <t>740R038</t>
  </si>
  <si>
    <t>DEMONTÁŽ NÁSTĚNNÉHO VEDENÍ DO PRŮM. 2,5</t>
  </si>
  <si>
    <t>740R039</t>
  </si>
  <si>
    <t>ODKOPÁNÍ STOŽÁROVÉ PATKY</t>
  </si>
  <si>
    <t>740R040</t>
  </si>
  <si>
    <t>ODKOP KABELU V ZELENÉM PÁSU (0,3X0,7)</t>
  </si>
  <si>
    <t>740R041</t>
  </si>
  <si>
    <t>DEMONTÁŽ PODZEMNÍHO VEDENÍ BEZ VÝKOPU</t>
  </si>
  <si>
    <t>740R042</t>
  </si>
  <si>
    <t>ODKOPÁNÍ KABELU PRO PŘELOŽKU V ZELENÉM PÁSU</t>
  </si>
  <si>
    <t>740R043</t>
  </si>
  <si>
    <t>ODPOJENÍ VODIČŮ PŘIPOJOVACÍHO KABELU ROZHLASU 1,5 (ŽÍLY)</t>
  </si>
  <si>
    <t>740R044</t>
  </si>
  <si>
    <t>DEMONTÁŽ PŘIPOJOVACÍCH KABELŮ MÍSTNÍHO ROZHLASU</t>
  </si>
  <si>
    <t>740R045</t>
  </si>
  <si>
    <t>DEMONTÁŽ ZAŘÍZENÍ MÍSTNÍHO ROZHLASU ZE SLOUPU 4,5M</t>
  </si>
  <si>
    <t>740R046</t>
  </si>
  <si>
    <t>ODPOJENÍ VODIČŮ PŘIPOJ. KABELU SVÍTIDLA 1,5 (ŽÍLY)</t>
  </si>
  <si>
    <t>740R047</t>
  </si>
  <si>
    <t>DEMONTÁŽ SVÍTIDLA ZE SVĚTELNÉHO BODU (6)</t>
  </si>
  <si>
    <t>740R048</t>
  </si>
  <si>
    <t>ODPOJENÍ VODIČŮ NAPÁJ. KABELU ZE SVORKOVNICE DO CY16 (ŽÍLY)</t>
  </si>
  <si>
    <t>740R049</t>
  </si>
  <si>
    <t>VYTAŽENÍ KABELU DO CY16 ZE STOŽÁRU (1,5M)</t>
  </si>
  <si>
    <t>740R050</t>
  </si>
  <si>
    <t>DEMONTÁŽ OCELOVÉHO STOŽÁRU 6M</t>
  </si>
  <si>
    <t>740R051</t>
  </si>
  <si>
    <t>VYBOURÁNÍ PATKY PARKOVÉHO SVĚTELNÉHO BODU 6 (0,25)</t>
  </si>
  <si>
    <t>740R052</t>
  </si>
  <si>
    <t>ZAHOZENÍ A ZHUTNĚNÍ VYBOURANÉ PATKY STOŽÁRU 6 (0,25)</t>
  </si>
  <si>
    <t>740R053</t>
  </si>
  <si>
    <t>PŘELOŽKA KABELŮ DO PR.16</t>
  </si>
  <si>
    <t>740R054</t>
  </si>
  <si>
    <t>INSTALACE DĚLENÉ CHRÁNIČKY</t>
  </si>
  <si>
    <t>740R055</t>
  </si>
  <si>
    <t>VYTÝČENÍ NOVÉHO PILÍŘE R</t>
  </si>
  <si>
    <t>740R056</t>
  </si>
  <si>
    <t>VÝKOP ZÁKLADU PRO R</t>
  </si>
  <si>
    <t>740R057</t>
  </si>
  <si>
    <t>ZÁKLAD PILÍŘE R</t>
  </si>
  <si>
    <t>740R058</t>
  </si>
  <si>
    <t>INSTALACE NOVÉHO PILÍŘE S ROZVODNICÍ R VČETNĚ PŘIPOJENÍ</t>
  </si>
  <si>
    <t>740R059</t>
  </si>
  <si>
    <t>VYTÝČENÍ NOVÝCH SVĚTELNÝCH BODŮ</t>
  </si>
  <si>
    <t>740R060</t>
  </si>
  <si>
    <t>VÝKOP ZÁKLADU PRO OCELOVÝ STOŽÁR 6M (0,46)</t>
  </si>
  <si>
    <t>740R061</t>
  </si>
  <si>
    <t>STAVBA PATKY PRO STOŽÁR 6M</t>
  </si>
  <si>
    <t>740R062</t>
  </si>
  <si>
    <t>INSTALACE SLOUPU SVĚTELNÉHO BODU 6M</t>
  </si>
  <si>
    <t>740R063</t>
  </si>
  <si>
    <t>INSTALACE SVÍTIDLA SVĚTELNÉHO BODU 6M</t>
  </si>
  <si>
    <t>740R064</t>
  </si>
  <si>
    <t>INSTALACE A PŘIPOJENÍ MÍSTNÍHO ROZHLASU SLOUP 4,5M</t>
  </si>
  <si>
    <t>740R065</t>
  </si>
  <si>
    <t>VÝKOP ZÁKLADU PRO OCELOVÝ STOŽÁR 5M (0,46)</t>
  </si>
  <si>
    <t>740R066</t>
  </si>
  <si>
    <t>STAVBA PATKY PRO STOŽÁR 5M</t>
  </si>
  <si>
    <t>740R067</t>
  </si>
  <si>
    <t>INSTALACE SLOUPU SVĚTELNÉHO BODU 5M</t>
  </si>
  <si>
    <t>740R068</t>
  </si>
  <si>
    <t>INSTALACE SVÍTIDLA SVĚTELNÉHO BODU 5M</t>
  </si>
  <si>
    <t>740R069</t>
  </si>
  <si>
    <t>INSTALACE SVORKOVNICE</t>
  </si>
  <si>
    <t>740R070</t>
  </si>
  <si>
    <t>ZATAŽENÍ KABELU PR. 1,5 DO SLOUPU</t>
  </si>
  <si>
    <t>740R071</t>
  </si>
  <si>
    <t>PŘIPOJENÍ KABELU DO SVORKOVNICE A SVÍTIDLA 1,5 (ŽÍLY)</t>
  </si>
  <si>
    <t>740R072</t>
  </si>
  <si>
    <t>ZAVEDENÍ KABELU DO PR. 16 DO SLOUPU</t>
  </si>
  <si>
    <t>740R073</t>
  </si>
  <si>
    <t>PŘIPOJENÍ KABELU DO PR. 16 DO SVORKOVNICE (ŽÍLY)</t>
  </si>
  <si>
    <t>740R074</t>
  </si>
  <si>
    <t>MONTÁŽ OCHRANNÉHO SVODU DO VÝŠE 2,5M</t>
  </si>
  <si>
    <t>75</t>
  </si>
  <si>
    <t>740R075</t>
  </si>
  <si>
    <t>MONTÁŽ CHRÁNIČKY NA OBJEKT LÁVKY</t>
  </si>
  <si>
    <t>76</t>
  </si>
  <si>
    <t>740R076</t>
  </si>
  <si>
    <t>ZATAŽENÍ KABELU PR. 2,5 DO OCHR. EL.INSTAL.TRUBKY</t>
  </si>
  <si>
    <t>77</t>
  </si>
  <si>
    <t>740R077</t>
  </si>
  <si>
    <t>ZAVEDENÍ KABELU PR. 2,5 DO PROPOJOVACÍ KRABICE/ROZVODNICE</t>
  </si>
  <si>
    <t>78</t>
  </si>
  <si>
    <t>740R078</t>
  </si>
  <si>
    <t>PŘIPOJENÍ KABELU PR. 2,5 PROPOJOVACÍ KRABICE/ROZVODNICE (ŽÍLY)</t>
  </si>
  <si>
    <t>79</t>
  </si>
  <si>
    <t>740R079</t>
  </si>
  <si>
    <t>ZATAŽENÍ KABELU PR. 2,5 DO MADLA ZÁBRADLÍ</t>
  </si>
  <si>
    <t>80</t>
  </si>
  <si>
    <t>740R080</t>
  </si>
  <si>
    <t>VYMĚŘENÍ SVĚTELNÝCH BODŮ V MADLE ZÁBRADLÍ</t>
  </si>
  <si>
    <t>81</t>
  </si>
  <si>
    <t>740R081</t>
  </si>
  <si>
    <t>INSTALACE LED SVÍTIDLA DO MADLA ZÁBRADLÍ</t>
  </si>
  <si>
    <t>82</t>
  </si>
  <si>
    <t>740R082</t>
  </si>
  <si>
    <t>UKONČENÍ KABELU 5X2,5 V MADLE ZÁBRADLÍ (BUŽÍRKY, IZOLAČNÍ PÁSKA)</t>
  </si>
  <si>
    <t>83</t>
  </si>
  <si>
    <t>740R083</t>
  </si>
  <si>
    <t>PŘIPOJENÍ LED SVÍTIDLA V MADLE ZÁBRADLÍ (GELOVÉ SVORKY)</t>
  </si>
  <si>
    <t>84</t>
  </si>
  <si>
    <t>740R084</t>
  </si>
  <si>
    <t>VYTÝČENÍ TRASY KABELOVÉHO VEDENÍ</t>
  </si>
  <si>
    <t>85</t>
  </si>
  <si>
    <t>740R085</t>
  </si>
  <si>
    <t>VÝKOP V ZELENÉM PÁSU (0,3X0,7)</t>
  </si>
  <si>
    <t>86</t>
  </si>
  <si>
    <t>740R086</t>
  </si>
  <si>
    <t>VÝKOP V CHODNÍKU (0,3X0,35)</t>
  </si>
  <si>
    <t>87</t>
  </si>
  <si>
    <t>740R087</t>
  </si>
  <si>
    <t>POKLÁDKA ZEMNÍCÍHO PÁSKU S MONTÁŽÍ</t>
  </si>
  <si>
    <t>88</t>
  </si>
  <si>
    <t>740R088</t>
  </si>
  <si>
    <t>POKLÁDKA ZEMNÍCÍHO DRÁTU S MONTÁŽÍ</t>
  </si>
  <si>
    <t>89</t>
  </si>
  <si>
    <t>740R089</t>
  </si>
  <si>
    <t>POKLÁDKA KABELŮ DO PR. 2,5</t>
  </si>
  <si>
    <t>90</t>
  </si>
  <si>
    <t>740R090</t>
  </si>
  <si>
    <t>POKLÁDKA CHRÁNIČEK KF 09040</t>
  </si>
  <si>
    <t>91</t>
  </si>
  <si>
    <t>740R091</t>
  </si>
  <si>
    <t>PŘÍPLATEK ZA ZATAŽENÍ KABELU DO PR. 16 DO CHRÁNIČKY</t>
  </si>
  <si>
    <t>92</t>
  </si>
  <si>
    <t>740R092</t>
  </si>
  <si>
    <t>PŘÍPLATEK ZA ZATAŽENÍ KABELU DO PR. 2,5 DO CHRÁNIČKY</t>
  </si>
  <si>
    <t>93</t>
  </si>
  <si>
    <t>740R093</t>
  </si>
  <si>
    <t>NÁSYP PÍSKOVÉHO LOŽE (0,3X0,2)</t>
  </si>
  <si>
    <t>94</t>
  </si>
  <si>
    <t>740R094</t>
  </si>
  <si>
    <t>POKLÁDKA VÝSTRAŽNÉ FOLIE</t>
  </si>
  <si>
    <t>95</t>
  </si>
  <si>
    <t>740R095</t>
  </si>
  <si>
    <t>POKLÁDKA KRYCÍCH DESEK CAD</t>
  </si>
  <si>
    <t>96</t>
  </si>
  <si>
    <t>740R096</t>
  </si>
  <si>
    <t>ZAHOZENÍ A ZHUTNĚNÍ VÝKOPŮ (0,3X0,5)</t>
  </si>
  <si>
    <t>97</t>
  </si>
  <si>
    <t>740R097</t>
  </si>
  <si>
    <t>ZAHOZENÍ A ZHUTNĚNÍ VÝKOPŮ (0,3X0,15)</t>
  </si>
  <si>
    <t>98</t>
  </si>
  <si>
    <t>740R098</t>
  </si>
  <si>
    <t>OSTATNÍ MONTÁŽNÍ A POMOCNÉ PRÁCE</t>
  </si>
  <si>
    <t>99</t>
  </si>
  <si>
    <t>740R099</t>
  </si>
  <si>
    <t>ODVOZ VÝKOPKU DO 5 KM A ULOŽENÍ NA SKLÁDKU VČ. POPLATKU</t>
  </si>
  <si>
    <t>100</t>
  </si>
  <si>
    <t>740R100</t>
  </si>
  <si>
    <t>ODSTRANĚNÍ DRNU</t>
  </si>
  <si>
    <t>101</t>
  </si>
  <si>
    <t>740R101</t>
  </si>
  <si>
    <t>NÁSYP A UROVNÁNÍ DRNU</t>
  </si>
  <si>
    <t>102</t>
  </si>
  <si>
    <t>740R102</t>
  </si>
  <si>
    <t>ZATRAVNĚNÍ</t>
  </si>
  <si>
    <t>103</t>
  </si>
  <si>
    <t>740R103</t>
  </si>
  <si>
    <t>EKOLOGICKÁ LIKVIDACE SVÍTIDEL</t>
  </si>
  <si>
    <t>104</t>
  </si>
  <si>
    <t>740R104</t>
  </si>
  <si>
    <t>REVIZE</t>
  </si>
  <si>
    <t>105</t>
  </si>
  <si>
    <t>740R105</t>
  </si>
  <si>
    <t>DOPRAVA</t>
  </si>
  <si>
    <t>106</t>
  </si>
  <si>
    <t>740R106</t>
  </si>
  <si>
    <t>ZÁKRES DLE SKUTEČNÉHO STAVU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</si>
</sst>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top"/>
    </xf>
    <xf numFmtId="177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right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8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SUM(C10:C13)</f>
      </c>
      <c s="1"/>
      <c s="1"/>
    </row>
    <row r="7" spans="1:5" ht="12.75" customHeight="1">
      <c r="A7" s="1"/>
      <c s="4" t="s">
        <v>5</v>
      </c>
      <c s="7">
        <f>SUM(E10:E13)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'SO 000'!I3</f>
      </c>
      <c s="21">
        <f>'SO 000'!O2</f>
      </c>
      <c s="21">
        <f>C10+D10</f>
      </c>
    </row>
    <row r="11" spans="1:5" ht="12.75" customHeight="1">
      <c r="A11" s="40" t="s">
        <v>90</v>
      </c>
      <c s="40" t="s">
        <v>91</v>
      </c>
      <c s="41">
        <f>'SO 001_SO 001'!I3</f>
      </c>
      <c s="41">
        <f>'SO 001_SO 001'!O2</f>
      </c>
      <c s="41">
        <f>C11+D11</f>
      </c>
    </row>
    <row r="12" spans="1:5" ht="12.75" customHeight="1">
      <c r="A12" s="40" t="s">
        <v>223</v>
      </c>
      <c s="40" t="s">
        <v>224</v>
      </c>
      <c s="41">
        <f>'SO 201_SO 201'!I3</f>
      </c>
      <c s="41">
        <f>'SO 201_SO 201'!O2</f>
      </c>
      <c s="41">
        <f>C12+D12</f>
      </c>
    </row>
    <row r="13" spans="1:5" ht="12.75" customHeight="1">
      <c r="A13" s="40" t="s">
        <v>529</v>
      </c>
      <c s="40" t="s">
        <v>530</v>
      </c>
      <c s="41">
        <f>'SO 401_SO 401'!I3</f>
      </c>
      <c s="41">
        <f>'SO 401_SO 401'!O2</f>
      </c>
      <c s="41">
        <f>C13+D13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39">
        <f>0+I8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0+I9+I12+I15+I18+I21+I24+I27+I30+I33+I36+I39</f>
      </c>
      <c>
        <f>0+O9+O12+O15+O18+O21+O24+O27+O30+O33+O36+O39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1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12.75">
      <c r="A10" s="34" t="s">
        <v>50</v>
      </c>
      <c r="E10" s="35" t="s">
        <v>51</v>
      </c>
    </row>
    <row r="11" spans="1:5" ht="12.75">
      <c r="A11" s="38" t="s">
        <v>52</v>
      </c>
      <c r="E11" s="37" t="s">
        <v>53</v>
      </c>
    </row>
    <row r="12" spans="1:16" ht="12.75">
      <c r="A12" s="25" t="s">
        <v>45</v>
      </c>
      <c s="29" t="s">
        <v>23</v>
      </c>
      <c s="29" t="s">
        <v>54</v>
      </c>
      <c s="25" t="s">
        <v>47</v>
      </c>
      <c s="30" t="s">
        <v>55</v>
      </c>
      <c s="31" t="s">
        <v>49</v>
      </c>
      <c s="32">
        <v>1</v>
      </c>
      <c s="33">
        <v>0</v>
      </c>
      <c s="33">
        <f>ROUND(ROUND(H12,2)*ROUND(G12,3),2)</f>
      </c>
      <c r="O12">
        <f>(I12*21)/100</f>
      </c>
      <c t="s">
        <v>23</v>
      </c>
    </row>
    <row r="13" spans="1:5" ht="12.75">
      <c r="A13" s="34" t="s">
        <v>50</v>
      </c>
      <c r="E13" s="35" t="s">
        <v>56</v>
      </c>
    </row>
    <row r="14" spans="1:5" ht="12.75">
      <c r="A14" s="38" t="s">
        <v>52</v>
      </c>
      <c r="E14" s="37" t="s">
        <v>53</v>
      </c>
    </row>
    <row r="15" spans="1:16" ht="12.75">
      <c r="A15" s="25" t="s">
        <v>45</v>
      </c>
      <c s="29" t="s">
        <v>22</v>
      </c>
      <c s="29" t="s">
        <v>57</v>
      </c>
      <c s="25" t="s">
        <v>47</v>
      </c>
      <c s="30" t="s">
        <v>58</v>
      </c>
      <c s="31" t="s">
        <v>59</v>
      </c>
      <c s="32">
        <v>1</v>
      </c>
      <c s="33">
        <v>0</v>
      </c>
      <c s="33">
        <f>ROUND(ROUND(H15,2)*ROUND(G15,3),2)</f>
      </c>
      <c r="O15">
        <f>(I15*21)/100</f>
      </c>
      <c t="s">
        <v>23</v>
      </c>
    </row>
    <row r="16" spans="1:5" ht="12.75">
      <c r="A16" s="34" t="s">
        <v>50</v>
      </c>
      <c r="E16" s="35" t="s">
        <v>60</v>
      </c>
    </row>
    <row r="17" spans="1:5" ht="12.75">
      <c r="A17" s="38" t="s">
        <v>52</v>
      </c>
      <c r="E17" s="37" t="s">
        <v>53</v>
      </c>
    </row>
    <row r="18" spans="1:16" ht="12.75">
      <c r="A18" s="25" t="s">
        <v>45</v>
      </c>
      <c s="29" t="s">
        <v>33</v>
      </c>
      <c s="29" t="s">
        <v>61</v>
      </c>
      <c s="25" t="s">
        <v>62</v>
      </c>
      <c s="30" t="s">
        <v>63</v>
      </c>
      <c s="31" t="s">
        <v>49</v>
      </c>
      <c s="32">
        <v>1</v>
      </c>
      <c s="33">
        <v>0</v>
      </c>
      <c s="33">
        <f>ROUND(ROUND(H18,2)*ROUND(G18,3),2)</f>
      </c>
      <c r="O18">
        <f>(I18*21)/100</f>
      </c>
      <c t="s">
        <v>23</v>
      </c>
    </row>
    <row r="19" spans="1:5" ht="12.75">
      <c r="A19" s="34" t="s">
        <v>50</v>
      </c>
      <c r="E19" s="35" t="s">
        <v>64</v>
      </c>
    </row>
    <row r="20" spans="1:5" ht="12.75">
      <c r="A20" s="38" t="s">
        <v>52</v>
      </c>
      <c r="E20" s="37" t="s">
        <v>53</v>
      </c>
    </row>
    <row r="21" spans="1:16" ht="12.75">
      <c r="A21" s="25" t="s">
        <v>45</v>
      </c>
      <c s="29" t="s">
        <v>35</v>
      </c>
      <c s="29" t="s">
        <v>61</v>
      </c>
      <c s="25" t="s">
        <v>65</v>
      </c>
      <c s="30" t="s">
        <v>63</v>
      </c>
      <c s="31" t="s">
        <v>49</v>
      </c>
      <c s="32">
        <v>1</v>
      </c>
      <c s="33">
        <v>0</v>
      </c>
      <c s="33">
        <f>ROUND(ROUND(H21,2)*ROUND(G21,3),2)</f>
      </c>
      <c r="O21">
        <f>(I21*21)/100</f>
      </c>
      <c t="s">
        <v>23</v>
      </c>
    </row>
    <row r="22" spans="1:5" ht="25.5">
      <c r="A22" s="34" t="s">
        <v>50</v>
      </c>
      <c r="E22" s="35" t="s">
        <v>66</v>
      </c>
    </row>
    <row r="23" spans="1:5" ht="12.75">
      <c r="A23" s="38" t="s">
        <v>52</v>
      </c>
      <c r="E23" s="37" t="s">
        <v>53</v>
      </c>
    </row>
    <row r="24" spans="1:16" ht="12.75">
      <c r="A24" s="25" t="s">
        <v>45</v>
      </c>
      <c s="29" t="s">
        <v>37</v>
      </c>
      <c s="29" t="s">
        <v>67</v>
      </c>
      <c s="25" t="s">
        <v>47</v>
      </c>
      <c s="30" t="s">
        <v>68</v>
      </c>
      <c s="31" t="s">
        <v>59</v>
      </c>
      <c s="32">
        <v>1</v>
      </c>
      <c s="33">
        <v>0</v>
      </c>
      <c s="33">
        <f>ROUND(ROUND(H24,2)*ROUND(G24,3),2)</f>
      </c>
      <c r="O24">
        <f>(I24*21)/100</f>
      </c>
      <c t="s">
        <v>23</v>
      </c>
    </row>
    <row r="25" spans="1:5" ht="12.75">
      <c r="A25" s="34" t="s">
        <v>50</v>
      </c>
      <c r="E25" s="35" t="s">
        <v>69</v>
      </c>
    </row>
    <row r="26" spans="1:5" ht="12.75">
      <c r="A26" s="38" t="s">
        <v>52</v>
      </c>
      <c r="E26" s="37" t="s">
        <v>53</v>
      </c>
    </row>
    <row r="27" spans="1:16" ht="12.75">
      <c r="A27" s="25" t="s">
        <v>45</v>
      </c>
      <c s="29" t="s">
        <v>70</v>
      </c>
      <c s="29" t="s">
        <v>71</v>
      </c>
      <c s="25" t="s">
        <v>47</v>
      </c>
      <c s="30" t="s">
        <v>72</v>
      </c>
      <c s="31" t="s">
        <v>49</v>
      </c>
      <c s="32">
        <v>1</v>
      </c>
      <c s="33">
        <v>0</v>
      </c>
      <c s="33">
        <f>ROUND(ROUND(H27,2)*ROUND(G27,3),2)</f>
      </c>
      <c r="O27">
        <f>(I27*21)/100</f>
      </c>
      <c t="s">
        <v>23</v>
      </c>
    </row>
    <row r="28" spans="1:5" ht="51">
      <c r="A28" s="34" t="s">
        <v>50</v>
      </c>
      <c r="E28" s="35" t="s">
        <v>73</v>
      </c>
    </row>
    <row r="29" spans="1:5" ht="12.75">
      <c r="A29" s="38" t="s">
        <v>52</v>
      </c>
      <c r="E29" s="37" t="s">
        <v>53</v>
      </c>
    </row>
    <row r="30" spans="1:16" ht="12.75">
      <c r="A30" s="25" t="s">
        <v>45</v>
      </c>
      <c s="29" t="s">
        <v>74</v>
      </c>
      <c s="29" t="s">
        <v>75</v>
      </c>
      <c s="25" t="s">
        <v>47</v>
      </c>
      <c s="30" t="s">
        <v>76</v>
      </c>
      <c s="31" t="s">
        <v>49</v>
      </c>
      <c s="32">
        <v>1</v>
      </c>
      <c s="33">
        <v>0</v>
      </c>
      <c s="33">
        <f>ROUND(ROUND(H30,2)*ROUND(G30,3),2)</f>
      </c>
      <c r="O30">
        <f>(I30*21)/100</f>
      </c>
      <c t="s">
        <v>23</v>
      </c>
    </row>
    <row r="31" spans="1:5" ht="12.75">
      <c r="A31" s="34" t="s">
        <v>50</v>
      </c>
      <c r="E31" s="35" t="s">
        <v>77</v>
      </c>
    </row>
    <row r="32" spans="1:5" ht="12.75">
      <c r="A32" s="38" t="s">
        <v>52</v>
      </c>
      <c r="E32" s="37" t="s">
        <v>53</v>
      </c>
    </row>
    <row r="33" spans="1:16" ht="12.75">
      <c r="A33" s="25" t="s">
        <v>45</v>
      </c>
      <c s="29" t="s">
        <v>40</v>
      </c>
      <c s="29" t="s">
        <v>78</v>
      </c>
      <c s="25" t="s">
        <v>47</v>
      </c>
      <c s="30" t="s">
        <v>79</v>
      </c>
      <c s="31" t="s">
        <v>59</v>
      </c>
      <c s="32">
        <v>1</v>
      </c>
      <c s="33">
        <v>0</v>
      </c>
      <c s="33">
        <f>ROUND(ROUND(H33,2)*ROUND(G33,3),2)</f>
      </c>
      <c r="O33">
        <f>(I33*21)/100</f>
      </c>
      <c t="s">
        <v>23</v>
      </c>
    </row>
    <row r="34" spans="1:5" ht="12.75">
      <c r="A34" s="34" t="s">
        <v>50</v>
      </c>
      <c r="E34" s="35" t="s">
        <v>80</v>
      </c>
    </row>
    <row r="35" spans="1:5" ht="12.75">
      <c r="A35" s="38" t="s">
        <v>52</v>
      </c>
      <c r="E35" s="37" t="s">
        <v>53</v>
      </c>
    </row>
    <row r="36" spans="1:16" ht="12.75">
      <c r="A36" s="25" t="s">
        <v>45</v>
      </c>
      <c s="29" t="s">
        <v>42</v>
      </c>
      <c s="29" t="s">
        <v>81</v>
      </c>
      <c s="25" t="s">
        <v>47</v>
      </c>
      <c s="30" t="s">
        <v>82</v>
      </c>
      <c s="31" t="s">
        <v>59</v>
      </c>
      <c s="32">
        <v>3</v>
      </c>
      <c s="33">
        <v>0</v>
      </c>
      <c s="33">
        <f>ROUND(ROUND(H36,2)*ROUND(G36,3),2)</f>
      </c>
      <c r="O36">
        <f>(I36*21)/100</f>
      </c>
      <c t="s">
        <v>23</v>
      </c>
    </row>
    <row r="37" spans="1:5" ht="25.5">
      <c r="A37" s="34" t="s">
        <v>50</v>
      </c>
      <c r="E37" s="35" t="s">
        <v>83</v>
      </c>
    </row>
    <row r="38" spans="1:5" ht="12.75">
      <c r="A38" s="38" t="s">
        <v>52</v>
      </c>
      <c r="E38" s="37" t="s">
        <v>84</v>
      </c>
    </row>
    <row r="39" spans="1:16" ht="12.75">
      <c r="A39" s="25" t="s">
        <v>45</v>
      </c>
      <c s="29" t="s">
        <v>85</v>
      </c>
      <c s="29" t="s">
        <v>86</v>
      </c>
      <c s="25" t="s">
        <v>47</v>
      </c>
      <c s="30" t="s">
        <v>87</v>
      </c>
      <c s="31" t="s">
        <v>49</v>
      </c>
      <c s="32">
        <v>1</v>
      </c>
      <c s="33">
        <v>0</v>
      </c>
      <c s="33">
        <f>ROUND(ROUND(H39,2)*ROUND(G39,3),2)</f>
      </c>
      <c r="O39">
        <f>(I39*21)/100</f>
      </c>
      <c t="s">
        <v>23</v>
      </c>
    </row>
    <row r="40" spans="1:5" ht="12.75">
      <c r="A40" s="34" t="s">
        <v>50</v>
      </c>
      <c r="E40" s="35" t="s">
        <v>88</v>
      </c>
    </row>
    <row r="41" spans="1:5" ht="12.75">
      <c r="A41" s="36" t="s">
        <v>52</v>
      </c>
      <c r="E41" s="37" t="s">
        <v>53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5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0+O9+O19+O53+O60+O61+O71+O75+O79+O80+O81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90</v>
      </c>
      <c s="39">
        <f>0+I9+I19+I53+I60+I61+I71+I75+I79+I80+I81</f>
      </c>
      <c r="O3" t="s">
        <v>19</v>
      </c>
      <c t="s">
        <v>23</v>
      </c>
    </row>
    <row r="4" spans="1:16" ht="15" customHeight="1">
      <c r="A4" t="s">
        <v>17</v>
      </c>
      <c s="12" t="s">
        <v>89</v>
      </c>
      <c s="13" t="s">
        <v>90</v>
      </c>
      <c s="1"/>
      <c s="14" t="s">
        <v>91</v>
      </c>
      <c s="1"/>
      <c s="1"/>
      <c s="11"/>
      <c s="11"/>
      <c r="O4" t="s">
        <v>20</v>
      </c>
      <c t="s">
        <v>23</v>
      </c>
    </row>
    <row r="5" spans="1:16" ht="12.75" customHeight="1">
      <c r="A5" t="s">
        <v>92</v>
      </c>
      <c s="16" t="s">
        <v>18</v>
      </c>
      <c s="17" t="s">
        <v>90</v>
      </c>
      <c s="6"/>
      <c s="18" t="s">
        <v>91</v>
      </c>
      <c s="6"/>
      <c s="6"/>
      <c s="6"/>
      <c s="6"/>
      <c r="O5" t="s">
        <v>21</v>
      </c>
      <c t="s">
        <v>23</v>
      </c>
    </row>
    <row r="6" spans="1:9" ht="12.75" customHeight="1">
      <c r="A6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</row>
    <row r="7" spans="1:9" ht="12.75" customHeight="1">
      <c r="A7" s="15"/>
      <c s="15"/>
      <c s="15"/>
      <c s="15"/>
      <c s="15"/>
      <c s="15"/>
      <c s="15"/>
      <c s="15" t="s">
        <v>39</v>
      </c>
      <c s="15" t="s">
        <v>41</v>
      </c>
    </row>
    <row r="8" spans="1:9" ht="12.75" customHeight="1">
      <c r="A8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9" spans="1:18" ht="12.75" customHeight="1">
      <c r="A9" s="19" t="s">
        <v>43</v>
      </c>
      <c s="19"/>
      <c s="26" t="s">
        <v>27</v>
      </c>
      <c s="19"/>
      <c s="27" t="s">
        <v>44</v>
      </c>
      <c s="19"/>
      <c s="19"/>
      <c s="19"/>
      <c s="28">
        <f>0+Q9</f>
      </c>
      <c r="O9">
        <f>0+R9</f>
      </c>
      <c r="Q9">
        <f>0+I10+I13+I16</f>
      </c>
      <c>
        <f>0+O10+O13+O16</f>
      </c>
    </row>
    <row r="10" spans="1:16" ht="12.75">
      <c r="A10" s="25" t="s">
        <v>45</v>
      </c>
      <c s="29" t="s">
        <v>29</v>
      </c>
      <c s="29" t="s">
        <v>93</v>
      </c>
      <c s="25" t="s">
        <v>62</v>
      </c>
      <c s="30" t="s">
        <v>94</v>
      </c>
      <c s="31" t="s">
        <v>95</v>
      </c>
      <c s="32">
        <v>69.912</v>
      </c>
      <c s="33">
        <v>0</v>
      </c>
      <c s="33">
        <f>ROUND(ROUND(H10,2)*ROUND(G10,3),2)</f>
      </c>
      <c r="O10">
        <f>(I10*21)/100</f>
      </c>
      <c t="s">
        <v>23</v>
      </c>
    </row>
    <row r="11" spans="1:5" ht="12.75">
      <c r="A11" s="34" t="s">
        <v>50</v>
      </c>
      <c r="E11" s="35" t="s">
        <v>96</v>
      </c>
    </row>
    <row r="12" spans="1:5" ht="12.75">
      <c r="A12" s="38" t="s">
        <v>52</v>
      </c>
      <c r="E12" s="37" t="s">
        <v>97</v>
      </c>
    </row>
    <row r="13" spans="1:16" ht="12.75">
      <c r="A13" s="25" t="s">
        <v>45</v>
      </c>
      <c s="29" t="s">
        <v>23</v>
      </c>
      <c s="29" t="s">
        <v>93</v>
      </c>
      <c s="25" t="s">
        <v>65</v>
      </c>
      <c s="30" t="s">
        <v>94</v>
      </c>
      <c s="31" t="s">
        <v>95</v>
      </c>
      <c s="32">
        <v>435.479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98</v>
      </c>
    </row>
    <row r="15" spans="1:5" ht="38.25">
      <c r="A15" s="38" t="s">
        <v>52</v>
      </c>
      <c r="E15" s="37" t="s">
        <v>99</v>
      </c>
    </row>
    <row r="16" spans="1:16" ht="12.75">
      <c r="A16" s="25" t="s">
        <v>45</v>
      </c>
      <c s="29" t="s">
        <v>22</v>
      </c>
      <c s="29" t="s">
        <v>93</v>
      </c>
      <c s="25" t="s">
        <v>100</v>
      </c>
      <c s="30" t="s">
        <v>94</v>
      </c>
      <c s="31" t="s">
        <v>95</v>
      </c>
      <c s="32">
        <v>61.238</v>
      </c>
      <c s="33">
        <v>0</v>
      </c>
      <c s="33">
        <f>ROUND(ROUND(H16,2)*ROUND(G16,3),2)</f>
      </c>
      <c r="O16">
        <f>(I16*21)/100</f>
      </c>
      <c t="s">
        <v>23</v>
      </c>
    </row>
    <row r="17" spans="1:5" ht="12.75">
      <c r="A17" s="34" t="s">
        <v>50</v>
      </c>
      <c r="E17" s="35" t="s">
        <v>101</v>
      </c>
    </row>
    <row r="18" spans="1:5" ht="12.75">
      <c r="A18" s="36" t="s">
        <v>52</v>
      </c>
      <c r="E18" s="37" t="s">
        <v>102</v>
      </c>
    </row>
    <row r="19" spans="1:18" ht="12.75" customHeight="1">
      <c r="A19" s="6" t="s">
        <v>43</v>
      </c>
      <c s="6"/>
      <c s="43" t="s">
        <v>29</v>
      </c>
      <c s="6"/>
      <c s="27" t="s">
        <v>103</v>
      </c>
      <c s="6"/>
      <c s="6"/>
      <c s="6"/>
      <c s="44">
        <f>0+Q19</f>
      </c>
      <c r="O19">
        <f>0+R19</f>
      </c>
      <c r="Q19">
        <f>0+I20+I23+I26+I29+I32+I35+I38+I41+I44+I47+I50</f>
      </c>
      <c>
        <f>0+O20+O23+O26+O29+O32+O35+O38+O41+O44+O47+O50</f>
      </c>
    </row>
    <row r="20" spans="1:16" ht="25.5">
      <c r="A20" s="25" t="s">
        <v>45</v>
      </c>
      <c s="29" t="s">
        <v>33</v>
      </c>
      <c s="29" t="s">
        <v>104</v>
      </c>
      <c s="25" t="s">
        <v>47</v>
      </c>
      <c s="30" t="s">
        <v>105</v>
      </c>
      <c s="31" t="s">
        <v>106</v>
      </c>
      <c s="32">
        <v>66</v>
      </c>
      <c s="33">
        <v>0</v>
      </c>
      <c s="33">
        <f>ROUND(ROUND(H20,2)*ROUND(G20,3),2)</f>
      </c>
      <c r="O20">
        <f>(I20*21)/100</f>
      </c>
      <c t="s">
        <v>23</v>
      </c>
    </row>
    <row r="21" spans="1:5" ht="25.5">
      <c r="A21" s="34" t="s">
        <v>50</v>
      </c>
      <c r="E21" s="35" t="s">
        <v>107</v>
      </c>
    </row>
    <row r="22" spans="1:5" ht="12.75">
      <c r="A22" s="38" t="s">
        <v>52</v>
      </c>
      <c r="E22" s="37" t="s">
        <v>108</v>
      </c>
    </row>
    <row r="23" spans="1:16" ht="12.75">
      <c r="A23" s="25" t="s">
        <v>45</v>
      </c>
      <c s="29" t="s">
        <v>35</v>
      </c>
      <c s="29" t="s">
        <v>109</v>
      </c>
      <c s="25" t="s">
        <v>47</v>
      </c>
      <c s="30" t="s">
        <v>110</v>
      </c>
      <c s="31" t="s">
        <v>111</v>
      </c>
      <c s="32">
        <v>89.9</v>
      </c>
      <c s="33">
        <v>0</v>
      </c>
      <c s="33">
        <f>ROUND(ROUND(H23,2)*ROUND(G23,3),2)</f>
      </c>
      <c r="O23">
        <f>(I23*21)/100</f>
      </c>
      <c t="s">
        <v>23</v>
      </c>
    </row>
    <row r="24" spans="1:5" ht="12.75">
      <c r="A24" s="34" t="s">
        <v>50</v>
      </c>
      <c r="E24" s="35" t="s">
        <v>112</v>
      </c>
    </row>
    <row r="25" spans="1:5" ht="38.25">
      <c r="A25" s="38" t="s">
        <v>52</v>
      </c>
      <c r="E25" s="37" t="s">
        <v>113</v>
      </c>
    </row>
    <row r="26" spans="1:16" ht="12.75">
      <c r="A26" s="25" t="s">
        <v>45</v>
      </c>
      <c s="29" t="s">
        <v>37</v>
      </c>
      <c s="29" t="s">
        <v>114</v>
      </c>
      <c s="25" t="s">
        <v>47</v>
      </c>
      <c s="30" t="s">
        <v>115</v>
      </c>
      <c s="31" t="s">
        <v>106</v>
      </c>
      <c s="32">
        <v>24.495</v>
      </c>
      <c s="33">
        <v>0</v>
      </c>
      <c s="33">
        <f>ROUND(ROUND(H26,2)*ROUND(G26,3),2)</f>
      </c>
      <c r="O26">
        <f>(I26*21)/100</f>
      </c>
      <c t="s">
        <v>23</v>
      </c>
    </row>
    <row r="27" spans="1:5" ht="12.75">
      <c r="A27" s="34" t="s">
        <v>50</v>
      </c>
      <c r="E27" s="35" t="s">
        <v>116</v>
      </c>
    </row>
    <row r="28" spans="1:5" ht="76.5">
      <c r="A28" s="38" t="s">
        <v>52</v>
      </c>
      <c r="E28" s="37" t="s">
        <v>117</v>
      </c>
    </row>
    <row r="29" spans="1:16" ht="12.75">
      <c r="A29" s="25" t="s">
        <v>45</v>
      </c>
      <c s="29" t="s">
        <v>70</v>
      </c>
      <c s="29" t="s">
        <v>118</v>
      </c>
      <c s="25" t="s">
        <v>47</v>
      </c>
      <c s="30" t="s">
        <v>119</v>
      </c>
      <c s="31" t="s">
        <v>111</v>
      </c>
      <c s="32">
        <v>27</v>
      </c>
      <c s="33">
        <v>0</v>
      </c>
      <c s="33">
        <f>ROUND(ROUND(H29,2)*ROUND(G29,3),2)</f>
      </c>
      <c r="O29">
        <f>(I29*21)/100</f>
      </c>
      <c t="s">
        <v>23</v>
      </c>
    </row>
    <row r="30" spans="1:5" ht="12.75">
      <c r="A30" s="34" t="s">
        <v>50</v>
      </c>
      <c r="E30" s="35" t="s">
        <v>120</v>
      </c>
    </row>
    <row r="31" spans="1:5" ht="12.75">
      <c r="A31" s="38" t="s">
        <v>52</v>
      </c>
      <c r="E31" s="37" t="s">
        <v>121</v>
      </c>
    </row>
    <row r="32" spans="1:16" ht="12.75">
      <c r="A32" s="25" t="s">
        <v>45</v>
      </c>
      <c s="29" t="s">
        <v>74</v>
      </c>
      <c s="29" t="s">
        <v>122</v>
      </c>
      <c s="25" t="s">
        <v>47</v>
      </c>
      <c s="30" t="s">
        <v>123</v>
      </c>
      <c s="31" t="s">
        <v>106</v>
      </c>
      <c s="32">
        <v>68.15</v>
      </c>
      <c s="33">
        <v>0</v>
      </c>
      <c s="33">
        <f>ROUND(ROUND(H32,2)*ROUND(G32,3),2)</f>
      </c>
      <c r="O32">
        <f>(I32*21)/100</f>
      </c>
      <c t="s">
        <v>23</v>
      </c>
    </row>
    <row r="33" spans="1:5" ht="38.25">
      <c r="A33" s="34" t="s">
        <v>50</v>
      </c>
      <c r="E33" s="35" t="s">
        <v>124</v>
      </c>
    </row>
    <row r="34" spans="1:5" ht="38.25">
      <c r="A34" s="38" t="s">
        <v>52</v>
      </c>
      <c r="E34" s="37" t="s">
        <v>125</v>
      </c>
    </row>
    <row r="35" spans="1:16" ht="12.75">
      <c r="A35" s="25" t="s">
        <v>45</v>
      </c>
      <c s="29" t="s">
        <v>40</v>
      </c>
      <c s="29" t="s">
        <v>126</v>
      </c>
      <c s="25" t="s">
        <v>47</v>
      </c>
      <c s="30" t="s">
        <v>127</v>
      </c>
      <c s="31" t="s">
        <v>106</v>
      </c>
      <c s="32">
        <v>85.3</v>
      </c>
      <c s="33">
        <v>0</v>
      </c>
      <c s="33">
        <f>ROUND(ROUND(H35,2)*ROUND(G35,3),2)</f>
      </c>
      <c r="O35">
        <f>(I35*21)/100</f>
      </c>
      <c t="s">
        <v>23</v>
      </c>
    </row>
    <row r="36" spans="1:5" ht="25.5">
      <c r="A36" s="34" t="s">
        <v>50</v>
      </c>
      <c r="E36" s="35" t="s">
        <v>128</v>
      </c>
    </row>
    <row r="37" spans="1:5" ht="12.75">
      <c r="A37" s="38" t="s">
        <v>52</v>
      </c>
      <c r="E37" s="37" t="s">
        <v>129</v>
      </c>
    </row>
    <row r="38" spans="1:16" ht="12.75">
      <c r="A38" s="25" t="s">
        <v>45</v>
      </c>
      <c s="29" t="s">
        <v>42</v>
      </c>
      <c s="29" t="s">
        <v>130</v>
      </c>
      <c s="25" t="s">
        <v>47</v>
      </c>
      <c s="30" t="s">
        <v>131</v>
      </c>
      <c s="31" t="s">
        <v>106</v>
      </c>
      <c s="32">
        <v>168.13</v>
      </c>
      <c s="33">
        <v>0</v>
      </c>
      <c s="33">
        <f>ROUND(ROUND(H38,2)*ROUND(G38,3),2)</f>
      </c>
      <c r="O38">
        <f>(I38*21)/100</f>
      </c>
      <c t="s">
        <v>23</v>
      </c>
    </row>
    <row r="39" spans="1:5" ht="25.5">
      <c r="A39" s="34" t="s">
        <v>50</v>
      </c>
      <c r="E39" s="35" t="s">
        <v>132</v>
      </c>
    </row>
    <row r="40" spans="1:5" ht="165.75">
      <c r="A40" s="38" t="s">
        <v>52</v>
      </c>
      <c r="E40" s="37" t="s">
        <v>133</v>
      </c>
    </row>
    <row r="41" spans="1:16" ht="12.75">
      <c r="A41" s="25" t="s">
        <v>45</v>
      </c>
      <c s="29" t="s">
        <v>85</v>
      </c>
      <c s="29" t="s">
        <v>134</v>
      </c>
      <c s="25" t="s">
        <v>62</v>
      </c>
      <c s="30" t="s">
        <v>135</v>
      </c>
      <c s="31" t="s">
        <v>106</v>
      </c>
      <c s="32">
        <v>85.3</v>
      </c>
      <c s="33">
        <v>0</v>
      </c>
      <c s="33">
        <f>ROUND(ROUND(H41,2)*ROUND(G41,3),2)</f>
      </c>
      <c r="O41">
        <f>(I41*21)/100</f>
      </c>
      <c t="s">
        <v>23</v>
      </c>
    </row>
    <row r="42" spans="1:5" ht="38.25">
      <c r="A42" s="34" t="s">
        <v>50</v>
      </c>
      <c r="E42" s="35" t="s">
        <v>136</v>
      </c>
    </row>
    <row r="43" spans="1:5" ht="12.75">
      <c r="A43" s="38" t="s">
        <v>52</v>
      </c>
      <c r="E43" s="37" t="s">
        <v>137</v>
      </c>
    </row>
    <row r="44" spans="1:16" ht="12.75">
      <c r="A44" s="25" t="s">
        <v>45</v>
      </c>
      <c s="29" t="s">
        <v>138</v>
      </c>
      <c s="29" t="s">
        <v>134</v>
      </c>
      <c s="25" t="s">
        <v>65</v>
      </c>
      <c s="30" t="s">
        <v>135</v>
      </c>
      <c s="31" t="s">
        <v>106</v>
      </c>
      <c s="32">
        <v>150.98</v>
      </c>
      <c s="33">
        <v>0</v>
      </c>
      <c s="33">
        <f>ROUND(ROUND(H44,2)*ROUND(G44,3),2)</f>
      </c>
      <c r="O44">
        <f>(I44*21)/100</f>
      </c>
      <c t="s">
        <v>23</v>
      </c>
    </row>
    <row r="45" spans="1:5" ht="25.5">
      <c r="A45" s="34" t="s">
        <v>50</v>
      </c>
      <c r="E45" s="35" t="s">
        <v>139</v>
      </c>
    </row>
    <row r="46" spans="1:5" ht="63.75">
      <c r="A46" s="38" t="s">
        <v>52</v>
      </c>
      <c r="E46" s="37" t="s">
        <v>140</v>
      </c>
    </row>
    <row r="47" spans="1:16" ht="12.75">
      <c r="A47" s="25" t="s">
        <v>45</v>
      </c>
      <c s="29" t="s">
        <v>141</v>
      </c>
      <c s="29" t="s">
        <v>142</v>
      </c>
      <c s="25" t="s">
        <v>47</v>
      </c>
      <c s="30" t="s">
        <v>143</v>
      </c>
      <c s="31" t="s">
        <v>106</v>
      </c>
      <c s="32">
        <v>33.55</v>
      </c>
      <c s="33">
        <v>0</v>
      </c>
      <c s="33">
        <f>ROUND(ROUND(H47,2)*ROUND(G47,3),2)</f>
      </c>
      <c r="O47">
        <f>(I47*21)/100</f>
      </c>
      <c t="s">
        <v>23</v>
      </c>
    </row>
    <row r="48" spans="1:5" ht="12.75">
      <c r="A48" s="34" t="s">
        <v>50</v>
      </c>
      <c r="E48" s="35" t="s">
        <v>144</v>
      </c>
    </row>
    <row r="49" spans="1:5" ht="12.75">
      <c r="A49" s="38" t="s">
        <v>52</v>
      </c>
      <c r="E49" s="37" t="s">
        <v>145</v>
      </c>
    </row>
    <row r="50" spans="1:16" ht="12.75">
      <c r="A50" s="25" t="s">
        <v>45</v>
      </c>
      <c s="29" t="s">
        <v>146</v>
      </c>
      <c s="29" t="s">
        <v>147</v>
      </c>
      <c s="25" t="s">
        <v>47</v>
      </c>
      <c s="30" t="s">
        <v>148</v>
      </c>
      <c s="31" t="s">
        <v>106</v>
      </c>
      <c s="32">
        <v>85.3</v>
      </c>
      <c s="33">
        <v>0</v>
      </c>
      <c s="33">
        <f>ROUND(ROUND(H50,2)*ROUND(G50,3),2)</f>
      </c>
      <c r="O50">
        <f>(I50*21)/100</f>
      </c>
      <c t="s">
        <v>23</v>
      </c>
    </row>
    <row r="51" spans="1:5" ht="25.5">
      <c r="A51" s="34" t="s">
        <v>50</v>
      </c>
      <c r="E51" s="35" t="s">
        <v>149</v>
      </c>
    </row>
    <row r="52" spans="1:5" ht="102">
      <c r="A52" s="36" t="s">
        <v>52</v>
      </c>
      <c r="E52" s="37" t="s">
        <v>150</v>
      </c>
    </row>
    <row r="53" spans="1:18" ht="12.75" customHeight="1">
      <c r="A53" s="6" t="s">
        <v>43</v>
      </c>
      <c s="6"/>
      <c s="43" t="s">
        <v>23</v>
      </c>
      <c s="6"/>
      <c s="27" t="s">
        <v>151</v>
      </c>
      <c s="6"/>
      <c s="6"/>
      <c s="6"/>
      <c s="44">
        <f>0+Q53</f>
      </c>
      <c r="O53">
        <f>0+R53</f>
      </c>
      <c r="Q53">
        <f>0+I54+I57</f>
      </c>
      <c>
        <f>0+O54+O57</f>
      </c>
    </row>
    <row r="54" spans="1:16" ht="12.75">
      <c r="A54" s="25" t="s">
        <v>45</v>
      </c>
      <c s="29" t="s">
        <v>152</v>
      </c>
      <c s="29" t="s">
        <v>153</v>
      </c>
      <c s="25" t="s">
        <v>47</v>
      </c>
      <c s="30" t="s">
        <v>154</v>
      </c>
      <c s="31" t="s">
        <v>155</v>
      </c>
      <c s="32">
        <v>49.5</v>
      </c>
      <c s="33">
        <v>0</v>
      </c>
      <c s="33">
        <f>ROUND(ROUND(H54,2)*ROUND(G54,3),2)</f>
      </c>
      <c r="O54">
        <f>(I54*21)/100</f>
      </c>
      <c t="s">
        <v>23</v>
      </c>
    </row>
    <row r="55" spans="1:5" ht="12.75">
      <c r="A55" s="34" t="s">
        <v>50</v>
      </c>
      <c r="E55" s="35" t="s">
        <v>156</v>
      </c>
    </row>
    <row r="56" spans="1:5" ht="12.75">
      <c r="A56" s="38" t="s">
        <v>52</v>
      </c>
      <c r="E56" s="37" t="s">
        <v>157</v>
      </c>
    </row>
    <row r="57" spans="1:16" ht="12.75">
      <c r="A57" s="25" t="s">
        <v>45</v>
      </c>
      <c s="29" t="s">
        <v>158</v>
      </c>
      <c s="29" t="s">
        <v>159</v>
      </c>
      <c s="25" t="s">
        <v>47</v>
      </c>
      <c s="30" t="s">
        <v>160</v>
      </c>
      <c s="31" t="s">
        <v>155</v>
      </c>
      <c s="32">
        <v>49.5</v>
      </c>
      <c s="33">
        <v>0</v>
      </c>
      <c s="33">
        <f>ROUND(ROUND(H57,2)*ROUND(G57,3),2)</f>
      </c>
      <c r="O57">
        <f>(I57*21)/100</f>
      </c>
      <c t="s">
        <v>23</v>
      </c>
    </row>
    <row r="58" spans="1:5" ht="12.75">
      <c r="A58" s="34" t="s">
        <v>50</v>
      </c>
      <c r="E58" s="35" t="s">
        <v>156</v>
      </c>
    </row>
    <row r="59" spans="1:5" ht="12.75">
      <c r="A59" s="36" t="s">
        <v>52</v>
      </c>
      <c r="E59" s="37" t="s">
        <v>161</v>
      </c>
    </row>
    <row r="60" spans="1:15" ht="12.75" customHeight="1">
      <c r="A60" s="1" t="s">
        <v>43</v>
      </c>
      <c s="1"/>
      <c s="4" t="s">
        <v>22</v>
      </c>
      <c s="1"/>
      <c s="24" t="s">
        <v>162</v>
      </c>
      <c s="1"/>
      <c s="1"/>
      <c s="1"/>
      <c s="42">
        <f>0</f>
      </c>
      <c r="O60">
        <f>0</f>
      </c>
    </row>
    <row r="61" spans="1:18" ht="12.75" customHeight="1">
      <c r="A61" s="6" t="s">
        <v>43</v>
      </c>
      <c s="6"/>
      <c s="43" t="s">
        <v>33</v>
      </c>
      <c s="6"/>
      <c s="46" t="s">
        <v>163</v>
      </c>
      <c s="6"/>
      <c s="6"/>
      <c s="6"/>
      <c s="44">
        <f>0+Q61</f>
      </c>
      <c r="O61">
        <f>0+R61</f>
      </c>
      <c r="Q61">
        <f>0+I62+I65+I68</f>
      </c>
      <c>
        <f>0+O62+O65+O68</f>
      </c>
    </row>
    <row r="62" spans="1:16" ht="12.75">
      <c r="A62" s="25" t="s">
        <v>45</v>
      </c>
      <c s="29" t="s">
        <v>164</v>
      </c>
      <c s="29" t="s">
        <v>165</v>
      </c>
      <c s="25" t="s">
        <v>47</v>
      </c>
      <c s="30" t="s">
        <v>166</v>
      </c>
      <c s="31" t="s">
        <v>106</v>
      </c>
      <c s="32">
        <v>1.08</v>
      </c>
      <c s="33">
        <v>0</v>
      </c>
      <c s="33">
        <f>ROUND(ROUND(H62,2)*ROUND(G62,3),2)</f>
      </c>
      <c r="O62">
        <f>(I62*21)/100</f>
      </c>
      <c t="s">
        <v>23</v>
      </c>
    </row>
    <row r="63" spans="1:5" ht="38.25">
      <c r="A63" s="34" t="s">
        <v>50</v>
      </c>
      <c r="E63" s="35" t="s">
        <v>167</v>
      </c>
    </row>
    <row r="64" spans="1:5" ht="12.75">
      <c r="A64" s="38" t="s">
        <v>52</v>
      </c>
      <c r="E64" s="37" t="s">
        <v>47</v>
      </c>
    </row>
    <row r="65" spans="1:16" ht="12.75">
      <c r="A65" s="25" t="s">
        <v>45</v>
      </c>
      <c s="29" t="s">
        <v>168</v>
      </c>
      <c s="29" t="s">
        <v>169</v>
      </c>
      <c s="25" t="s">
        <v>47</v>
      </c>
      <c s="30" t="s">
        <v>170</v>
      </c>
      <c s="31" t="s">
        <v>95</v>
      </c>
      <c s="32">
        <v>0.173</v>
      </c>
      <c s="33">
        <v>0</v>
      </c>
      <c s="33">
        <f>ROUND(ROUND(H65,2)*ROUND(G65,3),2)</f>
      </c>
      <c r="O65">
        <f>(I65*21)/100</f>
      </c>
      <c t="s">
        <v>23</v>
      </c>
    </row>
    <row r="66" spans="1:5" ht="25.5">
      <c r="A66" s="34" t="s">
        <v>50</v>
      </c>
      <c r="E66" s="35" t="s">
        <v>171</v>
      </c>
    </row>
    <row r="67" spans="1:5" ht="12.75">
      <c r="A67" s="38" t="s">
        <v>52</v>
      </c>
      <c r="E67" s="37" t="s">
        <v>172</v>
      </c>
    </row>
    <row r="68" spans="1:16" ht="12.75">
      <c r="A68" s="25" t="s">
        <v>45</v>
      </c>
      <c s="29" t="s">
        <v>173</v>
      </c>
      <c s="29" t="s">
        <v>174</v>
      </c>
      <c s="25" t="s">
        <v>47</v>
      </c>
      <c s="30" t="s">
        <v>175</v>
      </c>
      <c s="31" t="s">
        <v>106</v>
      </c>
      <c s="32">
        <v>27</v>
      </c>
      <c s="33">
        <v>0</v>
      </c>
      <c s="33">
        <f>ROUND(ROUND(H68,2)*ROUND(G68,3),2)</f>
      </c>
      <c r="O68">
        <f>(I68*21)/100</f>
      </c>
      <c t="s">
        <v>23</v>
      </c>
    </row>
    <row r="69" spans="1:5" ht="38.25">
      <c r="A69" s="34" t="s">
        <v>50</v>
      </c>
      <c r="E69" s="35" t="s">
        <v>176</v>
      </c>
    </row>
    <row r="70" spans="1:5" ht="12.75">
      <c r="A70" s="36" t="s">
        <v>52</v>
      </c>
      <c r="E70" s="37" t="s">
        <v>47</v>
      </c>
    </row>
    <row r="71" spans="1:18" ht="12.75" customHeight="1">
      <c r="A71" s="6" t="s">
        <v>43</v>
      </c>
      <c s="6"/>
      <c s="43" t="s">
        <v>35</v>
      </c>
      <c s="6"/>
      <c s="27" t="s">
        <v>177</v>
      </c>
      <c s="6"/>
      <c s="6"/>
      <c s="6"/>
      <c s="44">
        <f>0+Q71</f>
      </c>
      <c r="O71">
        <f>0+R71</f>
      </c>
      <c r="Q71">
        <f>0+I72</f>
      </c>
      <c>
        <f>0+O72</f>
      </c>
    </row>
    <row r="72" spans="1:16" ht="12.75">
      <c r="A72" s="25" t="s">
        <v>45</v>
      </c>
      <c s="29" t="s">
        <v>178</v>
      </c>
      <c s="29" t="s">
        <v>179</v>
      </c>
      <c s="25" t="s">
        <v>47</v>
      </c>
      <c s="30" t="s">
        <v>180</v>
      </c>
      <c s="31" t="s">
        <v>106</v>
      </c>
      <c s="32">
        <v>34.6</v>
      </c>
      <c s="33">
        <v>0</v>
      </c>
      <c s="33">
        <f>ROUND(ROUND(H72,2)*ROUND(G72,3),2)</f>
      </c>
      <c r="O72">
        <f>(I72*21)/100</f>
      </c>
      <c t="s">
        <v>23</v>
      </c>
    </row>
    <row r="73" spans="1:5" ht="25.5">
      <c r="A73" s="34" t="s">
        <v>50</v>
      </c>
      <c r="E73" s="35" t="s">
        <v>181</v>
      </c>
    </row>
    <row r="74" spans="1:5" ht="12.75">
      <c r="A74" s="36" t="s">
        <v>52</v>
      </c>
      <c r="E74" s="37" t="s">
        <v>182</v>
      </c>
    </row>
    <row r="75" spans="1:18" ht="12.75" customHeight="1">
      <c r="A75" s="6" t="s">
        <v>43</v>
      </c>
      <c s="6"/>
      <c s="43" t="s">
        <v>37</v>
      </c>
      <c s="6"/>
      <c s="27" t="s">
        <v>183</v>
      </c>
      <c s="6"/>
      <c s="6"/>
      <c s="6"/>
      <c s="44">
        <f>0+Q75</f>
      </c>
      <c r="O75">
        <f>0+R75</f>
      </c>
      <c r="Q75">
        <f>0+I76</f>
      </c>
      <c>
        <f>0+O76</f>
      </c>
    </row>
    <row r="76" spans="1:16" ht="12.75">
      <c r="A76" s="25" t="s">
        <v>45</v>
      </c>
      <c s="29" t="s">
        <v>184</v>
      </c>
      <c s="29" t="s">
        <v>185</v>
      </c>
      <c s="25" t="s">
        <v>47</v>
      </c>
      <c s="30" t="s">
        <v>186</v>
      </c>
      <c s="31" t="s">
        <v>155</v>
      </c>
      <c s="32">
        <v>50</v>
      </c>
      <c s="33">
        <v>0</v>
      </c>
      <c s="33">
        <f>ROUND(ROUND(H76,2)*ROUND(G76,3),2)</f>
      </c>
      <c r="O76">
        <f>(I76*21)/100</f>
      </c>
      <c t="s">
        <v>23</v>
      </c>
    </row>
    <row r="77" spans="1:5" ht="38.25">
      <c r="A77" s="34" t="s">
        <v>50</v>
      </c>
      <c r="E77" s="35" t="s">
        <v>187</v>
      </c>
    </row>
    <row r="78" spans="1:5" ht="12.75">
      <c r="A78" s="36" t="s">
        <v>52</v>
      </c>
      <c r="E78" s="37" t="s">
        <v>188</v>
      </c>
    </row>
    <row r="79" spans="1:15" ht="12.75" customHeight="1">
      <c r="A79" s="1" t="s">
        <v>43</v>
      </c>
      <c s="1"/>
      <c s="4" t="s">
        <v>70</v>
      </c>
      <c s="1"/>
      <c s="24" t="s">
        <v>189</v>
      </c>
      <c s="1"/>
      <c s="1"/>
      <c s="1"/>
      <c s="42">
        <f>0</f>
      </c>
      <c r="O79">
        <f>0</f>
      </c>
    </row>
    <row r="80" spans="1:15" ht="12.75" customHeight="1">
      <c r="A80" s="1" t="s">
        <v>43</v>
      </c>
      <c s="1"/>
      <c s="4" t="s">
        <v>74</v>
      </c>
      <c s="1"/>
      <c s="45" t="s">
        <v>190</v>
      </c>
      <c s="1"/>
      <c s="1"/>
      <c s="1"/>
      <c s="42">
        <f>0</f>
      </c>
      <c r="O80">
        <f>0</f>
      </c>
    </row>
    <row r="81" spans="1:18" ht="12.75" customHeight="1">
      <c r="A81" s="6" t="s">
        <v>43</v>
      </c>
      <c s="6"/>
      <c s="43" t="s">
        <v>40</v>
      </c>
      <c s="6"/>
      <c s="46" t="s">
        <v>191</v>
      </c>
      <c s="6"/>
      <c s="6"/>
      <c s="6"/>
      <c s="44">
        <f>0+Q81</f>
      </c>
      <c r="O81">
        <f>0+R81</f>
      </c>
      <c r="Q81">
        <f>0+I82+I85+I88+I91+I94+I97+I100+I103</f>
      </c>
      <c>
        <f>0+O82+O85+O88+O91+O94+O97+O100+O103</f>
      </c>
    </row>
    <row r="82" spans="1:16" ht="12.75">
      <c r="A82" s="25" t="s">
        <v>45</v>
      </c>
      <c s="29" t="s">
        <v>192</v>
      </c>
      <c s="29" t="s">
        <v>193</v>
      </c>
      <c s="25" t="s">
        <v>47</v>
      </c>
      <c s="30" t="s">
        <v>194</v>
      </c>
      <c s="31" t="s">
        <v>111</v>
      </c>
      <c s="32">
        <v>29.9</v>
      </c>
      <c s="33">
        <v>0</v>
      </c>
      <c s="33">
        <f>ROUND(ROUND(H82,2)*ROUND(G82,3),2)</f>
      </c>
      <c r="O82">
        <f>(I82*21)/100</f>
      </c>
      <c t="s">
        <v>23</v>
      </c>
    </row>
    <row r="83" spans="1:5" ht="12.75">
      <c r="A83" s="34" t="s">
        <v>50</v>
      </c>
      <c r="E83" s="35" t="s">
        <v>195</v>
      </c>
    </row>
    <row r="84" spans="1:5" ht="38.25">
      <c r="A84" s="38" t="s">
        <v>52</v>
      </c>
      <c r="E84" s="37" t="s">
        <v>196</v>
      </c>
    </row>
    <row r="85" spans="1:16" ht="12.75">
      <c r="A85" s="25" t="s">
        <v>45</v>
      </c>
      <c s="29" t="s">
        <v>197</v>
      </c>
      <c s="29" t="s">
        <v>198</v>
      </c>
      <c s="25" t="s">
        <v>47</v>
      </c>
      <c s="30" t="s">
        <v>199</v>
      </c>
      <c s="31" t="s">
        <v>106</v>
      </c>
      <c s="32">
        <v>38.84</v>
      </c>
      <c s="33">
        <v>0</v>
      </c>
      <c s="33">
        <f>ROUND(ROUND(H85,2)*ROUND(G85,3),2)</f>
      </c>
      <c r="O85">
        <f>(I85*21)/100</f>
      </c>
      <c t="s">
        <v>23</v>
      </c>
    </row>
    <row r="86" spans="1:5" ht="12.75">
      <c r="A86" s="34" t="s">
        <v>50</v>
      </c>
      <c r="E86" s="35" t="s">
        <v>200</v>
      </c>
    </row>
    <row r="87" spans="1:5" ht="51">
      <c r="A87" s="38" t="s">
        <v>52</v>
      </c>
      <c r="E87" s="37" t="s">
        <v>201</v>
      </c>
    </row>
    <row r="88" spans="1:16" ht="12.75">
      <c r="A88" s="25" t="s">
        <v>45</v>
      </c>
      <c s="29" t="s">
        <v>202</v>
      </c>
      <c s="29" t="s">
        <v>203</v>
      </c>
      <c s="25" t="s">
        <v>62</v>
      </c>
      <c s="30" t="s">
        <v>204</v>
      </c>
      <c s="31" t="s">
        <v>106</v>
      </c>
      <c s="32">
        <v>8.99</v>
      </c>
      <c s="33">
        <v>0</v>
      </c>
      <c s="33">
        <f>ROUND(ROUND(H88,2)*ROUND(G88,3),2)</f>
      </c>
      <c r="O88">
        <f>(I88*21)/100</f>
      </c>
      <c t="s">
        <v>23</v>
      </c>
    </row>
    <row r="89" spans="1:5" ht="12.75">
      <c r="A89" s="34" t="s">
        <v>50</v>
      </c>
      <c r="E89" s="35" t="s">
        <v>200</v>
      </c>
    </row>
    <row r="90" spans="1:5" ht="395.25">
      <c r="A90" s="38" t="s">
        <v>52</v>
      </c>
      <c r="E90" s="37" t="s">
        <v>205</v>
      </c>
    </row>
    <row r="91" spans="1:16" ht="12.75">
      <c r="A91" s="25" t="s">
        <v>45</v>
      </c>
      <c s="29" t="s">
        <v>206</v>
      </c>
      <c s="29" t="s">
        <v>203</v>
      </c>
      <c s="25" t="s">
        <v>65</v>
      </c>
      <c s="30" t="s">
        <v>204</v>
      </c>
      <c s="31" t="s">
        <v>106</v>
      </c>
      <c s="32">
        <v>158.502</v>
      </c>
      <c s="33">
        <v>0</v>
      </c>
      <c s="33">
        <f>ROUND(ROUND(H91,2)*ROUND(G91,3),2)</f>
      </c>
      <c r="O91">
        <f>(I91*21)/100</f>
      </c>
      <c t="s">
        <v>23</v>
      </c>
    </row>
    <row r="92" spans="1:5" ht="12.75">
      <c r="A92" s="34" t="s">
        <v>50</v>
      </c>
      <c r="E92" s="35" t="s">
        <v>200</v>
      </c>
    </row>
    <row r="93" spans="1:5" ht="409.5">
      <c r="A93" s="38" t="s">
        <v>52</v>
      </c>
      <c r="E93" s="37" t="s">
        <v>207</v>
      </c>
    </row>
    <row r="94" spans="1:16" ht="12.75">
      <c r="A94" s="25" t="s">
        <v>45</v>
      </c>
      <c s="29" t="s">
        <v>208</v>
      </c>
      <c s="29" t="s">
        <v>209</v>
      </c>
      <c s="25" t="s">
        <v>62</v>
      </c>
      <c s="30" t="s">
        <v>210</v>
      </c>
      <c s="31" t="s">
        <v>95</v>
      </c>
      <c s="32">
        <v>2.065</v>
      </c>
      <c s="33">
        <v>0</v>
      </c>
      <c s="33">
        <f>ROUND(ROUND(H94,2)*ROUND(G94,3),2)</f>
      </c>
      <c r="O94">
        <f>(I94*21)/100</f>
      </c>
      <c t="s">
        <v>23</v>
      </c>
    </row>
    <row r="95" spans="1:5" ht="38.25">
      <c r="A95" s="34" t="s">
        <v>50</v>
      </c>
      <c r="E95" s="35" t="s">
        <v>211</v>
      </c>
    </row>
    <row r="96" spans="1:5" ht="178.5">
      <c r="A96" s="38" t="s">
        <v>52</v>
      </c>
      <c r="E96" s="37" t="s">
        <v>212</v>
      </c>
    </row>
    <row r="97" spans="1:16" ht="12.75">
      <c r="A97" s="25" t="s">
        <v>45</v>
      </c>
      <c s="29" t="s">
        <v>213</v>
      </c>
      <c s="29" t="s">
        <v>209</v>
      </c>
      <c s="25" t="s">
        <v>65</v>
      </c>
      <c s="30" t="s">
        <v>210</v>
      </c>
      <c s="31" t="s">
        <v>95</v>
      </c>
      <c s="32">
        <v>0.239</v>
      </c>
      <c s="33">
        <v>0</v>
      </c>
      <c s="33">
        <f>ROUND(ROUND(H97,2)*ROUND(G97,3),2)</f>
      </c>
      <c r="O97">
        <f>(I97*21)/100</f>
      </c>
      <c t="s">
        <v>23</v>
      </c>
    </row>
    <row r="98" spans="1:5" ht="38.25">
      <c r="A98" s="34" t="s">
        <v>50</v>
      </c>
      <c r="E98" s="35" t="s">
        <v>214</v>
      </c>
    </row>
    <row r="99" spans="1:5" ht="153">
      <c r="A99" s="38" t="s">
        <v>52</v>
      </c>
      <c r="E99" s="37" t="s">
        <v>215</v>
      </c>
    </row>
    <row r="100" spans="1:16" ht="12.75">
      <c r="A100" s="25" t="s">
        <v>45</v>
      </c>
      <c s="29" t="s">
        <v>216</v>
      </c>
      <c s="29" t="s">
        <v>209</v>
      </c>
      <c s="25" t="s">
        <v>100</v>
      </c>
      <c s="30" t="s">
        <v>210</v>
      </c>
      <c s="31" t="s">
        <v>95</v>
      </c>
      <c s="32">
        <v>1.037</v>
      </c>
      <c s="33">
        <v>0</v>
      </c>
      <c s="33">
        <f>ROUND(ROUND(H100,2)*ROUND(G100,3),2)</f>
      </c>
      <c r="O100">
        <f>(I100*21)/100</f>
      </c>
      <c t="s">
        <v>23</v>
      </c>
    </row>
    <row r="101" spans="1:5" ht="38.25">
      <c r="A101" s="34" t="s">
        <v>50</v>
      </c>
      <c r="E101" s="35" t="s">
        <v>217</v>
      </c>
    </row>
    <row r="102" spans="1:5" ht="306">
      <c r="A102" s="38" t="s">
        <v>52</v>
      </c>
      <c r="E102" s="37" t="s">
        <v>218</v>
      </c>
    </row>
    <row r="103" spans="1:16" ht="12.75">
      <c r="A103" s="25" t="s">
        <v>45</v>
      </c>
      <c s="29" t="s">
        <v>219</v>
      </c>
      <c s="29" t="s">
        <v>209</v>
      </c>
      <c s="25" t="s">
        <v>220</v>
      </c>
      <c s="30" t="s">
        <v>210</v>
      </c>
      <c s="31" t="s">
        <v>95</v>
      </c>
      <c s="32">
        <v>1.632</v>
      </c>
      <c s="33">
        <v>0</v>
      </c>
      <c s="33">
        <f>ROUND(ROUND(H103,2)*ROUND(G103,3),2)</f>
      </c>
      <c r="O103">
        <f>(I103*21)/100</f>
      </c>
      <c t="s">
        <v>23</v>
      </c>
    </row>
    <row r="104" spans="1:5" ht="38.25">
      <c r="A104" s="34" t="s">
        <v>50</v>
      </c>
      <c r="E104" s="35" t="s">
        <v>221</v>
      </c>
    </row>
    <row r="105" spans="1:5" ht="331.5">
      <c r="A105" s="36" t="s">
        <v>52</v>
      </c>
      <c r="E105" s="37" t="s">
        <v>222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9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0+O9+O16+O65+O84+O94+O134+O162+O175+O182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223</v>
      </c>
      <c s="39">
        <f>0+I9+I16+I65+I84+I94+I134+I162+I175+I182</f>
      </c>
      <c r="O3" t="s">
        <v>19</v>
      </c>
      <c t="s">
        <v>23</v>
      </c>
    </row>
    <row r="4" spans="1:16" ht="15" customHeight="1">
      <c r="A4" t="s">
        <v>17</v>
      </c>
      <c s="12" t="s">
        <v>89</v>
      </c>
      <c s="13" t="s">
        <v>223</v>
      </c>
      <c s="1"/>
      <c s="14" t="s">
        <v>224</v>
      </c>
      <c s="1"/>
      <c s="1"/>
      <c s="11"/>
      <c s="11"/>
      <c r="O4" t="s">
        <v>20</v>
      </c>
      <c t="s">
        <v>23</v>
      </c>
    </row>
    <row r="5" spans="1:16" ht="12.75" customHeight="1">
      <c r="A5" t="s">
        <v>92</v>
      </c>
      <c s="16" t="s">
        <v>18</v>
      </c>
      <c s="17" t="s">
        <v>223</v>
      </c>
      <c s="6"/>
      <c s="18" t="s">
        <v>224</v>
      </c>
      <c s="6"/>
      <c s="6"/>
      <c s="6"/>
      <c s="6"/>
      <c r="O5" t="s">
        <v>21</v>
      </c>
      <c t="s">
        <v>23</v>
      </c>
    </row>
    <row r="6" spans="1:9" ht="12.75" customHeight="1">
      <c r="A6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</row>
    <row r="7" spans="1:9" ht="12.75" customHeight="1">
      <c r="A7" s="15"/>
      <c s="15"/>
      <c s="15"/>
      <c s="15"/>
      <c s="15"/>
      <c s="15"/>
      <c s="15"/>
      <c s="15" t="s">
        <v>39</v>
      </c>
      <c s="15" t="s">
        <v>41</v>
      </c>
    </row>
    <row r="8" spans="1:9" ht="12.75" customHeight="1">
      <c r="A8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9" spans="1:18" ht="12.75" customHeight="1">
      <c r="A9" s="19" t="s">
        <v>43</v>
      </c>
      <c s="19"/>
      <c s="26" t="s">
        <v>27</v>
      </c>
      <c s="19"/>
      <c s="27" t="s">
        <v>44</v>
      </c>
      <c s="19"/>
      <c s="19"/>
      <c s="19"/>
      <c s="28">
        <f>0+Q9</f>
      </c>
      <c r="O9">
        <f>0+R9</f>
      </c>
      <c r="Q9">
        <f>0+I10+I13</f>
      </c>
      <c>
        <f>0+O10+O13</f>
      </c>
    </row>
    <row r="10" spans="1:16" ht="12.75">
      <c r="A10" s="25" t="s">
        <v>45</v>
      </c>
      <c s="29" t="s">
        <v>29</v>
      </c>
      <c s="29" t="s">
        <v>93</v>
      </c>
      <c s="25" t="s">
        <v>62</v>
      </c>
      <c s="30" t="s">
        <v>94</v>
      </c>
      <c s="31" t="s">
        <v>95</v>
      </c>
      <c s="32">
        <v>488.16</v>
      </c>
      <c s="33">
        <v>0</v>
      </c>
      <c s="33">
        <f>ROUND(ROUND(H10,2)*ROUND(G10,3),2)</f>
      </c>
      <c r="O10">
        <f>(I10*21)/100</f>
      </c>
      <c t="s">
        <v>23</v>
      </c>
    </row>
    <row r="11" spans="1:5" ht="12.75">
      <c r="A11" s="34" t="s">
        <v>50</v>
      </c>
      <c r="E11" s="35" t="s">
        <v>225</v>
      </c>
    </row>
    <row r="12" spans="1:5" ht="12.75">
      <c r="A12" s="38" t="s">
        <v>52</v>
      </c>
      <c r="E12" s="37" t="s">
        <v>226</v>
      </c>
    </row>
    <row r="13" spans="1:16" ht="12.75">
      <c r="A13" s="25" t="s">
        <v>45</v>
      </c>
      <c s="29" t="s">
        <v>23</v>
      </c>
      <c s="29" t="s">
        <v>93</v>
      </c>
      <c s="25" t="s">
        <v>227</v>
      </c>
      <c s="30" t="s">
        <v>94</v>
      </c>
      <c s="31" t="s">
        <v>95</v>
      </c>
      <c s="32">
        <v>15.756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228</v>
      </c>
    </row>
    <row r="15" spans="1:5" ht="12.75">
      <c r="A15" s="36" t="s">
        <v>52</v>
      </c>
      <c r="E15" s="37" t="s">
        <v>229</v>
      </c>
    </row>
    <row r="16" spans="1:18" ht="12.75" customHeight="1">
      <c r="A16" s="6" t="s">
        <v>43</v>
      </c>
      <c s="6"/>
      <c s="43" t="s">
        <v>29</v>
      </c>
      <c s="6"/>
      <c s="27" t="s">
        <v>103</v>
      </c>
      <c s="6"/>
      <c s="6"/>
      <c s="6"/>
      <c s="44">
        <f>0+Q16</f>
      </c>
      <c r="O16">
        <f>0+R16</f>
      </c>
      <c r="Q16">
        <f>0+I17+I20+I23+I26+I29+I32+I35+I38+I41+I44+I47+I50+I53+I56+I59+I62</f>
      </c>
      <c>
        <f>0+O17+O20+O23+O26+O29+O32+O35+O38+O41+O44+O47+O50+O53+O56+O59+O62</f>
      </c>
    </row>
    <row r="17" spans="1:16" ht="12.75">
      <c r="A17" s="25" t="s">
        <v>45</v>
      </c>
      <c s="29" t="s">
        <v>22</v>
      </c>
      <c s="29" t="s">
        <v>230</v>
      </c>
      <c s="25" t="s">
        <v>47</v>
      </c>
      <c s="30" t="s">
        <v>231</v>
      </c>
      <c s="31" t="s">
        <v>106</v>
      </c>
      <c s="32">
        <v>468.945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25.5">
      <c r="A18" s="34" t="s">
        <v>50</v>
      </c>
      <c r="E18" s="35" t="s">
        <v>232</v>
      </c>
    </row>
    <row r="19" spans="1:5" ht="12.75">
      <c r="A19" s="38" t="s">
        <v>52</v>
      </c>
      <c r="E19" s="37" t="s">
        <v>233</v>
      </c>
    </row>
    <row r="20" spans="1:16" ht="12.75">
      <c r="A20" s="25" t="s">
        <v>45</v>
      </c>
      <c s="29" t="s">
        <v>33</v>
      </c>
      <c s="29" t="s">
        <v>126</v>
      </c>
      <c s="25" t="s">
        <v>62</v>
      </c>
      <c s="30" t="s">
        <v>127</v>
      </c>
      <c s="31" t="s">
        <v>106</v>
      </c>
      <c s="32">
        <v>468.945</v>
      </c>
      <c s="33">
        <v>0</v>
      </c>
      <c s="33">
        <f>ROUND(ROUND(H20,2)*ROUND(G20,3),2)</f>
      </c>
      <c r="O20">
        <f>(I20*21)/100</f>
      </c>
      <c t="s">
        <v>23</v>
      </c>
    </row>
    <row r="21" spans="1:5" ht="12.75">
      <c r="A21" s="34" t="s">
        <v>50</v>
      </c>
      <c r="E21" s="35" t="s">
        <v>234</v>
      </c>
    </row>
    <row r="22" spans="1:5" ht="12.75">
      <c r="A22" s="38" t="s">
        <v>52</v>
      </c>
      <c r="E22" s="37" t="s">
        <v>235</v>
      </c>
    </row>
    <row r="23" spans="1:16" ht="12.75">
      <c r="A23" s="25" t="s">
        <v>45</v>
      </c>
      <c s="29" t="s">
        <v>35</v>
      </c>
      <c s="29" t="s">
        <v>126</v>
      </c>
      <c s="25" t="s">
        <v>65</v>
      </c>
      <c s="30" t="s">
        <v>127</v>
      </c>
      <c s="31" t="s">
        <v>106</v>
      </c>
      <c s="32">
        <v>231.81</v>
      </c>
      <c s="33">
        <v>0</v>
      </c>
      <c s="33">
        <f>ROUND(ROUND(H23,2)*ROUND(G23,3),2)</f>
      </c>
      <c r="O23">
        <f>(I23*21)/100</f>
      </c>
      <c t="s">
        <v>23</v>
      </c>
    </row>
    <row r="24" spans="1:5" ht="12.75">
      <c r="A24" s="34" t="s">
        <v>50</v>
      </c>
      <c r="E24" s="35" t="s">
        <v>236</v>
      </c>
    </row>
    <row r="25" spans="1:5" ht="12.75">
      <c r="A25" s="38" t="s">
        <v>52</v>
      </c>
      <c r="E25" s="37" t="s">
        <v>237</v>
      </c>
    </row>
    <row r="26" spans="1:16" ht="12.75">
      <c r="A26" s="25" t="s">
        <v>45</v>
      </c>
      <c s="29" t="s">
        <v>37</v>
      </c>
      <c s="29" t="s">
        <v>238</v>
      </c>
      <c s="25" t="s">
        <v>100</v>
      </c>
      <c s="30" t="s">
        <v>239</v>
      </c>
      <c s="31" t="s">
        <v>106</v>
      </c>
      <c s="32">
        <v>244.08</v>
      </c>
      <c s="33">
        <v>0</v>
      </c>
      <c s="33">
        <f>ROUND(ROUND(H26,2)*ROUND(G26,3),2)</f>
      </c>
      <c r="O26">
        <f>(I26*21)/100</f>
      </c>
      <c t="s">
        <v>23</v>
      </c>
    </row>
    <row r="27" spans="1:5" ht="12.75">
      <c r="A27" s="34" t="s">
        <v>50</v>
      </c>
      <c r="E27" s="35" t="s">
        <v>240</v>
      </c>
    </row>
    <row r="28" spans="1:5" ht="12.75">
      <c r="A28" s="38" t="s">
        <v>52</v>
      </c>
      <c r="E28" s="37" t="s">
        <v>241</v>
      </c>
    </row>
    <row r="29" spans="1:16" ht="12.75">
      <c r="A29" s="25" t="s">
        <v>45</v>
      </c>
      <c s="29" t="s">
        <v>70</v>
      </c>
      <c s="29" t="s">
        <v>238</v>
      </c>
      <c s="25" t="s">
        <v>227</v>
      </c>
      <c s="30" t="s">
        <v>239</v>
      </c>
      <c s="31" t="s">
        <v>106</v>
      </c>
      <c s="32">
        <v>7.878</v>
      </c>
      <c s="33">
        <v>0</v>
      </c>
      <c s="33">
        <f>ROUND(ROUND(H29,2)*ROUND(G29,3),2)</f>
      </c>
      <c r="O29">
        <f>(I29*21)/100</f>
      </c>
      <c t="s">
        <v>23</v>
      </c>
    </row>
    <row r="30" spans="1:5" ht="25.5">
      <c r="A30" s="34" t="s">
        <v>50</v>
      </c>
      <c r="E30" s="35" t="s">
        <v>242</v>
      </c>
    </row>
    <row r="31" spans="1:5" ht="12.75">
      <c r="A31" s="38" t="s">
        <v>52</v>
      </c>
      <c r="E31" s="37" t="s">
        <v>243</v>
      </c>
    </row>
    <row r="32" spans="1:16" ht="12.75">
      <c r="A32" s="25" t="s">
        <v>45</v>
      </c>
      <c s="29" t="s">
        <v>74</v>
      </c>
      <c s="29" t="s">
        <v>130</v>
      </c>
      <c s="25" t="s">
        <v>47</v>
      </c>
      <c s="30" t="s">
        <v>131</v>
      </c>
      <c s="31" t="s">
        <v>106</v>
      </c>
      <c s="32">
        <v>324.912</v>
      </c>
      <c s="33">
        <v>0</v>
      </c>
      <c s="33">
        <f>ROUND(ROUND(H32,2)*ROUND(G32,3),2)</f>
      </c>
      <c r="O32">
        <f>(I32*21)/100</f>
      </c>
      <c t="s">
        <v>23</v>
      </c>
    </row>
    <row r="33" spans="1:5" ht="25.5">
      <c r="A33" s="34" t="s">
        <v>50</v>
      </c>
      <c r="E33" s="35" t="s">
        <v>244</v>
      </c>
    </row>
    <row r="34" spans="1:5" ht="140.25">
      <c r="A34" s="38" t="s">
        <v>52</v>
      </c>
      <c r="E34" s="37" t="s">
        <v>245</v>
      </c>
    </row>
    <row r="35" spans="1:16" ht="12.75">
      <c r="A35" s="25" t="s">
        <v>45</v>
      </c>
      <c s="29" t="s">
        <v>40</v>
      </c>
      <c s="29" t="s">
        <v>134</v>
      </c>
      <c s="25" t="s">
        <v>62</v>
      </c>
      <c s="30" t="s">
        <v>135</v>
      </c>
      <c s="31" t="s">
        <v>106</v>
      </c>
      <c s="32">
        <v>468.945</v>
      </c>
      <c s="33">
        <v>0</v>
      </c>
      <c s="33">
        <f>ROUND(ROUND(H35,2)*ROUND(G35,3),2)</f>
      </c>
      <c r="O35">
        <f>(I35*21)/100</f>
      </c>
      <c t="s">
        <v>23</v>
      </c>
    </row>
    <row r="36" spans="1:5" ht="25.5">
      <c r="A36" s="34" t="s">
        <v>50</v>
      </c>
      <c r="E36" s="35" t="s">
        <v>246</v>
      </c>
    </row>
    <row r="37" spans="1:5" ht="12.75">
      <c r="A37" s="38" t="s">
        <v>52</v>
      </c>
      <c r="E37" s="37" t="s">
        <v>247</v>
      </c>
    </row>
    <row r="38" spans="1:16" ht="12.75">
      <c r="A38" s="25" t="s">
        <v>45</v>
      </c>
      <c s="29" t="s">
        <v>42</v>
      </c>
      <c s="29" t="s">
        <v>134</v>
      </c>
      <c s="25" t="s">
        <v>65</v>
      </c>
      <c s="30" t="s">
        <v>135</v>
      </c>
      <c s="31" t="s">
        <v>106</v>
      </c>
      <c s="32">
        <v>231.81</v>
      </c>
      <c s="33">
        <v>0</v>
      </c>
      <c s="33">
        <f>ROUND(ROUND(H38,2)*ROUND(G38,3),2)</f>
      </c>
      <c r="O38">
        <f>(I38*21)/100</f>
      </c>
      <c t="s">
        <v>23</v>
      </c>
    </row>
    <row r="39" spans="1:5" ht="12.75">
      <c r="A39" s="34" t="s">
        <v>50</v>
      </c>
      <c r="E39" s="35" t="s">
        <v>248</v>
      </c>
    </row>
    <row r="40" spans="1:5" ht="12.75">
      <c r="A40" s="38" t="s">
        <v>52</v>
      </c>
      <c r="E40" s="37" t="s">
        <v>249</v>
      </c>
    </row>
    <row r="41" spans="1:16" ht="12.75">
      <c r="A41" s="25" t="s">
        <v>45</v>
      </c>
      <c s="29" t="s">
        <v>85</v>
      </c>
      <c s="29" t="s">
        <v>134</v>
      </c>
      <c s="25" t="s">
        <v>100</v>
      </c>
      <c s="30" t="s">
        <v>135</v>
      </c>
      <c s="31" t="s">
        <v>106</v>
      </c>
      <c s="32">
        <v>93.1</v>
      </c>
      <c s="33">
        <v>0</v>
      </c>
      <c s="33">
        <f>ROUND(ROUND(H41,2)*ROUND(G41,3),2)</f>
      </c>
      <c r="O41">
        <f>(I41*21)/100</f>
      </c>
      <c t="s">
        <v>23</v>
      </c>
    </row>
    <row r="42" spans="1:5" ht="25.5">
      <c r="A42" s="34" t="s">
        <v>50</v>
      </c>
      <c r="E42" s="35" t="s">
        <v>250</v>
      </c>
    </row>
    <row r="43" spans="1:5" ht="51">
      <c r="A43" s="38" t="s">
        <v>52</v>
      </c>
      <c r="E43" s="37" t="s">
        <v>251</v>
      </c>
    </row>
    <row r="44" spans="1:16" ht="12.75">
      <c r="A44" s="25" t="s">
        <v>45</v>
      </c>
      <c s="29" t="s">
        <v>138</v>
      </c>
      <c s="29" t="s">
        <v>134</v>
      </c>
      <c s="25" t="s">
        <v>220</v>
      </c>
      <c s="30" t="s">
        <v>135</v>
      </c>
      <c s="31" t="s">
        <v>106</v>
      </c>
      <c s="32">
        <v>244.08</v>
      </c>
      <c s="33">
        <v>0</v>
      </c>
      <c s="33">
        <f>ROUND(ROUND(H44,2)*ROUND(G44,3),2)</f>
      </c>
      <c r="O44">
        <f>(I44*21)/100</f>
      </c>
      <c t="s">
        <v>23</v>
      </c>
    </row>
    <row r="45" spans="1:5" ht="25.5">
      <c r="A45" s="34" t="s">
        <v>50</v>
      </c>
      <c r="E45" s="35" t="s">
        <v>252</v>
      </c>
    </row>
    <row r="46" spans="1:5" ht="63.75">
      <c r="A46" s="38" t="s">
        <v>52</v>
      </c>
      <c r="E46" s="37" t="s">
        <v>253</v>
      </c>
    </row>
    <row r="47" spans="1:16" ht="12.75">
      <c r="A47" s="25" t="s">
        <v>45</v>
      </c>
      <c s="29" t="s">
        <v>141</v>
      </c>
      <c s="29" t="s">
        <v>134</v>
      </c>
      <c s="25" t="s">
        <v>227</v>
      </c>
      <c s="30" t="s">
        <v>135</v>
      </c>
      <c s="31" t="s">
        <v>106</v>
      </c>
      <c s="32">
        <v>7.878</v>
      </c>
      <c s="33">
        <v>0</v>
      </c>
      <c s="33">
        <f>ROUND(ROUND(H47,2)*ROUND(G47,3),2)</f>
      </c>
      <c r="O47">
        <f>(I47*21)/100</f>
      </c>
      <c t="s">
        <v>23</v>
      </c>
    </row>
    <row r="48" spans="1:5" ht="25.5">
      <c r="A48" s="34" t="s">
        <v>50</v>
      </c>
      <c r="E48" s="35" t="s">
        <v>254</v>
      </c>
    </row>
    <row r="49" spans="1:5" ht="12.75">
      <c r="A49" s="38" t="s">
        <v>52</v>
      </c>
      <c r="E49" s="37" t="s">
        <v>255</v>
      </c>
    </row>
    <row r="50" spans="1:16" ht="12.75">
      <c r="A50" s="25" t="s">
        <v>45</v>
      </c>
      <c s="29" t="s">
        <v>146</v>
      </c>
      <c s="29" t="s">
        <v>147</v>
      </c>
      <c s="25" t="s">
        <v>47</v>
      </c>
      <c s="30" t="s">
        <v>148</v>
      </c>
      <c s="31" t="s">
        <v>106</v>
      </c>
      <c s="32">
        <v>231.81</v>
      </c>
      <c s="33">
        <v>0</v>
      </c>
      <c s="33">
        <f>ROUND(ROUND(H50,2)*ROUND(G50,3),2)</f>
      </c>
      <c r="O50">
        <f>(I50*21)/100</f>
      </c>
      <c t="s">
        <v>23</v>
      </c>
    </row>
    <row r="51" spans="1:5" ht="38.25">
      <c r="A51" s="34" t="s">
        <v>50</v>
      </c>
      <c r="E51" s="35" t="s">
        <v>256</v>
      </c>
    </row>
    <row r="52" spans="1:5" ht="140.25">
      <c r="A52" s="38" t="s">
        <v>52</v>
      </c>
      <c r="E52" s="37" t="s">
        <v>257</v>
      </c>
    </row>
    <row r="53" spans="1:16" ht="12.75">
      <c r="A53" s="25" t="s">
        <v>45</v>
      </c>
      <c s="29" t="s">
        <v>152</v>
      </c>
      <c s="29" t="s">
        <v>258</v>
      </c>
      <c s="25" t="s">
        <v>47</v>
      </c>
      <c s="30" t="s">
        <v>259</v>
      </c>
      <c s="31" t="s">
        <v>106</v>
      </c>
      <c s="32">
        <v>12</v>
      </c>
      <c s="33">
        <v>0</v>
      </c>
      <c s="33">
        <f>ROUND(ROUND(H53,2)*ROUND(G53,3),2)</f>
      </c>
      <c r="O53">
        <f>(I53*21)/100</f>
      </c>
      <c t="s">
        <v>23</v>
      </c>
    </row>
    <row r="54" spans="1:5" ht="12.75">
      <c r="A54" s="34" t="s">
        <v>50</v>
      </c>
      <c r="E54" s="35" t="s">
        <v>260</v>
      </c>
    </row>
    <row r="55" spans="1:5" ht="12.75">
      <c r="A55" s="38" t="s">
        <v>52</v>
      </c>
      <c r="E55" s="37" t="s">
        <v>261</v>
      </c>
    </row>
    <row r="56" spans="1:16" ht="12.75">
      <c r="A56" s="25" t="s">
        <v>45</v>
      </c>
      <c s="29" t="s">
        <v>158</v>
      </c>
      <c s="29" t="s">
        <v>262</v>
      </c>
      <c s="25" t="s">
        <v>47</v>
      </c>
      <c s="30" t="s">
        <v>263</v>
      </c>
      <c s="31" t="s">
        <v>155</v>
      </c>
      <c s="32">
        <v>3126.3</v>
      </c>
      <c s="33">
        <v>0</v>
      </c>
      <c s="33">
        <f>ROUND(ROUND(H56,2)*ROUND(G56,3),2)</f>
      </c>
      <c r="O56">
        <f>(I56*21)/100</f>
      </c>
      <c t="s">
        <v>23</v>
      </c>
    </row>
    <row r="57" spans="1:5" ht="12.75">
      <c r="A57" s="34" t="s">
        <v>50</v>
      </c>
      <c r="E57" s="35" t="s">
        <v>264</v>
      </c>
    </row>
    <row r="58" spans="1:5" ht="25.5">
      <c r="A58" s="38" t="s">
        <v>52</v>
      </c>
      <c r="E58" s="37" t="s">
        <v>265</v>
      </c>
    </row>
    <row r="59" spans="1:16" ht="12.75">
      <c r="A59" s="25" t="s">
        <v>45</v>
      </c>
      <c s="29" t="s">
        <v>164</v>
      </c>
      <c s="29" t="s">
        <v>266</v>
      </c>
      <c s="25" t="s">
        <v>47</v>
      </c>
      <c s="30" t="s">
        <v>267</v>
      </c>
      <c s="31" t="s">
        <v>155</v>
      </c>
      <c s="32">
        <v>3126.3</v>
      </c>
      <c s="33">
        <v>0</v>
      </c>
      <c s="33">
        <f>ROUND(ROUND(H59,2)*ROUND(G59,3),2)</f>
      </c>
      <c r="O59">
        <f>(I59*21)/100</f>
      </c>
      <c t="s">
        <v>23</v>
      </c>
    </row>
    <row r="60" spans="1:5" ht="12.75">
      <c r="A60" s="34" t="s">
        <v>50</v>
      </c>
      <c r="E60" s="35" t="s">
        <v>268</v>
      </c>
    </row>
    <row r="61" spans="1:5" ht="12.75">
      <c r="A61" s="38" t="s">
        <v>52</v>
      </c>
      <c r="E61" s="37" t="s">
        <v>269</v>
      </c>
    </row>
    <row r="62" spans="1:16" ht="12.75">
      <c r="A62" s="25" t="s">
        <v>45</v>
      </c>
      <c s="29" t="s">
        <v>168</v>
      </c>
      <c s="29" t="s">
        <v>270</v>
      </c>
      <c s="25" t="s">
        <v>47</v>
      </c>
      <c s="30" t="s">
        <v>271</v>
      </c>
      <c s="31" t="s">
        <v>155</v>
      </c>
      <c s="32">
        <v>6252.6</v>
      </c>
      <c s="33">
        <v>0</v>
      </c>
      <c s="33">
        <f>ROUND(ROUND(H62,2)*ROUND(G62,3),2)</f>
      </c>
      <c r="O62">
        <f>(I62*21)/100</f>
      </c>
      <c t="s">
        <v>23</v>
      </c>
    </row>
    <row r="63" spans="1:5" ht="12.75">
      <c r="A63" s="34" t="s">
        <v>50</v>
      </c>
      <c r="E63" s="35" t="s">
        <v>272</v>
      </c>
    </row>
    <row r="64" spans="1:5" ht="12.75">
      <c r="A64" s="36" t="s">
        <v>52</v>
      </c>
      <c r="E64" s="37" t="s">
        <v>273</v>
      </c>
    </row>
    <row r="65" spans="1:18" ht="12.75" customHeight="1">
      <c r="A65" s="6" t="s">
        <v>43</v>
      </c>
      <c s="6"/>
      <c s="43" t="s">
        <v>23</v>
      </c>
      <c s="6"/>
      <c s="27" t="s">
        <v>151</v>
      </c>
      <c s="6"/>
      <c s="6"/>
      <c s="6"/>
      <c s="44">
        <f>0+Q65</f>
      </c>
      <c r="O65">
        <f>0+R65</f>
      </c>
      <c r="Q65">
        <f>0+I66+I69+I72+I75+I78+I81</f>
      </c>
      <c>
        <f>0+O66+O69+O72+O75+O78+O81</f>
      </c>
    </row>
    <row r="66" spans="1:16" ht="12.75">
      <c r="A66" s="25" t="s">
        <v>45</v>
      </c>
      <c s="29" t="s">
        <v>173</v>
      </c>
      <c s="29" t="s">
        <v>274</v>
      </c>
      <c s="25" t="s">
        <v>47</v>
      </c>
      <c s="30" t="s">
        <v>275</v>
      </c>
      <c s="31" t="s">
        <v>111</v>
      </c>
      <c s="32">
        <v>392</v>
      </c>
      <c s="33">
        <v>0</v>
      </c>
      <c s="33">
        <f>ROUND(ROUND(H66,2)*ROUND(G66,3),2)</f>
      </c>
      <c r="O66">
        <f>(I66*21)/100</f>
      </c>
      <c t="s">
        <v>23</v>
      </c>
    </row>
    <row r="67" spans="1:5" ht="38.25">
      <c r="A67" s="34" t="s">
        <v>50</v>
      </c>
      <c r="E67" s="35" t="s">
        <v>276</v>
      </c>
    </row>
    <row r="68" spans="1:5" ht="114.75">
      <c r="A68" s="38" t="s">
        <v>52</v>
      </c>
      <c r="E68" s="37" t="s">
        <v>277</v>
      </c>
    </row>
    <row r="69" spans="1:16" ht="12.75">
      <c r="A69" s="25" t="s">
        <v>45</v>
      </c>
      <c s="29" t="s">
        <v>178</v>
      </c>
      <c s="29" t="s">
        <v>153</v>
      </c>
      <c s="25" t="s">
        <v>47</v>
      </c>
      <c s="30" t="s">
        <v>154</v>
      </c>
      <c s="31" t="s">
        <v>155</v>
      </c>
      <c s="32">
        <v>36.72</v>
      </c>
      <c s="33">
        <v>0</v>
      </c>
      <c s="33">
        <f>ROUND(ROUND(H69,2)*ROUND(G69,3),2)</f>
      </c>
      <c r="O69">
        <f>(I69*21)/100</f>
      </c>
      <c t="s">
        <v>23</v>
      </c>
    </row>
    <row r="70" spans="1:5" ht="12.75">
      <c r="A70" s="34" t="s">
        <v>50</v>
      </c>
      <c r="E70" s="35" t="s">
        <v>278</v>
      </c>
    </row>
    <row r="71" spans="1:5" ht="12.75">
      <c r="A71" s="38" t="s">
        <v>52</v>
      </c>
      <c r="E71" s="37" t="s">
        <v>279</v>
      </c>
    </row>
    <row r="72" spans="1:16" ht="12.75">
      <c r="A72" s="25" t="s">
        <v>45</v>
      </c>
      <c s="29" t="s">
        <v>184</v>
      </c>
      <c s="29" t="s">
        <v>159</v>
      </c>
      <c s="25" t="s">
        <v>47</v>
      </c>
      <c s="30" t="s">
        <v>160</v>
      </c>
      <c s="31" t="s">
        <v>155</v>
      </c>
      <c s="32">
        <v>36.72</v>
      </c>
      <c s="33">
        <v>0</v>
      </c>
      <c s="33">
        <f>ROUND(ROUND(H72,2)*ROUND(G72,3),2)</f>
      </c>
      <c r="O72">
        <f>(I72*21)/100</f>
      </c>
      <c t="s">
        <v>23</v>
      </c>
    </row>
    <row r="73" spans="1:5" ht="12.75">
      <c r="A73" s="34" t="s">
        <v>50</v>
      </c>
      <c r="E73" s="35" t="s">
        <v>278</v>
      </c>
    </row>
    <row r="74" spans="1:5" ht="12.75">
      <c r="A74" s="38" t="s">
        <v>52</v>
      </c>
      <c r="E74" s="37" t="s">
        <v>280</v>
      </c>
    </row>
    <row r="75" spans="1:16" ht="25.5">
      <c r="A75" s="25" t="s">
        <v>45</v>
      </c>
      <c s="29" t="s">
        <v>192</v>
      </c>
      <c s="29" t="s">
        <v>281</v>
      </c>
      <c s="25" t="s">
        <v>47</v>
      </c>
      <c s="30" t="s">
        <v>282</v>
      </c>
      <c s="31" t="s">
        <v>111</v>
      </c>
      <c s="32">
        <v>392</v>
      </c>
      <c s="33">
        <v>0</v>
      </c>
      <c s="33">
        <f>ROUND(ROUND(H75,2)*ROUND(G75,3),2)</f>
      </c>
      <c r="O75">
        <f>(I75*21)/100</f>
      </c>
      <c t="s">
        <v>23</v>
      </c>
    </row>
    <row r="76" spans="1:5" ht="25.5">
      <c r="A76" s="34" t="s">
        <v>50</v>
      </c>
      <c r="E76" s="35" t="s">
        <v>283</v>
      </c>
    </row>
    <row r="77" spans="1:5" ht="12.75">
      <c r="A77" s="38" t="s">
        <v>52</v>
      </c>
      <c r="E77" s="37" t="s">
        <v>284</v>
      </c>
    </row>
    <row r="78" spans="1:16" ht="12.75">
      <c r="A78" s="25" t="s">
        <v>45</v>
      </c>
      <c s="29" t="s">
        <v>197</v>
      </c>
      <c s="29" t="s">
        <v>285</v>
      </c>
      <c s="25" t="s">
        <v>47</v>
      </c>
      <c s="30" t="s">
        <v>286</v>
      </c>
      <c s="31" t="s">
        <v>106</v>
      </c>
      <c s="32">
        <v>69.364</v>
      </c>
      <c s="33">
        <v>0</v>
      </c>
      <c s="33">
        <f>ROUND(ROUND(H78,2)*ROUND(G78,3),2)</f>
      </c>
      <c r="O78">
        <f>(I78*21)/100</f>
      </c>
      <c t="s">
        <v>23</v>
      </c>
    </row>
    <row r="79" spans="1:5" ht="25.5">
      <c r="A79" s="34" t="s">
        <v>50</v>
      </c>
      <c r="E79" s="35" t="s">
        <v>287</v>
      </c>
    </row>
    <row r="80" spans="1:5" ht="114.75">
      <c r="A80" s="38" t="s">
        <v>52</v>
      </c>
      <c r="E80" s="37" t="s">
        <v>288</v>
      </c>
    </row>
    <row r="81" spans="1:16" ht="12.75">
      <c r="A81" s="25" t="s">
        <v>45</v>
      </c>
      <c s="29" t="s">
        <v>202</v>
      </c>
      <c s="29" t="s">
        <v>289</v>
      </c>
      <c s="25" t="s">
        <v>47</v>
      </c>
      <c s="30" t="s">
        <v>290</v>
      </c>
      <c s="31" t="s">
        <v>95</v>
      </c>
      <c s="32">
        <v>11.098</v>
      </c>
      <c s="33">
        <v>0</v>
      </c>
      <c s="33">
        <f>ROUND(ROUND(H81,2)*ROUND(G81,3),2)</f>
      </c>
      <c r="O81">
        <f>(I81*21)/100</f>
      </c>
      <c t="s">
        <v>23</v>
      </c>
    </row>
    <row r="82" spans="1:5" ht="25.5">
      <c r="A82" s="34" t="s">
        <v>50</v>
      </c>
      <c r="E82" s="35" t="s">
        <v>291</v>
      </c>
    </row>
    <row r="83" spans="1:5" ht="12.75">
      <c r="A83" s="36" t="s">
        <v>52</v>
      </c>
      <c r="E83" s="37" t="s">
        <v>292</v>
      </c>
    </row>
    <row r="84" spans="1:18" ht="12.75" customHeight="1">
      <c r="A84" s="6" t="s">
        <v>43</v>
      </c>
      <c s="6"/>
      <c s="43" t="s">
        <v>22</v>
      </c>
      <c s="6"/>
      <c s="27" t="s">
        <v>162</v>
      </c>
      <c s="6"/>
      <c s="6"/>
      <c s="6"/>
      <c s="44">
        <f>0+Q84</f>
      </c>
      <c r="O84">
        <f>0+R84</f>
      </c>
      <c r="Q84">
        <f>0+I85+I88+I91</f>
      </c>
      <c>
        <f>0+O85+O88+O91</f>
      </c>
    </row>
    <row r="85" spans="1:16" ht="12.75">
      <c r="A85" s="25" t="s">
        <v>45</v>
      </c>
      <c s="29" t="s">
        <v>206</v>
      </c>
      <c s="29" t="s">
        <v>293</v>
      </c>
      <c s="25" t="s">
        <v>47</v>
      </c>
      <c s="30" t="s">
        <v>294</v>
      </c>
      <c s="31" t="s">
        <v>106</v>
      </c>
      <c s="32">
        <v>12.883</v>
      </c>
      <c s="33">
        <v>0</v>
      </c>
      <c s="33">
        <f>ROUND(ROUND(H85,2)*ROUND(G85,3),2)</f>
      </c>
      <c r="O85">
        <f>(I85*21)/100</f>
      </c>
      <c t="s">
        <v>23</v>
      </c>
    </row>
    <row r="86" spans="1:5" ht="38.25">
      <c r="A86" s="34" t="s">
        <v>50</v>
      </c>
      <c r="E86" s="35" t="s">
        <v>295</v>
      </c>
    </row>
    <row r="87" spans="1:5" ht="51">
      <c r="A87" s="38" t="s">
        <v>52</v>
      </c>
      <c r="E87" s="37" t="s">
        <v>296</v>
      </c>
    </row>
    <row r="88" spans="1:16" ht="12.75">
      <c r="A88" s="25" t="s">
        <v>45</v>
      </c>
      <c s="29" t="s">
        <v>208</v>
      </c>
      <c s="29" t="s">
        <v>297</v>
      </c>
      <c s="25" t="s">
        <v>47</v>
      </c>
      <c s="30" t="s">
        <v>298</v>
      </c>
      <c s="31" t="s">
        <v>95</v>
      </c>
      <c s="32">
        <v>2.318</v>
      </c>
      <c s="33">
        <v>0</v>
      </c>
      <c s="33">
        <f>ROUND(ROUND(H88,2)*ROUND(G88,3),2)</f>
      </c>
      <c r="O88">
        <f>(I88*21)/100</f>
      </c>
      <c t="s">
        <v>23</v>
      </c>
    </row>
    <row r="89" spans="1:5" ht="25.5">
      <c r="A89" s="34" t="s">
        <v>50</v>
      </c>
      <c r="E89" s="35" t="s">
        <v>299</v>
      </c>
    </row>
    <row r="90" spans="1:5" ht="12.75">
      <c r="A90" s="38" t="s">
        <v>52</v>
      </c>
      <c r="E90" s="37" t="s">
        <v>300</v>
      </c>
    </row>
    <row r="91" spans="1:16" ht="12.75">
      <c r="A91" s="25" t="s">
        <v>45</v>
      </c>
      <c s="29" t="s">
        <v>213</v>
      </c>
      <c s="29" t="s">
        <v>301</v>
      </c>
      <c s="25" t="s">
        <v>47</v>
      </c>
      <c s="30" t="s">
        <v>302</v>
      </c>
      <c s="31" t="s">
        <v>95</v>
      </c>
      <c s="32">
        <v>7.5</v>
      </c>
      <c s="33">
        <v>0</v>
      </c>
      <c s="33">
        <f>ROUND(ROUND(H91,2)*ROUND(G91,3),2)</f>
      </c>
      <c r="O91">
        <f>(I91*21)/100</f>
      </c>
      <c t="s">
        <v>23</v>
      </c>
    </row>
    <row r="92" spans="1:5" ht="25.5">
      <c r="A92" s="34" t="s">
        <v>50</v>
      </c>
      <c r="E92" s="35" t="s">
        <v>303</v>
      </c>
    </row>
    <row r="93" spans="1:5" ht="12.75">
      <c r="A93" s="36" t="s">
        <v>52</v>
      </c>
      <c r="E93" s="37" t="s">
        <v>304</v>
      </c>
    </row>
    <row r="94" spans="1:18" ht="12.75" customHeight="1">
      <c r="A94" s="6" t="s">
        <v>43</v>
      </c>
      <c s="6"/>
      <c s="43" t="s">
        <v>33</v>
      </c>
      <c s="6"/>
      <c s="27" t="s">
        <v>163</v>
      </c>
      <c s="6"/>
      <c s="6"/>
      <c s="6"/>
      <c s="44">
        <f>0+Q94</f>
      </c>
      <c r="O94">
        <f>0+R94</f>
      </c>
      <c r="Q94">
        <f>0+I95+I98+I101+I104+I107+I110+I113+I116+I119+I122+I125+I128+I131</f>
      </c>
      <c>
        <f>0+O95+O98+O101+O104+O107+O110+O113+O116+O119+O122+O125+O128+O131</f>
      </c>
    </row>
    <row r="95" spans="1:16" ht="12.75">
      <c r="A95" s="25" t="s">
        <v>45</v>
      </c>
      <c s="29" t="s">
        <v>216</v>
      </c>
      <c s="29" t="s">
        <v>305</v>
      </c>
      <c s="25" t="s">
        <v>47</v>
      </c>
      <c s="30" t="s">
        <v>306</v>
      </c>
      <c s="31" t="s">
        <v>106</v>
      </c>
      <c s="32">
        <v>115.484</v>
      </c>
      <c s="33">
        <v>0</v>
      </c>
      <c s="33">
        <f>ROUND(ROUND(H95,2)*ROUND(G95,3),2)</f>
      </c>
      <c r="O95">
        <f>(I95*21)/100</f>
      </c>
      <c t="s">
        <v>23</v>
      </c>
    </row>
    <row r="96" spans="1:5" ht="38.25">
      <c r="A96" s="34" t="s">
        <v>50</v>
      </c>
      <c r="E96" s="35" t="s">
        <v>307</v>
      </c>
    </row>
    <row r="97" spans="1:5" ht="140.25">
      <c r="A97" s="38" t="s">
        <v>52</v>
      </c>
      <c r="E97" s="37" t="s">
        <v>308</v>
      </c>
    </row>
    <row r="98" spans="1:16" ht="12.75">
      <c r="A98" s="25" t="s">
        <v>45</v>
      </c>
      <c s="29" t="s">
        <v>219</v>
      </c>
      <c s="29" t="s">
        <v>309</v>
      </c>
      <c s="25" t="s">
        <v>47</v>
      </c>
      <c s="30" t="s">
        <v>310</v>
      </c>
      <c s="31" t="s">
        <v>95</v>
      </c>
      <c s="32">
        <v>34.645</v>
      </c>
      <c s="33">
        <v>0</v>
      </c>
      <c s="33">
        <f>ROUND(ROUND(H98,2)*ROUND(G98,3),2)</f>
      </c>
      <c r="O98">
        <f>(I98*21)/100</f>
      </c>
      <c t="s">
        <v>23</v>
      </c>
    </row>
    <row r="99" spans="1:5" ht="25.5">
      <c r="A99" s="34" t="s">
        <v>50</v>
      </c>
      <c r="E99" s="35" t="s">
        <v>311</v>
      </c>
    </row>
    <row r="100" spans="1:5" ht="12.75">
      <c r="A100" s="38" t="s">
        <v>52</v>
      </c>
      <c r="E100" s="37" t="s">
        <v>312</v>
      </c>
    </row>
    <row r="101" spans="1:16" ht="12.75">
      <c r="A101" s="25" t="s">
        <v>45</v>
      </c>
      <c s="29" t="s">
        <v>313</v>
      </c>
      <c s="29" t="s">
        <v>314</v>
      </c>
      <c s="25" t="s">
        <v>47</v>
      </c>
      <c s="30" t="s">
        <v>315</v>
      </c>
      <c s="31" t="s">
        <v>106</v>
      </c>
      <c s="32">
        <v>28.485</v>
      </c>
      <c s="33">
        <v>0</v>
      </c>
      <c s="33">
        <f>ROUND(ROUND(H101,2)*ROUND(G101,3),2)</f>
      </c>
      <c r="O101">
        <f>(I101*21)/100</f>
      </c>
      <c t="s">
        <v>23</v>
      </c>
    </row>
    <row r="102" spans="1:5" ht="38.25">
      <c r="A102" s="34" t="s">
        <v>50</v>
      </c>
      <c r="E102" s="35" t="s">
        <v>316</v>
      </c>
    </row>
    <row r="103" spans="1:5" ht="38.25">
      <c r="A103" s="38" t="s">
        <v>52</v>
      </c>
      <c r="E103" s="37" t="s">
        <v>317</v>
      </c>
    </row>
    <row r="104" spans="1:16" ht="12.75">
      <c r="A104" s="25" t="s">
        <v>45</v>
      </c>
      <c s="29" t="s">
        <v>318</v>
      </c>
      <c s="29" t="s">
        <v>319</v>
      </c>
      <c s="25" t="s">
        <v>47</v>
      </c>
      <c s="30" t="s">
        <v>320</v>
      </c>
      <c s="31" t="s">
        <v>95</v>
      </c>
      <c s="32">
        <v>3.988</v>
      </c>
      <c s="33">
        <v>0</v>
      </c>
      <c s="33">
        <f>ROUND(ROUND(H104,2)*ROUND(G104,3),2)</f>
      </c>
      <c r="O104">
        <f>(I104*21)/100</f>
      </c>
      <c t="s">
        <v>23</v>
      </c>
    </row>
    <row r="105" spans="1:5" ht="25.5">
      <c r="A105" s="34" t="s">
        <v>50</v>
      </c>
      <c r="E105" s="35" t="s">
        <v>321</v>
      </c>
    </row>
    <row r="106" spans="1:5" ht="12.75">
      <c r="A106" s="38" t="s">
        <v>52</v>
      </c>
      <c r="E106" s="37" t="s">
        <v>322</v>
      </c>
    </row>
    <row r="107" spans="1:16" ht="12.75">
      <c r="A107" s="25" t="s">
        <v>45</v>
      </c>
      <c s="29" t="s">
        <v>323</v>
      </c>
      <c s="29" t="s">
        <v>324</v>
      </c>
      <c s="25" t="s">
        <v>47</v>
      </c>
      <c s="30" t="s">
        <v>325</v>
      </c>
      <c s="31" t="s">
        <v>95</v>
      </c>
      <c s="32">
        <v>3.9</v>
      </c>
      <c s="33">
        <v>0</v>
      </c>
      <c s="33">
        <f>ROUND(ROUND(H107,2)*ROUND(G107,3),2)</f>
      </c>
      <c r="O107">
        <f>(I107*21)/100</f>
      </c>
      <c t="s">
        <v>23</v>
      </c>
    </row>
    <row r="108" spans="1:5" ht="25.5">
      <c r="A108" s="34" t="s">
        <v>50</v>
      </c>
      <c r="E108" s="35" t="s">
        <v>326</v>
      </c>
    </row>
    <row r="109" spans="1:5" ht="12.75">
      <c r="A109" s="38" t="s">
        <v>52</v>
      </c>
      <c r="E109" s="37" t="s">
        <v>327</v>
      </c>
    </row>
    <row r="110" spans="1:16" ht="12.75">
      <c r="A110" s="25" t="s">
        <v>45</v>
      </c>
      <c s="29" t="s">
        <v>328</v>
      </c>
      <c s="29" t="s">
        <v>329</v>
      </c>
      <c s="25" t="s">
        <v>47</v>
      </c>
      <c s="30" t="s">
        <v>330</v>
      </c>
      <c s="31" t="s">
        <v>106</v>
      </c>
      <c s="32">
        <v>0.823</v>
      </c>
      <c s="33">
        <v>0</v>
      </c>
      <c s="33">
        <f>ROUND(ROUND(H110,2)*ROUND(G110,3),2)</f>
      </c>
      <c r="O110">
        <f>(I110*21)/100</f>
      </c>
      <c t="s">
        <v>23</v>
      </c>
    </row>
    <row r="111" spans="1:5" ht="25.5">
      <c r="A111" s="34" t="s">
        <v>50</v>
      </c>
      <c r="E111" s="35" t="s">
        <v>331</v>
      </c>
    </row>
    <row r="112" spans="1:5" ht="12.75">
      <c r="A112" s="38" t="s">
        <v>52</v>
      </c>
      <c r="E112" s="37" t="s">
        <v>332</v>
      </c>
    </row>
    <row r="113" spans="1:16" ht="12.75">
      <c r="A113" s="25" t="s">
        <v>45</v>
      </c>
      <c s="29" t="s">
        <v>333</v>
      </c>
      <c s="29" t="s">
        <v>334</v>
      </c>
      <c s="25" t="s">
        <v>47</v>
      </c>
      <c s="30" t="s">
        <v>335</v>
      </c>
      <c s="31" t="s">
        <v>95</v>
      </c>
      <c s="32">
        <v>0.082</v>
      </c>
      <c s="33">
        <v>0</v>
      </c>
      <c s="33">
        <f>ROUND(ROUND(H113,2)*ROUND(G113,3),2)</f>
      </c>
      <c r="O113">
        <f>(I113*21)/100</f>
      </c>
      <c t="s">
        <v>23</v>
      </c>
    </row>
    <row r="114" spans="1:5" ht="25.5">
      <c r="A114" s="34" t="s">
        <v>50</v>
      </c>
      <c r="E114" s="35" t="s">
        <v>336</v>
      </c>
    </row>
    <row r="115" spans="1:5" ht="12.75">
      <c r="A115" s="38" t="s">
        <v>52</v>
      </c>
      <c r="E115" s="37" t="s">
        <v>337</v>
      </c>
    </row>
    <row r="116" spans="1:16" ht="12.75">
      <c r="A116" s="25" t="s">
        <v>45</v>
      </c>
      <c s="29" t="s">
        <v>338</v>
      </c>
      <c s="29" t="s">
        <v>339</v>
      </c>
      <c s="25" t="s">
        <v>47</v>
      </c>
      <c s="30" t="s">
        <v>340</v>
      </c>
      <c s="31" t="s">
        <v>106</v>
      </c>
      <c s="32">
        <v>34.861</v>
      </c>
      <c s="33">
        <v>0</v>
      </c>
      <c s="33">
        <f>ROUND(ROUND(H116,2)*ROUND(G116,3),2)</f>
      </c>
      <c r="O116">
        <f>(I116*21)/100</f>
      </c>
      <c t="s">
        <v>23</v>
      </c>
    </row>
    <row r="117" spans="1:5" ht="25.5">
      <c r="A117" s="34" t="s">
        <v>50</v>
      </c>
      <c r="E117" s="35" t="s">
        <v>341</v>
      </c>
    </row>
    <row r="118" spans="1:5" ht="127.5">
      <c r="A118" s="38" t="s">
        <v>52</v>
      </c>
      <c r="E118" s="37" t="s">
        <v>342</v>
      </c>
    </row>
    <row r="119" spans="1:16" ht="12.75">
      <c r="A119" s="25" t="s">
        <v>45</v>
      </c>
      <c s="29" t="s">
        <v>343</v>
      </c>
      <c s="29" t="s">
        <v>344</v>
      </c>
      <c s="25" t="s">
        <v>47</v>
      </c>
      <c s="30" t="s">
        <v>345</v>
      </c>
      <c s="31" t="s">
        <v>106</v>
      </c>
      <c s="32">
        <v>0.187</v>
      </c>
      <c s="33">
        <v>0</v>
      </c>
      <c s="33">
        <f>ROUND(ROUND(H119,2)*ROUND(G119,3),2)</f>
      </c>
      <c r="O119">
        <f>(I119*21)/100</f>
      </c>
      <c t="s">
        <v>23</v>
      </c>
    </row>
    <row r="120" spans="1:5" ht="12.75">
      <c r="A120" s="34" t="s">
        <v>50</v>
      </c>
      <c r="E120" s="35" t="s">
        <v>346</v>
      </c>
    </row>
    <row r="121" spans="1:5" ht="63.75">
      <c r="A121" s="38" t="s">
        <v>52</v>
      </c>
      <c r="E121" s="37" t="s">
        <v>347</v>
      </c>
    </row>
    <row r="122" spans="1:16" ht="12.75">
      <c r="A122" s="25" t="s">
        <v>45</v>
      </c>
      <c s="29" t="s">
        <v>348</v>
      </c>
      <c s="29" t="s">
        <v>349</v>
      </c>
      <c s="25" t="s">
        <v>47</v>
      </c>
      <c s="30" t="s">
        <v>350</v>
      </c>
      <c s="31" t="s">
        <v>106</v>
      </c>
      <c s="32">
        <v>6.885</v>
      </c>
      <c s="33">
        <v>0</v>
      </c>
      <c s="33">
        <f>ROUND(ROUND(H122,2)*ROUND(G122,3),2)</f>
      </c>
      <c r="O122">
        <f>(I122*21)/100</f>
      </c>
      <c t="s">
        <v>23</v>
      </c>
    </row>
    <row r="123" spans="1:5" ht="25.5">
      <c r="A123" s="34" t="s">
        <v>50</v>
      </c>
      <c r="E123" s="35" t="s">
        <v>351</v>
      </c>
    </row>
    <row r="124" spans="1:5" ht="12.75">
      <c r="A124" s="38" t="s">
        <v>52</v>
      </c>
      <c r="E124" s="37" t="s">
        <v>352</v>
      </c>
    </row>
    <row r="125" spans="1:16" ht="12.75">
      <c r="A125" s="25" t="s">
        <v>45</v>
      </c>
      <c s="29" t="s">
        <v>353</v>
      </c>
      <c s="29" t="s">
        <v>354</v>
      </c>
      <c s="25" t="s">
        <v>47</v>
      </c>
      <c s="30" t="s">
        <v>355</v>
      </c>
      <c s="31" t="s">
        <v>106</v>
      </c>
      <c s="32">
        <v>40.716</v>
      </c>
      <c s="33">
        <v>0</v>
      </c>
      <c s="33">
        <f>ROUND(ROUND(H125,2)*ROUND(G125,3),2)</f>
      </c>
      <c r="O125">
        <f>(I125*21)/100</f>
      </c>
      <c t="s">
        <v>23</v>
      </c>
    </row>
    <row r="126" spans="1:5" ht="12.75">
      <c r="A126" s="34" t="s">
        <v>50</v>
      </c>
      <c r="E126" s="35" t="s">
        <v>356</v>
      </c>
    </row>
    <row r="127" spans="1:5" ht="51">
      <c r="A127" s="38" t="s">
        <v>52</v>
      </c>
      <c r="E127" s="37" t="s">
        <v>357</v>
      </c>
    </row>
    <row r="128" spans="1:16" ht="12.75">
      <c r="A128" s="25" t="s">
        <v>45</v>
      </c>
      <c s="29" t="s">
        <v>358</v>
      </c>
      <c s="29" t="s">
        <v>359</v>
      </c>
      <c s="25" t="s">
        <v>47</v>
      </c>
      <c s="30" t="s">
        <v>360</v>
      </c>
      <c s="31" t="s">
        <v>106</v>
      </c>
      <c s="32">
        <v>5.515</v>
      </c>
      <c s="33">
        <v>0</v>
      </c>
      <c s="33">
        <f>ROUND(ROUND(H128,2)*ROUND(G128,3),2)</f>
      </c>
      <c r="O128">
        <f>(I128*21)/100</f>
      </c>
      <c t="s">
        <v>23</v>
      </c>
    </row>
    <row r="129" spans="1:5" ht="25.5">
      <c r="A129" s="34" t="s">
        <v>50</v>
      </c>
      <c r="E129" s="35" t="s">
        <v>361</v>
      </c>
    </row>
    <row r="130" spans="1:5" ht="38.25">
      <c r="A130" s="38" t="s">
        <v>52</v>
      </c>
      <c r="E130" s="37" t="s">
        <v>362</v>
      </c>
    </row>
    <row r="131" spans="1:16" ht="12.75">
      <c r="A131" s="25" t="s">
        <v>45</v>
      </c>
      <c s="29" t="s">
        <v>363</v>
      </c>
      <c s="29" t="s">
        <v>364</v>
      </c>
      <c s="25" t="s">
        <v>47</v>
      </c>
      <c s="30" t="s">
        <v>365</v>
      </c>
      <c s="31" t="s">
        <v>106</v>
      </c>
      <c s="32">
        <v>2.4</v>
      </c>
      <c s="33">
        <v>0</v>
      </c>
      <c s="33">
        <f>ROUND(ROUND(H131,2)*ROUND(G131,3),2)</f>
      </c>
      <c r="O131">
        <f>(I131*21)/100</f>
      </c>
      <c t="s">
        <v>23</v>
      </c>
    </row>
    <row r="132" spans="1:5" ht="25.5">
      <c r="A132" s="34" t="s">
        <v>50</v>
      </c>
      <c r="E132" s="35" t="s">
        <v>366</v>
      </c>
    </row>
    <row r="133" spans="1:5" ht="12.75">
      <c r="A133" s="36" t="s">
        <v>52</v>
      </c>
      <c r="E133" s="37" t="s">
        <v>367</v>
      </c>
    </row>
    <row r="134" spans="1:18" ht="12.75" customHeight="1">
      <c r="A134" s="6" t="s">
        <v>43</v>
      </c>
      <c s="6"/>
      <c s="43" t="s">
        <v>35</v>
      </c>
      <c s="6"/>
      <c s="27" t="s">
        <v>177</v>
      </c>
      <c s="6"/>
      <c s="6"/>
      <c s="6"/>
      <c s="44">
        <f>0+Q134</f>
      </c>
      <c r="O134">
        <f>0+R134</f>
      </c>
      <c r="Q134">
        <f>0+I135+I138+I141+I144+I147+I150+I153+I156+I159</f>
      </c>
      <c>
        <f>0+O135+O138+O141+O144+O147+O150+O153+O156+O159</f>
      </c>
    </row>
    <row r="135" spans="1:16" ht="12.75">
      <c r="A135" s="25" t="s">
        <v>45</v>
      </c>
      <c s="29" t="s">
        <v>368</v>
      </c>
      <c s="29" t="s">
        <v>369</v>
      </c>
      <c s="25" t="s">
        <v>47</v>
      </c>
      <c s="30" t="s">
        <v>370</v>
      </c>
      <c s="31" t="s">
        <v>155</v>
      </c>
      <c s="32">
        <v>183</v>
      </c>
      <c s="33">
        <v>0</v>
      </c>
      <c s="33">
        <f>ROUND(ROUND(H135,2)*ROUND(G135,3),2)</f>
      </c>
      <c r="O135">
        <f>(I135*21)/100</f>
      </c>
      <c t="s">
        <v>23</v>
      </c>
    </row>
    <row r="136" spans="1:5" ht="12.75">
      <c r="A136" s="34" t="s">
        <v>50</v>
      </c>
      <c r="E136" s="35" t="s">
        <v>371</v>
      </c>
    </row>
    <row r="137" spans="1:5" ht="12.75">
      <c r="A137" s="38" t="s">
        <v>52</v>
      </c>
      <c r="E137" s="37" t="s">
        <v>372</v>
      </c>
    </row>
    <row r="138" spans="1:16" ht="12.75">
      <c r="A138" s="25" t="s">
        <v>45</v>
      </c>
      <c s="29" t="s">
        <v>373</v>
      </c>
      <c s="29" t="s">
        <v>374</v>
      </c>
      <c s="25" t="s">
        <v>47</v>
      </c>
      <c s="30" t="s">
        <v>375</v>
      </c>
      <c s="31" t="s">
        <v>155</v>
      </c>
      <c s="32">
        <v>60</v>
      </c>
      <c s="33">
        <v>0</v>
      </c>
      <c s="33">
        <f>ROUND(ROUND(H138,2)*ROUND(G138,3),2)</f>
      </c>
      <c r="O138">
        <f>(I138*21)/100</f>
      </c>
      <c t="s">
        <v>23</v>
      </c>
    </row>
    <row r="139" spans="1:5" ht="12.75">
      <c r="A139" s="34" t="s">
        <v>50</v>
      </c>
      <c r="E139" s="35" t="s">
        <v>376</v>
      </c>
    </row>
    <row r="140" spans="1:5" ht="12.75">
      <c r="A140" s="38" t="s">
        <v>52</v>
      </c>
      <c r="E140" s="37" t="s">
        <v>377</v>
      </c>
    </row>
    <row r="141" spans="1:16" ht="12.75">
      <c r="A141" s="25" t="s">
        <v>45</v>
      </c>
      <c s="29" t="s">
        <v>378</v>
      </c>
      <c s="29" t="s">
        <v>379</v>
      </c>
      <c s="25" t="s">
        <v>47</v>
      </c>
      <c s="30" t="s">
        <v>380</v>
      </c>
      <c s="31" t="s">
        <v>155</v>
      </c>
      <c s="32">
        <v>243</v>
      </c>
      <c s="33">
        <v>0</v>
      </c>
      <c s="33">
        <f>ROUND(ROUND(H141,2)*ROUND(G141,3),2)</f>
      </c>
      <c r="O141">
        <f>(I141*21)/100</f>
      </c>
      <c t="s">
        <v>23</v>
      </c>
    </row>
    <row r="142" spans="1:5" ht="25.5">
      <c r="A142" s="34" t="s">
        <v>50</v>
      </c>
      <c r="E142" s="35" t="s">
        <v>381</v>
      </c>
    </row>
    <row r="143" spans="1:5" ht="38.25">
      <c r="A143" s="38" t="s">
        <v>52</v>
      </c>
      <c r="E143" s="37" t="s">
        <v>382</v>
      </c>
    </row>
    <row r="144" spans="1:16" ht="12.75">
      <c r="A144" s="25" t="s">
        <v>45</v>
      </c>
      <c s="29" t="s">
        <v>383</v>
      </c>
      <c s="29" t="s">
        <v>384</v>
      </c>
      <c s="25" t="s">
        <v>47</v>
      </c>
      <c s="30" t="s">
        <v>385</v>
      </c>
      <c s="31" t="s">
        <v>155</v>
      </c>
      <c s="32">
        <v>110.5</v>
      </c>
      <c s="33">
        <v>0</v>
      </c>
      <c s="33">
        <f>ROUND(ROUND(H144,2)*ROUND(G144,3),2)</f>
      </c>
      <c r="O144">
        <f>(I144*21)/100</f>
      </c>
      <c t="s">
        <v>23</v>
      </c>
    </row>
    <row r="145" spans="1:5" ht="12.75">
      <c r="A145" s="34" t="s">
        <v>50</v>
      </c>
      <c r="E145" s="35" t="s">
        <v>386</v>
      </c>
    </row>
    <row r="146" spans="1:5" ht="12.75">
      <c r="A146" s="38" t="s">
        <v>52</v>
      </c>
      <c r="E146" s="37" t="s">
        <v>387</v>
      </c>
    </row>
    <row r="147" spans="1:16" ht="12.75">
      <c r="A147" s="25" t="s">
        <v>45</v>
      </c>
      <c s="29" t="s">
        <v>388</v>
      </c>
      <c s="29" t="s">
        <v>389</v>
      </c>
      <c s="25" t="s">
        <v>47</v>
      </c>
      <c s="30" t="s">
        <v>390</v>
      </c>
      <c s="31" t="s">
        <v>155</v>
      </c>
      <c s="32">
        <v>183</v>
      </c>
      <c s="33">
        <v>0</v>
      </c>
      <c s="33">
        <f>ROUND(ROUND(H147,2)*ROUND(G147,3),2)</f>
      </c>
      <c r="O147">
        <f>(I147*21)/100</f>
      </c>
      <c t="s">
        <v>23</v>
      </c>
    </row>
    <row r="148" spans="1:5" ht="38.25">
      <c r="A148" s="34" t="s">
        <v>50</v>
      </c>
      <c r="E148" s="35" t="s">
        <v>391</v>
      </c>
    </row>
    <row r="149" spans="1:5" ht="12.75">
      <c r="A149" s="38" t="s">
        <v>52</v>
      </c>
      <c r="E149" s="37" t="s">
        <v>392</v>
      </c>
    </row>
    <row r="150" spans="1:16" ht="12.75">
      <c r="A150" s="25" t="s">
        <v>45</v>
      </c>
      <c s="29" t="s">
        <v>393</v>
      </c>
      <c s="29" t="s">
        <v>394</v>
      </c>
      <c s="25" t="s">
        <v>47</v>
      </c>
      <c s="30" t="s">
        <v>395</v>
      </c>
      <c s="31" t="s">
        <v>155</v>
      </c>
      <c s="32">
        <v>110.5</v>
      </c>
      <c s="33">
        <v>0</v>
      </c>
      <c s="33">
        <f>ROUND(ROUND(H150,2)*ROUND(G150,3),2)</f>
      </c>
      <c r="O150">
        <f>(I150*21)/100</f>
      </c>
      <c t="s">
        <v>23</v>
      </c>
    </row>
    <row r="151" spans="1:5" ht="38.25">
      <c r="A151" s="34" t="s">
        <v>50</v>
      </c>
      <c r="E151" s="35" t="s">
        <v>391</v>
      </c>
    </row>
    <row r="152" spans="1:5" ht="12.75">
      <c r="A152" s="38" t="s">
        <v>52</v>
      </c>
      <c r="E152" s="37" t="s">
        <v>396</v>
      </c>
    </row>
    <row r="153" spans="1:16" ht="12.75">
      <c r="A153" s="25" t="s">
        <v>45</v>
      </c>
      <c s="29" t="s">
        <v>397</v>
      </c>
      <c s="29" t="s">
        <v>398</v>
      </c>
      <c s="25" t="s">
        <v>47</v>
      </c>
      <c s="30" t="s">
        <v>399</v>
      </c>
      <c s="31" t="s">
        <v>155</v>
      </c>
      <c s="32">
        <v>10</v>
      </c>
      <c s="33">
        <v>0</v>
      </c>
      <c s="33">
        <f>ROUND(ROUND(H153,2)*ROUND(G153,3),2)</f>
      </c>
      <c r="O153">
        <f>(I153*21)/100</f>
      </c>
      <c t="s">
        <v>23</v>
      </c>
    </row>
    <row r="154" spans="1:5" ht="25.5">
      <c r="A154" s="34" t="s">
        <v>50</v>
      </c>
      <c r="E154" s="35" t="s">
        <v>400</v>
      </c>
    </row>
    <row r="155" spans="1:5" ht="12.75">
      <c r="A155" s="38" t="s">
        <v>52</v>
      </c>
      <c r="E155" s="37" t="s">
        <v>401</v>
      </c>
    </row>
    <row r="156" spans="1:16" ht="25.5">
      <c r="A156" s="25" t="s">
        <v>45</v>
      </c>
      <c s="29" t="s">
        <v>402</v>
      </c>
      <c s="29" t="s">
        <v>403</v>
      </c>
      <c s="25" t="s">
        <v>47</v>
      </c>
      <c s="30" t="s">
        <v>404</v>
      </c>
      <c s="31" t="s">
        <v>155</v>
      </c>
      <c s="32">
        <v>7</v>
      </c>
      <c s="33">
        <v>0</v>
      </c>
      <c s="33">
        <f>ROUND(ROUND(H156,2)*ROUND(G156,3),2)</f>
      </c>
      <c r="O156">
        <f>(I156*21)/100</f>
      </c>
      <c t="s">
        <v>23</v>
      </c>
    </row>
    <row r="157" spans="1:5" ht="25.5">
      <c r="A157" s="34" t="s">
        <v>50</v>
      </c>
      <c r="E157" s="35" t="s">
        <v>405</v>
      </c>
    </row>
    <row r="158" spans="1:5" ht="12.75">
      <c r="A158" s="38" t="s">
        <v>52</v>
      </c>
      <c r="E158" s="37" t="s">
        <v>406</v>
      </c>
    </row>
    <row r="159" spans="1:16" ht="12.75">
      <c r="A159" s="25" t="s">
        <v>45</v>
      </c>
      <c s="29" t="s">
        <v>407</v>
      </c>
      <c s="29" t="s">
        <v>408</v>
      </c>
      <c s="25" t="s">
        <v>47</v>
      </c>
      <c s="30" t="s">
        <v>409</v>
      </c>
      <c s="31" t="s">
        <v>155</v>
      </c>
      <c s="32">
        <v>165</v>
      </c>
      <c s="33">
        <v>0</v>
      </c>
      <c s="33">
        <f>ROUND(ROUND(H159,2)*ROUND(G159,3),2)</f>
      </c>
      <c r="O159">
        <f>(I159*21)/100</f>
      </c>
      <c t="s">
        <v>23</v>
      </c>
    </row>
    <row r="160" spans="1:5" ht="25.5">
      <c r="A160" s="34" t="s">
        <v>50</v>
      </c>
      <c r="E160" s="35" t="s">
        <v>410</v>
      </c>
    </row>
    <row r="161" spans="1:5" ht="12.75">
      <c r="A161" s="36" t="s">
        <v>52</v>
      </c>
      <c r="E161" s="37" t="s">
        <v>411</v>
      </c>
    </row>
    <row r="162" spans="1:18" ht="12.75" customHeight="1">
      <c r="A162" s="6" t="s">
        <v>43</v>
      </c>
      <c s="6"/>
      <c s="43" t="s">
        <v>70</v>
      </c>
      <c s="6"/>
      <c s="27" t="s">
        <v>189</v>
      </c>
      <c s="6"/>
      <c s="6"/>
      <c s="6"/>
      <c s="44">
        <f>0+Q162</f>
      </c>
      <c r="O162">
        <f>0+R162</f>
      </c>
      <c r="Q162">
        <f>0+I163+I166+I169+I172</f>
      </c>
      <c>
        <f>0+O163+O166+O169+O172</f>
      </c>
    </row>
    <row r="163" spans="1:16" ht="12.75">
      <c r="A163" s="25" t="s">
        <v>45</v>
      </c>
      <c s="29" t="s">
        <v>412</v>
      </c>
      <c s="29" t="s">
        <v>413</v>
      </c>
      <c s="25" t="s">
        <v>47</v>
      </c>
      <c s="30" t="s">
        <v>414</v>
      </c>
      <c s="31" t="s">
        <v>49</v>
      </c>
      <c s="32">
        <v>1</v>
      </c>
      <c s="33">
        <v>0</v>
      </c>
      <c s="33">
        <f>ROUND(ROUND(H163,2)*ROUND(G163,3),2)</f>
      </c>
      <c r="O163">
        <f>(I163*21)/100</f>
      </c>
      <c t="s">
        <v>23</v>
      </c>
    </row>
    <row r="164" spans="1:5" ht="63.75">
      <c r="A164" s="34" t="s">
        <v>50</v>
      </c>
      <c r="E164" s="35" t="s">
        <v>415</v>
      </c>
    </row>
    <row r="165" spans="1:5" ht="12.75">
      <c r="A165" s="38" t="s">
        <v>52</v>
      </c>
      <c r="E165" s="37" t="s">
        <v>53</v>
      </c>
    </row>
    <row r="166" spans="1:16" ht="25.5">
      <c r="A166" s="25" t="s">
        <v>45</v>
      </c>
      <c s="29" t="s">
        <v>416</v>
      </c>
      <c s="29" t="s">
        <v>417</v>
      </c>
      <c s="25" t="s">
        <v>47</v>
      </c>
      <c s="30" t="s">
        <v>418</v>
      </c>
      <c s="31" t="s">
        <v>155</v>
      </c>
      <c s="32">
        <v>17.825</v>
      </c>
      <c s="33">
        <v>0</v>
      </c>
      <c s="33">
        <f>ROUND(ROUND(H166,2)*ROUND(G166,3),2)</f>
      </c>
      <c r="O166">
        <f>(I166*21)/100</f>
      </c>
      <c t="s">
        <v>23</v>
      </c>
    </row>
    <row r="167" spans="1:5" ht="12.75">
      <c r="A167" s="34" t="s">
        <v>50</v>
      </c>
      <c r="E167" s="35" t="s">
        <v>419</v>
      </c>
    </row>
    <row r="168" spans="1:5" ht="63.75">
      <c r="A168" s="38" t="s">
        <v>52</v>
      </c>
      <c r="E168" s="37" t="s">
        <v>420</v>
      </c>
    </row>
    <row r="169" spans="1:16" ht="12.75">
      <c r="A169" s="25" t="s">
        <v>45</v>
      </c>
      <c s="29" t="s">
        <v>421</v>
      </c>
      <c s="29" t="s">
        <v>422</v>
      </c>
      <c s="25" t="s">
        <v>47</v>
      </c>
      <c s="30" t="s">
        <v>423</v>
      </c>
      <c s="31" t="s">
        <v>155</v>
      </c>
      <c s="32">
        <v>332.8</v>
      </c>
      <c s="33">
        <v>0</v>
      </c>
      <c s="33">
        <f>ROUND(ROUND(H169,2)*ROUND(G169,3),2)</f>
      </c>
      <c r="O169">
        <f>(I169*21)/100</f>
      </c>
      <c t="s">
        <v>23</v>
      </c>
    </row>
    <row r="170" spans="1:5" ht="38.25">
      <c r="A170" s="34" t="s">
        <v>50</v>
      </c>
      <c r="E170" s="35" t="s">
        <v>424</v>
      </c>
    </row>
    <row r="171" spans="1:5" ht="38.25">
      <c r="A171" s="38" t="s">
        <v>52</v>
      </c>
      <c r="E171" s="37" t="s">
        <v>425</v>
      </c>
    </row>
    <row r="172" spans="1:16" ht="12.75">
      <c r="A172" s="25" t="s">
        <v>45</v>
      </c>
      <c s="29" t="s">
        <v>426</v>
      </c>
      <c s="29" t="s">
        <v>427</v>
      </c>
      <c s="25" t="s">
        <v>47</v>
      </c>
      <c s="30" t="s">
        <v>428</v>
      </c>
      <c s="31" t="s">
        <v>155</v>
      </c>
      <c s="32">
        <v>17.825</v>
      </c>
      <c s="33">
        <v>0</v>
      </c>
      <c s="33">
        <f>ROUND(ROUND(H172,2)*ROUND(G172,3),2)</f>
      </c>
      <c r="O172">
        <f>(I172*21)/100</f>
      </c>
      <c t="s">
        <v>23</v>
      </c>
    </row>
    <row r="173" spans="1:5" ht="25.5">
      <c r="A173" s="34" t="s">
        <v>50</v>
      </c>
      <c r="E173" s="35" t="s">
        <v>429</v>
      </c>
    </row>
    <row r="174" spans="1:5" ht="12.75">
      <c r="A174" s="36" t="s">
        <v>52</v>
      </c>
      <c r="E174" s="37" t="s">
        <v>430</v>
      </c>
    </row>
    <row r="175" spans="1:18" ht="12.75" customHeight="1">
      <c r="A175" s="6" t="s">
        <v>43</v>
      </c>
      <c s="6"/>
      <c s="43" t="s">
        <v>74</v>
      </c>
      <c s="6"/>
      <c s="27" t="s">
        <v>190</v>
      </c>
      <c s="6"/>
      <c s="6"/>
      <c s="6"/>
      <c s="44">
        <f>0+Q175</f>
      </c>
      <c r="O175">
        <f>0+R175</f>
      </c>
      <c r="Q175">
        <f>0+I176+I179</f>
      </c>
      <c>
        <f>0+O176+O179</f>
      </c>
    </row>
    <row r="176" spans="1:16" ht="12.75">
      <c r="A176" s="25" t="s">
        <v>45</v>
      </c>
      <c s="29" t="s">
        <v>431</v>
      </c>
      <c s="29" t="s">
        <v>432</v>
      </c>
      <c s="25" t="s">
        <v>47</v>
      </c>
      <c s="30" t="s">
        <v>433</v>
      </c>
      <c s="31" t="s">
        <v>111</v>
      </c>
      <c s="32">
        <v>105</v>
      </c>
      <c s="33">
        <v>0</v>
      </c>
      <c s="33">
        <f>ROUND(ROUND(H176,2)*ROUND(G176,3),2)</f>
      </c>
      <c r="O176">
        <f>(I176*21)/100</f>
      </c>
      <c t="s">
        <v>23</v>
      </c>
    </row>
    <row r="177" spans="1:5" ht="12.75">
      <c r="A177" s="34" t="s">
        <v>50</v>
      </c>
      <c r="E177" s="35" t="s">
        <v>434</v>
      </c>
    </row>
    <row r="178" spans="1:5" ht="12.75">
      <c r="A178" s="38" t="s">
        <v>52</v>
      </c>
      <c r="E178" s="37" t="s">
        <v>435</v>
      </c>
    </row>
    <row r="179" spans="1:16" ht="12.75">
      <c r="A179" s="25" t="s">
        <v>45</v>
      </c>
      <c s="29" t="s">
        <v>436</v>
      </c>
      <c s="29" t="s">
        <v>437</v>
      </c>
      <c s="25" t="s">
        <v>47</v>
      </c>
      <c s="30" t="s">
        <v>438</v>
      </c>
      <c s="31" t="s">
        <v>59</v>
      </c>
      <c s="32">
        <v>4</v>
      </c>
      <c s="33">
        <v>0</v>
      </c>
      <c s="33">
        <f>ROUND(ROUND(H179,2)*ROUND(G179,3),2)</f>
      </c>
      <c r="O179">
        <f>(I179*21)/100</f>
      </c>
      <c t="s">
        <v>23</v>
      </c>
    </row>
    <row r="180" spans="1:5" ht="25.5">
      <c r="A180" s="34" t="s">
        <v>50</v>
      </c>
      <c r="E180" s="35" t="s">
        <v>439</v>
      </c>
    </row>
    <row r="181" spans="1:5" ht="38.25">
      <c r="A181" s="36" t="s">
        <v>52</v>
      </c>
      <c r="E181" s="37" t="s">
        <v>440</v>
      </c>
    </row>
    <row r="182" spans="1:18" ht="12.75" customHeight="1">
      <c r="A182" s="6" t="s">
        <v>43</v>
      </c>
      <c s="6"/>
      <c s="43" t="s">
        <v>40</v>
      </c>
      <c s="6"/>
      <c s="27" t="s">
        <v>191</v>
      </c>
      <c s="6"/>
      <c s="6"/>
      <c s="6"/>
      <c s="44">
        <f>0+Q182</f>
      </c>
      <c r="O182">
        <f>0+R182</f>
      </c>
      <c r="Q182">
        <f>0+I183+I186+I189+I192+I195+I198+I201+I204+I207+I210+I213+I216+I219+I222+I225+I228+I231+I234+I237</f>
      </c>
      <c>
        <f>0+O183+O186+O189+O192+O195+O198+O201+O204+O207+O210+O213+O216+O219+O222+O225+O228+O231+O234+O237</f>
      </c>
    </row>
    <row r="183" spans="1:16" ht="12.75">
      <c r="A183" s="25" t="s">
        <v>45</v>
      </c>
      <c s="29" t="s">
        <v>441</v>
      </c>
      <c s="29" t="s">
        <v>442</v>
      </c>
      <c s="25" t="s">
        <v>47</v>
      </c>
      <c s="30" t="s">
        <v>443</v>
      </c>
      <c s="31" t="s">
        <v>111</v>
      </c>
      <c s="32">
        <v>10</v>
      </c>
      <c s="33">
        <v>0</v>
      </c>
      <c s="33">
        <f>ROUND(ROUND(H183,2)*ROUND(G183,3),2)</f>
      </c>
      <c r="O183">
        <f>(I183*21)/100</f>
      </c>
      <c t="s">
        <v>23</v>
      </c>
    </row>
    <row r="184" spans="1:5" ht="38.25">
      <c r="A184" s="34" t="s">
        <v>50</v>
      </c>
      <c r="E184" s="35" t="s">
        <v>444</v>
      </c>
    </row>
    <row r="185" spans="1:5" ht="12.75">
      <c r="A185" s="38" t="s">
        <v>52</v>
      </c>
      <c r="E185" s="37" t="s">
        <v>445</v>
      </c>
    </row>
    <row r="186" spans="1:16" ht="12.75">
      <c r="A186" s="25" t="s">
        <v>45</v>
      </c>
      <c s="29" t="s">
        <v>446</v>
      </c>
      <c s="29" t="s">
        <v>447</v>
      </c>
      <c s="25" t="s">
        <v>47</v>
      </c>
      <c s="30" t="s">
        <v>448</v>
      </c>
      <c s="31" t="s">
        <v>111</v>
      </c>
      <c s="32">
        <v>227</v>
      </c>
      <c s="33">
        <v>0</v>
      </c>
      <c s="33">
        <f>ROUND(ROUND(H186,2)*ROUND(G186,3),2)</f>
      </c>
      <c r="O186">
        <f>(I186*21)/100</f>
      </c>
      <c t="s">
        <v>23</v>
      </c>
    </row>
    <row r="187" spans="1:5" ht="25.5">
      <c r="A187" s="34" t="s">
        <v>50</v>
      </c>
      <c r="E187" s="35" t="s">
        <v>449</v>
      </c>
    </row>
    <row r="188" spans="1:5" ht="63.75">
      <c r="A188" s="38" t="s">
        <v>52</v>
      </c>
      <c r="E188" s="37" t="s">
        <v>450</v>
      </c>
    </row>
    <row r="189" spans="1:16" ht="12.75">
      <c r="A189" s="25" t="s">
        <v>45</v>
      </c>
      <c s="29" t="s">
        <v>451</v>
      </c>
      <c s="29" t="s">
        <v>452</v>
      </c>
      <c s="25" t="s">
        <v>62</v>
      </c>
      <c s="30" t="s">
        <v>453</v>
      </c>
      <c s="31" t="s">
        <v>59</v>
      </c>
      <c s="32">
        <v>8</v>
      </c>
      <c s="33">
        <v>0</v>
      </c>
      <c s="33">
        <f>ROUND(ROUND(H189,2)*ROUND(G189,3),2)</f>
      </c>
      <c r="O189">
        <f>(I189*21)/100</f>
      </c>
      <c t="s">
        <v>23</v>
      </c>
    </row>
    <row r="190" spans="1:5" ht="12.75">
      <c r="A190" s="34" t="s">
        <v>50</v>
      </c>
      <c r="E190" s="35" t="s">
        <v>454</v>
      </c>
    </row>
    <row r="191" spans="1:5" ht="12.75">
      <c r="A191" s="38" t="s">
        <v>52</v>
      </c>
      <c r="E191" s="37" t="s">
        <v>455</v>
      </c>
    </row>
    <row r="192" spans="1:16" ht="12.75">
      <c r="A192" s="25" t="s">
        <v>45</v>
      </c>
      <c s="29" t="s">
        <v>456</v>
      </c>
      <c s="29" t="s">
        <v>457</v>
      </c>
      <c s="25" t="s">
        <v>65</v>
      </c>
      <c s="30" t="s">
        <v>458</v>
      </c>
      <c s="31" t="s">
        <v>59</v>
      </c>
      <c s="32">
        <v>100</v>
      </c>
      <c s="33">
        <v>0</v>
      </c>
      <c s="33">
        <f>ROUND(ROUND(H192,2)*ROUND(G192,3),2)</f>
      </c>
      <c r="O192">
        <f>(I192*21)/100</f>
      </c>
      <c t="s">
        <v>23</v>
      </c>
    </row>
    <row r="193" spans="1:5" ht="12.75">
      <c r="A193" s="34" t="s">
        <v>50</v>
      </c>
      <c r="E193" s="35" t="s">
        <v>459</v>
      </c>
    </row>
    <row r="194" spans="1:5" ht="12.75">
      <c r="A194" s="38" t="s">
        <v>52</v>
      </c>
      <c r="E194" s="37" t="s">
        <v>460</v>
      </c>
    </row>
    <row r="195" spans="1:16" ht="25.5">
      <c r="A195" s="25" t="s">
        <v>45</v>
      </c>
      <c s="29" t="s">
        <v>461</v>
      </c>
      <c s="29" t="s">
        <v>462</v>
      </c>
      <c s="25" t="s">
        <v>47</v>
      </c>
      <c s="30" t="s">
        <v>463</v>
      </c>
      <c s="31" t="s">
        <v>59</v>
      </c>
      <c s="32">
        <v>4</v>
      </c>
      <c s="33">
        <v>0</v>
      </c>
      <c s="33">
        <f>ROUND(ROUND(H195,2)*ROUND(G195,3),2)</f>
      </c>
      <c r="O195">
        <f>(I195*21)/100</f>
      </c>
      <c t="s">
        <v>23</v>
      </c>
    </row>
    <row r="196" spans="1:5" ht="12.75">
      <c r="A196" s="34" t="s">
        <v>50</v>
      </c>
      <c r="E196" s="35" t="s">
        <v>464</v>
      </c>
    </row>
    <row r="197" spans="1:5" ht="12.75">
      <c r="A197" s="38" t="s">
        <v>52</v>
      </c>
      <c r="E197" s="37" t="s">
        <v>465</v>
      </c>
    </row>
    <row r="198" spans="1:16" ht="12.75">
      <c r="A198" s="25" t="s">
        <v>45</v>
      </c>
      <c s="29" t="s">
        <v>466</v>
      </c>
      <c s="29" t="s">
        <v>467</v>
      </c>
      <c s="25" t="s">
        <v>47</v>
      </c>
      <c s="30" t="s">
        <v>468</v>
      </c>
      <c s="31" t="s">
        <v>59</v>
      </c>
      <c s="32">
        <v>14</v>
      </c>
      <c s="33">
        <v>0</v>
      </c>
      <c s="33">
        <f>ROUND(ROUND(H198,2)*ROUND(G198,3),2)</f>
      </c>
      <c r="O198">
        <f>(I198*21)/100</f>
      </c>
      <c t="s">
        <v>23</v>
      </c>
    </row>
    <row r="199" spans="1:5" ht="12.75">
      <c r="A199" s="34" t="s">
        <v>50</v>
      </c>
      <c r="E199" s="35" t="s">
        <v>469</v>
      </c>
    </row>
    <row r="200" spans="1:5" ht="12.75">
      <c r="A200" s="38" t="s">
        <v>52</v>
      </c>
      <c r="E200" s="37" t="s">
        <v>470</v>
      </c>
    </row>
    <row r="201" spans="1:16" ht="12.75">
      <c r="A201" s="25" t="s">
        <v>45</v>
      </c>
      <c s="29" t="s">
        <v>471</v>
      </c>
      <c s="29" t="s">
        <v>472</v>
      </c>
      <c s="25" t="s">
        <v>47</v>
      </c>
      <c s="30" t="s">
        <v>473</v>
      </c>
      <c s="31" t="s">
        <v>59</v>
      </c>
      <c s="32">
        <v>14</v>
      </c>
      <c s="33">
        <v>0</v>
      </c>
      <c s="33">
        <f>ROUND(ROUND(H201,2)*ROUND(G201,3),2)</f>
      </c>
      <c r="O201">
        <f>(I201*21)/100</f>
      </c>
      <c t="s">
        <v>23</v>
      </c>
    </row>
    <row r="202" spans="1:5" ht="12.75">
      <c r="A202" s="34" t="s">
        <v>50</v>
      </c>
      <c r="E202" s="35" t="s">
        <v>474</v>
      </c>
    </row>
    <row r="203" spans="1:5" ht="12.75">
      <c r="A203" s="38" t="s">
        <v>52</v>
      </c>
      <c r="E203" s="37" t="s">
        <v>470</v>
      </c>
    </row>
    <row r="204" spans="1:16" ht="12.75">
      <c r="A204" s="25" t="s">
        <v>45</v>
      </c>
      <c s="29" t="s">
        <v>475</v>
      </c>
      <c s="29" t="s">
        <v>476</v>
      </c>
      <c s="25" t="s">
        <v>47</v>
      </c>
      <c s="30" t="s">
        <v>477</v>
      </c>
      <c s="31" t="s">
        <v>59</v>
      </c>
      <c s="32">
        <v>2</v>
      </c>
      <c s="33">
        <v>0</v>
      </c>
      <c s="33">
        <f>ROUND(ROUND(H204,2)*ROUND(G204,3),2)</f>
      </c>
      <c r="O204">
        <f>(I204*21)/100</f>
      </c>
      <c t="s">
        <v>23</v>
      </c>
    </row>
    <row r="205" spans="1:5" ht="12.75">
      <c r="A205" s="34" t="s">
        <v>50</v>
      </c>
      <c r="E205" s="35" t="s">
        <v>478</v>
      </c>
    </row>
    <row r="206" spans="1:5" ht="12.75">
      <c r="A206" s="38" t="s">
        <v>52</v>
      </c>
      <c r="E206" s="37" t="s">
        <v>479</v>
      </c>
    </row>
    <row r="207" spans="1:16" ht="12.75">
      <c r="A207" s="25" t="s">
        <v>45</v>
      </c>
      <c s="29" t="s">
        <v>480</v>
      </c>
      <c s="29" t="s">
        <v>481</v>
      </c>
      <c s="25" t="s">
        <v>47</v>
      </c>
      <c s="30" t="s">
        <v>482</v>
      </c>
      <c s="31" t="s">
        <v>111</v>
      </c>
      <c s="32">
        <v>89.5</v>
      </c>
      <c s="33">
        <v>0</v>
      </c>
      <c s="33">
        <f>ROUND(ROUND(H207,2)*ROUND(G207,3),2)</f>
      </c>
      <c r="O207">
        <f>(I207*21)/100</f>
      </c>
      <c t="s">
        <v>23</v>
      </c>
    </row>
    <row r="208" spans="1:5" ht="12.75">
      <c r="A208" s="34" t="s">
        <v>50</v>
      </c>
      <c r="E208" s="35" t="s">
        <v>483</v>
      </c>
    </row>
    <row r="209" spans="1:5" ht="38.25">
      <c r="A209" s="38" t="s">
        <v>52</v>
      </c>
      <c r="E209" s="37" t="s">
        <v>484</v>
      </c>
    </row>
    <row r="210" spans="1:16" ht="12.75">
      <c r="A210" s="25" t="s">
        <v>45</v>
      </c>
      <c s="29" t="s">
        <v>485</v>
      </c>
      <c s="29" t="s">
        <v>486</v>
      </c>
      <c s="25" t="s">
        <v>47</v>
      </c>
      <c s="30" t="s">
        <v>487</v>
      </c>
      <c s="31" t="s">
        <v>111</v>
      </c>
      <c s="32">
        <v>135.2</v>
      </c>
      <c s="33">
        <v>0</v>
      </c>
      <c s="33">
        <f>ROUND(ROUND(H210,2)*ROUND(G210,3),2)</f>
      </c>
      <c r="O210">
        <f>(I210*21)/100</f>
      </c>
      <c t="s">
        <v>23</v>
      </c>
    </row>
    <row r="211" spans="1:5" ht="12.75">
      <c r="A211" s="34" t="s">
        <v>50</v>
      </c>
      <c r="E211" s="35" t="s">
        <v>488</v>
      </c>
    </row>
    <row r="212" spans="1:5" ht="12.75">
      <c r="A212" s="38" t="s">
        <v>52</v>
      </c>
      <c r="E212" s="37" t="s">
        <v>489</v>
      </c>
    </row>
    <row r="213" spans="1:16" ht="12.75">
      <c r="A213" s="25" t="s">
        <v>45</v>
      </c>
      <c s="29" t="s">
        <v>490</v>
      </c>
      <c s="29" t="s">
        <v>491</v>
      </c>
      <c s="25" t="s">
        <v>47</v>
      </c>
      <c s="30" t="s">
        <v>492</v>
      </c>
      <c s="31" t="s">
        <v>111</v>
      </c>
      <c s="32">
        <v>37.9</v>
      </c>
      <c s="33">
        <v>0</v>
      </c>
      <c s="33">
        <f>ROUND(ROUND(H213,2)*ROUND(G213,3),2)</f>
      </c>
      <c r="O213">
        <f>(I213*21)/100</f>
      </c>
      <c t="s">
        <v>23</v>
      </c>
    </row>
    <row r="214" spans="1:5" ht="25.5">
      <c r="A214" s="34" t="s">
        <v>50</v>
      </c>
      <c r="E214" s="35" t="s">
        <v>493</v>
      </c>
    </row>
    <row r="215" spans="1:5" ht="12.75">
      <c r="A215" s="38" t="s">
        <v>52</v>
      </c>
      <c r="E215" s="37" t="s">
        <v>494</v>
      </c>
    </row>
    <row r="216" spans="1:16" ht="12.75">
      <c r="A216" s="25" t="s">
        <v>45</v>
      </c>
      <c s="29" t="s">
        <v>495</v>
      </c>
      <c s="29" t="s">
        <v>193</v>
      </c>
      <c s="25" t="s">
        <v>47</v>
      </c>
      <c s="30" t="s">
        <v>194</v>
      </c>
      <c s="31" t="s">
        <v>111</v>
      </c>
      <c s="32">
        <v>20.51</v>
      </c>
      <c s="33">
        <v>0</v>
      </c>
      <c s="33">
        <f>ROUND(ROUND(H216,2)*ROUND(G216,3),2)</f>
      </c>
      <c r="O216">
        <f>(I216*21)/100</f>
      </c>
      <c t="s">
        <v>23</v>
      </c>
    </row>
    <row r="217" spans="1:5" ht="12.75">
      <c r="A217" s="34" t="s">
        <v>50</v>
      </c>
      <c r="E217" s="35" t="s">
        <v>195</v>
      </c>
    </row>
    <row r="218" spans="1:5" ht="38.25">
      <c r="A218" s="38" t="s">
        <v>52</v>
      </c>
      <c r="E218" s="37" t="s">
        <v>496</v>
      </c>
    </row>
    <row r="219" spans="1:16" ht="12.75">
      <c r="A219" s="25" t="s">
        <v>45</v>
      </c>
      <c s="29" t="s">
        <v>497</v>
      </c>
      <c s="29" t="s">
        <v>498</v>
      </c>
      <c s="25" t="s">
        <v>47</v>
      </c>
      <c s="30" t="s">
        <v>499</v>
      </c>
      <c s="31" t="s">
        <v>106</v>
      </c>
      <c s="32">
        <v>0.232</v>
      </c>
      <c s="33">
        <v>0</v>
      </c>
      <c s="33">
        <f>ROUND(ROUND(H219,2)*ROUND(G219,3),2)</f>
      </c>
      <c r="O219">
        <f>(I219*21)/100</f>
      </c>
      <c t="s">
        <v>23</v>
      </c>
    </row>
    <row r="220" spans="1:5" ht="38.25">
      <c r="A220" s="34" t="s">
        <v>50</v>
      </c>
      <c r="E220" s="35" t="s">
        <v>500</v>
      </c>
    </row>
    <row r="221" spans="1:5" ht="12.75">
      <c r="A221" s="38" t="s">
        <v>52</v>
      </c>
      <c r="E221" s="37" t="s">
        <v>501</v>
      </c>
    </row>
    <row r="222" spans="1:16" ht="12.75">
      <c r="A222" s="25" t="s">
        <v>45</v>
      </c>
      <c s="29" t="s">
        <v>502</v>
      </c>
      <c s="29" t="s">
        <v>503</v>
      </c>
      <c s="25" t="s">
        <v>47</v>
      </c>
      <c s="30" t="s">
        <v>504</v>
      </c>
      <c s="31" t="s">
        <v>111</v>
      </c>
      <c s="32">
        <v>20.51</v>
      </c>
      <c s="33">
        <v>0</v>
      </c>
      <c s="33">
        <f>ROUND(ROUND(H222,2)*ROUND(G222,3),2)</f>
      </c>
      <c r="O222">
        <f>(I222*21)/100</f>
      </c>
      <c t="s">
        <v>23</v>
      </c>
    </row>
    <row r="223" spans="1:5" ht="25.5">
      <c r="A223" s="34" t="s">
        <v>50</v>
      </c>
      <c r="E223" s="35" t="s">
        <v>505</v>
      </c>
    </row>
    <row r="224" spans="1:5" ht="12.75">
      <c r="A224" s="38" t="s">
        <v>52</v>
      </c>
      <c r="E224" s="37" t="s">
        <v>506</v>
      </c>
    </row>
    <row r="225" spans="1:16" ht="12.75">
      <c r="A225" s="25" t="s">
        <v>45</v>
      </c>
      <c s="29" t="s">
        <v>507</v>
      </c>
      <c s="29" t="s">
        <v>508</v>
      </c>
      <c s="25" t="s">
        <v>47</v>
      </c>
      <c s="30" t="s">
        <v>509</v>
      </c>
      <c s="31" t="s">
        <v>49</v>
      </c>
      <c s="32">
        <v>1</v>
      </c>
      <c s="33">
        <v>0</v>
      </c>
      <c s="33">
        <f>ROUND(ROUND(H225,2)*ROUND(G225,3),2)</f>
      </c>
      <c r="O225">
        <f>(I225*21)/100</f>
      </c>
      <c t="s">
        <v>23</v>
      </c>
    </row>
    <row r="226" spans="1:5" ht="38.25">
      <c r="A226" s="34" t="s">
        <v>50</v>
      </c>
      <c r="E226" s="35" t="s">
        <v>510</v>
      </c>
    </row>
    <row r="227" spans="1:5" ht="12.75">
      <c r="A227" s="38" t="s">
        <v>52</v>
      </c>
      <c r="E227" s="37" t="s">
        <v>53</v>
      </c>
    </row>
    <row r="228" spans="1:16" ht="12.75">
      <c r="A228" s="25" t="s">
        <v>45</v>
      </c>
      <c s="29" t="s">
        <v>511</v>
      </c>
      <c s="29" t="s">
        <v>512</v>
      </c>
      <c s="25" t="s">
        <v>47</v>
      </c>
      <c s="30" t="s">
        <v>513</v>
      </c>
      <c s="31" t="s">
        <v>59</v>
      </c>
      <c s="32">
        <v>12</v>
      </c>
      <c s="33">
        <v>0</v>
      </c>
      <c s="33">
        <f>ROUND(ROUND(H228,2)*ROUND(G228,3),2)</f>
      </c>
      <c r="O228">
        <f>(I228*21)/100</f>
      </c>
      <c t="s">
        <v>23</v>
      </c>
    </row>
    <row r="229" spans="1:5" ht="12.75">
      <c r="A229" s="34" t="s">
        <v>50</v>
      </c>
      <c r="E229" s="35" t="s">
        <v>514</v>
      </c>
    </row>
    <row r="230" spans="1:5" ht="12.75">
      <c r="A230" s="38" t="s">
        <v>52</v>
      </c>
      <c r="E230" s="37" t="s">
        <v>515</v>
      </c>
    </row>
    <row r="231" spans="1:16" ht="12.75">
      <c r="A231" s="25" t="s">
        <v>45</v>
      </c>
      <c s="29" t="s">
        <v>516</v>
      </c>
      <c s="29" t="s">
        <v>517</v>
      </c>
      <c s="25" t="s">
        <v>47</v>
      </c>
      <c s="30" t="s">
        <v>518</v>
      </c>
      <c s="31" t="s">
        <v>49</v>
      </c>
      <c s="32">
        <v>2</v>
      </c>
      <c s="33">
        <v>0</v>
      </c>
      <c s="33">
        <f>ROUND(ROUND(H231,2)*ROUND(G231,3),2)</f>
      </c>
      <c r="O231">
        <f>(I231*21)/100</f>
      </c>
      <c t="s">
        <v>23</v>
      </c>
    </row>
    <row r="232" spans="1:5" ht="25.5">
      <c r="A232" s="34" t="s">
        <v>50</v>
      </c>
      <c r="E232" s="35" t="s">
        <v>519</v>
      </c>
    </row>
    <row r="233" spans="1:5" ht="12.75">
      <c r="A233" s="38" t="s">
        <v>52</v>
      </c>
      <c r="E233" s="37" t="s">
        <v>479</v>
      </c>
    </row>
    <row r="234" spans="1:16" ht="12.75">
      <c r="A234" s="25" t="s">
        <v>45</v>
      </c>
      <c s="29" t="s">
        <v>520</v>
      </c>
      <c s="29" t="s">
        <v>521</v>
      </c>
      <c s="25" t="s">
        <v>47</v>
      </c>
      <c s="30" t="s">
        <v>522</v>
      </c>
      <c s="31" t="s">
        <v>49</v>
      </c>
      <c s="32">
        <v>1</v>
      </c>
      <c s="33">
        <v>0</v>
      </c>
      <c s="33">
        <f>ROUND(ROUND(H234,2)*ROUND(G234,3),2)</f>
      </c>
      <c r="O234">
        <f>(I234*21)/100</f>
      </c>
      <c t="s">
        <v>23</v>
      </c>
    </row>
    <row r="235" spans="1:5" ht="25.5">
      <c r="A235" s="34" t="s">
        <v>50</v>
      </c>
      <c r="E235" s="35" t="s">
        <v>523</v>
      </c>
    </row>
    <row r="236" spans="1:5" ht="12.75">
      <c r="A236" s="38" t="s">
        <v>52</v>
      </c>
      <c r="E236" s="37" t="s">
        <v>53</v>
      </c>
    </row>
    <row r="237" spans="1:16" ht="12.75">
      <c r="A237" s="25" t="s">
        <v>45</v>
      </c>
      <c s="29" t="s">
        <v>524</v>
      </c>
      <c s="29" t="s">
        <v>525</v>
      </c>
      <c s="25" t="s">
        <v>47</v>
      </c>
      <c s="30" t="s">
        <v>526</v>
      </c>
      <c s="31" t="s">
        <v>59</v>
      </c>
      <c s="32">
        <v>19</v>
      </c>
      <c s="33">
        <v>0</v>
      </c>
      <c s="33">
        <f>ROUND(ROUND(H237,2)*ROUND(G237,3),2)</f>
      </c>
      <c r="O237">
        <f>(I237*21)/100</f>
      </c>
      <c t="s">
        <v>23</v>
      </c>
    </row>
    <row r="238" spans="1:5" ht="25.5">
      <c r="A238" s="34" t="s">
        <v>50</v>
      </c>
      <c r="E238" s="35" t="s">
        <v>527</v>
      </c>
    </row>
    <row r="239" spans="1:5" ht="12.75">
      <c r="A239" s="36" t="s">
        <v>52</v>
      </c>
      <c r="E239" s="37" t="s">
        <v>528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7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0+O9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529</v>
      </c>
      <c s="39">
        <f>0+I9</f>
      </c>
      <c r="O3" t="s">
        <v>19</v>
      </c>
      <c t="s">
        <v>23</v>
      </c>
    </row>
    <row r="4" spans="1:16" ht="15" customHeight="1">
      <c r="A4" t="s">
        <v>17</v>
      </c>
      <c s="12" t="s">
        <v>89</v>
      </c>
      <c s="13" t="s">
        <v>529</v>
      </c>
      <c s="1"/>
      <c s="14" t="s">
        <v>530</v>
      </c>
      <c s="1"/>
      <c s="1"/>
      <c s="11"/>
      <c s="11"/>
      <c r="O4" t="s">
        <v>20</v>
      </c>
      <c t="s">
        <v>23</v>
      </c>
    </row>
    <row r="5" spans="1:16" ht="12.75" customHeight="1">
      <c r="A5" t="s">
        <v>92</v>
      </c>
      <c s="16" t="s">
        <v>18</v>
      </c>
      <c s="17" t="s">
        <v>529</v>
      </c>
      <c s="6"/>
      <c s="18" t="s">
        <v>530</v>
      </c>
      <c s="6"/>
      <c s="6"/>
      <c s="6"/>
      <c s="6"/>
      <c r="O5" t="s">
        <v>21</v>
      </c>
      <c t="s">
        <v>23</v>
      </c>
    </row>
    <row r="6" spans="1:9" ht="12.75" customHeight="1">
      <c r="A6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</row>
    <row r="7" spans="1:9" ht="12.75" customHeight="1">
      <c r="A7" s="15"/>
      <c s="15"/>
      <c s="15"/>
      <c s="15"/>
      <c s="15"/>
      <c s="15"/>
      <c s="15"/>
      <c s="15" t="s">
        <v>39</v>
      </c>
      <c s="15" t="s">
        <v>41</v>
      </c>
    </row>
    <row r="8" spans="1:9" ht="12.75" customHeight="1">
      <c r="A8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9" spans="1:18" ht="12.75" customHeight="1">
      <c r="A9" s="19" t="s">
        <v>43</v>
      </c>
      <c s="19"/>
      <c s="26" t="s">
        <v>70</v>
      </c>
      <c s="19"/>
      <c s="27" t="s">
        <v>189</v>
      </c>
      <c s="19"/>
      <c s="19"/>
      <c s="19"/>
      <c s="28">
        <f>0+Q9</f>
      </c>
      <c r="O9">
        <f>0+R9</f>
      </c>
      <c r="Q9">
        <f>0+I10+I13+I16+I19+I22+I25+I28+I31+I34+I37+I40+I43+I46+I49+I52+I55+I58+I61+I64+I67+I70+I73+I76+I79+I82+I85+I88+I91+I94+I97+I100+I103+I106+I109+I112+I115+I118+I121+I124+I127+I130+I133+I136+I139+I142+I145+I148+I151+I154+I157+I160+I163+I166+I169+I172+I175+I178+I181+I184+I187+I190+I193+I196+I199+I202+I205+I208+I211+I214+I217+I220+I223+I226+I229+I232+I235+I238+I241+I244+I247+I250+I253+I256+I259+I262+I265+I268+I271+I274+I277+I280+I283+I286+I289+I292+I295+I298+I301+I304+I307+I310+I313+I316+I319+I322+I325</f>
      </c>
      <c>
        <f>0+O10+O13+O16+O19+O22+O25+O28+O31+O34+O37+O40+O43+O46+O49+O52+O55+O58+O61+O64+O67+O70+O73+O76+O79+O82+O85+O88+O91+O94+O97+O100+O103+O106+O109+O112+O115+O118+O121+O124+O127+O130+O133+O136+O139+O142+O145+O148+O151+O154+O157+O160+O163+O166+O169+O172+O175+O178+O181+O184+O187+O190+O193+O196+O199+O202+O205+O208+O211+O214+O217+O220+O223+O226+O229+O232+O235+O238+O241+O244+O247+O250+O253+O256+O259+O262+O265+O268+O271+O274+O277+O280+O283+O286+O289+O292+O295+O298+O301+O304+O307+O310+O313+O316+O319+O322+O325</f>
      </c>
    </row>
    <row r="10" spans="1:16" ht="12.75">
      <c r="A10" s="25" t="s">
        <v>45</v>
      </c>
      <c s="29" t="s">
        <v>29</v>
      </c>
      <c s="29" t="s">
        <v>531</v>
      </c>
      <c s="25" t="s">
        <v>47</v>
      </c>
      <c s="30" t="s">
        <v>532</v>
      </c>
      <c s="31" t="s">
        <v>533</v>
      </c>
      <c s="32">
        <v>1</v>
      </c>
      <c s="33">
        <v>0</v>
      </c>
      <c s="33">
        <f>ROUND(ROUND(H10,2)*ROUND(G10,3),2)</f>
      </c>
      <c r="O10">
        <f>(I10*21)/100</f>
      </c>
      <c t="s">
        <v>23</v>
      </c>
    </row>
    <row r="11" spans="1:5" ht="12.75">
      <c r="A11" s="34" t="s">
        <v>50</v>
      </c>
      <c r="E11" s="35" t="s">
        <v>47</v>
      </c>
    </row>
    <row r="12" spans="1:5" ht="12.75">
      <c r="A12" s="38" t="s">
        <v>52</v>
      </c>
      <c r="E12" s="37" t="s">
        <v>47</v>
      </c>
    </row>
    <row r="13" spans="1:16" ht="12.75">
      <c r="A13" s="25" t="s">
        <v>45</v>
      </c>
      <c s="29" t="s">
        <v>23</v>
      </c>
      <c s="29" t="s">
        <v>534</v>
      </c>
      <c s="25" t="s">
        <v>47</v>
      </c>
      <c s="30" t="s">
        <v>535</v>
      </c>
      <c s="31" t="s">
        <v>533</v>
      </c>
      <c s="32">
        <v>1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47</v>
      </c>
    </row>
    <row r="15" spans="1:5" ht="12.75">
      <c r="A15" s="38" t="s">
        <v>52</v>
      </c>
      <c r="E15" s="37" t="s">
        <v>47</v>
      </c>
    </row>
    <row r="16" spans="1:16" ht="12.75">
      <c r="A16" s="25" t="s">
        <v>45</v>
      </c>
      <c s="29" t="s">
        <v>22</v>
      </c>
      <c s="29" t="s">
        <v>536</v>
      </c>
      <c s="25" t="s">
        <v>47</v>
      </c>
      <c s="30" t="s">
        <v>537</v>
      </c>
      <c s="31" t="s">
        <v>533</v>
      </c>
      <c s="32">
        <v>1</v>
      </c>
      <c s="33">
        <v>0</v>
      </c>
      <c s="33">
        <f>ROUND(ROUND(H16,2)*ROUND(G16,3),2)</f>
      </c>
      <c r="O16">
        <f>(I16*21)/100</f>
      </c>
      <c t="s">
        <v>23</v>
      </c>
    </row>
    <row r="17" spans="1:5" ht="12.75">
      <c r="A17" s="34" t="s">
        <v>50</v>
      </c>
      <c r="E17" s="35" t="s">
        <v>47</v>
      </c>
    </row>
    <row r="18" spans="1:5" ht="12.75">
      <c r="A18" s="38" t="s">
        <v>52</v>
      </c>
      <c r="E18" s="37" t="s">
        <v>47</v>
      </c>
    </row>
    <row r="19" spans="1:16" ht="12.75">
      <c r="A19" s="25" t="s">
        <v>45</v>
      </c>
      <c s="29" t="s">
        <v>33</v>
      </c>
      <c s="29" t="s">
        <v>538</v>
      </c>
      <c s="25" t="s">
        <v>47</v>
      </c>
      <c s="30" t="s">
        <v>539</v>
      </c>
      <c s="31" t="s">
        <v>533</v>
      </c>
      <c s="32">
        <v>1</v>
      </c>
      <c s="33">
        <v>0</v>
      </c>
      <c s="33">
        <f>ROUND(ROUND(H19,2)*ROUND(G19,3),2)</f>
      </c>
      <c r="O19">
        <f>(I19*21)/100</f>
      </c>
      <c t="s">
        <v>23</v>
      </c>
    </row>
    <row r="20" spans="1:5" ht="12.75">
      <c r="A20" s="34" t="s">
        <v>50</v>
      </c>
      <c r="E20" s="35" t="s">
        <v>47</v>
      </c>
    </row>
    <row r="21" spans="1:5" ht="12.75">
      <c r="A21" s="38" t="s">
        <v>52</v>
      </c>
      <c r="E21" s="37" t="s">
        <v>47</v>
      </c>
    </row>
    <row r="22" spans="1:16" ht="12.75">
      <c r="A22" s="25" t="s">
        <v>45</v>
      </c>
      <c s="29" t="s">
        <v>35</v>
      </c>
      <c s="29" t="s">
        <v>540</v>
      </c>
      <c s="25" t="s">
        <v>47</v>
      </c>
      <c s="30" t="s">
        <v>541</v>
      </c>
      <c s="31" t="s">
        <v>533</v>
      </c>
      <c s="32">
        <v>1</v>
      </c>
      <c s="33">
        <v>0</v>
      </c>
      <c s="33">
        <f>ROUND(ROUND(H22,2)*ROUND(G22,3),2)</f>
      </c>
      <c r="O22">
        <f>(I22*21)/100</f>
      </c>
      <c t="s">
        <v>23</v>
      </c>
    </row>
    <row r="23" spans="1:5" ht="12.75">
      <c r="A23" s="34" t="s">
        <v>50</v>
      </c>
      <c r="E23" s="35" t="s">
        <v>47</v>
      </c>
    </row>
    <row r="24" spans="1:5" ht="12.75">
      <c r="A24" s="38" t="s">
        <v>52</v>
      </c>
      <c r="E24" s="37" t="s">
        <v>47</v>
      </c>
    </row>
    <row r="25" spans="1:16" ht="25.5">
      <c r="A25" s="25" t="s">
        <v>45</v>
      </c>
      <c s="29" t="s">
        <v>37</v>
      </c>
      <c s="29" t="s">
        <v>542</v>
      </c>
      <c s="25" t="s">
        <v>47</v>
      </c>
      <c s="30" t="s">
        <v>543</v>
      </c>
      <c s="31" t="s">
        <v>533</v>
      </c>
      <c s="32">
        <v>55</v>
      </c>
      <c s="33">
        <v>0</v>
      </c>
      <c s="33">
        <f>ROUND(ROUND(H25,2)*ROUND(G25,3),2)</f>
      </c>
      <c r="O25">
        <f>(I25*21)/100</f>
      </c>
      <c t="s">
        <v>23</v>
      </c>
    </row>
    <row r="26" spans="1:5" ht="12.75">
      <c r="A26" s="34" t="s">
        <v>50</v>
      </c>
      <c r="E26" s="35" t="s">
        <v>47</v>
      </c>
    </row>
    <row r="27" spans="1:5" ht="12.75">
      <c r="A27" s="38" t="s">
        <v>52</v>
      </c>
      <c r="E27" s="37" t="s">
        <v>47</v>
      </c>
    </row>
    <row r="28" spans="1:16" ht="25.5">
      <c r="A28" s="25" t="s">
        <v>45</v>
      </c>
      <c s="29" t="s">
        <v>70</v>
      </c>
      <c s="29" t="s">
        <v>544</v>
      </c>
      <c s="25" t="s">
        <v>47</v>
      </c>
      <c s="30" t="s">
        <v>545</v>
      </c>
      <c s="31" t="s">
        <v>533</v>
      </c>
      <c s="32">
        <v>21</v>
      </c>
      <c s="33">
        <v>0</v>
      </c>
      <c s="33">
        <f>ROUND(ROUND(H28,2)*ROUND(G28,3),2)</f>
      </c>
      <c r="O28">
        <f>(I28*21)/100</f>
      </c>
      <c t="s">
        <v>23</v>
      </c>
    </row>
    <row r="29" spans="1:5" ht="12.75">
      <c r="A29" s="34" t="s">
        <v>50</v>
      </c>
      <c r="E29" s="35" t="s">
        <v>47</v>
      </c>
    </row>
    <row r="30" spans="1:5" ht="12.75">
      <c r="A30" s="38" t="s">
        <v>52</v>
      </c>
      <c r="E30" s="37" t="s">
        <v>47</v>
      </c>
    </row>
    <row r="31" spans="1:16" ht="12.75">
      <c r="A31" s="25" t="s">
        <v>45</v>
      </c>
      <c s="29" t="s">
        <v>74</v>
      </c>
      <c s="29" t="s">
        <v>546</v>
      </c>
      <c s="25" t="s">
        <v>47</v>
      </c>
      <c s="30" t="s">
        <v>547</v>
      </c>
      <c s="31" t="s">
        <v>533</v>
      </c>
      <c s="32">
        <v>76</v>
      </c>
      <c s="33">
        <v>0</v>
      </c>
      <c s="33">
        <f>ROUND(ROUND(H31,2)*ROUND(G31,3),2)</f>
      </c>
      <c r="O31">
        <f>(I31*21)/100</f>
      </c>
      <c t="s">
        <v>23</v>
      </c>
    </row>
    <row r="32" spans="1:5" ht="12.75">
      <c r="A32" s="34" t="s">
        <v>50</v>
      </c>
      <c r="E32" s="35" t="s">
        <v>47</v>
      </c>
    </row>
    <row r="33" spans="1:5" ht="12.75">
      <c r="A33" s="38" t="s">
        <v>52</v>
      </c>
      <c r="E33" s="37" t="s">
        <v>47</v>
      </c>
    </row>
    <row r="34" spans="1:16" ht="12.75">
      <c r="A34" s="25" t="s">
        <v>45</v>
      </c>
      <c s="29" t="s">
        <v>40</v>
      </c>
      <c s="29" t="s">
        <v>548</v>
      </c>
      <c s="25" t="s">
        <v>47</v>
      </c>
      <c s="30" t="s">
        <v>549</v>
      </c>
      <c s="31" t="s">
        <v>533</v>
      </c>
      <c s="32">
        <v>380</v>
      </c>
      <c s="33">
        <v>0</v>
      </c>
      <c s="33">
        <f>ROUND(ROUND(H34,2)*ROUND(G34,3),2)</f>
      </c>
      <c r="O34">
        <f>(I34*21)/100</f>
      </c>
      <c t="s">
        <v>23</v>
      </c>
    </row>
    <row r="35" spans="1:5" ht="12.75">
      <c r="A35" s="34" t="s">
        <v>50</v>
      </c>
      <c r="E35" s="35" t="s">
        <v>47</v>
      </c>
    </row>
    <row r="36" spans="1:5" ht="12.75">
      <c r="A36" s="38" t="s">
        <v>52</v>
      </c>
      <c r="E36" s="37" t="s">
        <v>47</v>
      </c>
    </row>
    <row r="37" spans="1:16" ht="12.75">
      <c r="A37" s="25" t="s">
        <v>45</v>
      </c>
      <c s="29" t="s">
        <v>42</v>
      </c>
      <c s="29" t="s">
        <v>550</v>
      </c>
      <c s="25" t="s">
        <v>47</v>
      </c>
      <c s="30" t="s">
        <v>551</v>
      </c>
      <c s="31" t="s">
        <v>111</v>
      </c>
      <c s="32">
        <v>8</v>
      </c>
      <c s="33">
        <v>0</v>
      </c>
      <c s="33">
        <f>ROUND(ROUND(H37,2)*ROUND(G37,3),2)</f>
      </c>
      <c r="O37">
        <f>(I37*21)/100</f>
      </c>
      <c t="s">
        <v>23</v>
      </c>
    </row>
    <row r="38" spans="1:5" ht="12.75">
      <c r="A38" s="34" t="s">
        <v>50</v>
      </c>
      <c r="E38" s="35" t="s">
        <v>47</v>
      </c>
    </row>
    <row r="39" spans="1:5" ht="12.75">
      <c r="A39" s="38" t="s">
        <v>52</v>
      </c>
      <c r="E39" s="37" t="s">
        <v>47</v>
      </c>
    </row>
    <row r="40" spans="1:16" ht="12.75">
      <c r="A40" s="25" t="s">
        <v>45</v>
      </c>
      <c s="29" t="s">
        <v>85</v>
      </c>
      <c s="29" t="s">
        <v>552</v>
      </c>
      <c s="25" t="s">
        <v>47</v>
      </c>
      <c s="30" t="s">
        <v>553</v>
      </c>
      <c s="31" t="s">
        <v>533</v>
      </c>
      <c s="32">
        <v>16</v>
      </c>
      <c s="33">
        <v>0</v>
      </c>
      <c s="33">
        <f>ROUND(ROUND(H40,2)*ROUND(G40,3),2)</f>
      </c>
      <c r="O40">
        <f>(I40*21)/100</f>
      </c>
      <c t="s">
        <v>23</v>
      </c>
    </row>
    <row r="41" spans="1:5" ht="12.75">
      <c r="A41" s="34" t="s">
        <v>50</v>
      </c>
      <c r="E41" s="35" t="s">
        <v>47</v>
      </c>
    </row>
    <row r="42" spans="1:5" ht="12.75">
      <c r="A42" s="38" t="s">
        <v>52</v>
      </c>
      <c r="E42" s="37" t="s">
        <v>47</v>
      </c>
    </row>
    <row r="43" spans="1:16" ht="12.75">
      <c r="A43" s="25" t="s">
        <v>45</v>
      </c>
      <c s="29" t="s">
        <v>138</v>
      </c>
      <c s="29" t="s">
        <v>554</v>
      </c>
      <c s="25" t="s">
        <v>47</v>
      </c>
      <c s="30" t="s">
        <v>555</v>
      </c>
      <c s="31" t="s">
        <v>533</v>
      </c>
      <c s="32">
        <v>20</v>
      </c>
      <c s="33">
        <v>0</v>
      </c>
      <c s="33">
        <f>ROUND(ROUND(H43,2)*ROUND(G43,3),2)</f>
      </c>
      <c r="O43">
        <f>(I43*21)/100</f>
      </c>
      <c t="s">
        <v>23</v>
      </c>
    </row>
    <row r="44" spans="1:5" ht="12.75">
      <c r="A44" s="34" t="s">
        <v>50</v>
      </c>
      <c r="E44" s="35" t="s">
        <v>47</v>
      </c>
    </row>
    <row r="45" spans="1:5" ht="12.75">
      <c r="A45" s="38" t="s">
        <v>52</v>
      </c>
      <c r="E45" s="37" t="s">
        <v>47</v>
      </c>
    </row>
    <row r="46" spans="1:16" ht="12.75">
      <c r="A46" s="25" t="s">
        <v>45</v>
      </c>
      <c s="29" t="s">
        <v>141</v>
      </c>
      <c s="29" t="s">
        <v>556</v>
      </c>
      <c s="25" t="s">
        <v>47</v>
      </c>
      <c s="30" t="s">
        <v>557</v>
      </c>
      <c s="31" t="s">
        <v>111</v>
      </c>
      <c s="32">
        <v>74</v>
      </c>
      <c s="33">
        <v>0</v>
      </c>
      <c s="33">
        <f>ROUND(ROUND(H46,2)*ROUND(G46,3),2)</f>
      </c>
      <c r="O46">
        <f>(I46*21)/100</f>
      </c>
      <c t="s">
        <v>23</v>
      </c>
    </row>
    <row r="47" spans="1:5" ht="12.75">
      <c r="A47" s="34" t="s">
        <v>50</v>
      </c>
      <c r="E47" s="35" t="s">
        <v>47</v>
      </c>
    </row>
    <row r="48" spans="1:5" ht="12.75">
      <c r="A48" s="38" t="s">
        <v>52</v>
      </c>
      <c r="E48" s="37" t="s">
        <v>47</v>
      </c>
    </row>
    <row r="49" spans="1:16" ht="12.75">
      <c r="A49" s="25" t="s">
        <v>45</v>
      </c>
      <c s="29" t="s">
        <v>146</v>
      </c>
      <c s="29" t="s">
        <v>558</v>
      </c>
      <c s="25" t="s">
        <v>47</v>
      </c>
      <c s="30" t="s">
        <v>559</v>
      </c>
      <c s="31" t="s">
        <v>533</v>
      </c>
      <c s="32">
        <v>150</v>
      </c>
      <c s="33">
        <v>0</v>
      </c>
      <c s="33">
        <f>ROUND(ROUND(H49,2)*ROUND(G49,3),2)</f>
      </c>
      <c r="O49">
        <f>(I49*21)/100</f>
      </c>
      <c t="s">
        <v>23</v>
      </c>
    </row>
    <row r="50" spans="1:5" ht="12.75">
      <c r="A50" s="34" t="s">
        <v>50</v>
      </c>
      <c r="E50" s="35" t="s">
        <v>47</v>
      </c>
    </row>
    <row r="51" spans="1:5" ht="12.75">
      <c r="A51" s="38" t="s">
        <v>52</v>
      </c>
      <c r="E51" s="37" t="s">
        <v>47</v>
      </c>
    </row>
    <row r="52" spans="1:16" ht="12.75">
      <c r="A52" s="25" t="s">
        <v>45</v>
      </c>
      <c s="29" t="s">
        <v>152</v>
      </c>
      <c s="29" t="s">
        <v>560</v>
      </c>
      <c s="25" t="s">
        <v>47</v>
      </c>
      <c s="30" t="s">
        <v>561</v>
      </c>
      <c s="31" t="s">
        <v>111</v>
      </c>
      <c s="32">
        <v>40</v>
      </c>
      <c s="33">
        <v>0</v>
      </c>
      <c s="33">
        <f>ROUND(ROUND(H52,2)*ROUND(G52,3),2)</f>
      </c>
      <c r="O52">
        <f>(I52*21)/100</f>
      </c>
      <c t="s">
        <v>23</v>
      </c>
    </row>
    <row r="53" spans="1:5" ht="12.75">
      <c r="A53" s="34" t="s">
        <v>50</v>
      </c>
      <c r="E53" s="35" t="s">
        <v>47</v>
      </c>
    </row>
    <row r="54" spans="1:5" ht="12.75">
      <c r="A54" s="38" t="s">
        <v>52</v>
      </c>
      <c r="E54" s="37" t="s">
        <v>47</v>
      </c>
    </row>
    <row r="55" spans="1:16" ht="12.75">
      <c r="A55" s="25" t="s">
        <v>45</v>
      </c>
      <c s="29" t="s">
        <v>158</v>
      </c>
      <c s="29" t="s">
        <v>562</v>
      </c>
      <c s="25" t="s">
        <v>47</v>
      </c>
      <c s="30" t="s">
        <v>563</v>
      </c>
      <c s="31" t="s">
        <v>111</v>
      </c>
      <c s="32">
        <v>160</v>
      </c>
      <c s="33">
        <v>0</v>
      </c>
      <c s="33">
        <f>ROUND(ROUND(H55,2)*ROUND(G55,3),2)</f>
      </c>
      <c r="O55">
        <f>(I55*21)/100</f>
      </c>
      <c t="s">
        <v>23</v>
      </c>
    </row>
    <row r="56" spans="1:5" ht="12.75">
      <c r="A56" s="34" t="s">
        <v>50</v>
      </c>
      <c r="E56" s="35" t="s">
        <v>47</v>
      </c>
    </row>
    <row r="57" spans="1:5" ht="12.75">
      <c r="A57" s="38" t="s">
        <v>52</v>
      </c>
      <c r="E57" s="37" t="s">
        <v>47</v>
      </c>
    </row>
    <row r="58" spans="1:16" ht="12.75">
      <c r="A58" s="25" t="s">
        <v>45</v>
      </c>
      <c s="29" t="s">
        <v>164</v>
      </c>
      <c s="29" t="s">
        <v>564</v>
      </c>
      <c s="25" t="s">
        <v>47</v>
      </c>
      <c s="30" t="s">
        <v>565</v>
      </c>
      <c s="31" t="s">
        <v>111</v>
      </c>
      <c s="32">
        <v>54</v>
      </c>
      <c s="33">
        <v>0</v>
      </c>
      <c s="33">
        <f>ROUND(ROUND(H58,2)*ROUND(G58,3),2)</f>
      </c>
      <c r="O58">
        <f>(I58*21)/100</f>
      </c>
      <c t="s">
        <v>23</v>
      </c>
    </row>
    <row r="59" spans="1:5" ht="12.75">
      <c r="A59" s="34" t="s">
        <v>50</v>
      </c>
      <c r="E59" s="35" t="s">
        <v>47</v>
      </c>
    </row>
    <row r="60" spans="1:5" ht="12.75">
      <c r="A60" s="38" t="s">
        <v>52</v>
      </c>
      <c r="E60" s="37" t="s">
        <v>47</v>
      </c>
    </row>
    <row r="61" spans="1:16" ht="12.75">
      <c r="A61" s="25" t="s">
        <v>45</v>
      </c>
      <c s="29" t="s">
        <v>168</v>
      </c>
      <c s="29" t="s">
        <v>566</v>
      </c>
      <c s="25" t="s">
        <v>47</v>
      </c>
      <c s="30" t="s">
        <v>567</v>
      </c>
      <c s="31" t="s">
        <v>111</v>
      </c>
      <c s="32">
        <v>7</v>
      </c>
      <c s="33">
        <v>0</v>
      </c>
      <c s="33">
        <f>ROUND(ROUND(H61,2)*ROUND(G61,3),2)</f>
      </c>
      <c r="O61">
        <f>(I61*21)/100</f>
      </c>
      <c t="s">
        <v>23</v>
      </c>
    </row>
    <row r="62" spans="1:5" ht="12.75">
      <c r="A62" s="34" t="s">
        <v>50</v>
      </c>
      <c r="E62" s="35" t="s">
        <v>47</v>
      </c>
    </row>
    <row r="63" spans="1:5" ht="12.75">
      <c r="A63" s="38" t="s">
        <v>52</v>
      </c>
      <c r="E63" s="37" t="s">
        <v>47</v>
      </c>
    </row>
    <row r="64" spans="1:16" ht="12.75">
      <c r="A64" s="25" t="s">
        <v>45</v>
      </c>
      <c s="29" t="s">
        <v>173</v>
      </c>
      <c s="29" t="s">
        <v>568</v>
      </c>
      <c s="25" t="s">
        <v>47</v>
      </c>
      <c s="30" t="s">
        <v>569</v>
      </c>
      <c s="31" t="s">
        <v>111</v>
      </c>
      <c s="32">
        <v>7</v>
      </c>
      <c s="33">
        <v>0</v>
      </c>
      <c s="33">
        <f>ROUND(ROUND(H64,2)*ROUND(G64,3),2)</f>
      </c>
      <c r="O64">
        <f>(I64*21)/100</f>
      </c>
      <c t="s">
        <v>23</v>
      </c>
    </row>
    <row r="65" spans="1:5" ht="12.75">
      <c r="A65" s="34" t="s">
        <v>50</v>
      </c>
      <c r="E65" s="35" t="s">
        <v>47</v>
      </c>
    </row>
    <row r="66" spans="1:5" ht="12.75">
      <c r="A66" s="38" t="s">
        <v>52</v>
      </c>
      <c r="E66" s="37" t="s">
        <v>47</v>
      </c>
    </row>
    <row r="67" spans="1:16" ht="12.75">
      <c r="A67" s="25" t="s">
        <v>45</v>
      </c>
      <c s="29" t="s">
        <v>178</v>
      </c>
      <c s="29" t="s">
        <v>570</v>
      </c>
      <c s="25" t="s">
        <v>47</v>
      </c>
      <c s="30" t="s">
        <v>571</v>
      </c>
      <c s="31" t="s">
        <v>111</v>
      </c>
      <c s="32">
        <v>7</v>
      </c>
      <c s="33">
        <v>0</v>
      </c>
      <c s="33">
        <f>ROUND(ROUND(H67,2)*ROUND(G67,3),2)</f>
      </c>
      <c r="O67">
        <f>(I67*21)/100</f>
      </c>
      <c t="s">
        <v>23</v>
      </c>
    </row>
    <row r="68" spans="1:5" ht="12.75">
      <c r="A68" s="34" t="s">
        <v>50</v>
      </c>
      <c r="E68" s="35" t="s">
        <v>47</v>
      </c>
    </row>
    <row r="69" spans="1:5" ht="12.75">
      <c r="A69" s="38" t="s">
        <v>52</v>
      </c>
      <c r="E69" s="37" t="s">
        <v>47</v>
      </c>
    </row>
    <row r="70" spans="1:16" ht="12.75">
      <c r="A70" s="25" t="s">
        <v>45</v>
      </c>
      <c s="29" t="s">
        <v>184</v>
      </c>
      <c s="29" t="s">
        <v>572</v>
      </c>
      <c s="25" t="s">
        <v>47</v>
      </c>
      <c s="30" t="s">
        <v>573</v>
      </c>
      <c s="31" t="s">
        <v>533</v>
      </c>
      <c s="32">
        <v>3</v>
      </c>
      <c s="33">
        <v>0</v>
      </c>
      <c s="33">
        <f>ROUND(ROUND(H70,2)*ROUND(G70,3),2)</f>
      </c>
      <c r="O70">
        <f>(I70*21)/100</f>
      </c>
      <c t="s">
        <v>23</v>
      </c>
    </row>
    <row r="71" spans="1:5" ht="12.75">
      <c r="A71" s="34" t="s">
        <v>50</v>
      </c>
      <c r="E71" s="35" t="s">
        <v>47</v>
      </c>
    </row>
    <row r="72" spans="1:5" ht="12.75">
      <c r="A72" s="38" t="s">
        <v>52</v>
      </c>
      <c r="E72" s="37" t="s">
        <v>47</v>
      </c>
    </row>
    <row r="73" spans="1:16" ht="12.75">
      <c r="A73" s="25" t="s">
        <v>45</v>
      </c>
      <c s="29" t="s">
        <v>192</v>
      </c>
      <c s="29" t="s">
        <v>574</v>
      </c>
      <c s="25" t="s">
        <v>47</v>
      </c>
      <c s="30" t="s">
        <v>575</v>
      </c>
      <c s="31" t="s">
        <v>111</v>
      </c>
      <c s="32">
        <v>470</v>
      </c>
      <c s="33">
        <v>0</v>
      </c>
      <c s="33">
        <f>ROUND(ROUND(H73,2)*ROUND(G73,3),2)</f>
      </c>
      <c r="O73">
        <f>(I73*21)/100</f>
      </c>
      <c t="s">
        <v>23</v>
      </c>
    </row>
    <row r="74" spans="1:5" ht="12.75">
      <c r="A74" s="34" t="s">
        <v>50</v>
      </c>
      <c r="E74" s="35" t="s">
        <v>47</v>
      </c>
    </row>
    <row r="75" spans="1:5" ht="12.75">
      <c r="A75" s="38" t="s">
        <v>52</v>
      </c>
      <c r="E75" s="37" t="s">
        <v>47</v>
      </c>
    </row>
    <row r="76" spans="1:16" ht="12.75">
      <c r="A76" s="25" t="s">
        <v>45</v>
      </c>
      <c s="29" t="s">
        <v>197</v>
      </c>
      <c s="29" t="s">
        <v>576</v>
      </c>
      <c s="25" t="s">
        <v>47</v>
      </c>
      <c s="30" t="s">
        <v>577</v>
      </c>
      <c s="31" t="s">
        <v>111</v>
      </c>
      <c s="32">
        <v>70</v>
      </c>
      <c s="33">
        <v>0</v>
      </c>
      <c s="33">
        <f>ROUND(ROUND(H76,2)*ROUND(G76,3),2)</f>
      </c>
      <c r="O76">
        <f>(I76*21)/100</f>
      </c>
      <c t="s">
        <v>23</v>
      </c>
    </row>
    <row r="77" spans="1:5" ht="12.75">
      <c r="A77" s="34" t="s">
        <v>50</v>
      </c>
      <c r="E77" s="35" t="s">
        <v>47</v>
      </c>
    </row>
    <row r="78" spans="1:5" ht="12.75">
      <c r="A78" s="38" t="s">
        <v>52</v>
      </c>
      <c r="E78" s="37" t="s">
        <v>47</v>
      </c>
    </row>
    <row r="79" spans="1:16" ht="12.75">
      <c r="A79" s="25" t="s">
        <v>45</v>
      </c>
      <c s="29" t="s">
        <v>202</v>
      </c>
      <c s="29" t="s">
        <v>578</v>
      </c>
      <c s="25" t="s">
        <v>47</v>
      </c>
      <c s="30" t="s">
        <v>579</v>
      </c>
      <c s="31" t="s">
        <v>111</v>
      </c>
      <c s="32">
        <v>6</v>
      </c>
      <c s="33">
        <v>0</v>
      </c>
      <c s="33">
        <f>ROUND(ROUND(H79,2)*ROUND(G79,3),2)</f>
      </c>
      <c r="O79">
        <f>(I79*21)/100</f>
      </c>
      <c t="s">
        <v>23</v>
      </c>
    </row>
    <row r="80" spans="1:5" ht="12.75">
      <c r="A80" s="34" t="s">
        <v>50</v>
      </c>
      <c r="E80" s="35" t="s">
        <v>47</v>
      </c>
    </row>
    <row r="81" spans="1:5" ht="12.75">
      <c r="A81" s="38" t="s">
        <v>52</v>
      </c>
      <c r="E81" s="37" t="s">
        <v>47</v>
      </c>
    </row>
    <row r="82" spans="1:16" ht="12.75">
      <c r="A82" s="25" t="s">
        <v>45</v>
      </c>
      <c s="29" t="s">
        <v>206</v>
      </c>
      <c s="29" t="s">
        <v>580</v>
      </c>
      <c s="25" t="s">
        <v>47</v>
      </c>
      <c s="30" t="s">
        <v>581</v>
      </c>
      <c s="31" t="s">
        <v>111</v>
      </c>
      <c s="32">
        <v>10</v>
      </c>
      <c s="33">
        <v>0</v>
      </c>
      <c s="33">
        <f>ROUND(ROUND(H82,2)*ROUND(G82,3),2)</f>
      </c>
      <c r="O82">
        <f>(I82*21)/100</f>
      </c>
      <c t="s">
        <v>23</v>
      </c>
    </row>
    <row r="83" spans="1:5" ht="12.75">
      <c r="A83" s="34" t="s">
        <v>50</v>
      </c>
      <c r="E83" s="35" t="s">
        <v>47</v>
      </c>
    </row>
    <row r="84" spans="1:5" ht="12.75">
      <c r="A84" s="38" t="s">
        <v>52</v>
      </c>
      <c r="E84" s="37" t="s">
        <v>47</v>
      </c>
    </row>
    <row r="85" spans="1:16" ht="12.75">
      <c r="A85" s="25" t="s">
        <v>45</v>
      </c>
      <c s="29" t="s">
        <v>208</v>
      </c>
      <c s="29" t="s">
        <v>582</v>
      </c>
      <c s="25" t="s">
        <v>47</v>
      </c>
      <c s="30" t="s">
        <v>583</v>
      </c>
      <c s="31" t="s">
        <v>533</v>
      </c>
      <c s="32">
        <v>4</v>
      </c>
      <c s="33">
        <v>0</v>
      </c>
      <c s="33">
        <f>ROUND(ROUND(H85,2)*ROUND(G85,3),2)</f>
      </c>
      <c r="O85">
        <f>(I85*21)/100</f>
      </c>
      <c t="s">
        <v>23</v>
      </c>
    </row>
    <row r="86" spans="1:5" ht="12.75">
      <c r="A86" s="34" t="s">
        <v>50</v>
      </c>
      <c r="E86" s="35" t="s">
        <v>47</v>
      </c>
    </row>
    <row r="87" spans="1:5" ht="12.75">
      <c r="A87" s="38" t="s">
        <v>52</v>
      </c>
      <c r="E87" s="37" t="s">
        <v>47</v>
      </c>
    </row>
    <row r="88" spans="1:16" ht="12.75">
      <c r="A88" s="25" t="s">
        <v>45</v>
      </c>
      <c s="29" t="s">
        <v>213</v>
      </c>
      <c s="29" t="s">
        <v>584</v>
      </c>
      <c s="25" t="s">
        <v>47</v>
      </c>
      <c s="30" t="s">
        <v>585</v>
      </c>
      <c s="31" t="s">
        <v>111</v>
      </c>
      <c s="32">
        <v>3</v>
      </c>
      <c s="33">
        <v>0</v>
      </c>
      <c s="33">
        <f>ROUND(ROUND(H88,2)*ROUND(G88,3),2)</f>
      </c>
      <c r="O88">
        <f>(I88*21)/100</f>
      </c>
      <c t="s">
        <v>23</v>
      </c>
    </row>
    <row r="89" spans="1:5" ht="12.75">
      <c r="A89" s="34" t="s">
        <v>50</v>
      </c>
      <c r="E89" s="35" t="s">
        <v>47</v>
      </c>
    </row>
    <row r="90" spans="1:5" ht="12.75">
      <c r="A90" s="38" t="s">
        <v>52</v>
      </c>
      <c r="E90" s="37" t="s">
        <v>47</v>
      </c>
    </row>
    <row r="91" spans="1:16" ht="12.75">
      <c r="A91" s="25" t="s">
        <v>45</v>
      </c>
      <c s="29" t="s">
        <v>216</v>
      </c>
      <c s="29" t="s">
        <v>586</v>
      </c>
      <c s="25" t="s">
        <v>47</v>
      </c>
      <c s="30" t="s">
        <v>587</v>
      </c>
      <c s="31" t="s">
        <v>533</v>
      </c>
      <c s="32">
        <v>6</v>
      </c>
      <c s="33">
        <v>0</v>
      </c>
      <c s="33">
        <f>ROUND(ROUND(H91,2)*ROUND(G91,3),2)</f>
      </c>
      <c r="O91">
        <f>(I91*21)/100</f>
      </c>
      <c t="s">
        <v>23</v>
      </c>
    </row>
    <row r="92" spans="1:5" ht="12.75">
      <c r="A92" s="34" t="s">
        <v>50</v>
      </c>
      <c r="E92" s="35" t="s">
        <v>47</v>
      </c>
    </row>
    <row r="93" spans="1:5" ht="12.75">
      <c r="A93" s="38" t="s">
        <v>52</v>
      </c>
      <c r="E93" s="37" t="s">
        <v>47</v>
      </c>
    </row>
    <row r="94" spans="1:16" ht="12.75">
      <c r="A94" s="25" t="s">
        <v>45</v>
      </c>
      <c s="29" t="s">
        <v>219</v>
      </c>
      <c s="29" t="s">
        <v>588</v>
      </c>
      <c s="25" t="s">
        <v>47</v>
      </c>
      <c s="30" t="s">
        <v>589</v>
      </c>
      <c s="31" t="s">
        <v>533</v>
      </c>
      <c s="32">
        <v>12</v>
      </c>
      <c s="33">
        <v>0</v>
      </c>
      <c s="33">
        <f>ROUND(ROUND(H94,2)*ROUND(G94,3),2)</f>
      </c>
      <c r="O94">
        <f>(I94*21)/100</f>
      </c>
      <c t="s">
        <v>23</v>
      </c>
    </row>
    <row r="95" spans="1:5" ht="12.75">
      <c r="A95" s="34" t="s">
        <v>50</v>
      </c>
      <c r="E95" s="35" t="s">
        <v>47</v>
      </c>
    </row>
    <row r="96" spans="1:5" ht="12.75">
      <c r="A96" s="38" t="s">
        <v>52</v>
      </c>
      <c r="E96" s="37" t="s">
        <v>47</v>
      </c>
    </row>
    <row r="97" spans="1:16" ht="12.75">
      <c r="A97" s="25" t="s">
        <v>45</v>
      </c>
      <c s="29" t="s">
        <v>313</v>
      </c>
      <c s="29" t="s">
        <v>590</v>
      </c>
      <c s="25" t="s">
        <v>47</v>
      </c>
      <c s="30" t="s">
        <v>591</v>
      </c>
      <c s="31" t="s">
        <v>111</v>
      </c>
      <c s="32">
        <v>35</v>
      </c>
      <c s="33">
        <v>0</v>
      </c>
      <c s="33">
        <f>ROUND(ROUND(H97,2)*ROUND(G97,3),2)</f>
      </c>
      <c r="O97">
        <f>(I97*21)/100</f>
      </c>
      <c t="s">
        <v>23</v>
      </c>
    </row>
    <row r="98" spans="1:5" ht="12.75">
      <c r="A98" s="34" t="s">
        <v>50</v>
      </c>
      <c r="E98" s="35" t="s">
        <v>47</v>
      </c>
    </row>
    <row r="99" spans="1:5" ht="12.75">
      <c r="A99" s="38" t="s">
        <v>52</v>
      </c>
      <c r="E99" s="37" t="s">
        <v>47</v>
      </c>
    </row>
    <row r="100" spans="1:16" ht="12.75">
      <c r="A100" s="25" t="s">
        <v>45</v>
      </c>
      <c s="29" t="s">
        <v>318</v>
      </c>
      <c s="29" t="s">
        <v>592</v>
      </c>
      <c s="25" t="s">
        <v>47</v>
      </c>
      <c s="30" t="s">
        <v>593</v>
      </c>
      <c s="31" t="s">
        <v>533</v>
      </c>
      <c s="32">
        <v>2</v>
      </c>
      <c s="33">
        <v>0</v>
      </c>
      <c s="33">
        <f>ROUND(ROUND(H100,2)*ROUND(G100,3),2)</f>
      </c>
      <c r="O100">
        <f>(I100*21)/100</f>
      </c>
      <c t="s">
        <v>23</v>
      </c>
    </row>
    <row r="101" spans="1:5" ht="12.75">
      <c r="A101" s="34" t="s">
        <v>50</v>
      </c>
      <c r="E101" s="35" t="s">
        <v>47</v>
      </c>
    </row>
    <row r="102" spans="1:5" ht="12.75">
      <c r="A102" s="38" t="s">
        <v>52</v>
      </c>
      <c r="E102" s="37" t="s">
        <v>47</v>
      </c>
    </row>
    <row r="103" spans="1:16" ht="12.75">
      <c r="A103" s="25" t="s">
        <v>45</v>
      </c>
      <c s="29" t="s">
        <v>323</v>
      </c>
      <c s="29" t="s">
        <v>594</v>
      </c>
      <c s="25" t="s">
        <v>47</v>
      </c>
      <c s="30" t="s">
        <v>595</v>
      </c>
      <c s="31" t="s">
        <v>106</v>
      </c>
      <c s="32">
        <v>0.34</v>
      </c>
      <c s="33">
        <v>0</v>
      </c>
      <c s="33">
        <f>ROUND(ROUND(H103,2)*ROUND(G103,3),2)</f>
      </c>
      <c r="O103">
        <f>(I103*21)/100</f>
      </c>
      <c t="s">
        <v>23</v>
      </c>
    </row>
    <row r="104" spans="1:5" ht="12.75">
      <c r="A104" s="34" t="s">
        <v>50</v>
      </c>
      <c r="E104" s="35" t="s">
        <v>47</v>
      </c>
    </row>
    <row r="105" spans="1:5" ht="12.75">
      <c r="A105" s="38" t="s">
        <v>52</v>
      </c>
      <c r="E105" s="37" t="s">
        <v>47</v>
      </c>
    </row>
    <row r="106" spans="1:16" ht="12.75">
      <c r="A106" s="25" t="s">
        <v>45</v>
      </c>
      <c s="29" t="s">
        <v>328</v>
      </c>
      <c s="29" t="s">
        <v>596</v>
      </c>
      <c s="25" t="s">
        <v>47</v>
      </c>
      <c s="30" t="s">
        <v>597</v>
      </c>
      <c s="31" t="s">
        <v>106</v>
      </c>
      <c s="32">
        <v>0.22</v>
      </c>
      <c s="33">
        <v>0</v>
      </c>
      <c s="33">
        <f>ROUND(ROUND(H106,2)*ROUND(G106,3),2)</f>
      </c>
      <c r="O106">
        <f>(I106*21)/100</f>
      </c>
      <c t="s">
        <v>23</v>
      </c>
    </row>
    <row r="107" spans="1:5" ht="12.75">
      <c r="A107" s="34" t="s">
        <v>50</v>
      </c>
      <c r="E107" s="35" t="s">
        <v>47</v>
      </c>
    </row>
    <row r="108" spans="1:5" ht="12.75">
      <c r="A108" s="38" t="s">
        <v>52</v>
      </c>
      <c r="E108" s="37" t="s">
        <v>47</v>
      </c>
    </row>
    <row r="109" spans="1:16" ht="12.75">
      <c r="A109" s="25" t="s">
        <v>45</v>
      </c>
      <c s="29" t="s">
        <v>333</v>
      </c>
      <c s="29" t="s">
        <v>598</v>
      </c>
      <c s="25" t="s">
        <v>47</v>
      </c>
      <c s="30" t="s">
        <v>599</v>
      </c>
      <c s="31" t="s">
        <v>95</v>
      </c>
      <c s="32">
        <v>3.8</v>
      </c>
      <c s="33">
        <v>0</v>
      </c>
      <c s="33">
        <f>ROUND(ROUND(H109,2)*ROUND(G109,3),2)</f>
      </c>
      <c r="O109">
        <f>(I109*21)/100</f>
      </c>
      <c t="s">
        <v>23</v>
      </c>
    </row>
    <row r="110" spans="1:5" ht="12.75">
      <c r="A110" s="34" t="s">
        <v>50</v>
      </c>
      <c r="E110" s="35" t="s">
        <v>47</v>
      </c>
    </row>
    <row r="111" spans="1:5" ht="12.75">
      <c r="A111" s="38" t="s">
        <v>52</v>
      </c>
      <c r="E111" s="37" t="s">
        <v>47</v>
      </c>
    </row>
    <row r="112" spans="1:16" ht="12.75">
      <c r="A112" s="25" t="s">
        <v>45</v>
      </c>
      <c s="29" t="s">
        <v>338</v>
      </c>
      <c s="29" t="s">
        <v>600</v>
      </c>
      <c s="25" t="s">
        <v>47</v>
      </c>
      <c s="30" t="s">
        <v>601</v>
      </c>
      <c s="31" t="s">
        <v>533</v>
      </c>
      <c s="32">
        <v>1</v>
      </c>
      <c s="33">
        <v>0</v>
      </c>
      <c s="33">
        <f>ROUND(ROUND(H112,2)*ROUND(G112,3),2)</f>
      </c>
      <c r="O112">
        <f>(I112*21)/100</f>
      </c>
      <c t="s">
        <v>23</v>
      </c>
    </row>
    <row r="113" spans="1:5" ht="12.75">
      <c r="A113" s="34" t="s">
        <v>50</v>
      </c>
      <c r="E113" s="35" t="s">
        <v>47</v>
      </c>
    </row>
    <row r="114" spans="1:5" ht="12.75">
      <c r="A114" s="38" t="s">
        <v>52</v>
      </c>
      <c r="E114" s="37" t="s">
        <v>47</v>
      </c>
    </row>
    <row r="115" spans="1:16" ht="12.75">
      <c r="A115" s="25" t="s">
        <v>45</v>
      </c>
      <c s="29" t="s">
        <v>343</v>
      </c>
      <c s="29" t="s">
        <v>602</v>
      </c>
      <c s="25" t="s">
        <v>47</v>
      </c>
      <c s="30" t="s">
        <v>603</v>
      </c>
      <c s="31" t="s">
        <v>533</v>
      </c>
      <c s="32">
        <v>3</v>
      </c>
      <c s="33">
        <v>0</v>
      </c>
      <c s="33">
        <f>ROUND(ROUND(H115,2)*ROUND(G115,3),2)</f>
      </c>
      <c r="O115">
        <f>(I115*21)/100</f>
      </c>
      <c t="s">
        <v>23</v>
      </c>
    </row>
    <row r="116" spans="1:5" ht="12.75">
      <c r="A116" s="34" t="s">
        <v>50</v>
      </c>
      <c r="E116" s="35" t="s">
        <v>47</v>
      </c>
    </row>
    <row r="117" spans="1:5" ht="12.75">
      <c r="A117" s="38" t="s">
        <v>52</v>
      </c>
      <c r="E117" s="37" t="s">
        <v>47</v>
      </c>
    </row>
    <row r="118" spans="1:16" ht="12.75">
      <c r="A118" s="25" t="s">
        <v>45</v>
      </c>
      <c s="29" t="s">
        <v>348</v>
      </c>
      <c s="29" t="s">
        <v>604</v>
      </c>
      <c s="25" t="s">
        <v>47</v>
      </c>
      <c s="30" t="s">
        <v>605</v>
      </c>
      <c s="31" t="s">
        <v>533</v>
      </c>
      <c s="32">
        <v>3</v>
      </c>
      <c s="33">
        <v>0</v>
      </c>
      <c s="33">
        <f>ROUND(ROUND(H118,2)*ROUND(G118,3),2)</f>
      </c>
      <c r="O118">
        <f>(I118*21)/100</f>
      </c>
      <c t="s">
        <v>23</v>
      </c>
    </row>
    <row r="119" spans="1:5" ht="12.75">
      <c r="A119" s="34" t="s">
        <v>50</v>
      </c>
      <c r="E119" s="35" t="s">
        <v>47</v>
      </c>
    </row>
    <row r="120" spans="1:5" ht="12.75">
      <c r="A120" s="38" t="s">
        <v>52</v>
      </c>
      <c r="E120" s="37" t="s">
        <v>47</v>
      </c>
    </row>
    <row r="121" spans="1:16" ht="12.75">
      <c r="A121" s="25" t="s">
        <v>45</v>
      </c>
      <c s="29" t="s">
        <v>353</v>
      </c>
      <c s="29" t="s">
        <v>606</v>
      </c>
      <c s="25" t="s">
        <v>47</v>
      </c>
      <c s="30" t="s">
        <v>607</v>
      </c>
      <c s="31" t="s">
        <v>111</v>
      </c>
      <c s="32">
        <v>9</v>
      </c>
      <c s="33">
        <v>0</v>
      </c>
      <c s="33">
        <f>ROUND(ROUND(H121,2)*ROUND(G121,3),2)</f>
      </c>
      <c r="O121">
        <f>(I121*21)/100</f>
      </c>
      <c t="s">
        <v>23</v>
      </c>
    </row>
    <row r="122" spans="1:5" ht="12.75">
      <c r="A122" s="34" t="s">
        <v>50</v>
      </c>
      <c r="E122" s="35" t="s">
        <v>47</v>
      </c>
    </row>
    <row r="123" spans="1:5" ht="12.75">
      <c r="A123" s="38" t="s">
        <v>52</v>
      </c>
      <c r="E123" s="37" t="s">
        <v>47</v>
      </c>
    </row>
    <row r="124" spans="1:16" ht="12.75">
      <c r="A124" s="25" t="s">
        <v>45</v>
      </c>
      <c s="29" t="s">
        <v>358</v>
      </c>
      <c s="29" t="s">
        <v>608</v>
      </c>
      <c s="25" t="s">
        <v>47</v>
      </c>
      <c s="30" t="s">
        <v>609</v>
      </c>
      <c s="31" t="s">
        <v>533</v>
      </c>
      <c s="32">
        <v>1</v>
      </c>
      <c s="33">
        <v>0</v>
      </c>
      <c s="33">
        <f>ROUND(ROUND(H124,2)*ROUND(G124,3),2)</f>
      </c>
      <c r="O124">
        <f>(I124*21)/100</f>
      </c>
      <c t="s">
        <v>23</v>
      </c>
    </row>
    <row r="125" spans="1:5" ht="12.75">
      <c r="A125" s="34" t="s">
        <v>50</v>
      </c>
      <c r="E125" s="35" t="s">
        <v>47</v>
      </c>
    </row>
    <row r="126" spans="1:5" ht="12.75">
      <c r="A126" s="38" t="s">
        <v>52</v>
      </c>
      <c r="E126" s="37" t="s">
        <v>47</v>
      </c>
    </row>
    <row r="127" spans="1:16" ht="12.75">
      <c r="A127" s="25" t="s">
        <v>45</v>
      </c>
      <c s="29" t="s">
        <v>363</v>
      </c>
      <c s="29" t="s">
        <v>610</v>
      </c>
      <c s="25" t="s">
        <v>47</v>
      </c>
      <c s="30" t="s">
        <v>611</v>
      </c>
      <c s="31" t="s">
        <v>111</v>
      </c>
      <c s="32">
        <v>2</v>
      </c>
      <c s="33">
        <v>0</v>
      </c>
      <c s="33">
        <f>ROUND(ROUND(H127,2)*ROUND(G127,3),2)</f>
      </c>
      <c r="O127">
        <f>(I127*21)/100</f>
      </c>
      <c t="s">
        <v>23</v>
      </c>
    </row>
    <row r="128" spans="1:5" ht="12.75">
      <c r="A128" s="34" t="s">
        <v>50</v>
      </c>
      <c r="E128" s="35" t="s">
        <v>47</v>
      </c>
    </row>
    <row r="129" spans="1:5" ht="12.75">
      <c r="A129" s="38" t="s">
        <v>52</v>
      </c>
      <c r="E129" s="37" t="s">
        <v>47</v>
      </c>
    </row>
    <row r="130" spans="1:16" ht="12.75">
      <c r="A130" s="25" t="s">
        <v>45</v>
      </c>
      <c s="29" t="s">
        <v>368</v>
      </c>
      <c s="29" t="s">
        <v>612</v>
      </c>
      <c s="25" t="s">
        <v>47</v>
      </c>
      <c s="30" t="s">
        <v>613</v>
      </c>
      <c s="31" t="s">
        <v>111</v>
      </c>
      <c s="32">
        <v>2</v>
      </c>
      <c s="33">
        <v>0</v>
      </c>
      <c s="33">
        <f>ROUND(ROUND(H130,2)*ROUND(G130,3),2)</f>
      </c>
      <c r="O130">
        <f>(I130*21)/100</f>
      </c>
      <c t="s">
        <v>23</v>
      </c>
    </row>
    <row r="131" spans="1:5" ht="12.75">
      <c r="A131" s="34" t="s">
        <v>50</v>
      </c>
      <c r="E131" s="35" t="s">
        <v>47</v>
      </c>
    </row>
    <row r="132" spans="1:5" ht="12.75">
      <c r="A132" s="38" t="s">
        <v>52</v>
      </c>
      <c r="E132" s="37" t="s">
        <v>47</v>
      </c>
    </row>
    <row r="133" spans="1:16" ht="12.75">
      <c r="A133" s="25" t="s">
        <v>45</v>
      </c>
      <c s="29" t="s">
        <v>373</v>
      </c>
      <c s="29" t="s">
        <v>614</v>
      </c>
      <c s="25" t="s">
        <v>47</v>
      </c>
      <c s="30" t="s">
        <v>615</v>
      </c>
      <c s="31" t="s">
        <v>111</v>
      </c>
      <c s="32">
        <v>5</v>
      </c>
      <c s="33">
        <v>0</v>
      </c>
      <c s="33">
        <f>ROUND(ROUND(H133,2)*ROUND(G133,3),2)</f>
      </c>
      <c r="O133">
        <f>(I133*21)/100</f>
      </c>
      <c t="s">
        <v>23</v>
      </c>
    </row>
    <row r="134" spans="1:5" ht="12.75">
      <c r="A134" s="34" t="s">
        <v>50</v>
      </c>
      <c r="E134" s="35" t="s">
        <v>47</v>
      </c>
    </row>
    <row r="135" spans="1:5" ht="12.75">
      <c r="A135" s="38" t="s">
        <v>52</v>
      </c>
      <c r="E135" s="37" t="s">
        <v>47</v>
      </c>
    </row>
    <row r="136" spans="1:16" ht="12.75">
      <c r="A136" s="25" t="s">
        <v>45</v>
      </c>
      <c s="29" t="s">
        <v>378</v>
      </c>
      <c s="29" t="s">
        <v>616</v>
      </c>
      <c s="25" t="s">
        <v>47</v>
      </c>
      <c s="30" t="s">
        <v>617</v>
      </c>
      <c s="31" t="s">
        <v>533</v>
      </c>
      <c s="32">
        <v>7</v>
      </c>
      <c s="33">
        <v>0</v>
      </c>
      <c s="33">
        <f>ROUND(ROUND(H136,2)*ROUND(G136,3),2)</f>
      </c>
      <c r="O136">
        <f>(I136*21)/100</f>
      </c>
      <c t="s">
        <v>23</v>
      </c>
    </row>
    <row r="137" spans="1:5" ht="12.75">
      <c r="A137" s="34" t="s">
        <v>50</v>
      </c>
      <c r="E137" s="35" t="s">
        <v>47</v>
      </c>
    </row>
    <row r="138" spans="1:5" ht="12.75">
      <c r="A138" s="38" t="s">
        <v>52</v>
      </c>
      <c r="E138" s="37" t="s">
        <v>47</v>
      </c>
    </row>
    <row r="139" spans="1:16" ht="12.75">
      <c r="A139" s="25" t="s">
        <v>45</v>
      </c>
      <c s="29" t="s">
        <v>383</v>
      </c>
      <c s="29" t="s">
        <v>618</v>
      </c>
      <c s="25" t="s">
        <v>47</v>
      </c>
      <c s="30" t="s">
        <v>619</v>
      </c>
      <c s="31" t="s">
        <v>533</v>
      </c>
      <c s="32">
        <v>2</v>
      </c>
      <c s="33">
        <v>0</v>
      </c>
      <c s="33">
        <f>ROUND(ROUND(H139,2)*ROUND(G139,3),2)</f>
      </c>
      <c r="O139">
        <f>(I139*21)/100</f>
      </c>
      <c t="s">
        <v>23</v>
      </c>
    </row>
    <row r="140" spans="1:5" ht="12.75">
      <c r="A140" s="34" t="s">
        <v>50</v>
      </c>
      <c r="E140" s="35" t="s">
        <v>47</v>
      </c>
    </row>
    <row r="141" spans="1:5" ht="12.75">
      <c r="A141" s="38" t="s">
        <v>52</v>
      </c>
      <c r="E141" s="37" t="s">
        <v>47</v>
      </c>
    </row>
    <row r="142" spans="1:16" ht="12.75">
      <c r="A142" s="25" t="s">
        <v>45</v>
      </c>
      <c s="29" t="s">
        <v>388</v>
      </c>
      <c s="29" t="s">
        <v>620</v>
      </c>
      <c s="25" t="s">
        <v>47</v>
      </c>
      <c s="30" t="s">
        <v>621</v>
      </c>
      <c s="31" t="s">
        <v>533</v>
      </c>
      <c s="32">
        <v>1</v>
      </c>
      <c s="33">
        <v>0</v>
      </c>
      <c s="33">
        <f>ROUND(ROUND(H142,2)*ROUND(G142,3),2)</f>
      </c>
      <c r="O142">
        <f>(I142*21)/100</f>
      </c>
      <c t="s">
        <v>23</v>
      </c>
    </row>
    <row r="143" spans="1:5" ht="12.75">
      <c r="A143" s="34" t="s">
        <v>50</v>
      </c>
      <c r="E143" s="35" t="s">
        <v>47</v>
      </c>
    </row>
    <row r="144" spans="1:5" ht="12.75">
      <c r="A144" s="38" t="s">
        <v>52</v>
      </c>
      <c r="E144" s="37" t="s">
        <v>47</v>
      </c>
    </row>
    <row r="145" spans="1:16" ht="12.75">
      <c r="A145" s="25" t="s">
        <v>45</v>
      </c>
      <c s="29" t="s">
        <v>393</v>
      </c>
      <c s="29" t="s">
        <v>622</v>
      </c>
      <c s="25" t="s">
        <v>47</v>
      </c>
      <c s="30" t="s">
        <v>623</v>
      </c>
      <c s="31" t="s">
        <v>533</v>
      </c>
      <c s="32">
        <v>3</v>
      </c>
      <c s="33">
        <v>0</v>
      </c>
      <c s="33">
        <f>ROUND(ROUND(H145,2)*ROUND(G145,3),2)</f>
      </c>
      <c r="O145">
        <f>(I145*21)/100</f>
      </c>
      <c t="s">
        <v>23</v>
      </c>
    </row>
    <row r="146" spans="1:5" ht="12.75">
      <c r="A146" s="34" t="s">
        <v>50</v>
      </c>
      <c r="E146" s="35" t="s">
        <v>47</v>
      </c>
    </row>
    <row r="147" spans="1:5" ht="12.75">
      <c r="A147" s="38" t="s">
        <v>52</v>
      </c>
      <c r="E147" s="37" t="s">
        <v>47</v>
      </c>
    </row>
    <row r="148" spans="1:16" ht="12.75">
      <c r="A148" s="25" t="s">
        <v>45</v>
      </c>
      <c s="29" t="s">
        <v>397</v>
      </c>
      <c s="29" t="s">
        <v>624</v>
      </c>
      <c s="25" t="s">
        <v>47</v>
      </c>
      <c s="30" t="s">
        <v>625</v>
      </c>
      <c s="31" t="s">
        <v>533</v>
      </c>
      <c s="32">
        <v>1</v>
      </c>
      <c s="33">
        <v>0</v>
      </c>
      <c s="33">
        <f>ROUND(ROUND(H148,2)*ROUND(G148,3),2)</f>
      </c>
      <c r="O148">
        <f>(I148*21)/100</f>
      </c>
      <c t="s">
        <v>23</v>
      </c>
    </row>
    <row r="149" spans="1:5" ht="12.75">
      <c r="A149" s="34" t="s">
        <v>50</v>
      </c>
      <c r="E149" s="35" t="s">
        <v>47</v>
      </c>
    </row>
    <row r="150" spans="1:5" ht="12.75">
      <c r="A150" s="38" t="s">
        <v>52</v>
      </c>
      <c r="E150" s="37" t="s">
        <v>47</v>
      </c>
    </row>
    <row r="151" spans="1:16" ht="12.75">
      <c r="A151" s="25" t="s">
        <v>45</v>
      </c>
      <c s="29" t="s">
        <v>402</v>
      </c>
      <c s="29" t="s">
        <v>626</v>
      </c>
      <c s="25" t="s">
        <v>47</v>
      </c>
      <c s="30" t="s">
        <v>627</v>
      </c>
      <c s="31" t="s">
        <v>533</v>
      </c>
      <c s="32">
        <v>8</v>
      </c>
      <c s="33">
        <v>0</v>
      </c>
      <c s="33">
        <f>ROUND(ROUND(H151,2)*ROUND(G151,3),2)</f>
      </c>
      <c r="O151">
        <f>(I151*21)/100</f>
      </c>
      <c t="s">
        <v>23</v>
      </c>
    </row>
    <row r="152" spans="1:5" ht="12.75">
      <c r="A152" s="34" t="s">
        <v>50</v>
      </c>
      <c r="E152" s="35" t="s">
        <v>47</v>
      </c>
    </row>
    <row r="153" spans="1:5" ht="12.75">
      <c r="A153" s="38" t="s">
        <v>52</v>
      </c>
      <c r="E153" s="37" t="s">
        <v>47</v>
      </c>
    </row>
    <row r="154" spans="1:16" ht="12.75">
      <c r="A154" s="25" t="s">
        <v>45</v>
      </c>
      <c s="29" t="s">
        <v>407</v>
      </c>
      <c s="29" t="s">
        <v>628</v>
      </c>
      <c s="25" t="s">
        <v>47</v>
      </c>
      <c s="30" t="s">
        <v>629</v>
      </c>
      <c s="31" t="s">
        <v>533</v>
      </c>
      <c s="32">
        <v>2</v>
      </c>
      <c s="33">
        <v>0</v>
      </c>
      <c s="33">
        <f>ROUND(ROUND(H154,2)*ROUND(G154,3),2)</f>
      </c>
      <c r="O154">
        <f>(I154*21)/100</f>
      </c>
      <c t="s">
        <v>23</v>
      </c>
    </row>
    <row r="155" spans="1:5" ht="12.75">
      <c r="A155" s="34" t="s">
        <v>50</v>
      </c>
      <c r="E155" s="35" t="s">
        <v>47</v>
      </c>
    </row>
    <row r="156" spans="1:5" ht="12.75">
      <c r="A156" s="38" t="s">
        <v>52</v>
      </c>
      <c r="E156" s="37" t="s">
        <v>47</v>
      </c>
    </row>
    <row r="157" spans="1:16" ht="12.75">
      <c r="A157" s="25" t="s">
        <v>45</v>
      </c>
      <c s="29" t="s">
        <v>412</v>
      </c>
      <c s="29" t="s">
        <v>630</v>
      </c>
      <c s="25" t="s">
        <v>47</v>
      </c>
      <c s="30" t="s">
        <v>631</v>
      </c>
      <c s="31" t="s">
        <v>533</v>
      </c>
      <c s="32">
        <v>1</v>
      </c>
      <c s="33">
        <v>0</v>
      </c>
      <c s="33">
        <f>ROUND(ROUND(H157,2)*ROUND(G157,3),2)</f>
      </c>
      <c r="O157">
        <f>(I157*21)/100</f>
      </c>
      <c t="s">
        <v>23</v>
      </c>
    </row>
    <row r="158" spans="1:5" ht="12.75">
      <c r="A158" s="34" t="s">
        <v>50</v>
      </c>
      <c r="E158" s="35" t="s">
        <v>47</v>
      </c>
    </row>
    <row r="159" spans="1:5" ht="12.75">
      <c r="A159" s="38" t="s">
        <v>52</v>
      </c>
      <c r="E159" s="37" t="s">
        <v>47</v>
      </c>
    </row>
    <row r="160" spans="1:16" ht="12.75">
      <c r="A160" s="25" t="s">
        <v>45</v>
      </c>
      <c s="29" t="s">
        <v>416</v>
      </c>
      <c s="29" t="s">
        <v>632</v>
      </c>
      <c s="25" t="s">
        <v>47</v>
      </c>
      <c s="30" t="s">
        <v>633</v>
      </c>
      <c s="31" t="s">
        <v>533</v>
      </c>
      <c s="32">
        <v>1</v>
      </c>
      <c s="33">
        <v>0</v>
      </c>
      <c s="33">
        <f>ROUND(ROUND(H160,2)*ROUND(G160,3),2)</f>
      </c>
      <c r="O160">
        <f>(I160*21)/100</f>
      </c>
      <c t="s">
        <v>23</v>
      </c>
    </row>
    <row r="161" spans="1:5" ht="12.75">
      <c r="A161" s="34" t="s">
        <v>50</v>
      </c>
      <c r="E161" s="35" t="s">
        <v>47</v>
      </c>
    </row>
    <row r="162" spans="1:5" ht="12.75">
      <c r="A162" s="38" t="s">
        <v>52</v>
      </c>
      <c r="E162" s="37" t="s">
        <v>47</v>
      </c>
    </row>
    <row r="163" spans="1:16" ht="12.75">
      <c r="A163" s="25" t="s">
        <v>45</v>
      </c>
      <c s="29" t="s">
        <v>421</v>
      </c>
      <c s="29" t="s">
        <v>634</v>
      </c>
      <c s="25" t="s">
        <v>47</v>
      </c>
      <c s="30" t="s">
        <v>635</v>
      </c>
      <c s="31" t="s">
        <v>533</v>
      </c>
      <c s="32">
        <v>1</v>
      </c>
      <c s="33">
        <v>0</v>
      </c>
      <c s="33">
        <f>ROUND(ROUND(H163,2)*ROUND(G163,3),2)</f>
      </c>
      <c r="O163">
        <f>(I163*21)/100</f>
      </c>
      <c t="s">
        <v>23</v>
      </c>
    </row>
    <row r="164" spans="1:5" ht="12.75">
      <c r="A164" s="34" t="s">
        <v>50</v>
      </c>
      <c r="E164" s="35" t="s">
        <v>47</v>
      </c>
    </row>
    <row r="165" spans="1:5" ht="12.75">
      <c r="A165" s="38" t="s">
        <v>52</v>
      </c>
      <c r="E165" s="37" t="s">
        <v>47</v>
      </c>
    </row>
    <row r="166" spans="1:16" ht="12.75">
      <c r="A166" s="25" t="s">
        <v>45</v>
      </c>
      <c s="29" t="s">
        <v>426</v>
      </c>
      <c s="29" t="s">
        <v>636</v>
      </c>
      <c s="25" t="s">
        <v>47</v>
      </c>
      <c s="30" t="s">
        <v>637</v>
      </c>
      <c s="31" t="s">
        <v>111</v>
      </c>
      <c s="32">
        <v>2</v>
      </c>
      <c s="33">
        <v>0</v>
      </c>
      <c s="33">
        <f>ROUND(ROUND(H166,2)*ROUND(G166,3),2)</f>
      </c>
      <c r="O166">
        <f>(I166*21)/100</f>
      </c>
      <c t="s">
        <v>23</v>
      </c>
    </row>
    <row r="167" spans="1:5" ht="12.75">
      <c r="A167" s="34" t="s">
        <v>50</v>
      </c>
      <c r="E167" s="35" t="s">
        <v>47</v>
      </c>
    </row>
    <row r="168" spans="1:5" ht="12.75">
      <c r="A168" s="38" t="s">
        <v>52</v>
      </c>
      <c r="E168" s="37" t="s">
        <v>47</v>
      </c>
    </row>
    <row r="169" spans="1:16" ht="12.75">
      <c r="A169" s="25" t="s">
        <v>45</v>
      </c>
      <c s="29" t="s">
        <v>431</v>
      </c>
      <c s="29" t="s">
        <v>638</v>
      </c>
      <c s="25" t="s">
        <v>47</v>
      </c>
      <c s="30" t="s">
        <v>639</v>
      </c>
      <c s="31" t="s">
        <v>111</v>
      </c>
      <c s="32">
        <v>7</v>
      </c>
      <c s="33">
        <v>0</v>
      </c>
      <c s="33">
        <f>ROUND(ROUND(H169,2)*ROUND(G169,3),2)</f>
      </c>
      <c r="O169">
        <f>(I169*21)/100</f>
      </c>
      <c t="s">
        <v>23</v>
      </c>
    </row>
    <row r="170" spans="1:5" ht="12.75">
      <c r="A170" s="34" t="s">
        <v>50</v>
      </c>
      <c r="E170" s="35" t="s">
        <v>47</v>
      </c>
    </row>
    <row r="171" spans="1:5" ht="12.75">
      <c r="A171" s="38" t="s">
        <v>52</v>
      </c>
      <c r="E171" s="37" t="s">
        <v>47</v>
      </c>
    </row>
    <row r="172" spans="1:16" ht="12.75">
      <c r="A172" s="25" t="s">
        <v>45</v>
      </c>
      <c s="29" t="s">
        <v>436</v>
      </c>
      <c s="29" t="s">
        <v>640</v>
      </c>
      <c s="25" t="s">
        <v>47</v>
      </c>
      <c s="30" t="s">
        <v>641</v>
      </c>
      <c s="31" t="s">
        <v>533</v>
      </c>
      <c s="32">
        <v>1</v>
      </c>
      <c s="33">
        <v>0</v>
      </c>
      <c s="33">
        <f>ROUND(ROUND(H172,2)*ROUND(G172,3),2)</f>
      </c>
      <c r="O172">
        <f>(I172*21)/100</f>
      </c>
      <c t="s">
        <v>23</v>
      </c>
    </row>
    <row r="173" spans="1:5" ht="12.75">
      <c r="A173" s="34" t="s">
        <v>50</v>
      </c>
      <c r="E173" s="35" t="s">
        <v>47</v>
      </c>
    </row>
    <row r="174" spans="1:5" ht="12.75">
      <c r="A174" s="38" t="s">
        <v>52</v>
      </c>
      <c r="E174" s="37" t="s">
        <v>47</v>
      </c>
    </row>
    <row r="175" spans="1:16" ht="12.75">
      <c r="A175" s="25" t="s">
        <v>45</v>
      </c>
      <c s="29" t="s">
        <v>441</v>
      </c>
      <c s="29" t="s">
        <v>642</v>
      </c>
      <c s="25" t="s">
        <v>47</v>
      </c>
      <c s="30" t="s">
        <v>643</v>
      </c>
      <c s="31" t="s">
        <v>533</v>
      </c>
      <c s="32">
        <v>1</v>
      </c>
      <c s="33">
        <v>0</v>
      </c>
      <c s="33">
        <f>ROUND(ROUND(H175,2)*ROUND(G175,3),2)</f>
      </c>
      <c r="O175">
        <f>(I175*21)/100</f>
      </c>
      <c t="s">
        <v>23</v>
      </c>
    </row>
    <row r="176" spans="1:5" ht="12.75">
      <c r="A176" s="34" t="s">
        <v>50</v>
      </c>
      <c r="E176" s="35" t="s">
        <v>47</v>
      </c>
    </row>
    <row r="177" spans="1:5" ht="12.75">
      <c r="A177" s="38" t="s">
        <v>52</v>
      </c>
      <c r="E177" s="37" t="s">
        <v>47</v>
      </c>
    </row>
    <row r="178" spans="1:16" ht="12.75">
      <c r="A178" s="25" t="s">
        <v>45</v>
      </c>
      <c s="29" t="s">
        <v>446</v>
      </c>
      <c s="29" t="s">
        <v>644</v>
      </c>
      <c s="25" t="s">
        <v>47</v>
      </c>
      <c s="30" t="s">
        <v>645</v>
      </c>
      <c s="31" t="s">
        <v>533</v>
      </c>
      <c s="32">
        <v>1</v>
      </c>
      <c s="33">
        <v>0</v>
      </c>
      <c s="33">
        <f>ROUND(ROUND(H178,2)*ROUND(G178,3),2)</f>
      </c>
      <c r="O178">
        <f>(I178*21)/100</f>
      </c>
      <c t="s">
        <v>23</v>
      </c>
    </row>
    <row r="179" spans="1:5" ht="12.75">
      <c r="A179" s="34" t="s">
        <v>50</v>
      </c>
      <c r="E179" s="35" t="s">
        <v>47</v>
      </c>
    </row>
    <row r="180" spans="1:5" ht="12.75">
      <c r="A180" s="38" t="s">
        <v>52</v>
      </c>
      <c r="E180" s="37" t="s">
        <v>47</v>
      </c>
    </row>
    <row r="181" spans="1:16" ht="12.75">
      <c r="A181" s="25" t="s">
        <v>45</v>
      </c>
      <c s="29" t="s">
        <v>451</v>
      </c>
      <c s="29" t="s">
        <v>646</v>
      </c>
      <c s="25" t="s">
        <v>47</v>
      </c>
      <c s="30" t="s">
        <v>647</v>
      </c>
      <c s="31" t="s">
        <v>533</v>
      </c>
      <c s="32">
        <v>1</v>
      </c>
      <c s="33">
        <v>0</v>
      </c>
      <c s="33">
        <f>ROUND(ROUND(H181,2)*ROUND(G181,3),2)</f>
      </c>
      <c r="O181">
        <f>(I181*21)/100</f>
      </c>
      <c t="s">
        <v>23</v>
      </c>
    </row>
    <row r="182" spans="1:5" ht="12.75">
      <c r="A182" s="34" t="s">
        <v>50</v>
      </c>
      <c r="E182" s="35" t="s">
        <v>47</v>
      </c>
    </row>
    <row r="183" spans="1:5" ht="12.75">
      <c r="A183" s="38" t="s">
        <v>52</v>
      </c>
      <c r="E183" s="37" t="s">
        <v>47</v>
      </c>
    </row>
    <row r="184" spans="1:16" ht="12.75">
      <c r="A184" s="25" t="s">
        <v>45</v>
      </c>
      <c s="29" t="s">
        <v>456</v>
      </c>
      <c s="29" t="s">
        <v>648</v>
      </c>
      <c s="25" t="s">
        <v>47</v>
      </c>
      <c s="30" t="s">
        <v>649</v>
      </c>
      <c s="31" t="s">
        <v>533</v>
      </c>
      <c s="32">
        <v>2</v>
      </c>
      <c s="33">
        <v>0</v>
      </c>
      <c s="33">
        <f>ROUND(ROUND(H184,2)*ROUND(G184,3),2)</f>
      </c>
      <c r="O184">
        <f>(I184*21)/100</f>
      </c>
      <c t="s">
        <v>23</v>
      </c>
    </row>
    <row r="185" spans="1:5" ht="12.75">
      <c r="A185" s="34" t="s">
        <v>50</v>
      </c>
      <c r="E185" s="35" t="s">
        <v>47</v>
      </c>
    </row>
    <row r="186" spans="1:5" ht="12.75">
      <c r="A186" s="38" t="s">
        <v>52</v>
      </c>
      <c r="E186" s="37" t="s">
        <v>47</v>
      </c>
    </row>
    <row r="187" spans="1:16" ht="12.75">
      <c r="A187" s="25" t="s">
        <v>45</v>
      </c>
      <c s="29" t="s">
        <v>461</v>
      </c>
      <c s="29" t="s">
        <v>650</v>
      </c>
      <c s="25" t="s">
        <v>47</v>
      </c>
      <c s="30" t="s">
        <v>651</v>
      </c>
      <c s="31" t="s">
        <v>533</v>
      </c>
      <c s="32">
        <v>1</v>
      </c>
      <c s="33">
        <v>0</v>
      </c>
      <c s="33">
        <f>ROUND(ROUND(H187,2)*ROUND(G187,3),2)</f>
      </c>
      <c r="O187">
        <f>(I187*21)/100</f>
      </c>
      <c t="s">
        <v>23</v>
      </c>
    </row>
    <row r="188" spans="1:5" ht="12.75">
      <c r="A188" s="34" t="s">
        <v>50</v>
      </c>
      <c r="E188" s="35" t="s">
        <v>47</v>
      </c>
    </row>
    <row r="189" spans="1:5" ht="12.75">
      <c r="A189" s="38" t="s">
        <v>52</v>
      </c>
      <c r="E189" s="37" t="s">
        <v>47</v>
      </c>
    </row>
    <row r="190" spans="1:16" ht="12.75">
      <c r="A190" s="25" t="s">
        <v>45</v>
      </c>
      <c s="29" t="s">
        <v>466</v>
      </c>
      <c s="29" t="s">
        <v>652</v>
      </c>
      <c s="25" t="s">
        <v>47</v>
      </c>
      <c s="30" t="s">
        <v>653</v>
      </c>
      <c s="31" t="s">
        <v>533</v>
      </c>
      <c s="32">
        <v>1</v>
      </c>
      <c s="33">
        <v>0</v>
      </c>
      <c s="33">
        <f>ROUND(ROUND(H190,2)*ROUND(G190,3),2)</f>
      </c>
      <c r="O190">
        <f>(I190*21)/100</f>
      </c>
      <c t="s">
        <v>23</v>
      </c>
    </row>
    <row r="191" spans="1:5" ht="12.75">
      <c r="A191" s="34" t="s">
        <v>50</v>
      </c>
      <c r="E191" s="35" t="s">
        <v>47</v>
      </c>
    </row>
    <row r="192" spans="1:5" ht="12.75">
      <c r="A192" s="38" t="s">
        <v>52</v>
      </c>
      <c r="E192" s="37" t="s">
        <v>47</v>
      </c>
    </row>
    <row r="193" spans="1:16" ht="12.75">
      <c r="A193" s="25" t="s">
        <v>45</v>
      </c>
      <c s="29" t="s">
        <v>471</v>
      </c>
      <c s="29" t="s">
        <v>654</v>
      </c>
      <c s="25" t="s">
        <v>47</v>
      </c>
      <c s="30" t="s">
        <v>655</v>
      </c>
      <c s="31" t="s">
        <v>533</v>
      </c>
      <c s="32">
        <v>1</v>
      </c>
      <c s="33">
        <v>0</v>
      </c>
      <c s="33">
        <f>ROUND(ROUND(H193,2)*ROUND(G193,3),2)</f>
      </c>
      <c r="O193">
        <f>(I193*21)/100</f>
      </c>
      <c t="s">
        <v>23</v>
      </c>
    </row>
    <row r="194" spans="1:5" ht="12.75">
      <c r="A194" s="34" t="s">
        <v>50</v>
      </c>
      <c r="E194" s="35" t="s">
        <v>47</v>
      </c>
    </row>
    <row r="195" spans="1:5" ht="12.75">
      <c r="A195" s="38" t="s">
        <v>52</v>
      </c>
      <c r="E195" s="37" t="s">
        <v>47</v>
      </c>
    </row>
    <row r="196" spans="1:16" ht="12.75">
      <c r="A196" s="25" t="s">
        <v>45</v>
      </c>
      <c s="29" t="s">
        <v>475</v>
      </c>
      <c s="29" t="s">
        <v>656</v>
      </c>
      <c s="25" t="s">
        <v>47</v>
      </c>
      <c s="30" t="s">
        <v>657</v>
      </c>
      <c s="31" t="s">
        <v>533</v>
      </c>
      <c s="32">
        <v>1</v>
      </c>
      <c s="33">
        <v>0</v>
      </c>
      <c s="33">
        <f>ROUND(ROUND(H196,2)*ROUND(G196,3),2)</f>
      </c>
      <c r="O196">
        <f>(I196*21)/100</f>
      </c>
      <c t="s">
        <v>23</v>
      </c>
    </row>
    <row r="197" spans="1:5" ht="12.75">
      <c r="A197" s="34" t="s">
        <v>50</v>
      </c>
      <c r="E197" s="35" t="s">
        <v>47</v>
      </c>
    </row>
    <row r="198" spans="1:5" ht="12.75">
      <c r="A198" s="38" t="s">
        <v>52</v>
      </c>
      <c r="E198" s="37" t="s">
        <v>47</v>
      </c>
    </row>
    <row r="199" spans="1:16" ht="12.75">
      <c r="A199" s="25" t="s">
        <v>45</v>
      </c>
      <c s="29" t="s">
        <v>480</v>
      </c>
      <c s="29" t="s">
        <v>658</v>
      </c>
      <c s="25" t="s">
        <v>47</v>
      </c>
      <c s="30" t="s">
        <v>659</v>
      </c>
      <c s="31" t="s">
        <v>533</v>
      </c>
      <c s="32">
        <v>1</v>
      </c>
      <c s="33">
        <v>0</v>
      </c>
      <c s="33">
        <f>ROUND(ROUND(H199,2)*ROUND(G199,3),2)</f>
      </c>
      <c r="O199">
        <f>(I199*21)/100</f>
      </c>
      <c t="s">
        <v>23</v>
      </c>
    </row>
    <row r="200" spans="1:5" ht="12.75">
      <c r="A200" s="34" t="s">
        <v>50</v>
      </c>
      <c r="E200" s="35" t="s">
        <v>47</v>
      </c>
    </row>
    <row r="201" spans="1:5" ht="12.75">
      <c r="A201" s="38" t="s">
        <v>52</v>
      </c>
      <c r="E201" s="37" t="s">
        <v>47</v>
      </c>
    </row>
    <row r="202" spans="1:16" ht="12.75">
      <c r="A202" s="25" t="s">
        <v>45</v>
      </c>
      <c s="29" t="s">
        <v>485</v>
      </c>
      <c s="29" t="s">
        <v>660</v>
      </c>
      <c s="25" t="s">
        <v>47</v>
      </c>
      <c s="30" t="s">
        <v>661</v>
      </c>
      <c s="31" t="s">
        <v>533</v>
      </c>
      <c s="32">
        <v>1</v>
      </c>
      <c s="33">
        <v>0</v>
      </c>
      <c s="33">
        <f>ROUND(ROUND(H202,2)*ROUND(G202,3),2)</f>
      </c>
      <c r="O202">
        <f>(I202*21)/100</f>
      </c>
      <c t="s">
        <v>23</v>
      </c>
    </row>
    <row r="203" spans="1:5" ht="12.75">
      <c r="A203" s="34" t="s">
        <v>50</v>
      </c>
      <c r="E203" s="35" t="s">
        <v>47</v>
      </c>
    </row>
    <row r="204" spans="1:5" ht="12.75">
      <c r="A204" s="38" t="s">
        <v>52</v>
      </c>
      <c r="E204" s="37" t="s">
        <v>47</v>
      </c>
    </row>
    <row r="205" spans="1:16" ht="12.75">
      <c r="A205" s="25" t="s">
        <v>45</v>
      </c>
      <c s="29" t="s">
        <v>490</v>
      </c>
      <c s="29" t="s">
        <v>662</v>
      </c>
      <c s="25" t="s">
        <v>47</v>
      </c>
      <c s="30" t="s">
        <v>663</v>
      </c>
      <c s="31" t="s">
        <v>533</v>
      </c>
      <c s="32">
        <v>1</v>
      </c>
      <c s="33">
        <v>0</v>
      </c>
      <c s="33">
        <f>ROUND(ROUND(H205,2)*ROUND(G205,3),2)</f>
      </c>
      <c r="O205">
        <f>(I205*21)/100</f>
      </c>
      <c t="s">
        <v>23</v>
      </c>
    </row>
    <row r="206" spans="1:5" ht="12.75">
      <c r="A206" s="34" t="s">
        <v>50</v>
      </c>
      <c r="E206" s="35" t="s">
        <v>47</v>
      </c>
    </row>
    <row r="207" spans="1:5" ht="12.75">
      <c r="A207" s="38" t="s">
        <v>52</v>
      </c>
      <c r="E207" s="37" t="s">
        <v>47</v>
      </c>
    </row>
    <row r="208" spans="1:16" ht="12.75">
      <c r="A208" s="25" t="s">
        <v>45</v>
      </c>
      <c s="29" t="s">
        <v>495</v>
      </c>
      <c s="29" t="s">
        <v>664</v>
      </c>
      <c s="25" t="s">
        <v>47</v>
      </c>
      <c s="30" t="s">
        <v>665</v>
      </c>
      <c s="31" t="s">
        <v>533</v>
      </c>
      <c s="32">
        <v>1</v>
      </c>
      <c s="33">
        <v>0</v>
      </c>
      <c s="33">
        <f>ROUND(ROUND(H208,2)*ROUND(G208,3),2)</f>
      </c>
      <c r="O208">
        <f>(I208*21)/100</f>
      </c>
      <c t="s">
        <v>23</v>
      </c>
    </row>
    <row r="209" spans="1:5" ht="12.75">
      <c r="A209" s="34" t="s">
        <v>50</v>
      </c>
      <c r="E209" s="35" t="s">
        <v>47</v>
      </c>
    </row>
    <row r="210" spans="1:5" ht="12.75">
      <c r="A210" s="38" t="s">
        <v>52</v>
      </c>
      <c r="E210" s="37" t="s">
        <v>47</v>
      </c>
    </row>
    <row r="211" spans="1:16" ht="12.75">
      <c r="A211" s="25" t="s">
        <v>45</v>
      </c>
      <c s="29" t="s">
        <v>497</v>
      </c>
      <c s="29" t="s">
        <v>666</v>
      </c>
      <c s="25" t="s">
        <v>47</v>
      </c>
      <c s="30" t="s">
        <v>667</v>
      </c>
      <c s="31" t="s">
        <v>533</v>
      </c>
      <c s="32">
        <v>1</v>
      </c>
      <c s="33">
        <v>0</v>
      </c>
      <c s="33">
        <f>ROUND(ROUND(H211,2)*ROUND(G211,3),2)</f>
      </c>
      <c r="O211">
        <f>(I211*21)/100</f>
      </c>
      <c t="s">
        <v>23</v>
      </c>
    </row>
    <row r="212" spans="1:5" ht="12.75">
      <c r="A212" s="34" t="s">
        <v>50</v>
      </c>
      <c r="E212" s="35" t="s">
        <v>47</v>
      </c>
    </row>
    <row r="213" spans="1:5" ht="12.75">
      <c r="A213" s="38" t="s">
        <v>52</v>
      </c>
      <c r="E213" s="37" t="s">
        <v>47</v>
      </c>
    </row>
    <row r="214" spans="1:16" ht="12.75">
      <c r="A214" s="25" t="s">
        <v>45</v>
      </c>
      <c s="29" t="s">
        <v>502</v>
      </c>
      <c s="29" t="s">
        <v>668</v>
      </c>
      <c s="25" t="s">
        <v>47</v>
      </c>
      <c s="30" t="s">
        <v>669</v>
      </c>
      <c s="31" t="s">
        <v>533</v>
      </c>
      <c s="32">
        <v>1</v>
      </c>
      <c s="33">
        <v>0</v>
      </c>
      <c s="33">
        <f>ROUND(ROUND(H214,2)*ROUND(G214,3),2)</f>
      </c>
      <c r="O214">
        <f>(I214*21)/100</f>
      </c>
      <c t="s">
        <v>23</v>
      </c>
    </row>
    <row r="215" spans="1:5" ht="12.75">
      <c r="A215" s="34" t="s">
        <v>50</v>
      </c>
      <c r="E215" s="35" t="s">
        <v>47</v>
      </c>
    </row>
    <row r="216" spans="1:5" ht="12.75">
      <c r="A216" s="38" t="s">
        <v>52</v>
      </c>
      <c r="E216" s="37" t="s">
        <v>47</v>
      </c>
    </row>
    <row r="217" spans="1:16" ht="12.75">
      <c r="A217" s="25" t="s">
        <v>45</v>
      </c>
      <c s="29" t="s">
        <v>507</v>
      </c>
      <c s="29" t="s">
        <v>670</v>
      </c>
      <c s="25" t="s">
        <v>47</v>
      </c>
      <c s="30" t="s">
        <v>671</v>
      </c>
      <c s="31" t="s">
        <v>111</v>
      </c>
      <c s="32">
        <v>6</v>
      </c>
      <c s="33">
        <v>0</v>
      </c>
      <c s="33">
        <f>ROUND(ROUND(H217,2)*ROUND(G217,3),2)</f>
      </c>
      <c r="O217">
        <f>(I217*21)/100</f>
      </c>
      <c t="s">
        <v>23</v>
      </c>
    </row>
    <row r="218" spans="1:5" ht="12.75">
      <c r="A218" s="34" t="s">
        <v>50</v>
      </c>
      <c r="E218" s="35" t="s">
        <v>47</v>
      </c>
    </row>
    <row r="219" spans="1:5" ht="12.75">
      <c r="A219" s="38" t="s">
        <v>52</v>
      </c>
      <c r="E219" s="37" t="s">
        <v>47</v>
      </c>
    </row>
    <row r="220" spans="1:16" ht="12.75">
      <c r="A220" s="25" t="s">
        <v>45</v>
      </c>
      <c s="29" t="s">
        <v>511</v>
      </c>
      <c s="29" t="s">
        <v>672</v>
      </c>
      <c s="25" t="s">
        <v>47</v>
      </c>
      <c s="30" t="s">
        <v>673</v>
      </c>
      <c s="31" t="s">
        <v>533</v>
      </c>
      <c s="32">
        <v>9</v>
      </c>
      <c s="33">
        <v>0</v>
      </c>
      <c s="33">
        <f>ROUND(ROUND(H220,2)*ROUND(G220,3),2)</f>
      </c>
      <c r="O220">
        <f>(I220*21)/100</f>
      </c>
      <c t="s">
        <v>23</v>
      </c>
    </row>
    <row r="221" spans="1:5" ht="12.75">
      <c r="A221" s="34" t="s">
        <v>50</v>
      </c>
      <c r="E221" s="35" t="s">
        <v>47</v>
      </c>
    </row>
    <row r="222" spans="1:5" ht="12.75">
      <c r="A222" s="38" t="s">
        <v>52</v>
      </c>
      <c r="E222" s="37" t="s">
        <v>47</v>
      </c>
    </row>
    <row r="223" spans="1:16" ht="12.75">
      <c r="A223" s="25" t="s">
        <v>45</v>
      </c>
      <c s="29" t="s">
        <v>516</v>
      </c>
      <c s="29" t="s">
        <v>674</v>
      </c>
      <c s="25" t="s">
        <v>47</v>
      </c>
      <c s="30" t="s">
        <v>675</v>
      </c>
      <c s="31" t="s">
        <v>533</v>
      </c>
      <c s="32">
        <v>3</v>
      </c>
      <c s="33">
        <v>0</v>
      </c>
      <c s="33">
        <f>ROUND(ROUND(H223,2)*ROUND(G223,3),2)</f>
      </c>
      <c r="O223">
        <f>(I223*21)/100</f>
      </c>
      <c t="s">
        <v>23</v>
      </c>
    </row>
    <row r="224" spans="1:5" ht="12.75">
      <c r="A224" s="34" t="s">
        <v>50</v>
      </c>
      <c r="E224" s="35" t="s">
        <v>47</v>
      </c>
    </row>
    <row r="225" spans="1:5" ht="12.75">
      <c r="A225" s="38" t="s">
        <v>52</v>
      </c>
      <c r="E225" s="37" t="s">
        <v>47</v>
      </c>
    </row>
    <row r="226" spans="1:16" ht="12.75">
      <c r="A226" s="25" t="s">
        <v>45</v>
      </c>
      <c s="29" t="s">
        <v>520</v>
      </c>
      <c s="29" t="s">
        <v>676</v>
      </c>
      <c s="25" t="s">
        <v>47</v>
      </c>
      <c s="30" t="s">
        <v>677</v>
      </c>
      <c s="31" t="s">
        <v>533</v>
      </c>
      <c s="32">
        <v>12</v>
      </c>
      <c s="33">
        <v>0</v>
      </c>
      <c s="33">
        <f>ROUND(ROUND(H226,2)*ROUND(G226,3),2)</f>
      </c>
      <c r="O226">
        <f>(I226*21)/100</f>
      </c>
      <c t="s">
        <v>23</v>
      </c>
    </row>
    <row r="227" spans="1:5" ht="12.75">
      <c r="A227" s="34" t="s">
        <v>50</v>
      </c>
      <c r="E227" s="35" t="s">
        <v>47</v>
      </c>
    </row>
    <row r="228" spans="1:5" ht="12.75">
      <c r="A228" s="38" t="s">
        <v>52</v>
      </c>
      <c r="E228" s="37" t="s">
        <v>47</v>
      </c>
    </row>
    <row r="229" spans="1:16" ht="12.75">
      <c r="A229" s="25" t="s">
        <v>45</v>
      </c>
      <c s="29" t="s">
        <v>524</v>
      </c>
      <c s="29" t="s">
        <v>678</v>
      </c>
      <c s="25" t="s">
        <v>47</v>
      </c>
      <c s="30" t="s">
        <v>679</v>
      </c>
      <c s="31" t="s">
        <v>533</v>
      </c>
      <c s="32">
        <v>4</v>
      </c>
      <c s="33">
        <v>0</v>
      </c>
      <c s="33">
        <f>ROUND(ROUND(H229,2)*ROUND(G229,3),2)</f>
      </c>
      <c r="O229">
        <f>(I229*21)/100</f>
      </c>
      <c t="s">
        <v>23</v>
      </c>
    </row>
    <row r="230" spans="1:5" ht="12.75">
      <c r="A230" s="34" t="s">
        <v>50</v>
      </c>
      <c r="E230" s="35" t="s">
        <v>47</v>
      </c>
    </row>
    <row r="231" spans="1:5" ht="12.75">
      <c r="A231" s="38" t="s">
        <v>52</v>
      </c>
      <c r="E231" s="37" t="s">
        <v>47</v>
      </c>
    </row>
    <row r="232" spans="1:16" ht="12.75">
      <c r="A232" s="25" t="s">
        <v>45</v>
      </c>
      <c s="29" t="s">
        <v>680</v>
      </c>
      <c s="29" t="s">
        <v>681</v>
      </c>
      <c s="25" t="s">
        <v>47</v>
      </c>
      <c s="30" t="s">
        <v>682</v>
      </c>
      <c s="31" t="s">
        <v>111</v>
      </c>
      <c s="32">
        <v>74</v>
      </c>
      <c s="33">
        <v>0</v>
      </c>
      <c s="33">
        <f>ROUND(ROUND(H232,2)*ROUND(G232,3),2)</f>
      </c>
      <c r="O232">
        <f>(I232*21)/100</f>
      </c>
      <c t="s">
        <v>23</v>
      </c>
    </row>
    <row r="233" spans="1:5" ht="12.75">
      <c r="A233" s="34" t="s">
        <v>50</v>
      </c>
      <c r="E233" s="35" t="s">
        <v>47</v>
      </c>
    </row>
    <row r="234" spans="1:5" ht="12.75">
      <c r="A234" s="38" t="s">
        <v>52</v>
      </c>
      <c r="E234" s="37" t="s">
        <v>47</v>
      </c>
    </row>
    <row r="235" spans="1:16" ht="12.75">
      <c r="A235" s="25" t="s">
        <v>45</v>
      </c>
      <c s="29" t="s">
        <v>683</v>
      </c>
      <c s="29" t="s">
        <v>684</v>
      </c>
      <c s="25" t="s">
        <v>47</v>
      </c>
      <c s="30" t="s">
        <v>685</v>
      </c>
      <c s="31" t="s">
        <v>111</v>
      </c>
      <c s="32">
        <v>214</v>
      </c>
      <c s="33">
        <v>0</v>
      </c>
      <c s="33">
        <f>ROUND(ROUND(H235,2)*ROUND(G235,3),2)</f>
      </c>
      <c r="O235">
        <f>(I235*21)/100</f>
      </c>
      <c t="s">
        <v>23</v>
      </c>
    </row>
    <row r="236" spans="1:5" ht="12.75">
      <c r="A236" s="34" t="s">
        <v>50</v>
      </c>
      <c r="E236" s="35" t="s">
        <v>47</v>
      </c>
    </row>
    <row r="237" spans="1:5" ht="12.75">
      <c r="A237" s="38" t="s">
        <v>52</v>
      </c>
      <c r="E237" s="37" t="s">
        <v>47</v>
      </c>
    </row>
    <row r="238" spans="1:16" ht="12.75">
      <c r="A238" s="25" t="s">
        <v>45</v>
      </c>
      <c s="29" t="s">
        <v>686</v>
      </c>
      <c s="29" t="s">
        <v>687</v>
      </c>
      <c s="25" t="s">
        <v>47</v>
      </c>
      <c s="30" t="s">
        <v>688</v>
      </c>
      <c s="31" t="s">
        <v>533</v>
      </c>
      <c s="32">
        <v>2</v>
      </c>
      <c s="33">
        <v>0</v>
      </c>
      <c s="33">
        <f>ROUND(ROUND(H238,2)*ROUND(G238,3),2)</f>
      </c>
      <c r="O238">
        <f>(I238*21)/100</f>
      </c>
      <c t="s">
        <v>23</v>
      </c>
    </row>
    <row r="239" spans="1:5" ht="12.75">
      <c r="A239" s="34" t="s">
        <v>50</v>
      </c>
      <c r="E239" s="35" t="s">
        <v>47</v>
      </c>
    </row>
    <row r="240" spans="1:5" ht="12.75">
      <c r="A240" s="38" t="s">
        <v>52</v>
      </c>
      <c r="E240" s="37" t="s">
        <v>47</v>
      </c>
    </row>
    <row r="241" spans="1:16" ht="12.75">
      <c r="A241" s="25" t="s">
        <v>45</v>
      </c>
      <c s="29" t="s">
        <v>689</v>
      </c>
      <c s="29" t="s">
        <v>690</v>
      </c>
      <c s="25" t="s">
        <v>47</v>
      </c>
      <c s="30" t="s">
        <v>691</v>
      </c>
      <c s="31" t="s">
        <v>533</v>
      </c>
      <c s="32">
        <v>6</v>
      </c>
      <c s="33">
        <v>0</v>
      </c>
      <c s="33">
        <f>ROUND(ROUND(H241,2)*ROUND(G241,3),2)</f>
      </c>
      <c r="O241">
        <f>(I241*21)/100</f>
      </c>
      <c t="s">
        <v>23</v>
      </c>
    </row>
    <row r="242" spans="1:5" ht="12.75">
      <c r="A242" s="34" t="s">
        <v>50</v>
      </c>
      <c r="E242" s="35" t="s">
        <v>47</v>
      </c>
    </row>
    <row r="243" spans="1:5" ht="12.75">
      <c r="A243" s="38" t="s">
        <v>52</v>
      </c>
      <c r="E243" s="37" t="s">
        <v>47</v>
      </c>
    </row>
    <row r="244" spans="1:16" ht="12.75">
      <c r="A244" s="25" t="s">
        <v>45</v>
      </c>
      <c s="29" t="s">
        <v>692</v>
      </c>
      <c s="29" t="s">
        <v>693</v>
      </c>
      <c s="25" t="s">
        <v>47</v>
      </c>
      <c s="30" t="s">
        <v>694</v>
      </c>
      <c s="31" t="s">
        <v>111</v>
      </c>
      <c s="32">
        <v>222</v>
      </c>
      <c s="33">
        <v>0</v>
      </c>
      <c s="33">
        <f>ROUND(ROUND(H244,2)*ROUND(G244,3),2)</f>
      </c>
      <c r="O244">
        <f>(I244*21)/100</f>
      </c>
      <c t="s">
        <v>23</v>
      </c>
    </row>
    <row r="245" spans="1:5" ht="12.75">
      <c r="A245" s="34" t="s">
        <v>50</v>
      </c>
      <c r="E245" s="35" t="s">
        <v>47</v>
      </c>
    </row>
    <row r="246" spans="1:5" ht="12.75">
      <c r="A246" s="38" t="s">
        <v>52</v>
      </c>
      <c r="E246" s="37" t="s">
        <v>47</v>
      </c>
    </row>
    <row r="247" spans="1:16" ht="12.75">
      <c r="A247" s="25" t="s">
        <v>45</v>
      </c>
      <c s="29" t="s">
        <v>695</v>
      </c>
      <c s="29" t="s">
        <v>696</v>
      </c>
      <c s="25" t="s">
        <v>47</v>
      </c>
      <c s="30" t="s">
        <v>697</v>
      </c>
      <c s="31" t="s">
        <v>533</v>
      </c>
      <c s="32">
        <v>76</v>
      </c>
      <c s="33">
        <v>0</v>
      </c>
      <c s="33">
        <f>ROUND(ROUND(H247,2)*ROUND(G247,3),2)</f>
      </c>
      <c r="O247">
        <f>(I247*21)/100</f>
      </c>
      <c t="s">
        <v>23</v>
      </c>
    </row>
    <row r="248" spans="1:5" ht="12.75">
      <c r="A248" s="34" t="s">
        <v>50</v>
      </c>
      <c r="E248" s="35" t="s">
        <v>47</v>
      </c>
    </row>
    <row r="249" spans="1:5" ht="12.75">
      <c r="A249" s="38" t="s">
        <v>52</v>
      </c>
      <c r="E249" s="37" t="s">
        <v>47</v>
      </c>
    </row>
    <row r="250" spans="1:16" ht="12.75">
      <c r="A250" s="25" t="s">
        <v>45</v>
      </c>
      <c s="29" t="s">
        <v>698</v>
      </c>
      <c s="29" t="s">
        <v>699</v>
      </c>
      <c s="25" t="s">
        <v>47</v>
      </c>
      <c s="30" t="s">
        <v>700</v>
      </c>
      <c s="31" t="s">
        <v>111</v>
      </c>
      <c s="32">
        <v>76</v>
      </c>
      <c s="33">
        <v>0</v>
      </c>
      <c s="33">
        <f>ROUND(ROUND(H250,2)*ROUND(G250,3),2)</f>
      </c>
      <c r="O250">
        <f>(I250*21)/100</f>
      </c>
      <c t="s">
        <v>23</v>
      </c>
    </row>
    <row r="251" spans="1:5" ht="12.75">
      <c r="A251" s="34" t="s">
        <v>50</v>
      </c>
      <c r="E251" s="35" t="s">
        <v>47</v>
      </c>
    </row>
    <row r="252" spans="1:5" ht="12.75">
      <c r="A252" s="38" t="s">
        <v>52</v>
      </c>
      <c r="E252" s="37" t="s">
        <v>47</v>
      </c>
    </row>
    <row r="253" spans="1:16" ht="12.75">
      <c r="A253" s="25" t="s">
        <v>45</v>
      </c>
      <c s="29" t="s">
        <v>701</v>
      </c>
      <c s="29" t="s">
        <v>702</v>
      </c>
      <c s="25" t="s">
        <v>47</v>
      </c>
      <c s="30" t="s">
        <v>703</v>
      </c>
      <c s="31" t="s">
        <v>111</v>
      </c>
      <c s="32">
        <v>150</v>
      </c>
      <c s="33">
        <v>0</v>
      </c>
      <c s="33">
        <f>ROUND(ROUND(H253,2)*ROUND(G253,3),2)</f>
      </c>
      <c r="O253">
        <f>(I253*21)/100</f>
      </c>
      <c t="s">
        <v>23</v>
      </c>
    </row>
    <row r="254" spans="1:5" ht="12.75">
      <c r="A254" s="34" t="s">
        <v>50</v>
      </c>
      <c r="E254" s="35" t="s">
        <v>47</v>
      </c>
    </row>
    <row r="255" spans="1:5" ht="12.75">
      <c r="A255" s="38" t="s">
        <v>52</v>
      </c>
      <c r="E255" s="37" t="s">
        <v>47</v>
      </c>
    </row>
    <row r="256" spans="1:16" ht="12.75">
      <c r="A256" s="25" t="s">
        <v>45</v>
      </c>
      <c s="29" t="s">
        <v>704</v>
      </c>
      <c s="29" t="s">
        <v>705</v>
      </c>
      <c s="25" t="s">
        <v>47</v>
      </c>
      <c s="30" t="s">
        <v>706</v>
      </c>
      <c s="31" t="s">
        <v>111</v>
      </c>
      <c s="32">
        <v>380</v>
      </c>
      <c s="33">
        <v>0</v>
      </c>
      <c s="33">
        <f>ROUND(ROUND(H256,2)*ROUND(G256,3),2)</f>
      </c>
      <c r="O256">
        <f>(I256*21)/100</f>
      </c>
      <c t="s">
        <v>23</v>
      </c>
    </row>
    <row r="257" spans="1:5" ht="12.75">
      <c r="A257" s="34" t="s">
        <v>50</v>
      </c>
      <c r="E257" s="35" t="s">
        <v>47</v>
      </c>
    </row>
    <row r="258" spans="1:5" ht="12.75">
      <c r="A258" s="38" t="s">
        <v>52</v>
      </c>
      <c r="E258" s="37" t="s">
        <v>47</v>
      </c>
    </row>
    <row r="259" spans="1:16" ht="12.75">
      <c r="A259" s="25" t="s">
        <v>45</v>
      </c>
      <c s="29" t="s">
        <v>707</v>
      </c>
      <c s="29" t="s">
        <v>708</v>
      </c>
      <c s="25" t="s">
        <v>47</v>
      </c>
      <c s="30" t="s">
        <v>709</v>
      </c>
      <c s="31" t="s">
        <v>111</v>
      </c>
      <c s="32">
        <v>46</v>
      </c>
      <c s="33">
        <v>0</v>
      </c>
      <c s="33">
        <f>ROUND(ROUND(H259,2)*ROUND(G259,3),2)</f>
      </c>
      <c r="O259">
        <f>(I259*21)/100</f>
      </c>
      <c t="s">
        <v>23</v>
      </c>
    </row>
    <row r="260" spans="1:5" ht="12.75">
      <c r="A260" s="34" t="s">
        <v>50</v>
      </c>
      <c r="E260" s="35" t="s">
        <v>47</v>
      </c>
    </row>
    <row r="261" spans="1:5" ht="12.75">
      <c r="A261" s="38" t="s">
        <v>52</v>
      </c>
      <c r="E261" s="37" t="s">
        <v>47</v>
      </c>
    </row>
    <row r="262" spans="1:16" ht="12.75">
      <c r="A262" s="25" t="s">
        <v>45</v>
      </c>
      <c s="29" t="s">
        <v>710</v>
      </c>
      <c s="29" t="s">
        <v>711</v>
      </c>
      <c s="25" t="s">
        <v>47</v>
      </c>
      <c s="30" t="s">
        <v>712</v>
      </c>
      <c s="31" t="s">
        <v>111</v>
      </c>
      <c s="32">
        <v>36</v>
      </c>
      <c s="33">
        <v>0</v>
      </c>
      <c s="33">
        <f>ROUND(ROUND(H262,2)*ROUND(G262,3),2)</f>
      </c>
      <c r="O262">
        <f>(I262*21)/100</f>
      </c>
      <c t="s">
        <v>23</v>
      </c>
    </row>
    <row r="263" spans="1:5" ht="12.75">
      <c r="A263" s="34" t="s">
        <v>50</v>
      </c>
      <c r="E263" s="35" t="s">
        <v>47</v>
      </c>
    </row>
    <row r="264" spans="1:5" ht="12.75">
      <c r="A264" s="38" t="s">
        <v>52</v>
      </c>
      <c r="E264" s="37" t="s">
        <v>47</v>
      </c>
    </row>
    <row r="265" spans="1:16" ht="12.75">
      <c r="A265" s="25" t="s">
        <v>45</v>
      </c>
      <c s="29" t="s">
        <v>713</v>
      </c>
      <c s="29" t="s">
        <v>714</v>
      </c>
      <c s="25" t="s">
        <v>47</v>
      </c>
      <c s="30" t="s">
        <v>715</v>
      </c>
      <c s="31" t="s">
        <v>111</v>
      </c>
      <c s="32">
        <v>10</v>
      </c>
      <c s="33">
        <v>0</v>
      </c>
      <c s="33">
        <f>ROUND(ROUND(H265,2)*ROUND(G265,3),2)</f>
      </c>
      <c r="O265">
        <f>(I265*21)/100</f>
      </c>
      <c t="s">
        <v>23</v>
      </c>
    </row>
    <row r="266" spans="1:5" ht="12.75">
      <c r="A266" s="34" t="s">
        <v>50</v>
      </c>
      <c r="E266" s="35" t="s">
        <v>47</v>
      </c>
    </row>
    <row r="267" spans="1:5" ht="12.75">
      <c r="A267" s="38" t="s">
        <v>52</v>
      </c>
      <c r="E267" s="37" t="s">
        <v>47</v>
      </c>
    </row>
    <row r="268" spans="1:16" ht="12.75">
      <c r="A268" s="25" t="s">
        <v>45</v>
      </c>
      <c s="29" t="s">
        <v>716</v>
      </c>
      <c s="29" t="s">
        <v>717</v>
      </c>
      <c s="25" t="s">
        <v>47</v>
      </c>
      <c s="30" t="s">
        <v>718</v>
      </c>
      <c s="31" t="s">
        <v>111</v>
      </c>
      <c s="32">
        <v>10</v>
      </c>
      <c s="33">
        <v>0</v>
      </c>
      <c s="33">
        <f>ROUND(ROUND(H268,2)*ROUND(G268,3),2)</f>
      </c>
      <c r="O268">
        <f>(I268*21)/100</f>
      </c>
      <c t="s">
        <v>23</v>
      </c>
    </row>
    <row r="269" spans="1:5" ht="12.75">
      <c r="A269" s="34" t="s">
        <v>50</v>
      </c>
      <c r="E269" s="35" t="s">
        <v>47</v>
      </c>
    </row>
    <row r="270" spans="1:5" ht="12.75">
      <c r="A270" s="38" t="s">
        <v>52</v>
      </c>
      <c r="E270" s="37" t="s">
        <v>47</v>
      </c>
    </row>
    <row r="271" spans="1:16" ht="12.75">
      <c r="A271" s="25" t="s">
        <v>45</v>
      </c>
      <c s="29" t="s">
        <v>719</v>
      </c>
      <c s="29" t="s">
        <v>720</v>
      </c>
      <c s="25" t="s">
        <v>47</v>
      </c>
      <c s="30" t="s">
        <v>721</v>
      </c>
      <c s="31" t="s">
        <v>111</v>
      </c>
      <c s="32">
        <v>3</v>
      </c>
      <c s="33">
        <v>0</v>
      </c>
      <c s="33">
        <f>ROUND(ROUND(H271,2)*ROUND(G271,3),2)</f>
      </c>
      <c r="O271">
        <f>(I271*21)/100</f>
      </c>
      <c t="s">
        <v>23</v>
      </c>
    </row>
    <row r="272" spans="1:5" ht="12.75">
      <c r="A272" s="34" t="s">
        <v>50</v>
      </c>
      <c r="E272" s="35" t="s">
        <v>47</v>
      </c>
    </row>
    <row r="273" spans="1:5" ht="12.75">
      <c r="A273" s="38" t="s">
        <v>52</v>
      </c>
      <c r="E273" s="37" t="s">
        <v>47</v>
      </c>
    </row>
    <row r="274" spans="1:16" ht="12.75">
      <c r="A274" s="25" t="s">
        <v>45</v>
      </c>
      <c s="29" t="s">
        <v>722</v>
      </c>
      <c s="29" t="s">
        <v>723</v>
      </c>
      <c s="25" t="s">
        <v>47</v>
      </c>
      <c s="30" t="s">
        <v>724</v>
      </c>
      <c s="31" t="s">
        <v>111</v>
      </c>
      <c s="32">
        <v>540</v>
      </c>
      <c s="33">
        <v>0</v>
      </c>
      <c s="33">
        <f>ROUND(ROUND(H274,2)*ROUND(G274,3),2)</f>
      </c>
      <c r="O274">
        <f>(I274*21)/100</f>
      </c>
      <c t="s">
        <v>23</v>
      </c>
    </row>
    <row r="275" spans="1:5" ht="12.75">
      <c r="A275" s="34" t="s">
        <v>50</v>
      </c>
      <c r="E275" s="35" t="s">
        <v>47</v>
      </c>
    </row>
    <row r="276" spans="1:5" ht="12.75">
      <c r="A276" s="38" t="s">
        <v>52</v>
      </c>
      <c r="E276" s="37" t="s">
        <v>47</v>
      </c>
    </row>
    <row r="277" spans="1:16" ht="12.75">
      <c r="A277" s="25" t="s">
        <v>45</v>
      </c>
      <c s="29" t="s">
        <v>725</v>
      </c>
      <c s="29" t="s">
        <v>726</v>
      </c>
      <c s="25" t="s">
        <v>47</v>
      </c>
      <c s="30" t="s">
        <v>727</v>
      </c>
      <c s="31" t="s">
        <v>111</v>
      </c>
      <c s="32">
        <v>200</v>
      </c>
      <c s="33">
        <v>0</v>
      </c>
      <c s="33">
        <f>ROUND(ROUND(H277,2)*ROUND(G277,3),2)</f>
      </c>
      <c r="O277">
        <f>(I277*21)/100</f>
      </c>
      <c t="s">
        <v>23</v>
      </c>
    </row>
    <row r="278" spans="1:5" ht="12.75">
      <c r="A278" s="34" t="s">
        <v>50</v>
      </c>
      <c r="E278" s="35" t="s">
        <v>47</v>
      </c>
    </row>
    <row r="279" spans="1:5" ht="12.75">
      <c r="A279" s="38" t="s">
        <v>52</v>
      </c>
      <c r="E279" s="37" t="s">
        <v>47</v>
      </c>
    </row>
    <row r="280" spans="1:16" ht="12.75">
      <c r="A280" s="25" t="s">
        <v>45</v>
      </c>
      <c s="29" t="s">
        <v>728</v>
      </c>
      <c s="29" t="s">
        <v>729</v>
      </c>
      <c s="25" t="s">
        <v>47</v>
      </c>
      <c s="30" t="s">
        <v>730</v>
      </c>
      <c s="31" t="s">
        <v>111</v>
      </c>
      <c s="32">
        <v>3</v>
      </c>
      <c s="33">
        <v>0</v>
      </c>
      <c s="33">
        <f>ROUND(ROUND(H280,2)*ROUND(G280,3),2)</f>
      </c>
      <c r="O280">
        <f>(I280*21)/100</f>
      </c>
      <c t="s">
        <v>23</v>
      </c>
    </row>
    <row r="281" spans="1:5" ht="12.75">
      <c r="A281" s="34" t="s">
        <v>50</v>
      </c>
      <c r="E281" s="35" t="s">
        <v>47</v>
      </c>
    </row>
    <row r="282" spans="1:5" ht="12.75">
      <c r="A282" s="38" t="s">
        <v>52</v>
      </c>
      <c r="E282" s="37" t="s">
        <v>47</v>
      </c>
    </row>
    <row r="283" spans="1:16" ht="12.75">
      <c r="A283" s="25" t="s">
        <v>45</v>
      </c>
      <c s="29" t="s">
        <v>731</v>
      </c>
      <c s="29" t="s">
        <v>732</v>
      </c>
      <c s="25" t="s">
        <v>47</v>
      </c>
      <c s="30" t="s">
        <v>733</v>
      </c>
      <c s="31" t="s">
        <v>111</v>
      </c>
      <c s="32">
        <v>116</v>
      </c>
      <c s="33">
        <v>0</v>
      </c>
      <c s="33">
        <f>ROUND(ROUND(H283,2)*ROUND(G283,3),2)</f>
      </c>
      <c r="O283">
        <f>(I283*21)/100</f>
      </c>
      <c t="s">
        <v>23</v>
      </c>
    </row>
    <row r="284" spans="1:5" ht="12.75">
      <c r="A284" s="34" t="s">
        <v>50</v>
      </c>
      <c r="E284" s="35" t="s">
        <v>47</v>
      </c>
    </row>
    <row r="285" spans="1:5" ht="12.75">
      <c r="A285" s="38" t="s">
        <v>52</v>
      </c>
      <c r="E285" s="37" t="s">
        <v>47</v>
      </c>
    </row>
    <row r="286" spans="1:16" ht="12.75">
      <c r="A286" s="25" t="s">
        <v>45</v>
      </c>
      <c s="29" t="s">
        <v>734</v>
      </c>
      <c s="29" t="s">
        <v>735</v>
      </c>
      <c s="25" t="s">
        <v>47</v>
      </c>
      <c s="30" t="s">
        <v>736</v>
      </c>
      <c s="31" t="s">
        <v>111</v>
      </c>
      <c s="32">
        <v>46</v>
      </c>
      <c s="33">
        <v>0</v>
      </c>
      <c s="33">
        <f>ROUND(ROUND(H286,2)*ROUND(G286,3),2)</f>
      </c>
      <c r="O286">
        <f>(I286*21)/100</f>
      </c>
      <c t="s">
        <v>23</v>
      </c>
    </row>
    <row r="287" spans="1:5" ht="12.75">
      <c r="A287" s="34" t="s">
        <v>50</v>
      </c>
      <c r="E287" s="35" t="s">
        <v>47</v>
      </c>
    </row>
    <row r="288" spans="1:5" ht="12.75">
      <c r="A288" s="38" t="s">
        <v>52</v>
      </c>
      <c r="E288" s="37" t="s">
        <v>47</v>
      </c>
    </row>
    <row r="289" spans="1:16" ht="12.75">
      <c r="A289" s="25" t="s">
        <v>45</v>
      </c>
      <c s="29" t="s">
        <v>737</v>
      </c>
      <c s="29" t="s">
        <v>738</v>
      </c>
      <c s="25" t="s">
        <v>47</v>
      </c>
      <c s="30" t="s">
        <v>739</v>
      </c>
      <c s="31" t="s">
        <v>111</v>
      </c>
      <c s="32">
        <v>35</v>
      </c>
      <c s="33">
        <v>0</v>
      </c>
      <c s="33">
        <f>ROUND(ROUND(H289,2)*ROUND(G289,3),2)</f>
      </c>
      <c r="O289">
        <f>(I289*21)/100</f>
      </c>
      <c t="s">
        <v>23</v>
      </c>
    </row>
    <row r="290" spans="1:5" ht="12.75">
      <c r="A290" s="34" t="s">
        <v>50</v>
      </c>
      <c r="E290" s="35" t="s">
        <v>47</v>
      </c>
    </row>
    <row r="291" spans="1:5" ht="12.75">
      <c r="A291" s="38" t="s">
        <v>52</v>
      </c>
      <c r="E291" s="37" t="s">
        <v>47</v>
      </c>
    </row>
    <row r="292" spans="1:16" ht="12.75">
      <c r="A292" s="25" t="s">
        <v>45</v>
      </c>
      <c s="29" t="s">
        <v>740</v>
      </c>
      <c s="29" t="s">
        <v>741</v>
      </c>
      <c s="25" t="s">
        <v>47</v>
      </c>
      <c s="30" t="s">
        <v>742</v>
      </c>
      <c s="31" t="s">
        <v>111</v>
      </c>
      <c s="32">
        <v>12</v>
      </c>
      <c s="33">
        <v>0</v>
      </c>
      <c s="33">
        <f>ROUND(ROUND(H292,2)*ROUND(G292,3),2)</f>
      </c>
      <c r="O292">
        <f>(I292*21)/100</f>
      </c>
      <c t="s">
        <v>23</v>
      </c>
    </row>
    <row r="293" spans="1:5" ht="12.75">
      <c r="A293" s="34" t="s">
        <v>50</v>
      </c>
      <c r="E293" s="35" t="s">
        <v>47</v>
      </c>
    </row>
    <row r="294" spans="1:5" ht="12.75">
      <c r="A294" s="38" t="s">
        <v>52</v>
      </c>
      <c r="E294" s="37" t="s">
        <v>47</v>
      </c>
    </row>
    <row r="295" spans="1:16" ht="12.75">
      <c r="A295" s="25" t="s">
        <v>45</v>
      </c>
      <c s="29" t="s">
        <v>743</v>
      </c>
      <c s="29" t="s">
        <v>744</v>
      </c>
      <c s="25" t="s">
        <v>47</v>
      </c>
      <c s="30" t="s">
        <v>745</v>
      </c>
      <c s="31" t="s">
        <v>111</v>
      </c>
      <c s="32">
        <v>36</v>
      </c>
      <c s="33">
        <v>0</v>
      </c>
      <c s="33">
        <f>ROUND(ROUND(H295,2)*ROUND(G295,3),2)</f>
      </c>
      <c r="O295">
        <f>(I295*21)/100</f>
      </c>
      <c t="s">
        <v>23</v>
      </c>
    </row>
    <row r="296" spans="1:5" ht="12.75">
      <c r="A296" s="34" t="s">
        <v>50</v>
      </c>
      <c r="E296" s="35" t="s">
        <v>47</v>
      </c>
    </row>
    <row r="297" spans="1:5" ht="12.75">
      <c r="A297" s="38" t="s">
        <v>52</v>
      </c>
      <c r="E297" s="37" t="s">
        <v>47</v>
      </c>
    </row>
    <row r="298" spans="1:16" ht="12.75">
      <c r="A298" s="25" t="s">
        <v>45</v>
      </c>
      <c s="29" t="s">
        <v>746</v>
      </c>
      <c s="29" t="s">
        <v>747</v>
      </c>
      <c s="25" t="s">
        <v>47</v>
      </c>
      <c s="30" t="s">
        <v>748</v>
      </c>
      <c s="31" t="s">
        <v>111</v>
      </c>
      <c s="32">
        <v>10</v>
      </c>
      <c s="33">
        <v>0</v>
      </c>
      <c s="33">
        <f>ROUND(ROUND(H298,2)*ROUND(G298,3),2)</f>
      </c>
      <c r="O298">
        <f>(I298*21)/100</f>
      </c>
      <c t="s">
        <v>23</v>
      </c>
    </row>
    <row r="299" spans="1:5" ht="12.75">
      <c r="A299" s="34" t="s">
        <v>50</v>
      </c>
      <c r="E299" s="35" t="s">
        <v>47</v>
      </c>
    </row>
    <row r="300" spans="1:5" ht="12.75">
      <c r="A300" s="38" t="s">
        <v>52</v>
      </c>
      <c r="E300" s="37" t="s">
        <v>47</v>
      </c>
    </row>
    <row r="301" spans="1:16" ht="12.75">
      <c r="A301" s="25" t="s">
        <v>45</v>
      </c>
      <c s="29" t="s">
        <v>749</v>
      </c>
      <c s="29" t="s">
        <v>750</v>
      </c>
      <c s="25" t="s">
        <v>47</v>
      </c>
      <c s="30" t="s">
        <v>751</v>
      </c>
      <c s="31" t="s">
        <v>533</v>
      </c>
      <c s="32">
        <v>1</v>
      </c>
      <c s="33">
        <v>0</v>
      </c>
      <c s="33">
        <f>ROUND(ROUND(H301,2)*ROUND(G301,3),2)</f>
      </c>
      <c r="O301">
        <f>(I301*21)/100</f>
      </c>
      <c t="s">
        <v>23</v>
      </c>
    </row>
    <row r="302" spans="1:5" ht="12.75">
      <c r="A302" s="34" t="s">
        <v>50</v>
      </c>
      <c r="E302" s="35" t="s">
        <v>47</v>
      </c>
    </row>
    <row r="303" spans="1:5" ht="12.75">
      <c r="A303" s="38" t="s">
        <v>52</v>
      </c>
      <c r="E303" s="37" t="s">
        <v>47</v>
      </c>
    </row>
    <row r="304" spans="1:16" ht="12.75">
      <c r="A304" s="25" t="s">
        <v>45</v>
      </c>
      <c s="29" t="s">
        <v>752</v>
      </c>
      <c s="29" t="s">
        <v>753</v>
      </c>
      <c s="25" t="s">
        <v>47</v>
      </c>
      <c s="30" t="s">
        <v>754</v>
      </c>
      <c s="31" t="s">
        <v>95</v>
      </c>
      <c s="32">
        <v>5.32</v>
      </c>
      <c s="33">
        <v>0</v>
      </c>
      <c s="33">
        <f>ROUND(ROUND(H304,2)*ROUND(G304,3),2)</f>
      </c>
      <c r="O304">
        <f>(I304*21)/100</f>
      </c>
      <c t="s">
        <v>23</v>
      </c>
    </row>
    <row r="305" spans="1:5" ht="12.75">
      <c r="A305" s="34" t="s">
        <v>50</v>
      </c>
      <c r="E305" s="35" t="s">
        <v>47</v>
      </c>
    </row>
    <row r="306" spans="1:5" ht="12.75">
      <c r="A306" s="38" t="s">
        <v>52</v>
      </c>
      <c r="E306" s="37" t="s">
        <v>47</v>
      </c>
    </row>
    <row r="307" spans="1:16" ht="12.75">
      <c r="A307" s="25" t="s">
        <v>45</v>
      </c>
      <c s="29" t="s">
        <v>755</v>
      </c>
      <c s="29" t="s">
        <v>756</v>
      </c>
      <c s="25" t="s">
        <v>47</v>
      </c>
      <c s="30" t="s">
        <v>757</v>
      </c>
      <c s="31" t="s">
        <v>155</v>
      </c>
      <c s="32">
        <v>9.3</v>
      </c>
      <c s="33">
        <v>0</v>
      </c>
      <c s="33">
        <f>ROUND(ROUND(H307,2)*ROUND(G307,3),2)</f>
      </c>
      <c r="O307">
        <f>(I307*21)/100</f>
      </c>
      <c t="s">
        <v>23</v>
      </c>
    </row>
    <row r="308" spans="1:5" ht="12.75">
      <c r="A308" s="34" t="s">
        <v>50</v>
      </c>
      <c r="E308" s="35" t="s">
        <v>47</v>
      </c>
    </row>
    <row r="309" spans="1:5" ht="12.75">
      <c r="A309" s="38" t="s">
        <v>52</v>
      </c>
      <c r="E309" s="37" t="s">
        <v>47</v>
      </c>
    </row>
    <row r="310" spans="1:16" ht="12.75">
      <c r="A310" s="25" t="s">
        <v>45</v>
      </c>
      <c s="29" t="s">
        <v>758</v>
      </c>
      <c s="29" t="s">
        <v>759</v>
      </c>
      <c s="25" t="s">
        <v>47</v>
      </c>
      <c s="30" t="s">
        <v>760</v>
      </c>
      <c s="31" t="s">
        <v>155</v>
      </c>
      <c s="32">
        <v>9.3</v>
      </c>
      <c s="33">
        <v>0</v>
      </c>
      <c s="33">
        <f>ROUND(ROUND(H310,2)*ROUND(G310,3),2)</f>
      </c>
      <c r="O310">
        <f>(I310*21)/100</f>
      </c>
      <c t="s">
        <v>23</v>
      </c>
    </row>
    <row r="311" spans="1:5" ht="12.75">
      <c r="A311" s="34" t="s">
        <v>50</v>
      </c>
      <c r="E311" s="35" t="s">
        <v>47</v>
      </c>
    </row>
    <row r="312" spans="1:5" ht="12.75">
      <c r="A312" s="38" t="s">
        <v>52</v>
      </c>
      <c r="E312" s="37" t="s">
        <v>47</v>
      </c>
    </row>
    <row r="313" spans="1:16" ht="12.75">
      <c r="A313" s="25" t="s">
        <v>45</v>
      </c>
      <c s="29" t="s">
        <v>761</v>
      </c>
      <c s="29" t="s">
        <v>762</v>
      </c>
      <c s="25" t="s">
        <v>47</v>
      </c>
      <c s="30" t="s">
        <v>763</v>
      </c>
      <c s="31" t="s">
        <v>155</v>
      </c>
      <c s="32">
        <v>9.3</v>
      </c>
      <c s="33">
        <v>0</v>
      </c>
      <c s="33">
        <f>ROUND(ROUND(H313,2)*ROUND(G313,3),2)</f>
      </c>
      <c r="O313">
        <f>(I313*21)/100</f>
      </c>
      <c t="s">
        <v>23</v>
      </c>
    </row>
    <row r="314" spans="1:5" ht="12.75">
      <c r="A314" s="34" t="s">
        <v>50</v>
      </c>
      <c r="E314" s="35" t="s">
        <v>47</v>
      </c>
    </row>
    <row r="315" spans="1:5" ht="12.75">
      <c r="A315" s="38" t="s">
        <v>52</v>
      </c>
      <c r="E315" s="37" t="s">
        <v>47</v>
      </c>
    </row>
    <row r="316" spans="1:16" ht="12.75">
      <c r="A316" s="25" t="s">
        <v>45</v>
      </c>
      <c s="29" t="s">
        <v>764</v>
      </c>
      <c s="29" t="s">
        <v>765</v>
      </c>
      <c s="25" t="s">
        <v>47</v>
      </c>
      <c s="30" t="s">
        <v>766</v>
      </c>
      <c s="31" t="s">
        <v>533</v>
      </c>
      <c s="32">
        <v>3</v>
      </c>
      <c s="33">
        <v>0</v>
      </c>
      <c s="33">
        <f>ROUND(ROUND(H316,2)*ROUND(G316,3),2)</f>
      </c>
      <c r="O316">
        <f>(I316*21)/100</f>
      </c>
      <c t="s">
        <v>23</v>
      </c>
    </row>
    <row r="317" spans="1:5" ht="12.75">
      <c r="A317" s="34" t="s">
        <v>50</v>
      </c>
      <c r="E317" s="35" t="s">
        <v>47</v>
      </c>
    </row>
    <row r="318" spans="1:5" ht="12.75">
      <c r="A318" s="38" t="s">
        <v>52</v>
      </c>
      <c r="E318" s="37" t="s">
        <v>47</v>
      </c>
    </row>
    <row r="319" spans="1:16" ht="12.75">
      <c r="A319" s="25" t="s">
        <v>45</v>
      </c>
      <c s="29" t="s">
        <v>767</v>
      </c>
      <c s="29" t="s">
        <v>768</v>
      </c>
      <c s="25" t="s">
        <v>47</v>
      </c>
      <c s="30" t="s">
        <v>769</v>
      </c>
      <c s="31" t="s">
        <v>533</v>
      </c>
      <c s="32">
        <v>1</v>
      </c>
      <c s="33">
        <v>0</v>
      </c>
      <c s="33">
        <f>ROUND(ROUND(H319,2)*ROUND(G319,3),2)</f>
      </c>
      <c r="O319">
        <f>(I319*21)/100</f>
      </c>
      <c t="s">
        <v>23</v>
      </c>
    </row>
    <row r="320" spans="1:5" ht="12.75">
      <c r="A320" s="34" t="s">
        <v>50</v>
      </c>
      <c r="E320" s="35" t="s">
        <v>47</v>
      </c>
    </row>
    <row r="321" spans="1:5" ht="12.75">
      <c r="A321" s="38" t="s">
        <v>52</v>
      </c>
      <c r="E321" s="37" t="s">
        <v>47</v>
      </c>
    </row>
    <row r="322" spans="1:16" ht="12.75">
      <c r="A322" s="25" t="s">
        <v>45</v>
      </c>
      <c s="29" t="s">
        <v>770</v>
      </c>
      <c s="29" t="s">
        <v>771</v>
      </c>
      <c s="25" t="s">
        <v>47</v>
      </c>
      <c s="30" t="s">
        <v>772</v>
      </c>
      <c s="31" t="s">
        <v>533</v>
      </c>
      <c s="32">
        <v>1</v>
      </c>
      <c s="33">
        <v>0</v>
      </c>
      <c s="33">
        <f>ROUND(ROUND(H322,2)*ROUND(G322,3),2)</f>
      </c>
      <c r="O322">
        <f>(I322*21)/100</f>
      </c>
      <c t="s">
        <v>23</v>
      </c>
    </row>
    <row r="323" spans="1:5" ht="12.75">
      <c r="A323" s="34" t="s">
        <v>50</v>
      </c>
      <c r="E323" s="35" t="s">
        <v>47</v>
      </c>
    </row>
    <row r="324" spans="1:5" ht="12.75">
      <c r="A324" s="38" t="s">
        <v>52</v>
      </c>
      <c r="E324" s="37" t="s">
        <v>47</v>
      </c>
    </row>
    <row r="325" spans="1:16" ht="12.75">
      <c r="A325" s="25" t="s">
        <v>45</v>
      </c>
      <c s="29" t="s">
        <v>773</v>
      </c>
      <c s="29" t="s">
        <v>774</v>
      </c>
      <c s="25" t="s">
        <v>47</v>
      </c>
      <c s="30" t="s">
        <v>775</v>
      </c>
      <c s="31" t="s">
        <v>533</v>
      </c>
      <c s="32">
        <v>1</v>
      </c>
      <c s="33">
        <v>0</v>
      </c>
      <c s="33">
        <f>ROUND(ROUND(H325,2)*ROUND(G325,3),2)</f>
      </c>
      <c r="O325">
        <f>(I325*21)/100</f>
      </c>
      <c t="s">
        <v>23</v>
      </c>
    </row>
    <row r="326" spans="1:5" ht="12.75">
      <c r="A326" s="34" t="s">
        <v>50</v>
      </c>
      <c r="E326" s="35" t="s">
        <v>47</v>
      </c>
    </row>
    <row r="327" spans="1:5" ht="12.75">
      <c r="A327" s="36" t="s">
        <v>52</v>
      </c>
      <c r="E327" s="37" t="s">
        <v>47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