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ikol\Desktop\"/>
    </mc:Choice>
  </mc:AlternateContent>
  <bookViews>
    <workbookView xWindow="0" yWindow="0" windowWidth="0" windowHeight="0"/>
  </bookViews>
  <sheets>
    <sheet name="Rekapitulace stavby" sheetId="1" r:id="rId1"/>
    <sheet name="SO 103a - Libá, Irsko - e..." sheetId="2" r:id="rId2"/>
    <sheet name="SO 103b - Libá, Irsko - e..." sheetId="3" r:id="rId3"/>
    <sheet name="SO 103c - Libá, Irsko - e..." sheetId="4" r:id="rId4"/>
    <sheet name="VRN - Vedlejší rozpočtové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103a - Libá, Irsko - e...'!$C$126:$K$319</definedName>
    <definedName name="_xlnm.Print_Area" localSheetId="1">'SO 103a - Libá, Irsko - e...'!$C$4:$J$76,'SO 103a - Libá, Irsko - e...'!$C$82:$J$108,'SO 103a - Libá, Irsko - e...'!$C$114:$J$319</definedName>
    <definedName name="_xlnm.Print_Titles" localSheetId="1">'SO 103a - Libá, Irsko - e...'!$126:$126</definedName>
    <definedName name="_xlnm._FilterDatabase" localSheetId="2" hidden="1">'SO 103b - Libá, Irsko - e...'!$C$124:$K$317</definedName>
    <definedName name="_xlnm.Print_Area" localSheetId="2">'SO 103b - Libá, Irsko - e...'!$C$4:$J$76,'SO 103b - Libá, Irsko - e...'!$C$82:$J$106,'SO 103b - Libá, Irsko - e...'!$C$112:$J$317</definedName>
    <definedName name="_xlnm.Print_Titles" localSheetId="2">'SO 103b - Libá, Irsko - e...'!$124:$124</definedName>
    <definedName name="_xlnm._FilterDatabase" localSheetId="3" hidden="1">'SO 103c - Libá, Irsko - e...'!$C$126:$K$353</definedName>
    <definedName name="_xlnm.Print_Area" localSheetId="3">'SO 103c - Libá, Irsko - e...'!$C$4:$J$76,'SO 103c - Libá, Irsko - e...'!$C$82:$J$108,'SO 103c - Libá, Irsko - e...'!$C$114:$J$353</definedName>
    <definedName name="_xlnm.Print_Titles" localSheetId="3">'SO 103c - Libá, Irsko - e...'!$126:$126</definedName>
    <definedName name="_xlnm._FilterDatabase" localSheetId="4" hidden="1">'VRN - Vedlejší rozpočtové...'!$C$120:$K$157</definedName>
    <definedName name="_xlnm.Print_Area" localSheetId="4">'VRN - Vedlejší rozpočtové...'!$C$4:$J$76,'VRN - Vedlejší rozpočtové...'!$C$82:$J$102,'VRN - Vedlejší rozpočtové...'!$C$108:$J$157</definedName>
    <definedName name="_xlnm.Print_Titles" localSheetId="4">'VRN - Vedlejší rozpočtové...'!$120:$120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4" r="J37"/>
  <c r="J36"/>
  <c i="1" r="AY97"/>
  <c i="4" r="J35"/>
  <c i="1" r="AX97"/>
  <c i="4" r="BI353"/>
  <c r="BH353"/>
  <c r="BG353"/>
  <c r="BF353"/>
  <c r="T353"/>
  <c r="T352"/>
  <c r="R353"/>
  <c r="R352"/>
  <c r="P353"/>
  <c r="P352"/>
  <c r="BI351"/>
  <c r="BH351"/>
  <c r="BG351"/>
  <c r="BF351"/>
  <c r="T351"/>
  <c r="R351"/>
  <c r="P351"/>
  <c r="BI350"/>
  <c r="BH350"/>
  <c r="BG350"/>
  <c r="BF350"/>
  <c r="T350"/>
  <c r="R350"/>
  <c r="P350"/>
  <c r="BI346"/>
  <c r="BH346"/>
  <c r="BG346"/>
  <c r="BF346"/>
  <c r="T346"/>
  <c r="R346"/>
  <c r="P346"/>
  <c r="BI345"/>
  <c r="BH345"/>
  <c r="BG345"/>
  <c r="BF345"/>
  <c r="T345"/>
  <c r="R345"/>
  <c r="P345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3" r="J37"/>
  <c r="J36"/>
  <c i="1" r="AY96"/>
  <c i="3" r="J35"/>
  <c i="1" r="AX96"/>
  <c i="3" r="BI317"/>
  <c r="BH317"/>
  <c r="BG317"/>
  <c r="BF317"/>
  <c r="T317"/>
  <c r="T316"/>
  <c r="R317"/>
  <c r="R316"/>
  <c r="P317"/>
  <c r="P316"/>
  <c r="BI315"/>
  <c r="BH315"/>
  <c r="BG315"/>
  <c r="BF315"/>
  <c r="T315"/>
  <c r="R315"/>
  <c r="P315"/>
  <c r="BI314"/>
  <c r="BH314"/>
  <c r="BG314"/>
  <c r="BF314"/>
  <c r="T314"/>
  <c r="R314"/>
  <c r="P314"/>
  <c r="BI310"/>
  <c r="BH310"/>
  <c r="BG310"/>
  <c r="BF310"/>
  <c r="T310"/>
  <c r="R310"/>
  <c r="P310"/>
  <c r="BI309"/>
  <c r="BH309"/>
  <c r="BG309"/>
  <c r="BF309"/>
  <c r="T309"/>
  <c r="R309"/>
  <c r="P309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2" r="J37"/>
  <c r="J36"/>
  <c i="1" r="AY95"/>
  <c i="2" r="J35"/>
  <c i="1" r="AX95"/>
  <c i="2" r="BI319"/>
  <c r="BH319"/>
  <c r="BG319"/>
  <c r="BF319"/>
  <c r="T319"/>
  <c r="T318"/>
  <c r="R319"/>
  <c r="R318"/>
  <c r="P319"/>
  <c r="P318"/>
  <c r="BI317"/>
  <c r="BH317"/>
  <c r="BG317"/>
  <c r="BF317"/>
  <c r="T317"/>
  <c r="R317"/>
  <c r="P317"/>
  <c r="BI316"/>
  <c r="BH316"/>
  <c r="BG316"/>
  <c r="BF316"/>
  <c r="T316"/>
  <c r="R316"/>
  <c r="P316"/>
  <c r="BI312"/>
  <c r="BH312"/>
  <c r="BG312"/>
  <c r="BF312"/>
  <c r="T312"/>
  <c r="R312"/>
  <c r="P312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1" r="L90"/>
  <c r="AM90"/>
  <c r="AM89"/>
  <c r="L89"/>
  <c r="AM87"/>
  <c r="L87"/>
  <c r="L85"/>
  <c r="L84"/>
  <c i="2" r="BK319"/>
  <c r="J317"/>
  <c r="BK312"/>
  <c r="J311"/>
  <c r="BK303"/>
  <c r="J302"/>
  <c r="BK297"/>
  <c r="J294"/>
  <c r="BK290"/>
  <c r="J285"/>
  <c r="BK283"/>
  <c r="J281"/>
  <c r="BK278"/>
  <c r="J276"/>
  <c r="BK268"/>
  <c r="J266"/>
  <c r="BK262"/>
  <c r="J260"/>
  <c r="BK254"/>
  <c r="J249"/>
  <c r="BK244"/>
  <c r="BK239"/>
  <c r="BK234"/>
  <c r="BK223"/>
  <c r="BK213"/>
  <c r="BK205"/>
  <c r="J201"/>
  <c r="J196"/>
  <c r="BK189"/>
  <c r="BK180"/>
  <c r="BK176"/>
  <c r="BK170"/>
  <c r="BK164"/>
  <c r="J155"/>
  <c r="BK146"/>
  <c r="J134"/>
  <c i="1" r="AS94"/>
  <c i="3" r="J204"/>
  <c r="J157"/>
  <c r="J302"/>
  <c r="J225"/>
  <c r="BK292"/>
  <c r="BK223"/>
  <c r="J168"/>
  <c r="BK302"/>
  <c r="BK236"/>
  <c r="BK185"/>
  <c r="BK283"/>
  <c r="J217"/>
  <c r="BK166"/>
  <c r="BK244"/>
  <c r="J208"/>
  <c r="BK137"/>
  <c r="BK230"/>
  <c r="J161"/>
  <c i="4" r="BK341"/>
  <c r="BK252"/>
  <c r="BK204"/>
  <c r="J162"/>
  <c r="J314"/>
  <c r="BK224"/>
  <c r="BK193"/>
  <c r="J341"/>
  <c r="J283"/>
  <c r="J228"/>
  <c r="J185"/>
  <c r="BK345"/>
  <c r="J280"/>
  <c r="BK238"/>
  <c r="BK171"/>
  <c r="BK277"/>
  <c r="BK227"/>
  <c r="J131"/>
  <c r="BK295"/>
  <c r="J245"/>
  <c r="J211"/>
  <c r="BK173"/>
  <c r="BK313"/>
  <c r="BK245"/>
  <c r="J193"/>
  <c r="BK136"/>
  <c r="BK251"/>
  <c r="BK185"/>
  <c r="BK133"/>
  <c i="5" r="J134"/>
  <c r="BK154"/>
  <c r="J139"/>
  <c r="J143"/>
  <c i="2" r="BK255"/>
  <c r="BK249"/>
  <c r="J243"/>
  <c r="J239"/>
  <c r="J234"/>
  <c r="BK225"/>
  <c r="BK217"/>
  <c r="BK209"/>
  <c r="BK202"/>
  <c r="BK197"/>
  <c r="BK191"/>
  <c r="BK183"/>
  <c r="J177"/>
  <c r="J168"/>
  <c r="J158"/>
  <c r="BK150"/>
  <c r="BK133"/>
  <c i="3" r="BK310"/>
  <c r="BK254"/>
  <c r="J232"/>
  <c r="BK197"/>
  <c r="J176"/>
  <c r="BK161"/>
  <c r="J128"/>
  <c r="J283"/>
  <c r="J262"/>
  <c r="J230"/>
  <c r="BK210"/>
  <c r="BK181"/>
  <c r="J144"/>
  <c r="J292"/>
  <c r="BK187"/>
  <c r="J305"/>
  <c r="BK232"/>
  <c r="BK172"/>
  <c r="BK305"/>
  <c r="J249"/>
  <c r="J193"/>
  <c r="BK278"/>
  <c r="J223"/>
  <c r="J149"/>
  <c r="BK228"/>
  <c r="J181"/>
  <c r="J297"/>
  <c r="J233"/>
  <c r="BK174"/>
  <c i="4" r="BK300"/>
  <c r="J264"/>
  <c r="J188"/>
  <c r="BK131"/>
  <c r="BK316"/>
  <c r="J257"/>
  <c r="BK201"/>
  <c r="BK328"/>
  <c r="BK257"/>
  <c r="J204"/>
  <c r="BK350"/>
  <c r="J293"/>
  <c r="BK230"/>
  <c r="J178"/>
  <c r="BK296"/>
  <c r="BK236"/>
  <c r="J157"/>
  <c r="J309"/>
  <c r="J254"/>
  <c r="BK219"/>
  <c r="J168"/>
  <c r="J304"/>
  <c r="J225"/>
  <c r="BK178"/>
  <c r="J130"/>
  <c r="J236"/>
  <c r="BK168"/>
  <c i="5" r="J132"/>
  <c r="J130"/>
  <c r="J141"/>
  <c r="J126"/>
  <c i="2" r="F35"/>
  <c r="J252"/>
  <c r="J246"/>
  <c r="BK243"/>
  <c r="J235"/>
  <c r="J229"/>
  <c r="BK219"/>
  <c r="J211"/>
  <c r="BK204"/>
  <c r="J197"/>
  <c r="J189"/>
  <c r="J180"/>
  <c r="BK174"/>
  <c r="J169"/>
  <c r="BK161"/>
  <c r="BK152"/>
  <c r="J144"/>
  <c r="BK131"/>
  <c i="3" r="BK300"/>
  <c r="J246"/>
  <c r="BK219"/>
  <c r="BK195"/>
  <c r="J169"/>
  <c r="J158"/>
  <c r="BK309"/>
  <c r="J269"/>
  <c r="BK253"/>
  <c r="J219"/>
  <c r="J195"/>
  <c r="BK164"/>
  <c r="BK314"/>
  <c r="BK193"/>
  <c r="J310"/>
  <c r="BK235"/>
  <c r="J202"/>
  <c r="BK132"/>
  <c r="J281"/>
  <c r="J201"/>
  <c r="J285"/>
  <c r="J239"/>
  <c r="BK199"/>
  <c r="BK251"/>
  <c r="BK217"/>
  <c r="BK157"/>
  <c r="J294"/>
  <c r="BK201"/>
  <c r="BK153"/>
  <c i="4" r="J296"/>
  <c r="BK225"/>
  <c r="J182"/>
  <c r="J333"/>
  <c r="BK275"/>
  <c r="J223"/>
  <c r="J179"/>
  <c r="J321"/>
  <c r="BK250"/>
  <c r="BK211"/>
  <c r="J147"/>
  <c r="BK309"/>
  <c r="BK260"/>
  <c r="BK179"/>
  <c r="BK293"/>
  <c r="BK249"/>
  <c r="BK161"/>
  <c r="J326"/>
  <c r="J258"/>
  <c r="BK223"/>
  <c r="J339"/>
  <c r="BK259"/>
  <c r="J219"/>
  <c r="J170"/>
  <c r="BK270"/>
  <c r="BK215"/>
  <c r="BK159"/>
  <c i="5" r="BK134"/>
  <c r="J156"/>
  <c r="BK126"/>
  <c r="BK150"/>
  <c i="2" r="J319"/>
  <c r="J316"/>
  <c r="BK311"/>
  <c r="BK307"/>
  <c r="J303"/>
  <c r="BK299"/>
  <c r="J297"/>
  <c r="J292"/>
  <c r="BK285"/>
  <c r="J284"/>
  <c r="J283"/>
  <c r="BK279"/>
  <c r="J278"/>
  <c r="BK271"/>
  <c r="J268"/>
  <c r="BK263"/>
  <c r="J262"/>
  <c r="BK258"/>
  <c r="BK250"/>
  <c r="J245"/>
  <c r="J241"/>
  <c r="J237"/>
  <c r="BK231"/>
  <c r="BK221"/>
  <c r="J217"/>
  <c r="J209"/>
  <c r="J202"/>
  <c r="J193"/>
  <c r="BK186"/>
  <c r="BK177"/>
  <c r="J172"/>
  <c r="BK168"/>
  <c r="BK158"/>
  <c r="J150"/>
  <c r="BK134"/>
  <c r="F36"/>
  <c i="3" r="J254"/>
  <c r="J184"/>
  <c r="J257"/>
  <c r="J170"/>
  <c r="J274"/>
  <c r="J228"/>
  <c r="J178"/>
  <c r="BK246"/>
  <c r="BK155"/>
  <c r="BK234"/>
  <c r="J166"/>
  <c r="BK303"/>
  <c r="J244"/>
  <c r="BK167"/>
  <c i="4" r="BK351"/>
  <c r="J227"/>
  <c r="J196"/>
  <c r="J139"/>
  <c r="J330"/>
  <c r="J270"/>
  <c r="J207"/>
  <c r="BK172"/>
  <c r="J316"/>
  <c r="BK247"/>
  <c r="J195"/>
  <c r="BK333"/>
  <c r="BK269"/>
  <c r="BK210"/>
  <c r="BK130"/>
  <c r="J275"/>
  <c r="J176"/>
  <c r="BK337"/>
  <c r="BK280"/>
  <c r="BK226"/>
  <c r="BK182"/>
  <c r="J318"/>
  <c r="J267"/>
  <c r="BK198"/>
  <c r="BK326"/>
  <c r="J252"/>
  <c r="BK195"/>
  <c r="BK139"/>
  <c i="5" r="J150"/>
  <c r="BK141"/>
  <c r="BK143"/>
  <c r="BK148"/>
  <c i="2" r="BK317"/>
  <c r="BK316"/>
  <c r="J312"/>
  <c r="J307"/>
  <c r="BK302"/>
  <c r="J299"/>
  <c r="BK294"/>
  <c r="BK292"/>
  <c r="J290"/>
  <c r="BK284"/>
  <c r="BK281"/>
  <c r="J279"/>
  <c r="BK276"/>
  <c r="J271"/>
  <c r="BK266"/>
  <c r="J263"/>
  <c r="BK260"/>
  <c r="J258"/>
  <c r="J250"/>
  <c r="BK245"/>
  <c r="J242"/>
  <c r="BK237"/>
  <c r="BK232"/>
  <c r="J223"/>
  <c r="J213"/>
  <c r="J205"/>
  <c r="J199"/>
  <c r="BK193"/>
  <c r="J186"/>
  <c r="BK178"/>
  <c r="BK172"/>
  <c r="BK169"/>
  <c r="J161"/>
  <c r="J152"/>
  <c r="J136"/>
  <c r="BK130"/>
  <c i="3" r="J278"/>
  <c r="BK233"/>
  <c r="J199"/>
  <c r="J172"/>
  <c r="J155"/>
  <c r="J300"/>
  <c r="BK259"/>
  <c r="J224"/>
  <c r="J200"/>
  <c r="BK170"/>
  <c r="BK274"/>
  <c r="BK221"/>
  <c r="BK144"/>
  <c r="J243"/>
  <c r="BK178"/>
  <c r="BK297"/>
  <c r="BK191"/>
  <c r="J131"/>
  <c r="BK243"/>
  <c r="BK189"/>
  <c r="BK129"/>
  <c r="BK225"/>
  <c r="BK301"/>
  <c r="J241"/>
  <c r="J191"/>
  <c i="4" r="J350"/>
  <c r="BK254"/>
  <c r="J210"/>
  <c r="J351"/>
  <c r="BK304"/>
  <c r="BK243"/>
  <c r="J191"/>
  <c r="BK334"/>
  <c r="BK285"/>
  <c r="J226"/>
  <c r="BK189"/>
  <c r="J134"/>
  <c r="J300"/>
  <c r="BK256"/>
  <c r="J181"/>
  <c r="BK307"/>
  <c r="BK188"/>
  <c r="J152"/>
  <c r="BK267"/>
  <c r="BK234"/>
  <c r="J198"/>
  <c r="J133"/>
  <c r="BK272"/>
  <c r="J203"/>
  <c r="J161"/>
  <c r="BK265"/>
  <c r="BK203"/>
  <c i="5" r="BK156"/>
  <c r="J124"/>
  <c r="J148"/>
  <c r="J128"/>
  <c i="2" r="F37"/>
  <c r="J255"/>
  <c r="BK247"/>
  <c r="BK242"/>
  <c r="BK235"/>
  <c r="J231"/>
  <c r="J221"/>
  <c r="J215"/>
  <c r="J208"/>
  <c r="BK199"/>
  <c r="BK194"/>
  <c r="J187"/>
  <c r="J179"/>
  <c r="J176"/>
  <c r="J171"/>
  <c r="J165"/>
  <c r="BK155"/>
  <c r="BK136"/>
  <c r="J130"/>
  <c i="3" r="BK262"/>
  <c r="J238"/>
  <c r="J187"/>
  <c r="J153"/>
  <c r="BK257"/>
  <c r="J198"/>
  <c r="J137"/>
  <c r="J236"/>
  <c r="BK184"/>
  <c r="BK315"/>
  <c r="J259"/>
  <c r="BK208"/>
  <c r="J167"/>
  <c r="BK238"/>
  <c r="J164"/>
  <c r="BK249"/>
  <c r="J197"/>
  <c r="J317"/>
  <c r="BK269"/>
  <c r="J185"/>
  <c r="J129"/>
  <c i="4" r="J269"/>
  <c r="J215"/>
  <c r="J165"/>
  <c r="BK346"/>
  <c r="J295"/>
  <c r="J230"/>
  <c r="BK174"/>
  <c r="J307"/>
  <c r="J243"/>
  <c r="BK199"/>
  <c r="J159"/>
  <c r="J277"/>
  <c r="BK217"/>
  <c r="BK152"/>
  <c r="BK261"/>
  <c r="J174"/>
  <c r="J136"/>
  <c r="J285"/>
  <c r="J250"/>
  <c r="J206"/>
  <c r="BK147"/>
  <c r="BK283"/>
  <c r="J234"/>
  <c r="J173"/>
  <c r="BK288"/>
  <c r="BK207"/>
  <c r="BK157"/>
  <c i="5" r="BK130"/>
  <c r="J137"/>
  <c r="J145"/>
  <c r="BK128"/>
  <c i="2" r="F34"/>
  <c r="BK252"/>
  <c r="J247"/>
  <c r="J244"/>
  <c r="J236"/>
  <c r="BK229"/>
  <c r="J219"/>
  <c r="BK211"/>
  <c r="J204"/>
  <c r="BK196"/>
  <c r="J191"/>
  <c r="J183"/>
  <c r="J178"/>
  <c r="BK171"/>
  <c r="BK165"/>
  <c r="J154"/>
  <c r="BK144"/>
  <c r="J131"/>
  <c i="3" r="J303"/>
  <c r="J251"/>
  <c r="BK202"/>
  <c r="J189"/>
  <c r="BK168"/>
  <c r="BK134"/>
  <c r="J290"/>
  <c r="BK267"/>
  <c r="J234"/>
  <c r="BK212"/>
  <c r="J174"/>
  <c r="J309"/>
  <c r="J235"/>
  <c r="J177"/>
  <c r="BK290"/>
  <c r="J212"/>
  <c r="BK169"/>
  <c r="BK285"/>
  <c r="BK226"/>
  <c r="J315"/>
  <c r="BK231"/>
  <c r="BK177"/>
  <c r="J270"/>
  <c r="BK200"/>
  <c r="BK131"/>
  <c r="BK281"/>
  <c r="BK198"/>
  <c r="J134"/>
  <c i="4" r="J279"/>
  <c r="BK213"/>
  <c r="BK134"/>
  <c r="BK318"/>
  <c r="J259"/>
  <c r="BK206"/>
  <c r="J346"/>
  <c r="BK258"/>
  <c r="J217"/>
  <c r="J171"/>
  <c r="BK321"/>
  <c r="J262"/>
  <c r="J189"/>
  <c r="J337"/>
  <c r="BK264"/>
  <c r="BK170"/>
  <c r="J334"/>
  <c r="BK262"/>
  <c r="J224"/>
  <c r="J180"/>
  <c r="J288"/>
  <c r="BK228"/>
  <c r="BK180"/>
  <c r="BK314"/>
  <c r="J260"/>
  <c r="BK191"/>
  <c i="5" r="BK152"/>
  <c r="BK137"/>
  <c r="J152"/>
  <c r="BK132"/>
  <c i="2" r="J34"/>
  <c r="J254"/>
  <c r="BK246"/>
  <c r="BK241"/>
  <c r="BK236"/>
  <c r="J232"/>
  <c r="J225"/>
  <c r="BK215"/>
  <c r="BK208"/>
  <c r="BK201"/>
  <c r="J194"/>
  <c r="BK187"/>
  <c r="BK179"/>
  <c r="J174"/>
  <c r="J170"/>
  <c r="J164"/>
  <c r="BK154"/>
  <c r="J146"/>
  <c r="J133"/>
  <c i="3" r="BK294"/>
  <c r="BK241"/>
  <c r="BK224"/>
  <c r="BK158"/>
  <c r="J301"/>
  <c r="J231"/>
  <c r="BK149"/>
  <c r="J253"/>
  <c r="J210"/>
  <c r="J314"/>
  <c r="J267"/>
  <c r="J221"/>
  <c r="BK175"/>
  <c r="BK270"/>
  <c r="BK204"/>
  <c r="J132"/>
  <c r="J226"/>
  <c r="BK176"/>
  <c r="BK317"/>
  <c r="BK239"/>
  <c r="J175"/>
  <c r="BK128"/>
  <c i="4" r="J272"/>
  <c r="BK221"/>
  <c r="BK181"/>
  <c r="BK353"/>
  <c r="J313"/>
  <c r="J249"/>
  <c r="J199"/>
  <c r="J353"/>
  <c r="J261"/>
  <c r="J221"/>
  <c r="BK176"/>
  <c r="J328"/>
  <c r="J265"/>
  <c r="J201"/>
  <c r="BK339"/>
  <c r="J256"/>
  <c r="J172"/>
  <c r="J345"/>
  <c r="J238"/>
  <c r="BK196"/>
  <c r="BK330"/>
  <c r="J251"/>
  <c r="J213"/>
  <c r="BK165"/>
  <c r="BK279"/>
  <c r="J247"/>
  <c r="BK162"/>
  <c i="5" r="BK124"/>
  <c r="BK145"/>
  <c r="J154"/>
  <c r="BK139"/>
  <c i="2" l="1" r="BK175"/>
  <c r="J175"/>
  <c r="J100"/>
  <c r="BK192"/>
  <c r="J192"/>
  <c r="J101"/>
  <c r="T218"/>
  <c r="P306"/>
  <c i="3" r="R127"/>
  <c r="R165"/>
  <c r="T194"/>
  <c r="R304"/>
  <c i="4" r="P129"/>
  <c r="R177"/>
  <c r="P202"/>
  <c r="T216"/>
  <c r="T274"/>
  <c i="2" r="R129"/>
  <c r="P175"/>
  <c r="T192"/>
  <c r="BK218"/>
  <c r="J218"/>
  <c r="J104"/>
  <c r="R306"/>
  <c i="3" r="P173"/>
  <c r="P190"/>
  <c r="T248"/>
  <c i="4" r="T129"/>
  <c r="P177"/>
  <c r="T194"/>
  <c r="R216"/>
  <c r="P274"/>
  <c i="2" r="T129"/>
  <c r="T167"/>
  <c r="P200"/>
  <c r="R218"/>
  <c r="T306"/>
  <c i="3" r="BK165"/>
  <c r="J165"/>
  <c r="J99"/>
  <c r="P194"/>
  <c r="BK304"/>
  <c r="J304"/>
  <c r="J104"/>
  <c i="2" r="R175"/>
  <c r="P192"/>
  <c r="P218"/>
  <c r="BK306"/>
  <c r="J306"/>
  <c r="J106"/>
  <c i="3" r="BK173"/>
  <c r="J173"/>
  <c r="J100"/>
  <c r="BK190"/>
  <c r="J190"/>
  <c r="J101"/>
  <c r="BK248"/>
  <c r="J248"/>
  <c r="J103"/>
  <c i="4" r="R169"/>
  <c r="BK194"/>
  <c r="J194"/>
  <c r="J101"/>
  <c r="R202"/>
  <c r="P220"/>
  <c r="T340"/>
  <c i="2" r="T175"/>
  <c r="R192"/>
  <c r="R214"/>
  <c r="R257"/>
  <c i="3" r="P165"/>
  <c r="R194"/>
  <c r="T304"/>
  <c i="4" r="BK169"/>
  <c r="J169"/>
  <c r="J99"/>
  <c r="T169"/>
  <c r="P194"/>
  <c r="T202"/>
  <c r="BK274"/>
  <c r="J274"/>
  <c r="J105"/>
  <c r="R340"/>
  <c i="5" r="T123"/>
  <c i="2" r="P129"/>
  <c r="R167"/>
  <c r="R200"/>
  <c r="P214"/>
  <c r="P257"/>
  <c i="3" r="T127"/>
  <c r="R173"/>
  <c r="R190"/>
  <c r="R248"/>
  <c i="4" r="BK129"/>
  <c r="T177"/>
  <c r="BK202"/>
  <c r="J202"/>
  <c r="J102"/>
  <c r="P216"/>
  <c r="T220"/>
  <c r="P340"/>
  <c i="5" r="P123"/>
  <c r="P136"/>
  <c i="2" r="BK129"/>
  <c r="J129"/>
  <c r="J98"/>
  <c r="BK167"/>
  <c r="J167"/>
  <c r="J99"/>
  <c r="T200"/>
  <c r="T214"/>
  <c r="BK257"/>
  <c r="J257"/>
  <c r="J105"/>
  <c i="3" r="BK127"/>
  <c r="J127"/>
  <c r="J98"/>
  <c r="T165"/>
  <c r="BK194"/>
  <c r="J194"/>
  <c r="J102"/>
  <c r="P304"/>
  <c i="4" r="R129"/>
  <c r="BK177"/>
  <c r="J177"/>
  <c r="J100"/>
  <c r="R194"/>
  <c r="BK216"/>
  <c r="J216"/>
  <c r="J103"/>
  <c r="R220"/>
  <c r="BK340"/>
  <c r="J340"/>
  <c r="J106"/>
  <c i="5" r="BK123"/>
  <c r="J123"/>
  <c r="J98"/>
  <c r="BK136"/>
  <c r="J136"/>
  <c r="J99"/>
  <c r="T136"/>
  <c i="2" r="P167"/>
  <c r="BK200"/>
  <c r="J200"/>
  <c r="J102"/>
  <c r="BK214"/>
  <c r="J214"/>
  <c r="J103"/>
  <c r="T257"/>
  <c i="3" r="P127"/>
  <c r="T173"/>
  <c r="T190"/>
  <c r="P248"/>
  <c i="4" r="P169"/>
  <c r="BK220"/>
  <c r="J220"/>
  <c r="J104"/>
  <c r="R274"/>
  <c i="5" r="R123"/>
  <c r="R136"/>
  <c r="BK149"/>
  <c r="J149"/>
  <c r="J101"/>
  <c r="P149"/>
  <c r="R149"/>
  <c r="T149"/>
  <c r="BK147"/>
  <c r="J147"/>
  <c r="J100"/>
  <c i="3" r="BK316"/>
  <c r="J316"/>
  <c r="J105"/>
  <c i="4" r="BK352"/>
  <c r="J352"/>
  <c r="J107"/>
  <c i="2" r="BK318"/>
  <c r="J318"/>
  <c r="J107"/>
  <c i="4" r="J129"/>
  <c r="J98"/>
  <c i="5" r="E85"/>
  <c r="BE134"/>
  <c r="J89"/>
  <c r="BE143"/>
  <c r="BE156"/>
  <c r="BE128"/>
  <c r="BE130"/>
  <c r="BE141"/>
  <c r="F92"/>
  <c r="BE126"/>
  <c r="BE154"/>
  <c r="BE150"/>
  <c r="BE152"/>
  <c r="BE132"/>
  <c r="BE137"/>
  <c r="BE139"/>
  <c r="BE145"/>
  <c r="BE124"/>
  <c r="BE148"/>
  <c i="4" r="F92"/>
  <c r="BE219"/>
  <c r="BE225"/>
  <c r="BE226"/>
  <c r="BE230"/>
  <c r="BE254"/>
  <c r="BE262"/>
  <c r="BE272"/>
  <c r="BE283"/>
  <c r="BE304"/>
  <c r="BE309"/>
  <c i="3" r="BK126"/>
  <c r="J126"/>
  <c r="J97"/>
  <c i="4" r="BE133"/>
  <c r="BE171"/>
  <c r="BE188"/>
  <c r="BE189"/>
  <c r="BE204"/>
  <c r="BE215"/>
  <c r="BE221"/>
  <c r="BE223"/>
  <c r="BE247"/>
  <c r="BE257"/>
  <c r="BE296"/>
  <c r="BE307"/>
  <c r="BE337"/>
  <c r="BE130"/>
  <c r="BE134"/>
  <c r="BE185"/>
  <c r="BE207"/>
  <c r="BE228"/>
  <c r="BE260"/>
  <c r="BE264"/>
  <c r="BE269"/>
  <c r="BE277"/>
  <c r="BE316"/>
  <c r="BE350"/>
  <c r="BE139"/>
  <c r="BE165"/>
  <c r="BE178"/>
  <c r="BE182"/>
  <c r="BE195"/>
  <c r="BE196"/>
  <c r="BE201"/>
  <c r="BE203"/>
  <c r="BE211"/>
  <c r="BE238"/>
  <c r="BE258"/>
  <c r="BE259"/>
  <c r="BE267"/>
  <c r="BE270"/>
  <c r="BE285"/>
  <c r="BE300"/>
  <c r="BE313"/>
  <c r="BE333"/>
  <c r="BE334"/>
  <c r="BE353"/>
  <c r="J89"/>
  <c r="BE173"/>
  <c r="BE174"/>
  <c r="BE191"/>
  <c r="BE193"/>
  <c r="BE198"/>
  <c r="BE227"/>
  <c r="BE249"/>
  <c r="BE250"/>
  <c r="BE251"/>
  <c r="BE295"/>
  <c r="BE314"/>
  <c r="BE330"/>
  <c r="BE341"/>
  <c r="BE136"/>
  <c r="BE161"/>
  <c r="BE172"/>
  <c r="BE179"/>
  <c r="BE180"/>
  <c r="BE181"/>
  <c r="BE213"/>
  <c r="BE224"/>
  <c r="BE236"/>
  <c r="BE252"/>
  <c r="BE279"/>
  <c r="BE326"/>
  <c r="BE351"/>
  <c r="E85"/>
  <c r="BE131"/>
  <c r="BE147"/>
  <c r="BE152"/>
  <c r="BE157"/>
  <c r="BE162"/>
  <c r="BE168"/>
  <c r="BE210"/>
  <c r="BE217"/>
  <c r="BE245"/>
  <c r="BE280"/>
  <c r="BE288"/>
  <c r="BE328"/>
  <c r="BE345"/>
  <c r="BE159"/>
  <c r="BE170"/>
  <c r="BE176"/>
  <c r="BE199"/>
  <c r="BE206"/>
  <c r="BE234"/>
  <c r="BE243"/>
  <c r="BE256"/>
  <c r="BE261"/>
  <c r="BE265"/>
  <c r="BE275"/>
  <c r="BE293"/>
  <c r="BE318"/>
  <c r="BE321"/>
  <c r="BE339"/>
  <c r="BE346"/>
  <c i="3" r="BE208"/>
  <c r="BE217"/>
  <c r="BE223"/>
  <c r="BE226"/>
  <c r="BE236"/>
  <c r="BE246"/>
  <c r="BE253"/>
  <c r="BE254"/>
  <c r="BE309"/>
  <c r="BE310"/>
  <c r="BE314"/>
  <c r="BE315"/>
  <c r="BE317"/>
  <c r="J89"/>
  <c r="BE132"/>
  <c r="BE161"/>
  <c r="BE168"/>
  <c r="BE177"/>
  <c r="BE187"/>
  <c r="BE193"/>
  <c r="BE231"/>
  <c r="BE232"/>
  <c r="BE235"/>
  <c r="BE283"/>
  <c r="BE285"/>
  <c r="BE290"/>
  <c r="BE303"/>
  <c r="BE134"/>
  <c r="BE169"/>
  <c r="BE170"/>
  <c r="BE175"/>
  <c r="BE185"/>
  <c r="BE195"/>
  <c r="BE197"/>
  <c r="BE201"/>
  <c r="BE225"/>
  <c r="BE267"/>
  <c r="BE305"/>
  <c r="E85"/>
  <c r="BE153"/>
  <c r="BE155"/>
  <c r="BE164"/>
  <c r="BE181"/>
  <c r="BE224"/>
  <c r="BE244"/>
  <c r="BE269"/>
  <c r="F92"/>
  <c r="BE128"/>
  <c r="BE129"/>
  <c r="BE176"/>
  <c r="BE189"/>
  <c r="BE198"/>
  <c r="BE200"/>
  <c r="BE204"/>
  <c r="BE219"/>
  <c r="BE230"/>
  <c r="BE249"/>
  <c r="BE259"/>
  <c r="BE297"/>
  <c r="BE300"/>
  <c r="BE157"/>
  <c r="BE158"/>
  <c r="BE166"/>
  <c r="BE167"/>
  <c r="BE172"/>
  <c r="BE178"/>
  <c r="BE199"/>
  <c r="BE202"/>
  <c r="BE210"/>
  <c r="BE212"/>
  <c r="BE233"/>
  <c r="BE239"/>
  <c r="BE251"/>
  <c r="BE262"/>
  <c r="BE131"/>
  <c r="BE184"/>
  <c r="BE191"/>
  <c r="BE221"/>
  <c r="BE238"/>
  <c r="BE241"/>
  <c r="BE243"/>
  <c r="BE274"/>
  <c r="BE278"/>
  <c r="BE292"/>
  <c r="BE294"/>
  <c r="BE302"/>
  <c r="BE137"/>
  <c r="BE144"/>
  <c r="BE149"/>
  <c r="BE174"/>
  <c r="BE228"/>
  <c r="BE234"/>
  <c r="BE257"/>
  <c r="BE270"/>
  <c r="BE281"/>
  <c r="BE301"/>
  <c i="1" r="BC95"/>
  <c i="2" r="E85"/>
  <c r="J89"/>
  <c r="F92"/>
  <c r="BE130"/>
  <c r="BE131"/>
  <c r="BE133"/>
  <c r="BE134"/>
  <c r="BE136"/>
  <c r="BE144"/>
  <c r="BE146"/>
  <c r="BE150"/>
  <c r="BE152"/>
  <c r="BE154"/>
  <c r="BE155"/>
  <c r="BE158"/>
  <c r="BE161"/>
  <c r="BE164"/>
  <c r="BE165"/>
  <c r="BE168"/>
  <c r="BE169"/>
  <c r="BE170"/>
  <c r="BE171"/>
  <c r="BE172"/>
  <c r="BE174"/>
  <c r="BE176"/>
  <c r="BE177"/>
  <c r="BE178"/>
  <c r="BE179"/>
  <c r="BE180"/>
  <c r="BE183"/>
  <c r="BE186"/>
  <c r="BE187"/>
  <c r="BE189"/>
  <c r="BE191"/>
  <c r="BE193"/>
  <c r="BE194"/>
  <c r="BE196"/>
  <c r="BE197"/>
  <c r="BE199"/>
  <c r="BE201"/>
  <c r="BE202"/>
  <c r="BE204"/>
  <c r="BE205"/>
  <c r="BE208"/>
  <c r="BE209"/>
  <c r="BE211"/>
  <c r="BE213"/>
  <c r="BE215"/>
  <c r="BE217"/>
  <c r="BE219"/>
  <c r="BE221"/>
  <c r="BE223"/>
  <c r="BE225"/>
  <c r="BE229"/>
  <c r="BE231"/>
  <c r="BE232"/>
  <c r="BE234"/>
  <c r="BE235"/>
  <c r="BE236"/>
  <c r="BE237"/>
  <c r="BE239"/>
  <c r="BE241"/>
  <c r="BE242"/>
  <c r="BE243"/>
  <c r="BE244"/>
  <c r="BE245"/>
  <c r="BE246"/>
  <c r="BE247"/>
  <c r="BE249"/>
  <c r="BE250"/>
  <c r="BE252"/>
  <c r="BE254"/>
  <c r="BE255"/>
  <c r="BE258"/>
  <c r="BE260"/>
  <c r="BE262"/>
  <c r="BE263"/>
  <c r="BE266"/>
  <c r="BE268"/>
  <c r="BE271"/>
  <c r="BE276"/>
  <c r="BE278"/>
  <c r="BE279"/>
  <c r="BE281"/>
  <c r="BE283"/>
  <c r="BE284"/>
  <c r="BE285"/>
  <c r="BE290"/>
  <c r="BE292"/>
  <c r="BE294"/>
  <c r="BE297"/>
  <c r="BE299"/>
  <c r="BE302"/>
  <c r="BE303"/>
  <c r="BE307"/>
  <c r="BE311"/>
  <c r="BE312"/>
  <c r="BE316"/>
  <c r="BE317"/>
  <c r="BE319"/>
  <c i="1" r="BB95"/>
  <c r="BA95"/>
  <c r="AW95"/>
  <c r="BD95"/>
  <c i="3" r="F35"/>
  <c i="1" r="BB96"/>
  <c i="5" r="F34"/>
  <c i="1" r="BA98"/>
  <c i="4" r="F35"/>
  <c i="1" r="BB97"/>
  <c i="4" r="F34"/>
  <c i="1" r="BA97"/>
  <c i="5" r="F35"/>
  <c i="1" r="BB98"/>
  <c i="3" r="F36"/>
  <c i="1" r="BC96"/>
  <c i="5" r="F37"/>
  <c i="1" r="BD98"/>
  <c i="3" r="F37"/>
  <c i="1" r="BD96"/>
  <c i="5" r="F36"/>
  <c i="1" r="BC98"/>
  <c i="4" r="J34"/>
  <c i="1" r="AW97"/>
  <c i="5" r="J34"/>
  <c i="1" r="AW98"/>
  <c i="3" r="F34"/>
  <c i="1" r="BA96"/>
  <c i="4" r="F37"/>
  <c i="1" r="BD97"/>
  <c i="3" r="J34"/>
  <c i="1" r="AW96"/>
  <c i="4" r="F36"/>
  <c i="1" r="BC97"/>
  <c i="4" l="1" r="R128"/>
  <c r="R127"/>
  <c i="2" r="P128"/>
  <c r="P127"/>
  <c i="1" r="AU95"/>
  <c i="2" r="R128"/>
  <c r="R127"/>
  <c i="5" r="T122"/>
  <c r="T121"/>
  <c i="3" r="P126"/>
  <c r="P125"/>
  <c i="1" r="AU96"/>
  <c i="4" r="T128"/>
  <c r="T127"/>
  <c i="3" r="R126"/>
  <c r="R125"/>
  <c i="2" r="T128"/>
  <c r="T127"/>
  <c i="5" r="R122"/>
  <c r="R121"/>
  <c i="4" r="BK128"/>
  <c r="J128"/>
  <c r="J97"/>
  <c i="5" r="P122"/>
  <c r="P121"/>
  <c i="1" r="AU98"/>
  <c i="3" r="T126"/>
  <c r="T125"/>
  <c i="4" r="P128"/>
  <c r="P127"/>
  <c i="1" r="AU97"/>
  <c i="2" r="BK128"/>
  <c r="BK127"/>
  <c r="J127"/>
  <c r="J96"/>
  <c i="5" r="BK122"/>
  <c r="J122"/>
  <c r="J97"/>
  <c i="3" r="BK125"/>
  <c r="J125"/>
  <c r="J96"/>
  <c r="F33"/>
  <c i="1" r="AZ96"/>
  <c i="2" r="F33"/>
  <c i="1" r="AZ95"/>
  <c i="2" r="J33"/>
  <c i="1" r="AV95"/>
  <c r="AT95"/>
  <c i="4" r="J33"/>
  <c i="1" r="AV97"/>
  <c r="AT97"/>
  <c i="3" r="J33"/>
  <c i="1" r="AV96"/>
  <c r="AT96"/>
  <c r="BC94"/>
  <c r="W32"/>
  <c i="4" r="F33"/>
  <c i="1" r="AZ97"/>
  <c i="5" r="J33"/>
  <c i="1" r="AV98"/>
  <c r="AT98"/>
  <c r="BA94"/>
  <c r="W30"/>
  <c i="5" r="F33"/>
  <c i="1" r="AZ98"/>
  <c r="BD94"/>
  <c r="W33"/>
  <c r="BB94"/>
  <c r="W31"/>
  <c i="5" l="1" r="BK121"/>
  <c r="J121"/>
  <c r="J96"/>
  <c i="2" r="J128"/>
  <c r="J97"/>
  <c i="4" r="BK127"/>
  <c r="J127"/>
  <c i="1" r="AU94"/>
  <c i="4" r="J30"/>
  <c i="1" r="AG97"/>
  <c r="AX94"/>
  <c r="AW94"/>
  <c r="AK30"/>
  <c i="2" r="J30"/>
  <c i="1" r="AG95"/>
  <c i="3" r="J30"/>
  <c i="1" r="AG96"/>
  <c r="AY94"/>
  <c r="AZ94"/>
  <c r="W29"/>
  <c i="2" l="1" r="J39"/>
  <c i="4" r="J39"/>
  <c r="J96"/>
  <c i="3" r="J39"/>
  <c i="1" r="AN96"/>
  <c r="AN95"/>
  <c r="AN97"/>
  <c i="5" r="J30"/>
  <c i="1" r="AG98"/>
  <c r="AG94"/>
  <c r="AK26"/>
  <c r="AV94"/>
  <c r="AK29"/>
  <c r="AK35"/>
  <c i="5" l="1" r="J39"/>
  <c i="1" r="AN98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<sst xmlns="http://schemas.openxmlformats.org/spreadsheetml/2006/main">
  <si>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</si>
  <si>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</si>
  <si>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</si>
  <si>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</si>
  <si>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</si>
  <si>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{236796f2-0aea-4e96-b53c-b05c96bc7108}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</si>
  <si>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</si>
  <si>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</si>
  <si>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</si>
  <si>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</si>
  <si>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</si>
  <si>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</si>
  <si>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</si>
  <si>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</si>
  <si>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</si>
  <si>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</si>
  <si>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</si>
  <si>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Libá, Irsko - III. etapa</t>
  </si>
  <si>
    <t>KSO:</t>
  </si>
  <si>
    <t>822 27 7</t>
  </si>
  <si>
    <t>CC-CZ:</t>
  </si>
  <si>
    <t>21121</t>
  </si>
  <si>
    <t>Místo:</t>
  </si>
  <si>
    <t>Irsko - obytná zóna</t>
  </si>
  <si>
    <t>Datum:</t>
  </si>
  <si>
    <t>4. 6. 2025</t>
  </si>
  <si>
    <t>Zadavatel:</t>
  </si>
  <si>
    <t>IČ:</t>
  </si>
  <si>
    <t>00254037</t>
  </si>
  <si>
    <t>Obec Libá</t>
  </si>
  <si>
    <t>DIČ:</t>
  </si>
  <si>
    <t>CZ00254037</t>
  </si>
  <si>
    <t>Uchazeč:</t>
  </si>
  <si>
    <t>Vyplň údaj</t>
  </si>
  <si>
    <t>Projektant:</t>
  </si>
  <si>
    <t>26392526</t>
  </si>
  <si>
    <t>DSVA, s.r.o. - Miroslav Fischer, Ing. Petr Král</t>
  </si>
  <si>
    <t>CZ26392526</t>
  </si>
  <si>
    <t>True</t>
  </si>
  <si>
    <t>Zpracovatel:</t>
  </si>
  <si>
    <t>DSVA, s.r.o. - Miroslav Fischer</t>
  </si>
  <si>
    <t>Poznámka:</t>
  </si>
  <si>
    <t>Rozpočet je sestaven v cenové databázi CS ÚRS 2025 01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</si>
  <si>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</si>
  <si>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</si>
  <si>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</si>
  <si>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</si>
  <si>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</si>
  <si>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</si>
  <si>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</si>
  <si>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</si>
  <si>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</si>
  <si>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</si>
  <si>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</si>
  <si>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</si>
  <si>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</si>
  <si>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</si>
  <si>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</si>
  <si>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</si>
  <si>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</si>
  <si>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</si>
  <si>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</si>
  <si>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</si>
  <si>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</si>
  <si>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</si>
  <si>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</si>
  <si>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</si>
  <si>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</si>
  <si>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</si>
  <si>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</si>
  <si>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</si>
  <si>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</si>
  <si>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</si>
  <si>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</si>
  <si>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</si>
  <si>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</si>
  <si>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</si>
  <si>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</si>
  <si>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</si>
  <si>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</si>
  <si>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</si>
  <si>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</si>
  <si>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</si>
  <si>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</si>
  <si>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</si>
  <si>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</si>
  <si>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</si>
  <si>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</si>
  <si>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103a</t>
  </si>
  <si>
    <t>Libá, Irsko - etapa III.a</t>
  </si>
  <si>
    <t>STA</t>
  </si>
  <si>
    <t>1</t>
  </si>
  <si>
    <t>{eff6ae82-491c-4aaf-b91a-03e5db7f11b1}</t>
  </si>
  <si>
    <t>2</t>
  </si>
  <si>
    <t>SO 103b</t>
  </si>
  <si>
    <t>Libá, Irsko - etapa III.b</t>
  </si>
  <si>
    <t>{aa156c29-e8d3-4316-a036-8775b7650b88}</t>
  </si>
  <si>
    <t>SO 103c</t>
  </si>
  <si>
    <t>Libá, Irsko - etapa III.c</t>
  </si>
  <si>
    <t>{ad25e62a-032e-4ae8-998f-9ac2b4f819cb}</t>
  </si>
  <si>
    <t>VRN</t>
  </si>
  <si>
    <t>Vedlejší rozpočtové náklady</t>
  </si>
  <si>
    <t>{8ac74d93-7791-402d-ab65-99c598c7d0c8}</t>
  </si>
  <si>
    <t>KRYCÍ LIST SOUPISU PRACÍ</t>
  </si>
  <si>
    <t>Objekt:</t>
  </si>
  <si>
    <t>SO 103a - Libá, Irsko - etapa III.a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</si>
  <si>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</si>
  <si>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</si>
  <si>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</si>
  <si>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</si>
  <si>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</si>
  <si>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</si>
  <si>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01 - Příprava staveniště</t>
  </si>
  <si>
    <t xml:space="preserve">    02 - Konstrukce typ A</t>
  </si>
  <si>
    <t xml:space="preserve">    03 - Konstrukce typ B</t>
  </si>
  <si>
    <t xml:space="preserve">    04 - Konstrukce typ C</t>
  </si>
  <si>
    <t xml:space="preserve">    05 - Konstrukce typ D</t>
  </si>
  <si>
    <t xml:space="preserve">    06 - Dopravní značení</t>
  </si>
  <si>
    <t xml:space="preserve">    07 - Uliční vpusti, šachty a přípojky</t>
  </si>
  <si>
    <t xml:space="preserve">    10 - Ostatní konstrukce a práce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</si>
  <si>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</si>
  <si>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</si>
  <si>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</si>
  <si>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</si>
  <si>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</si>
  <si>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</si>
  <si>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</si>
  <si>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</si>
  <si>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</si>
  <si>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</si>
  <si>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</si>
  <si>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</si>
  <si>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</si>
  <si>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</si>
  <si>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</si>
  <si>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</si>
  <si>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</si>
  <si>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</si>
  <si>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01</t>
  </si>
  <si>
    <t>Příprava staveniště</t>
  </si>
  <si>
    <t>K</t>
  </si>
  <si>
    <t>113107182</t>
  </si>
  <si>
    <t>Odstranění podkladu živičného tl přes 50 do 100 mm strojně pl přes 50 do 200 m2</t>
  </si>
  <si>
    <t>m2</t>
  </si>
  <si>
    <t>4</t>
  </si>
  <si>
    <t>604377357</t>
  </si>
  <si>
    <t>113107221</t>
  </si>
  <si>
    <t>Odstranění podkladu z kameniva drceného tl do 100 mm strojně pl přes 200 m2</t>
  </si>
  <si>
    <t>-1278427399</t>
  </si>
  <si>
    <t>P</t>
  </si>
  <si>
    <t>Poznámka k položce:_x000d_
odstranění stávající vrstvy ŠD v tl 100 mm</t>
  </si>
  <si>
    <t>3</t>
  </si>
  <si>
    <t>113202111</t>
  </si>
  <si>
    <t>Vytrhání obrub krajníků obrubníků stojatých</t>
  </si>
  <si>
    <t>m</t>
  </si>
  <si>
    <t>238950602</t>
  </si>
  <si>
    <t>121151103</t>
  </si>
  <si>
    <t>Sejmutí ornice plochy do 100 m2 tl vrstvy do 200 mm strojně</t>
  </si>
  <si>
    <t>927564191</t>
  </si>
  <si>
    <t>Poznámka k položce:_x000d_
včetně naložení</t>
  </si>
  <si>
    <t>5</t>
  </si>
  <si>
    <t>122251105</t>
  </si>
  <si>
    <t>Odkopávky a prokopávky nezapažené v hornině třídy těžitelnosti I skupiny 3 objem do 1000 m3 strojně</t>
  </si>
  <si>
    <t>m3</t>
  </si>
  <si>
    <t>-1219161415</t>
  </si>
  <si>
    <t>VV</t>
  </si>
  <si>
    <t>28*0,15 "sejmutí drnu a krajních vrstev štěrku</t>
  </si>
  <si>
    <t>154*0,36 "konstrukce typ B</t>
  </si>
  <si>
    <t>10*0,37 "konstrukce typ D</t>
  </si>
  <si>
    <t>16*0,15 "štěrková plocha</t>
  </si>
  <si>
    <t>(154+10)*0,4 "sanace konstrukce B a D</t>
  </si>
  <si>
    <t>15 "ostatní</t>
  </si>
  <si>
    <t>Součet</t>
  </si>
  <si>
    <t>6</t>
  </si>
  <si>
    <t>131451202</t>
  </si>
  <si>
    <t>Hloubení jam zapažených v hornině třídy těžitelnosti II skupiny 5 objem do 50 m3 strojně</t>
  </si>
  <si>
    <t>744629504</t>
  </si>
  <si>
    <t>1,5*1,5*1,5*2 "UV</t>
  </si>
  <si>
    <t>7</t>
  </si>
  <si>
    <t>132451251</t>
  </si>
  <si>
    <t>Hloubení rýh nezapažených š do 2000 mm v hornině třídy těžitelnosti II skupiny 5 objem do 20 m3 strojně</t>
  </si>
  <si>
    <t>-417771926</t>
  </si>
  <si>
    <t>(238+26+5+8)*0,25*0,35 "pro bet. lože nových obrub</t>
  </si>
  <si>
    <t>133*0,3*0,3 "drenáž</t>
  </si>
  <si>
    <t>8</t>
  </si>
  <si>
    <t>132454202</t>
  </si>
  <si>
    <t>Hloubení zapažených rýh š do 2000 mm v hornině třídy těžitelnosti II skupiny 5 objem do 50 m3</t>
  </si>
  <si>
    <t>-878416728</t>
  </si>
  <si>
    <t>12*1,2*2 "přípojky UV</t>
  </si>
  <si>
    <t>9</t>
  </si>
  <si>
    <t>151101201</t>
  </si>
  <si>
    <t>Zřízení příložného pažení stěn výkopu hl do 4 m</t>
  </si>
  <si>
    <t>1324572484</t>
  </si>
  <si>
    <t>12*2*2 + 1,2*2*4 + 1,5*1,5*4*2</t>
  </si>
  <si>
    <t>10</t>
  </si>
  <si>
    <t>151101211</t>
  </si>
  <si>
    <t>Odstranění příložného pažení stěn hl do 4 m</t>
  </si>
  <si>
    <t>157120656</t>
  </si>
  <si>
    <t>11</t>
  </si>
  <si>
    <t>162302111</t>
  </si>
  <si>
    <t>Vodorovné přemístění ornice bez naložení se složením přes 100 do 1000 m</t>
  </si>
  <si>
    <t>-1257021779</t>
  </si>
  <si>
    <t>Poznámka k položce:_x000d_
odvoz na mezideponii a zpět na ohumusování_x000d_
160*0,15 = 24 m3 bude použito zpětně na stavbě_x000d_
zbytek 30*0,15 = 4,5 m3 bude rozhrnuto v okolí stavby dle pokynů investora_x000d_
včetně naložení na mezideponii a složení na stavbě_x000d_
+30 % nakypření</t>
  </si>
  <si>
    <t>(190*2)*1,3</t>
  </si>
  <si>
    <t>162551128</t>
  </si>
  <si>
    <t>Vodorovné přemístění přes 2 500 do 3000 m výkopku/sypaniny z horniny třídy těžitelnosti I a II</t>
  </si>
  <si>
    <t>-1566872480</t>
  </si>
  <si>
    <t>Poznámka k položce:_x000d_
+ 30% nakypření</t>
  </si>
  <si>
    <t>(146,34+6,75+36,208+28,8+(672*0,1))*1,3</t>
  </si>
  <si>
    <t>13</t>
  </si>
  <si>
    <t>171251201</t>
  </si>
  <si>
    <t>Uložení sypaniny na skládky nebo meziskládky</t>
  </si>
  <si>
    <t>-630474456</t>
  </si>
  <si>
    <t>Poznámka k položce:_x000d_
štěrk a zemina budou odvezeny na místo dle požadavku investora</t>
  </si>
  <si>
    <t>146,34+6,75+36,208+28,8+(672*0,1)</t>
  </si>
  <si>
    <t>14</t>
  </si>
  <si>
    <t>919735112</t>
  </si>
  <si>
    <t>Řezání stávajícího živičného krytu hl přes 50 do 100 mm</t>
  </si>
  <si>
    <t>651619198</t>
  </si>
  <si>
    <t>15</t>
  </si>
  <si>
    <t>113107322</t>
  </si>
  <si>
    <t>Odstranění podkladu z kameniva drceného tl přes 100 do 200 mm strojně pl do 50 m2</t>
  </si>
  <si>
    <t>880472823</t>
  </si>
  <si>
    <t>Poznámka k položce:_x000d_
Odstranění kamenů v místech stavebních úprav_x000d_
včetně odvozu na mezideponii, naložení z mezideponie a navrácení zpět po skončení stavebních úprav</t>
  </si>
  <si>
    <t>02</t>
  </si>
  <si>
    <t>Konstrukce typ A</t>
  </si>
  <si>
    <t>16</t>
  </si>
  <si>
    <t>577134111</t>
  </si>
  <si>
    <t>Asfaltový beton vrstva obrusná ACO 11+ (ABS) tř. I tl 40 mm š do 3 m z nemodifikovaného asfaltu</t>
  </si>
  <si>
    <t>-951243981</t>
  </si>
  <si>
    <t>17</t>
  </si>
  <si>
    <t>573211107</t>
  </si>
  <si>
    <t>Postřik živičný spojovací z asfaltu v množství 0,30 kg/m2</t>
  </si>
  <si>
    <t>419732251</t>
  </si>
  <si>
    <t>18</t>
  </si>
  <si>
    <t>565155111</t>
  </si>
  <si>
    <t>Asfaltový beton vrstva podkladní ACP 16 (obalované kamenivo OKS) tl 70 mm š do 3 m</t>
  </si>
  <si>
    <t>1474689795</t>
  </si>
  <si>
    <t>19</t>
  </si>
  <si>
    <t>573111114</t>
  </si>
  <si>
    <t>Postřik živičný infiltrační s posypem z asfaltu množství 2 kg/m2</t>
  </si>
  <si>
    <t>1308157624</t>
  </si>
  <si>
    <t>20</t>
  </si>
  <si>
    <t>564831111</t>
  </si>
  <si>
    <t>Podklad ze štěrkodrtě ŠD plochy přes 100 m2 tl 100 mm</t>
  </si>
  <si>
    <t>1526172278</t>
  </si>
  <si>
    <t>Poznámka k položce:_x000d_
samotný materiál - ŠD si investor zajistí sám z kamenolomu Libá, položka je tedy jen včetně naložení, dopravy z kamenolomu, složení na stavbě a práce</t>
  </si>
  <si>
    <t>181951112</t>
  </si>
  <si>
    <t>Úprava pláně v hornině třídy těžitelnosti I skupiny 1 až 3 se zhutněním strojně</t>
  </si>
  <si>
    <t>648081922</t>
  </si>
  <si>
    <t>03</t>
  </si>
  <si>
    <t>Konstrukce typ B</t>
  </si>
  <si>
    <t>22</t>
  </si>
  <si>
    <t>-1901104739</t>
  </si>
  <si>
    <t>23</t>
  </si>
  <si>
    <t>1054966176</t>
  </si>
  <si>
    <t>24</t>
  </si>
  <si>
    <t>-144637654</t>
  </si>
  <si>
    <t>25</t>
  </si>
  <si>
    <t>76675670</t>
  </si>
  <si>
    <t>26</t>
  </si>
  <si>
    <t>564861111</t>
  </si>
  <si>
    <t>Podklad ze štěrkodrtě ŠD plochy přes 100 m2 tl 200 mm</t>
  </si>
  <si>
    <t>360335592</t>
  </si>
  <si>
    <t>154*1,10</t>
  </si>
  <si>
    <t>27</t>
  </si>
  <si>
    <t>564851111</t>
  </si>
  <si>
    <t>Podklad ze štěrkodrtě ŠD plochy přes 100 m2 tl 150 mm</t>
  </si>
  <si>
    <t>1508081203</t>
  </si>
  <si>
    <t>154*1,2</t>
  </si>
  <si>
    <t>28</t>
  </si>
  <si>
    <t>181951114</t>
  </si>
  <si>
    <t>Úprava pláně v hornině třídy těžitelnosti II skupiny 4 a 5 se zhutněním strojně</t>
  </si>
  <si>
    <t>-1487489772</t>
  </si>
  <si>
    <t>29</t>
  </si>
  <si>
    <t>928698745</t>
  </si>
  <si>
    <t>Poznámka k položce:_x000d_
Případná sanace aktivní zóny (průměrná hodnota) přesná tl. bude upřesněna TDS dle TP 170, tab. 6_x000d_
samotný materiál - ŠD si investor zajistí sám z kamenolomu Libá, položka je tedy jen včetně naložení, dopravy z kamenolomu, složení na stavbě a práce</t>
  </si>
  <si>
    <t>30</t>
  </si>
  <si>
    <t>392881035</t>
  </si>
  <si>
    <t>31</t>
  </si>
  <si>
    <t>181951113</t>
  </si>
  <si>
    <t>Úprava pláně v hornině třídy těžitelnosti II skupiny 4 a 5 bez zhutnění strojně</t>
  </si>
  <si>
    <t>-110524543</t>
  </si>
  <si>
    <t>04</t>
  </si>
  <si>
    <t>Konstrukce typ C</t>
  </si>
  <si>
    <t>32</t>
  </si>
  <si>
    <t>591241111</t>
  </si>
  <si>
    <t>Kladení dlažby z kostek drobných z kamene na MC tl 50 mm</t>
  </si>
  <si>
    <t>132887965</t>
  </si>
  <si>
    <t>33</t>
  </si>
  <si>
    <t>M</t>
  </si>
  <si>
    <t>58381007</t>
  </si>
  <si>
    <t>kostka štípaná dlažební žula drobná 8/10</t>
  </si>
  <si>
    <t>-1435513959</t>
  </si>
  <si>
    <t xml:space="preserve">Poznámka k položce:_x000d_
Požadavek investora je na kvalitu II. třídy:_x000d_
- tolerance jmenovitých půdorysných rozměrů a tloušťky +-5 mm_x000d_
- tolerance pro podkosení styčných ploch - jedna strana max 10 mm, součet max 15 mm_x000d_
- tolerance nepravidelností neopracované a hrubě opracované plochy +-3 mm_x000d_
Investor nebude uznávat vyšší odchylky než stanovuje ČSN EN 1342 ed.2, TDI bude kontrolovat_x000d_
</t>
  </si>
  <si>
    <t>34</t>
  </si>
  <si>
    <t>567122111</t>
  </si>
  <si>
    <t>Podklad ze směsi stmelené cementem SC C 8/10 (KSC I) tl 120 mm</t>
  </si>
  <si>
    <t>-336603192</t>
  </si>
  <si>
    <t>35</t>
  </si>
  <si>
    <t>564811111</t>
  </si>
  <si>
    <t>Podklad ze štěrkodrtě ŠD plochy přes 100 m2 tl 50 mm</t>
  </si>
  <si>
    <t>1155333896</t>
  </si>
  <si>
    <t>36</t>
  </si>
  <si>
    <t>817812241</t>
  </si>
  <si>
    <t>05</t>
  </si>
  <si>
    <t>Konstrukce typ D</t>
  </si>
  <si>
    <t>37</t>
  </si>
  <si>
    <t>-609801353</t>
  </si>
  <si>
    <t>38</t>
  </si>
  <si>
    <t>-1824520858</t>
  </si>
  <si>
    <t>39</t>
  </si>
  <si>
    <t>-248410661</t>
  </si>
  <si>
    <t>40</t>
  </si>
  <si>
    <t>-927610194</t>
  </si>
  <si>
    <t>10*1,20</t>
  </si>
  <si>
    <t>41</t>
  </si>
  <si>
    <t>-936873654</t>
  </si>
  <si>
    <t>42</t>
  </si>
  <si>
    <t>-1236825245</t>
  </si>
  <si>
    <t>43</t>
  </si>
  <si>
    <t>1106420089</t>
  </si>
  <si>
    <t>44</t>
  </si>
  <si>
    <t>-1862621410</t>
  </si>
  <si>
    <t>06</t>
  </si>
  <si>
    <t>Dopravní značení</t>
  </si>
  <si>
    <t>45</t>
  </si>
  <si>
    <t>915221121</t>
  </si>
  <si>
    <t>Vodorovné dopravní značení vodící čáry přerušované š 250 mm bílý plast</t>
  </si>
  <si>
    <t>-2109467377</t>
  </si>
  <si>
    <t>Poznámka k položce:_x000d_
V10d (0,5;0,5;0,25)</t>
  </si>
  <si>
    <t>46</t>
  </si>
  <si>
    <t>915611111</t>
  </si>
  <si>
    <t>Předznačení vodorovného liniového značení</t>
  </si>
  <si>
    <t>-234584463</t>
  </si>
  <si>
    <t>07</t>
  </si>
  <si>
    <t>Uliční vpusti, šachty a přípojky</t>
  </si>
  <si>
    <t>47</t>
  </si>
  <si>
    <t>174151101</t>
  </si>
  <si>
    <t>Zásyp jam, šachet rýh nebo kolem objektů sypaninou se zhutněním</t>
  </si>
  <si>
    <t>10783023</t>
  </si>
  <si>
    <t>(1,5*1,5*1,5*2) - (0,5*0,5*1,2*2) "UV</t>
  </si>
  <si>
    <t>48</t>
  </si>
  <si>
    <t>175151101</t>
  </si>
  <si>
    <t>Obsypání potrubí strojně sypaninou bez prohození, uloženou do 3 m</t>
  </si>
  <si>
    <t>-527909548</t>
  </si>
  <si>
    <t>(12*1,2*2) - (12*1,2*0,2)</t>
  </si>
  <si>
    <t>49</t>
  </si>
  <si>
    <t>58337331</t>
  </si>
  <si>
    <t>štěrkopísek frakce 0/22</t>
  </si>
  <si>
    <t>t</t>
  </si>
  <si>
    <t>-288802161</t>
  </si>
  <si>
    <t>(6,15+25,92)*1,9</t>
  </si>
  <si>
    <t>50</t>
  </si>
  <si>
    <t>564231111</t>
  </si>
  <si>
    <t>Podklad nebo podsyp ze štěrkopísku ŠP plochy přes 100 m2 tl 100 mm</t>
  </si>
  <si>
    <t>-1883152246</t>
  </si>
  <si>
    <t>1*1*2 "UV</t>
  </si>
  <si>
    <t>12*0,5 "přípojky UV</t>
  </si>
  <si>
    <t>51</t>
  </si>
  <si>
    <t>58337303</t>
  </si>
  <si>
    <t>štěrkopísek frakce 0/8</t>
  </si>
  <si>
    <t>-1139657864</t>
  </si>
  <si>
    <t>8*0,1*1,9</t>
  </si>
  <si>
    <t>52</t>
  </si>
  <si>
    <t>871313121</t>
  </si>
  <si>
    <t>Montáž kanalizačního potrubí hladkého plnostěnného SN 8 z PVC-U DN 160</t>
  </si>
  <si>
    <t>-1338409528</t>
  </si>
  <si>
    <t>53</t>
  </si>
  <si>
    <t>222170</t>
  </si>
  <si>
    <t>KG trouba DN160x4,7/1000 SN8</t>
  </si>
  <si>
    <t>kus</t>
  </si>
  <si>
    <t>-1279545033</t>
  </si>
  <si>
    <t>Poznámka k položce:_x000d_
nákup, doprava, včetně všech souvisejících prvků (kolena, redukce...)</t>
  </si>
  <si>
    <t>54</t>
  </si>
  <si>
    <t>877310310</t>
  </si>
  <si>
    <t>Montáž kolen na kanalizačním potrubí z PP nebo tvrdého PVC-U trub hladkých plnostěnných DN 150</t>
  </si>
  <si>
    <t>1888340299</t>
  </si>
  <si>
    <t>55</t>
  </si>
  <si>
    <t>28611361</t>
  </si>
  <si>
    <t>koleno kanalizační PVC KG 160x45°</t>
  </si>
  <si>
    <t>330515003</t>
  </si>
  <si>
    <t>56</t>
  </si>
  <si>
    <t>28611363</t>
  </si>
  <si>
    <t>koleno kanalizační PVC KG 160x87°</t>
  </si>
  <si>
    <t>-1474671964</t>
  </si>
  <si>
    <t>57</t>
  </si>
  <si>
    <t>892351111</t>
  </si>
  <si>
    <t>Tlaková zkouška vodou potrubí DN 150 nebo 200</t>
  </si>
  <si>
    <t>-1752108723</t>
  </si>
  <si>
    <t>Poznámka k položce:_x000d_
včetně osazení zkušební nádoby, doplnění vodou po zkušební hladinu, doplnění vody po nasákávání, změření úniku vody při zkoušce, vystavení zkušebního protokolu, vypuštění úseku a odstranění těsnících vaků</t>
  </si>
  <si>
    <t>58</t>
  </si>
  <si>
    <t>895941341</t>
  </si>
  <si>
    <t>Osazení vpusti uliční DN 500 z betonových dílců dno s výtokem</t>
  </si>
  <si>
    <t>666159730</t>
  </si>
  <si>
    <t>Poznámka k položce:_x000d_
položka je včetně lože ze ŠP 0/8</t>
  </si>
  <si>
    <t>59</t>
  </si>
  <si>
    <t>59223850</t>
  </si>
  <si>
    <t>dno pro uliční vpusť s výtokovým otvorem betonové 450x330x50mm</t>
  </si>
  <si>
    <t>205214825</t>
  </si>
  <si>
    <t>60</t>
  </si>
  <si>
    <t>895941351</t>
  </si>
  <si>
    <t>Osazení vpusti uliční DN 500 z betonových dílců skruž horní pro čtvercovou vtokovou mříž</t>
  </si>
  <si>
    <t>-108430962</t>
  </si>
  <si>
    <t>61</t>
  </si>
  <si>
    <t>59223857</t>
  </si>
  <si>
    <t>skruž betonová horní pro uliční vpusť 450x295x50mm</t>
  </si>
  <si>
    <t>345521514</t>
  </si>
  <si>
    <t>62</t>
  </si>
  <si>
    <t>895941361</t>
  </si>
  <si>
    <t>Osazení vpusti uliční DN 500 z betonových dílců skruž středová 290 mm</t>
  </si>
  <si>
    <t>-647341186</t>
  </si>
  <si>
    <t>63</t>
  </si>
  <si>
    <t>59223862</t>
  </si>
  <si>
    <t>skruž betonová středová pro uliční vpusť 450x295x50mm</t>
  </si>
  <si>
    <t>817446880</t>
  </si>
  <si>
    <t>64</t>
  </si>
  <si>
    <t>899204112</t>
  </si>
  <si>
    <t>Osazení mříží litinových včetně rámů a košů na bahno pro třídu zatížení D400, E600</t>
  </si>
  <si>
    <t>99948313</t>
  </si>
  <si>
    <t>65</t>
  </si>
  <si>
    <t>55242320</t>
  </si>
  <si>
    <t>mříž vtoková litinová plochá 500x500mm</t>
  </si>
  <si>
    <t>2059078110</t>
  </si>
  <si>
    <t>Poznámka k položce:_x000d_
nákup + doprava + složení na stavbě</t>
  </si>
  <si>
    <t>66</t>
  </si>
  <si>
    <t>59223875</t>
  </si>
  <si>
    <t>koš nízký pro uliční vpusti žárově Pz plech pro rám 500/500mm</t>
  </si>
  <si>
    <t>1429077033</t>
  </si>
  <si>
    <t>67</t>
  </si>
  <si>
    <t>IP 025</t>
  </si>
  <si>
    <t>Montáž a nákup tvarovek ostatních</t>
  </si>
  <si>
    <t>ks</t>
  </si>
  <si>
    <t>715850801</t>
  </si>
  <si>
    <t>Poznámka k položce:_x000d_
tvarovky blíže neurčené k realizaci díla (redukce, dodatečná kolena, atd...)_x000d_
nákup, doprava, montáž</t>
  </si>
  <si>
    <t>68</t>
  </si>
  <si>
    <t>IP 101</t>
  </si>
  <si>
    <t>Osazení mechanicky upevněného připojovacího sedla</t>
  </si>
  <si>
    <t>-1154697423</t>
  </si>
  <si>
    <t>Poznámka k položce:_x000d_
Připojovací sedlo pro napojení přípojky do kanalizace_x000d_
včetně navrtání otvoru do DK</t>
  </si>
  <si>
    <t>69</t>
  </si>
  <si>
    <t>28617405</t>
  </si>
  <si>
    <t>sedlo kolmé kanalizace PP korugované DN 300/160</t>
  </si>
  <si>
    <t>922793813</t>
  </si>
  <si>
    <t>70</t>
  </si>
  <si>
    <t>155212322 - IP</t>
  </si>
  <si>
    <t>jádrové vrtání do DŠ nebo vpusti</t>
  </si>
  <si>
    <t>1314845089</t>
  </si>
  <si>
    <t>Poznámka k položce:_x000d_
napojení drenáže do stávající UV</t>
  </si>
  <si>
    <t>Ostatní konstrukce a práce</t>
  </si>
  <si>
    <t>71</t>
  </si>
  <si>
    <t>564871011</t>
  </si>
  <si>
    <t>Podklad ze štěrkodrtě ŠD plochy do 100 m2 tl 250 mm</t>
  </si>
  <si>
    <t>297250262</t>
  </si>
  <si>
    <t>Poznámka k položce:_x000d_
zpevněná štěrková plocha v místech sjezdů</t>
  </si>
  <si>
    <t>72</t>
  </si>
  <si>
    <t>181351003</t>
  </si>
  <si>
    <t>Rozprostření ornice tl vrstvy do 200 mm pl do 100 m2 v rovině nebo ve svahu do 1:5 strojně</t>
  </si>
  <si>
    <t>-825156428</t>
  </si>
  <si>
    <t>Poznámka k položce:_x000d_
použití stávající ornice</t>
  </si>
  <si>
    <t>73</t>
  </si>
  <si>
    <t>181411131</t>
  </si>
  <si>
    <t>Založení parkového trávníku výsevem pl do 1000 m2 v rovině a ve svahu do 1:5</t>
  </si>
  <si>
    <t>1540066672</t>
  </si>
  <si>
    <t>74</t>
  </si>
  <si>
    <t>00572410</t>
  </si>
  <si>
    <t>osivo směs travní parková</t>
  </si>
  <si>
    <t>kg</t>
  </si>
  <si>
    <t>-1211217522</t>
  </si>
  <si>
    <t>Poznámka k položce:_x000d_
3kg/100m2_x000d_
nákup + doprava</t>
  </si>
  <si>
    <t>160*0,03</t>
  </si>
  <si>
    <t>75</t>
  </si>
  <si>
    <t>-1975406606</t>
  </si>
  <si>
    <t>Poznámka k položce:_x000d_
ornice</t>
  </si>
  <si>
    <t>76</t>
  </si>
  <si>
    <t>185804312</t>
  </si>
  <si>
    <t>Zalití rostlin vodou plocha přes 20 m2</t>
  </si>
  <si>
    <t>-599029720</t>
  </si>
  <si>
    <t xml:space="preserve">Poznámka k položce:_x000d_
plochy výsadeb trávníku 10l/m2_x000d_
</t>
  </si>
  <si>
    <t>160*0,01</t>
  </si>
  <si>
    <t>77</t>
  </si>
  <si>
    <t>212755214</t>
  </si>
  <si>
    <t>Trativody z drenážních trubek plastových flexibilních DN 100 mm bez lože a obsypu</t>
  </si>
  <si>
    <t>-1309759215</t>
  </si>
  <si>
    <t xml:space="preserve">Poznámka k položce:_x000d_
drenáž_x000d_
včetně vyříznutí otvoru, napojení drenáže do nových přípojek UV a utěsnění - 2x_x000d_
</t>
  </si>
  <si>
    <t>133 "drenáž</t>
  </si>
  <si>
    <t>20 "staveništní drenáž rezerva</t>
  </si>
  <si>
    <t>78</t>
  </si>
  <si>
    <t>212532111</t>
  </si>
  <si>
    <t>Lože pro trativody z kameniva hrubého drceného</t>
  </si>
  <si>
    <t>-1343572585</t>
  </si>
  <si>
    <t>153*0,1*0,3</t>
  </si>
  <si>
    <t>79</t>
  </si>
  <si>
    <t>212972112</t>
  </si>
  <si>
    <t>Opláštění drenážních trub filtrační textilií DN 100</t>
  </si>
  <si>
    <t>845404617</t>
  </si>
  <si>
    <t>80</t>
  </si>
  <si>
    <t>211531111</t>
  </si>
  <si>
    <t>Výplň odvodňovacích žeber nebo trativodů kamenivem hrubým drceným frakce 16 až 63 mm</t>
  </si>
  <si>
    <t>1516834106</t>
  </si>
  <si>
    <t>153*0,3*0,2 "drenáž HDK 16/32</t>
  </si>
  <si>
    <t>81</t>
  </si>
  <si>
    <t>915131115R</t>
  </si>
  <si>
    <t>Barvený asfalt - červená barva</t>
  </si>
  <si>
    <t>1695308747</t>
  </si>
  <si>
    <t>Poznámka k položce:_x000d_
zvýraznění plochy parkovacích stání červenou barvou</t>
  </si>
  <si>
    <t>82</t>
  </si>
  <si>
    <t>899132121</t>
  </si>
  <si>
    <t>Výměna (výšková úprava) poklopu kanalizačního pevného s ošetřením podkladu hloubky do 25 cm</t>
  </si>
  <si>
    <t>966347247</t>
  </si>
  <si>
    <t>83</t>
  </si>
  <si>
    <t>899132212</t>
  </si>
  <si>
    <t>Výměna (výšková úprava) poklopu vodovodního samonivelačního nebo pevného šoupátkového</t>
  </si>
  <si>
    <t>-2065101091</t>
  </si>
  <si>
    <t>84</t>
  </si>
  <si>
    <t>916131213</t>
  </si>
  <si>
    <t>Osazení silničního obrubníku betonového stojatého s boční opěrou do lože z betonu prostého</t>
  </si>
  <si>
    <t>368021905</t>
  </si>
  <si>
    <t>238 "silniční</t>
  </si>
  <si>
    <t>26 "nájezdová</t>
  </si>
  <si>
    <t>5" přechodová</t>
  </si>
  <si>
    <t>85</t>
  </si>
  <si>
    <t>59217031</t>
  </si>
  <si>
    <t>obrubník silniční betonový 1000x150x250mm</t>
  </si>
  <si>
    <t>17601103</t>
  </si>
  <si>
    <t>238*1,03 'Přepočtené koeficientem množství</t>
  </si>
  <si>
    <t>86</t>
  </si>
  <si>
    <t>59217029</t>
  </si>
  <si>
    <t>obrubník silniční betonový nájezdový 1000x150x150mm</t>
  </si>
  <si>
    <t>-1709232572</t>
  </si>
  <si>
    <t>26*1,03 'Přepočtené koeficientem množství</t>
  </si>
  <si>
    <t>87</t>
  </si>
  <si>
    <t>59217030</t>
  </si>
  <si>
    <t>obrubník silniční betonový přechodový 1000x150x150-250mm</t>
  </si>
  <si>
    <t>82495842</t>
  </si>
  <si>
    <t>Poznámka k položce:_x000d_
přechod z nášlapu +15 cm ve vozovce na +2 cm ve sjezdech</t>
  </si>
  <si>
    <t>5*1,03 'Přepočtené koeficientem množství</t>
  </si>
  <si>
    <t>88</t>
  </si>
  <si>
    <t>916111113</t>
  </si>
  <si>
    <t>Osazení obruby z velkých kostek s boční opěrou do lože z betonu prostého</t>
  </si>
  <si>
    <t>218904674</t>
  </si>
  <si>
    <t>Poznámka k položce:_x000d_
Velká kostka kolem zpomalovacího prahu v místech styku s asfaltovou vozovkou</t>
  </si>
  <si>
    <t>89</t>
  </si>
  <si>
    <t>58381008</t>
  </si>
  <si>
    <t>kostka štípaná dlažební žula velká 15/17</t>
  </si>
  <si>
    <t>-611489640</t>
  </si>
  <si>
    <t>Poznámka k položce:_x000d_
Požadavek investora je na kvalitu II. třídy:_x000d_
- tolerance jmenovitých půdorysných rozměrů a tloušťky +-5 mm_x000d_
- tolerance pro podkosení styčných ploch - jedna strana max 10 mm, součet max 15 mm_x000d_
- tolerance nepravidelností neopracované a hrubě opracované plochy +-3 mm_x000d_
Investor nebude uznávat vyšší odchylky než stanovuje ČSN EN 1342 ed.2, TDI bude kontrolovat</t>
  </si>
  <si>
    <t>8*0,17 'Přepočtené koeficientem množství</t>
  </si>
  <si>
    <t>90</t>
  </si>
  <si>
    <t>919122132</t>
  </si>
  <si>
    <t>Těsnění spár zálivkou za tepla pro komůrky š 20 mm hl 40 mm s těsnicím profilem</t>
  </si>
  <si>
    <t>173132625</t>
  </si>
  <si>
    <t>91</t>
  </si>
  <si>
    <t>919125111</t>
  </si>
  <si>
    <t>Těsnění svislé spáry mezi živičným krytem a ostatními prvky samolepicí asfaltovou páskou š 35 mm</t>
  </si>
  <si>
    <t>1640736899</t>
  </si>
  <si>
    <t>Poznámka k položce:_x000d_
styk asfaltové vozovky a obruby</t>
  </si>
  <si>
    <t>238+26+5</t>
  </si>
  <si>
    <t>997</t>
  </si>
  <si>
    <t>Přesun sutě</t>
  </si>
  <si>
    <t>92</t>
  </si>
  <si>
    <t>997002611</t>
  </si>
  <si>
    <t>Nakládání suti a vybouraných hmot</t>
  </si>
  <si>
    <t>1853073049</t>
  </si>
  <si>
    <t>2,86 "vybouraný asfalt</t>
  </si>
  <si>
    <t>1,44 "vybourané betonové obruby včetně betonového lože</t>
  </si>
  <si>
    <t>93</t>
  </si>
  <si>
    <t>997221561</t>
  </si>
  <si>
    <t>Vodorovná doprava suti z kusových materiálů do 1 km</t>
  </si>
  <si>
    <t>851662167</t>
  </si>
  <si>
    <t>94</t>
  </si>
  <si>
    <t>997221569</t>
  </si>
  <si>
    <t>Příplatek ZKD 1 km u vodorovné dopravy suti z kusových materiálů</t>
  </si>
  <si>
    <t>-1081777033</t>
  </si>
  <si>
    <t>2,86*18 "vybouraný asfalt - odvoz na skládku Chocovice</t>
  </si>
  <si>
    <t>1,44*18 "vybourané betonové obruby včetně betonového lože - odvoz na skládku Chocovice</t>
  </si>
  <si>
    <t>95</t>
  </si>
  <si>
    <t>997221861</t>
  </si>
  <si>
    <t>Poplatek za uložení na recyklační skládce (skládkovné) stavebního odpadu z prostého betonu pod kódem 17 01 01</t>
  </si>
  <si>
    <t>1070437234</t>
  </si>
  <si>
    <t>96</t>
  </si>
  <si>
    <t>997221875</t>
  </si>
  <si>
    <t>Poplatek za uložení na recyklační skládce (skládkovné) stavebního odpadu asfaltového bez obsahu dehtu zatříděného do Katalogu odpadů pod kódem 17 03 02</t>
  </si>
  <si>
    <t>-2008488119</t>
  </si>
  <si>
    <t>998</t>
  </si>
  <si>
    <t>Přesun hmot</t>
  </si>
  <si>
    <t>97</t>
  </si>
  <si>
    <t>998225111</t>
  </si>
  <si>
    <t>Přesun hmot pro pozemní komunikace s krytem z kamene, monolitickým betonovým nebo živičným</t>
  </si>
  <si>
    <t>1393046812</t>
  </si>
  <si>
    <t>SO 103b - Libá, Irsko - etapa III.b</t>
  </si>
  <si>
    <t>-1601181819</t>
  </si>
  <si>
    <t>-1495833933</t>
  </si>
  <si>
    <t>-1983138115</t>
  </si>
  <si>
    <t>-1197353632</t>
  </si>
  <si>
    <t>-836289548</t>
  </si>
  <si>
    <t>Poznámka k položce:_x000d_
odvoz na mezideponii a zpět na ohumusování_x000d_
130*0,15 = 19,5 m3 bude použito zpětně na stavbě_x000d_
zbytek 141*0,15 = 21,15 m3 bude rozhrnuto v okolí stavby dle pokynů investora_x000d_
včetně naložení na mezideponii a složení na stavbě_x000d_
+30 % nakypření</t>
  </si>
  <si>
    <t>(271*2)*1,3</t>
  </si>
  <si>
    <t>-71811117</t>
  </si>
  <si>
    <t>86*0,15 "sejmutí drnu a krajních vrstev štěrku</t>
  </si>
  <si>
    <t>282*0,36 "konstrukce typ B</t>
  </si>
  <si>
    <t>282*0,4 "sanace u konstrukce B</t>
  </si>
  <si>
    <t>12*0,15 "štěrková plocha</t>
  </si>
  <si>
    <t>20 "ostatní</t>
  </si>
  <si>
    <t>233483709</t>
  </si>
  <si>
    <t>1,5*4*1,5 "vsakovací jáma</t>
  </si>
  <si>
    <t>2*2*1,7 "šachta pro drenáž</t>
  </si>
  <si>
    <t>-60193813</t>
  </si>
  <si>
    <t>(165+43+11)*0,25*0,35 "pro bet. lože nových obrub</t>
  </si>
  <si>
    <t>98*0,3*0,3 "drenáž</t>
  </si>
  <si>
    <t>-974724842</t>
  </si>
  <si>
    <t>8*1,2*2 "přípojky UV</t>
  </si>
  <si>
    <t>403139737</t>
  </si>
  <si>
    <t>8*2*2 + 1,2*2*4 + 1,5*4*2 + 1,5*1,5*4*2 + 2*1,7*4</t>
  </si>
  <si>
    <t>1573219108</t>
  </si>
  <si>
    <t>-708962670</t>
  </si>
  <si>
    <t>(249,02+22,55+27,983+19,2+(470*0,1))*1,3</t>
  </si>
  <si>
    <t>636552033</t>
  </si>
  <si>
    <t>249,02+22,55+27,983+19,2+(470*0,1)</t>
  </si>
  <si>
    <t>84718989</t>
  </si>
  <si>
    <t>-14683032</t>
  </si>
  <si>
    <t>-1965560552</t>
  </si>
  <si>
    <t>1468075001</t>
  </si>
  <si>
    <t>1853386954</t>
  </si>
  <si>
    <t>-538660289</t>
  </si>
  <si>
    <t>-1952567294</t>
  </si>
  <si>
    <t>-833418260</t>
  </si>
  <si>
    <t>-416179952</t>
  </si>
  <si>
    <t>1366002531</t>
  </si>
  <si>
    <t>1249387869</t>
  </si>
  <si>
    <t>-640497823</t>
  </si>
  <si>
    <t>282*1,10</t>
  </si>
  <si>
    <t>658513010</t>
  </si>
  <si>
    <t>282*1,2</t>
  </si>
  <si>
    <t>-1980617277</t>
  </si>
  <si>
    <t>-1928247323</t>
  </si>
  <si>
    <t>-1672348000</t>
  </si>
  <si>
    <t>1828130957</t>
  </si>
  <si>
    <t>-224091239</t>
  </si>
  <si>
    <t>870504190</t>
  </si>
  <si>
    <t>452321171</t>
  </si>
  <si>
    <t>Podkladní desky ze ŽB bez zvýšených nároků na prostředí tř. C 30/37 otevřený výkop</t>
  </si>
  <si>
    <t>-814422892</t>
  </si>
  <si>
    <t>3,14*0,7*0,7*0,2</t>
  </si>
  <si>
    <t>452321192</t>
  </si>
  <si>
    <t>Příplatek ke zřizování podkladních desek z ŽB za práce ve štole</t>
  </si>
  <si>
    <t>955745516</t>
  </si>
  <si>
    <t>452351101</t>
  </si>
  <si>
    <t>Bednění a odbednění podkladních desek otevřený výkop</t>
  </si>
  <si>
    <t>-1186926402</t>
  </si>
  <si>
    <t>452351192</t>
  </si>
  <si>
    <t>Příplatek za práce ve štole při bednění desek nebo bloků nebo sedlového lože</t>
  </si>
  <si>
    <t>-1676723103</t>
  </si>
  <si>
    <t>452368113</t>
  </si>
  <si>
    <t>Výztuž podkladních desek nebo bloků nebo pražců otevřený výkop z betonářské oceli 10 505</t>
  </si>
  <si>
    <t>-1884098320</t>
  </si>
  <si>
    <t>452368211</t>
  </si>
  <si>
    <t>Výztuž podkladních desek nebo bloků nebo pražců otevřený výkop ze svařovaných sítí Kari</t>
  </si>
  <si>
    <t>-1901046777</t>
  </si>
  <si>
    <t>894812551</t>
  </si>
  <si>
    <t>Revizní a čistící šachta z PP DN 800 poklop litinový pro třídu zatížení D400 na plastovém konusu</t>
  </si>
  <si>
    <t>-837851748</t>
  </si>
  <si>
    <t xml:space="preserve">Poznámka k položce:_x000d_
nákup,doprava,položení, kompletní montáž včetně veškerých pomocných prací a materiálu včetně 20 cm zhutněné štěrkodrti pro pokládku na dno výkopu_x000d_
doporučený standard jako např. revizní šachta pipelife DN 800._x000d_
včetně těsnění, včetně roznášecího prstence, šachtové dno, konus šachty, skruže_x000d_
</t>
  </si>
  <si>
    <t>-2029211336</t>
  </si>
  <si>
    <t xml:space="preserve">(2*2*1,7) - (0,4*0,4*3,14*1,5)  "Drenážní šachta</t>
  </si>
  <si>
    <t>-958266233</t>
  </si>
  <si>
    <t>(8*1,2*2) - (8*1,2*0,2)</t>
  </si>
  <si>
    <t>-1850944962</t>
  </si>
  <si>
    <t>(12,196+17,28)*1,9</t>
  </si>
  <si>
    <t>-11487393</t>
  </si>
  <si>
    <t>1,2*1,2 "Drenážní šachta</t>
  </si>
  <si>
    <t>8*0,5 "přípojky UV</t>
  </si>
  <si>
    <t>2137574100</t>
  </si>
  <si>
    <t>7,44*0,1*1,9</t>
  </si>
  <si>
    <t>1773233838</t>
  </si>
  <si>
    <t>Poznámka k položce:_x000d_
včetně 1x zákopky se síťkou v místě napojení přípojky do nové vsakovací rýhy</t>
  </si>
  <si>
    <t>1620292271</t>
  </si>
  <si>
    <t>583997813</t>
  </si>
  <si>
    <t>-328304694</t>
  </si>
  <si>
    <t>-460749073</t>
  </si>
  <si>
    <t>1165069906</t>
  </si>
  <si>
    <t>-1793418494</t>
  </si>
  <si>
    <t>-649058718</t>
  </si>
  <si>
    <t>-1144992399</t>
  </si>
  <si>
    <t>1719670177</t>
  </si>
  <si>
    <t>-896850893</t>
  </si>
  <si>
    <t>922780378</t>
  </si>
  <si>
    <t>-434231698</t>
  </si>
  <si>
    <t>-1574097646</t>
  </si>
  <si>
    <t>-1616577706</t>
  </si>
  <si>
    <t>1436491449</t>
  </si>
  <si>
    <t>-1136961603</t>
  </si>
  <si>
    <t>Poznámka k položce:_x000d_
Připojovací sedlo pro napojení přípojky do kanalizace_x000d_
včetně potřebného vyrtání otvoru</t>
  </si>
  <si>
    <t>-965643004</t>
  </si>
  <si>
    <t>-1471380362</t>
  </si>
  <si>
    <t>894812611</t>
  </si>
  <si>
    <t>Vyříznutí a utěsnění otvoru ve stěně šachty DN 110</t>
  </si>
  <si>
    <t>1786620784</t>
  </si>
  <si>
    <t>Poznámka k položce:_x000d_
napojení drenáže do plastové šachty DN 800_x000d_
práce včetně materialu pro napojení</t>
  </si>
  <si>
    <t>1545451204</t>
  </si>
  <si>
    <t>2019568049</t>
  </si>
  <si>
    <t>-411615923</t>
  </si>
  <si>
    <t>-1865473832</t>
  </si>
  <si>
    <t>130*0,03</t>
  </si>
  <si>
    <t>400535927</t>
  </si>
  <si>
    <t>1369906879</t>
  </si>
  <si>
    <t>130*0,01</t>
  </si>
  <si>
    <t>-1580312646</t>
  </si>
  <si>
    <t xml:space="preserve">Poznámka k položce:_x000d_
drenáž_x000d_
včetně vyříznutí otvoru, napojení drenáže do nových přípojek UV a utěsnění - 3x_x000d_
</t>
  </si>
  <si>
    <t>98 "drenáž</t>
  </si>
  <si>
    <t>1630459319</t>
  </si>
  <si>
    <t>118*0,1*0,3</t>
  </si>
  <si>
    <t>488363052</t>
  </si>
  <si>
    <t>1451712065</t>
  </si>
  <si>
    <t>118*0,3*0,2 "drenáž HDK 16/32</t>
  </si>
  <si>
    <t>1,5*4*1,5 "vsakovací jáma HDK 32/63</t>
  </si>
  <si>
    <t>211971121</t>
  </si>
  <si>
    <t>Zřízení opláštění žeber nebo trativodů geotextilií v rýze nebo zářezu sklonu přes 1:2 š do 2,5 m</t>
  </si>
  <si>
    <t>1655472218</t>
  </si>
  <si>
    <t>1,5*4 + 1,5*1,5*2 + 1,5*4 "geotextilie</t>
  </si>
  <si>
    <t>2*5 "hydroizolační folie ze strany vozovky</t>
  </si>
  <si>
    <t>69311201</t>
  </si>
  <si>
    <t>geotextilie netkaná separační, ochranná, filtrační, drenážní PES(70%)+PP(30%) 400g/m2</t>
  </si>
  <si>
    <t>-1296833454</t>
  </si>
  <si>
    <t>Poznámka k položce:_x000d_
nákup, doprava,položení</t>
  </si>
  <si>
    <t>16,5*1,03 'Přepočtené koeficientem množství</t>
  </si>
  <si>
    <t>28322003</t>
  </si>
  <si>
    <t>fólie hydroizolační pro spodní stavbu mPVC tl 1,0mm</t>
  </si>
  <si>
    <t>879292621</t>
  </si>
  <si>
    <t>10*1,03 'Přepočtené koeficientem množství</t>
  </si>
  <si>
    <t>-1724771315</t>
  </si>
  <si>
    <t>478634762</t>
  </si>
  <si>
    <t>165 "silniční</t>
  </si>
  <si>
    <t>43 "nájezdová</t>
  </si>
  <si>
    <t>11" přechodová</t>
  </si>
  <si>
    <t>-1148038581</t>
  </si>
  <si>
    <t>165*1,03 'Přepočtené koeficientem množství</t>
  </si>
  <si>
    <t>1897392517</t>
  </si>
  <si>
    <t>43*1,03 'Přepočtené koeficientem množství</t>
  </si>
  <si>
    <t>-1900854804</t>
  </si>
  <si>
    <t>11*1,03 'Přepočtené koeficientem množství</t>
  </si>
  <si>
    <t>-434536558</t>
  </si>
  <si>
    <t>Poznámka k položce:_x000d_
styk asfaltové vozovky a betonové obruby</t>
  </si>
  <si>
    <t>165+43+11</t>
  </si>
  <si>
    <t>-879832475</t>
  </si>
  <si>
    <t>-2114396854</t>
  </si>
  <si>
    <t>899132213</t>
  </si>
  <si>
    <t>Výměna (výšková úprava) poklopu vodovodního samonivelačního nebo pevného hydrantového</t>
  </si>
  <si>
    <t>-1714331585</t>
  </si>
  <si>
    <t>27175448</t>
  </si>
  <si>
    <t>-1773681706</t>
  </si>
  <si>
    <t>1,32 "vybouraný asfalt</t>
  </si>
  <si>
    <t>1,65 "vybourané betonové obruby včetně betonového lože</t>
  </si>
  <si>
    <t>1767045303</t>
  </si>
  <si>
    <t>2090505191</t>
  </si>
  <si>
    <t>1,32*18 "vybouraný asfalt - odvoz na skládku Chocovice</t>
  </si>
  <si>
    <t>1,65*18 "vybourané betonové obruby včetně betonového lože - odvoz na skládku Chocovice</t>
  </si>
  <si>
    <t>-1361735679</t>
  </si>
  <si>
    <t>-1858415262</t>
  </si>
  <si>
    <t>1640510932</t>
  </si>
  <si>
    <t>SO 103c - Libá, Irsko - etapa III.c</t>
  </si>
  <si>
    <t>-233895894</t>
  </si>
  <si>
    <t>502322667</t>
  </si>
  <si>
    <t>-1304676431</t>
  </si>
  <si>
    <t>-938332205</t>
  </si>
  <si>
    <t>-1719864009</t>
  </si>
  <si>
    <t>Poznámka k položce:_x000d_
odvoz na mezideponii a zpět na ohumusování_x000d_
215*0,15 = 32,25 m3 bude použito zpětně na stavbě_x000d_
zbytek 485*0,15 = 72,75 m3 bude rozhrnuto v okolí stavby dle pokynů investora_x000d_
včetně naložení na mezideponii a složení na stavbě_x000d_
+30 % nakypření</t>
  </si>
  <si>
    <t>(700*2)*1,3</t>
  </si>
  <si>
    <t>618139438</t>
  </si>
  <si>
    <t>23*0,15 "sejmutí drnu a krajních vrstev štěrku</t>
  </si>
  <si>
    <t>466*0,36 "konstrukce typ B</t>
  </si>
  <si>
    <t>126*0,37 "konstrukce typ D</t>
  </si>
  <si>
    <t>25*0,15 "štěrková plocha</t>
  </si>
  <si>
    <t>(466+126)*0,4 "sanace konstrukce B a D</t>
  </si>
  <si>
    <t>30 "ostatní</t>
  </si>
  <si>
    <t>1018310065</t>
  </si>
  <si>
    <t>2*1,5*1,5 "vsakovací jáma</t>
  </si>
  <si>
    <t>2*2*1,7*2 "drenážní šachty</t>
  </si>
  <si>
    <t>1,5*1,5*1,5*3 "UV</t>
  </si>
  <si>
    <t>-796314433</t>
  </si>
  <si>
    <t>(315+42+12+14)*0,25*0,35 "pro bet. lože nových obrub</t>
  </si>
  <si>
    <t>182*0,3*0,3 "drenáž</t>
  </si>
  <si>
    <t>33*0,6*0,6 "rýha pro uložení chrániček VO</t>
  </si>
  <si>
    <t>-1898491847</t>
  </si>
  <si>
    <t>7*1,2*2 "přípojky UV</t>
  </si>
  <si>
    <t>-2086323093</t>
  </si>
  <si>
    <t>7*2*2 + 1,2*2*6 + 1,5*1,5*4*3 + 2*1,5*2 + 1,5*1,5*2 + 2*1,7*8</t>
  </si>
  <si>
    <t>-1917153782</t>
  </si>
  <si>
    <t>-1509050348</t>
  </si>
  <si>
    <t>(488,38+28,225+61,773+16,8+(687*0,1))*1,3</t>
  </si>
  <si>
    <t>1781968072</t>
  </si>
  <si>
    <t>488,38+28,225+61,773+16,8+(687*0,1)</t>
  </si>
  <si>
    <t>-1303675214</t>
  </si>
  <si>
    <t>-320377933</t>
  </si>
  <si>
    <t>1704295557</t>
  </si>
  <si>
    <t>1417660765</t>
  </si>
  <si>
    <t>1537383010</t>
  </si>
  <si>
    <t>-1070035692</t>
  </si>
  <si>
    <t>541775983</t>
  </si>
  <si>
    <t>-1965463693</t>
  </si>
  <si>
    <t>-1939915965</t>
  </si>
  <si>
    <t>-652822601</t>
  </si>
  <si>
    <t>-1556007246</t>
  </si>
  <si>
    <t>-39177006</t>
  </si>
  <si>
    <t>466*1,10</t>
  </si>
  <si>
    <t>1046812459</t>
  </si>
  <si>
    <t>466*1,2</t>
  </si>
  <si>
    <t>-118033883</t>
  </si>
  <si>
    <t>-1674361734</t>
  </si>
  <si>
    <t>-1207705887</t>
  </si>
  <si>
    <t>1636588411</t>
  </si>
  <si>
    <t>987747642</t>
  </si>
  <si>
    <t>1031036077</t>
  </si>
  <si>
    <t>-334916028</t>
  </si>
  <si>
    <t>1017778751</t>
  </si>
  <si>
    <t>-395251634</t>
  </si>
  <si>
    <t>1113612680</t>
  </si>
  <si>
    <t>-1789926580</t>
  </si>
  <si>
    <t>245361890</t>
  </si>
  <si>
    <t>-1253611020</t>
  </si>
  <si>
    <t>126*1,20</t>
  </si>
  <si>
    <t>-2104437814</t>
  </si>
  <si>
    <t>468731699</t>
  </si>
  <si>
    <t>-347442887</t>
  </si>
  <si>
    <t>2014798310</t>
  </si>
  <si>
    <t>-260850040</t>
  </si>
  <si>
    <t>-925027209</t>
  </si>
  <si>
    <t>285292264</t>
  </si>
  <si>
    <t>3,14*0,7*0,7*0,2*2</t>
  </si>
  <si>
    <t>532274001</t>
  </si>
  <si>
    <t>-1273519450</t>
  </si>
  <si>
    <t>1848895168</t>
  </si>
  <si>
    <t>-185414674</t>
  </si>
  <si>
    <t>-983121390</t>
  </si>
  <si>
    <t>-682431838</t>
  </si>
  <si>
    <t>-15359685</t>
  </si>
  <si>
    <t>(2*2*1,7*2) - (0,4*0,4*3,14*1,5*2) "drenážní šachty</t>
  </si>
  <si>
    <t>(1,5*1,5*1,5*3) - (0,5*0,5*1,2*3) "UV</t>
  </si>
  <si>
    <t>268574661</t>
  </si>
  <si>
    <t>(7*1,2*2) - (7*1,2*0,2)</t>
  </si>
  <si>
    <t>117353799</t>
  </si>
  <si>
    <t>(21,318+15,12)*1,9</t>
  </si>
  <si>
    <t>1341809475</t>
  </si>
  <si>
    <t>1,2*1,2*2 "drenážní šachty</t>
  </si>
  <si>
    <t>1*1*3 "UV</t>
  </si>
  <si>
    <t>7*0,5 "přípojky UV</t>
  </si>
  <si>
    <t>-2020884210</t>
  </si>
  <si>
    <t>9,38*0,1*1,9</t>
  </si>
  <si>
    <t>-1702158052</t>
  </si>
  <si>
    <t>Poznámka k položce:_x000d_
včetně 1x záklopky se síťkou v místě napojení přípojky do nové vsakovací rýhy</t>
  </si>
  <si>
    <t>1409463207</t>
  </si>
  <si>
    <t>1407322502</t>
  </si>
  <si>
    <t>-930825950</t>
  </si>
  <si>
    <t>2121905517</t>
  </si>
  <si>
    <t>950579517</t>
  </si>
  <si>
    <t>-524557681</t>
  </si>
  <si>
    <t>762007755</t>
  </si>
  <si>
    <t>1533370868</t>
  </si>
  <si>
    <t>640452427</t>
  </si>
  <si>
    <t>1495831055</t>
  </si>
  <si>
    <t>576640737</t>
  </si>
  <si>
    <t>828777254</t>
  </si>
  <si>
    <t>-1570193017</t>
  </si>
  <si>
    <t>-1311986788</t>
  </si>
  <si>
    <t>1451297571</t>
  </si>
  <si>
    <t>1054906284</t>
  </si>
  <si>
    <t>82627611</t>
  </si>
  <si>
    <t>1133880364</t>
  </si>
  <si>
    <t>-481738370</t>
  </si>
  <si>
    <t>-2018446614</t>
  </si>
  <si>
    <t>859391108</t>
  </si>
  <si>
    <t>-672179266</t>
  </si>
  <si>
    <t>22945982</t>
  </si>
  <si>
    <t>215*0,03</t>
  </si>
  <si>
    <t>197398529</t>
  </si>
  <si>
    <t>562227801</t>
  </si>
  <si>
    <t>215*0,01</t>
  </si>
  <si>
    <t>-314154989</t>
  </si>
  <si>
    <t xml:space="preserve">Poznámka k položce:_x000d_
drenáž_x000d_
včetně vyříznutí otvoru, napojení drenáže do nových přípojek UV a utěsnění - 4x_x000d_
</t>
  </si>
  <si>
    <t>182 "drenáž</t>
  </si>
  <si>
    <t>40 "staveništní drenáž rezerva</t>
  </si>
  <si>
    <t>-1551821576</t>
  </si>
  <si>
    <t>222*0,1*0,3</t>
  </si>
  <si>
    <t>-1225424201</t>
  </si>
  <si>
    <t>-1700135226</t>
  </si>
  <si>
    <t>2*1,5*1,5 "vsakovací jáma HDK 32/63</t>
  </si>
  <si>
    <t>222*0,3*0,2 "drenáž HDK 16/32</t>
  </si>
  <si>
    <t>238215455</t>
  </si>
  <si>
    <t>1,5*2 + 1,5*1,5*2 + 1,5*2 "geotextilie</t>
  </si>
  <si>
    <t>2*2,5 "hydroizolační folie ze strany vozovky</t>
  </si>
  <si>
    <t>1540420383</t>
  </si>
  <si>
    <t>10,5*1,03 'Přepočtené koeficientem množství</t>
  </si>
  <si>
    <t>-1957050986</t>
  </si>
  <si>
    <t>360185370</t>
  </si>
  <si>
    <t>5 "stávající šachty kanalizace v místech nové vozovky</t>
  </si>
  <si>
    <t>2 "stávající šachty kanalizace v místě zpomalovacího prahu (zvýšení o cca 13 cm)</t>
  </si>
  <si>
    <t>-1771039520</t>
  </si>
  <si>
    <t>1204367250</t>
  </si>
  <si>
    <t>-1374813192</t>
  </si>
  <si>
    <t>-797468476</t>
  </si>
  <si>
    <t>14*0,17 'Přepočtené koeficientem množství</t>
  </si>
  <si>
    <t>2077400604</t>
  </si>
  <si>
    <t>315 "silniční</t>
  </si>
  <si>
    <t>42 "nájezdová</t>
  </si>
  <si>
    <t>12" přechodová</t>
  </si>
  <si>
    <t>1557550234</t>
  </si>
  <si>
    <t>315*1,03 'Přepočtené koeficientem množství</t>
  </si>
  <si>
    <t>98</t>
  </si>
  <si>
    <t>1704875240</t>
  </si>
  <si>
    <t>42*1,03 'Přepočtené koeficientem množství</t>
  </si>
  <si>
    <t>99</t>
  </si>
  <si>
    <t>-92265755</t>
  </si>
  <si>
    <t>12*1,03 'Přepočtené koeficientem množství</t>
  </si>
  <si>
    <t>100</t>
  </si>
  <si>
    <t>-1069556596</t>
  </si>
  <si>
    <t>101</t>
  </si>
  <si>
    <t>-1487945592</t>
  </si>
  <si>
    <t>315+42+12+14</t>
  </si>
  <si>
    <t>102</t>
  </si>
  <si>
    <t>460791114</t>
  </si>
  <si>
    <t>Montáž trubek ochranných plastových uložených volně do rýhy tuhých D přes 90 do 110 mm</t>
  </si>
  <si>
    <t>1554888279</t>
  </si>
  <si>
    <t>Poznámka k položce:_x000d_
chránička VO v místech nových parkovacích stání a nové konstrukce vozovky</t>
  </si>
  <si>
    <t>103</t>
  </si>
  <si>
    <t>34571098</t>
  </si>
  <si>
    <t>trubka elektroinstalační dělená (chránička) D 100/110mm, HDPE</t>
  </si>
  <si>
    <t>128</t>
  </si>
  <si>
    <t>1290608891</t>
  </si>
  <si>
    <t>104</t>
  </si>
  <si>
    <t>-294095168</t>
  </si>
  <si>
    <t>1,1 "vybouraný asfalt</t>
  </si>
  <si>
    <t>105</t>
  </si>
  <si>
    <t>1018667484</t>
  </si>
  <si>
    <t>106</t>
  </si>
  <si>
    <t>-639600074</t>
  </si>
  <si>
    <t>1,1*18 "vybouraný asfalt - odvoz na skládku Chocovice</t>
  </si>
  <si>
    <t>107</t>
  </si>
  <si>
    <t>-530780863</t>
  </si>
  <si>
    <t>108</t>
  </si>
  <si>
    <t>-544665498</t>
  </si>
  <si>
    <t>109</t>
  </si>
  <si>
    <t>1867430037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</si>
  <si>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</si>
  <si>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</si>
  <si>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</si>
  <si>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</si>
  <si>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</si>
  <si>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VRN1</t>
  </si>
  <si>
    <t>Průzkumné, geodetické a projektové práce</t>
  </si>
  <si>
    <t>011002000</t>
  </si>
  <si>
    <t>Průzkumné práce-vytyčení stáv. inženýrských sítí</t>
  </si>
  <si>
    <t>soubor</t>
  </si>
  <si>
    <t>1024</t>
  </si>
  <si>
    <t>-232018966</t>
  </si>
  <si>
    <t>Poznámka k položce:_x000d_
vytyčení stáv. inženýrských sítí za účasti správce sítě nebo jeho pokynů, projednání jejich ochrany před poškození se správcem, včetně určení dimenze a hloubky sítě, bude protokolováno, používáno při stavbě a součástí stavebního deníku</t>
  </si>
  <si>
    <t>012103000</t>
  </si>
  <si>
    <t>Geodetické práce před výstavbou</t>
  </si>
  <si>
    <t>961616045</t>
  </si>
  <si>
    <t>Poznámka k položce:_x000d_
vytyčení hranic pozemků, vytyčení staveniště a stavebního objektu, určení průběhu nadzemního nebo podzemního stávajícího kabelu, určení vytyčovací sítě, ...</t>
  </si>
  <si>
    <t>012203000</t>
  </si>
  <si>
    <t>Geodetické práce při provádění stavby</t>
  </si>
  <si>
    <t>-1738470143</t>
  </si>
  <si>
    <t>Poznámka k položce:_x000d_
výšková měření, výpočet objemů, atd. které mají charakter kontrolních a upřesnujících činností</t>
  </si>
  <si>
    <t>012303000</t>
  </si>
  <si>
    <t>Geodetické práce po výstavbě</t>
  </si>
  <si>
    <t>-803900773</t>
  </si>
  <si>
    <t>Poznámka k položce:_x000d_
geodetické zaměření skutečného stavu a ostatní dle požadavku TDI a investora</t>
  </si>
  <si>
    <t>012434000</t>
  </si>
  <si>
    <t>Geodetická aktualizační dokumentace (GAD DTM)</t>
  </si>
  <si>
    <t>-191781870</t>
  </si>
  <si>
    <t>Poznámka k položce:_x000d_
podklady a zákres pro digitálně technickou mapu_x000d_
provádění oprávněným geodetem</t>
  </si>
  <si>
    <t>013254000</t>
  </si>
  <si>
    <t>Dokumentace skutečného provedení stavby (DSPS)</t>
  </si>
  <si>
    <t>997677266</t>
  </si>
  <si>
    <t>Poznámka k položce:_x000d_
vyhotovení na podkladě geodetického zaměření provedené stavby, 4 x paré, 1 x CD, bude zpracováno dle příloh vyžadující vyhláška 499/2006 Sb.</t>
  </si>
  <si>
    <t>VRN3</t>
  </si>
  <si>
    <t>Zařízení staveniště</t>
  </si>
  <si>
    <t>032002000</t>
  </si>
  <si>
    <t xml:space="preserve">Vybavení a zařízení  staveniště</t>
  </si>
  <si>
    <t>2071007859</t>
  </si>
  <si>
    <t>Poznámka k položce:_x000d_
jsou objekty a zařízení, která slouží po dobu provádění stavby k provozním,výrobním a sociálním účelům zhotovitele a ostatním subjektům výstavby. Vybavení potřebná pro realizaci stavby, včetně nutného oddrenážování staveniště, včetně zřízení příjezdu, započíst veškerý nutný provoz a zabezpečení, včetně připojení energií, oplocení, zabezpečení přilehlých pozemků, osvětlení, dopravní značení na vlastním staveništi (směrové tabule příkazů a zákazů, ostatní)</t>
  </si>
  <si>
    <t>034303000</t>
  </si>
  <si>
    <t>Technické opatření na staveništi - pěší provoz</t>
  </si>
  <si>
    <t>-1492428052</t>
  </si>
  <si>
    <t xml:space="preserve">Poznámka k položce:_x000d_
zřízení bezkolizních přístupů pěších do obytných budov během stavby, dopravní značky a směrové tabule cca. 10 ks, Řádné označení a osvětlení výkopů a překopů.  Deponované zeminy a materialy budou zajištěny proti prašnosti. Veškerá výše uvedená množství jsou pouze předpokládaná orientační, firma přizpůsobí svým vlastním vnitřním předpisům a svému pracovnímu postupu tak, aby plně vyhovovalo plánu bezpečnosti BOZP zák. č. 309/2006 Sb.</t>
  </si>
  <si>
    <t>034303000-1</t>
  </si>
  <si>
    <t>Dopravní značení na staveništi-automobilový provoz</t>
  </si>
  <si>
    <t>-1683900597</t>
  </si>
  <si>
    <t>Poznámka k položce:_x000d_
obsahuje hlavně mobilní oplocení s mobilními patkami z výplně drátového pletiva, přejezdové plechy ocelové předpokládaných rozměrů 3 * 1,5 m pro zatížení osobních a nákladních aut, přejezdové rampy ocelové pro překrytí položených kabelů, zátěžové přejezdové desky pro ochranu povrchu, mobilní zábrany. Bude postupováno v souladu s pomínkami schváleného plánu přechodného dopravního značení mezi zhotovitelem a DI Policicí a Obcí. Veškerá výše uvedená množství jsou pouze předpokládaná orientační, firma přizpůsobí svým vlastním vnitřním předpisům a svému pracovnímu postupu tak , aby plně vyhovovalo plánu bezpečnosti BOZP zák. č. 309/2006 Sb.</t>
  </si>
  <si>
    <t>034503000</t>
  </si>
  <si>
    <t>Informační tabule na staveništi</t>
  </si>
  <si>
    <t>-1991645127</t>
  </si>
  <si>
    <t>Poznámka k položce:_x000d_
včetně všech grafických náležitostí, standartní popis a obrázek Situace stavby</t>
  </si>
  <si>
    <t>039002000</t>
  </si>
  <si>
    <t>Zrušení zařízení staveniště</t>
  </si>
  <si>
    <t>-1512874818</t>
  </si>
  <si>
    <t xml:space="preserve">Poznámka k položce:_x000d_
uvedení používaných ploch do původního stavu,  protokolární předání vlastníkům nemovitostí</t>
  </si>
  <si>
    <t>VRN4</t>
  </si>
  <si>
    <t>Inženýrská činnost</t>
  </si>
  <si>
    <t>043103000</t>
  </si>
  <si>
    <t>Zkoušky bez rozlišení</t>
  </si>
  <si>
    <t>-42074766</t>
  </si>
  <si>
    <t>VRN6</t>
  </si>
  <si>
    <t>Územní vlivy</t>
  </si>
  <si>
    <t>060001000.2</t>
  </si>
  <si>
    <t>Územní vlivy - blízkost zástavby</t>
  </si>
  <si>
    <t>-1253201179</t>
  </si>
  <si>
    <t xml:space="preserve">Poznámka k položce:_x000d_
Územní vlivy - nemožnost použití těžkých strojů hutnících, práce v blízkosti zástavby, ztížené dopravní podmínky při přepravě materialu průjezdu obcí, další_x000d_
</t>
  </si>
  <si>
    <t>063002000</t>
  </si>
  <si>
    <t>Práce na těžce přístupných místech</t>
  </si>
  <si>
    <t>703012788</t>
  </si>
  <si>
    <t>Poznámka k položce:_x000d_
- ruční práce v ochranných pásmech stávajících inženýrských sítí - např. zásypy, hutnění a ostatní</t>
  </si>
  <si>
    <t>072103011</t>
  </si>
  <si>
    <t>Zajištění DIO komunikace II. a III. třídy</t>
  </si>
  <si>
    <t>1445043129</t>
  </si>
  <si>
    <t>Poznámka k položce:_x000d_
před stavbou budou přechodná dopravní opatření zhotovitelem zpracována a projednána s DI Policií, bude zažádáno o přechodné dopravní značení, položka osazení značení včetně stálé údržby přechodného značení, včetně pronájmu značení, včetně stálé údržby přilehlých stávajících komunikací při výjezdu techniky na tyto komunikace</t>
  </si>
  <si>
    <t>094002000</t>
  </si>
  <si>
    <t>Ostatní náklady související s výstavbou</t>
  </si>
  <si>
    <t>-1672518645</t>
  </si>
  <si>
    <t>Poznámka k položce:_x000d_
Ruční kopání sond pro zjištění polohy stávajících IS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</si>
</sst>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35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37</v>
      </c>
      <c r="AO17" s="21"/>
      <c r="AP17" s="21"/>
      <c r="AQ17" s="21"/>
      <c r="AR17" s="19"/>
      <c r="BE17" s="30"/>
      <c r="BS17" s="16" t="s">
        <v>38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37</v>
      </c>
      <c r="AO20" s="21"/>
      <c r="AP20" s="21"/>
      <c r="AQ20" s="21"/>
      <c r="AR20" s="19"/>
      <c r="BE20" s="30"/>
      <c r="BS20" s="16" t="s">
        <v>38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42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47</v>
      </c>
      <c r="E29" s="46"/>
      <c r="F29" s="31" t="s">
        <v>48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50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54</v>
      </c>
      <c r="U35" s="53"/>
      <c r="V35" s="53"/>
      <c r="W35" s="53"/>
      <c r="X35" s="55" t="s">
        <v>55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58</v>
      </c>
      <c r="AI60" s="41"/>
      <c r="AJ60" s="41"/>
      <c r="AK60" s="41"/>
      <c r="AL60" s="41"/>
      <c r="AM60" s="63" t="s">
        <v>59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60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58</v>
      </c>
      <c r="AI75" s="41"/>
      <c r="AJ75" s="41"/>
      <c r="AK75" s="41"/>
      <c r="AL75" s="41"/>
      <c r="AM75" s="63" t="s">
        <v>59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62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212025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Libá, Irsko - III. 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22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Irsko - obytná zóna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24</v>
      </c>
      <c r="AJ87" s="39"/>
      <c r="AK87" s="39"/>
      <c r="AL87" s="39"/>
      <c r="AM87" s="78" t="str">
        <f>IF(AN8= "","",AN8)</f>
        <v>4. 6. 2025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26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Obec Libá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34</v>
      </c>
      <c r="AJ89" s="39"/>
      <c r="AK89" s="39"/>
      <c r="AL89" s="39"/>
      <c r="AM89" s="79" t="str">
        <f>IF(E17="","",E17)</f>
        <v>DSVA, s.r.o. - Miroslav Fischer, Ing. Petr Král</v>
      </c>
      <c r="AN89" s="70"/>
      <c r="AO89" s="70"/>
      <c r="AP89" s="70"/>
      <c r="AQ89" s="39"/>
      <c r="AR89" s="43"/>
      <c r="AS89" s="80" t="s">
        <v>63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25.65" customHeight="1">
      <c r="A90" s="37"/>
      <c r="B90" s="38"/>
      <c r="C90" s="31" t="s">
        <v>32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39</v>
      </c>
      <c r="AJ90" s="39"/>
      <c r="AK90" s="39"/>
      <c r="AL90" s="39"/>
      <c r="AM90" s="79" t="str">
        <f>IF(E20="","",E20)</f>
        <v>DSVA, s.r.o. - Miroslav Fischer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64</v>
      </c>
      <c r="D92" s="93"/>
      <c r="E92" s="93"/>
      <c r="F92" s="93"/>
      <c r="G92" s="93"/>
      <c r="H92" s="94"/>
      <c r="I92" s="95" t="s">
        <v>65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66</v>
      </c>
      <c r="AH92" s="93"/>
      <c r="AI92" s="93"/>
      <c r="AJ92" s="93"/>
      <c r="AK92" s="93"/>
      <c r="AL92" s="93"/>
      <c r="AM92" s="93"/>
      <c r="AN92" s="95" t="s">
        <v>67</v>
      </c>
      <c r="AO92" s="93"/>
      <c r="AP92" s="97"/>
      <c r="AQ92" s="98" t="s">
        <v>68</v>
      </c>
      <c r="AR92" s="43"/>
      <c r="AS92" s="99" t="s">
        <v>69</v>
      </c>
      <c r="AT92" s="100" t="s">
        <v>70</v>
      </c>
      <c r="AU92" s="100" t="s">
        <v>71</v>
      </c>
      <c r="AV92" s="100" t="s">
        <v>72</v>
      </c>
      <c r="AW92" s="100" t="s">
        <v>73</v>
      </c>
      <c r="AX92" s="100" t="s">
        <v>74</v>
      </c>
      <c r="AY92" s="100" t="s">
        <v>75</v>
      </c>
      <c r="AZ92" s="100" t="s">
        <v>76</v>
      </c>
      <c r="BA92" s="100" t="s">
        <v>77</v>
      </c>
      <c r="BB92" s="100" t="s">
        <v>78</v>
      </c>
      <c r="BC92" s="100" t="s">
        <v>79</v>
      </c>
      <c r="BD92" s="101" t="s">
        <v>80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81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82</v>
      </c>
      <c r="BT94" s="116" t="s">
        <v>83</v>
      </c>
      <c r="BU94" s="117" t="s">
        <v>84</v>
      </c>
      <c r="BV94" s="116" t="s">
        <v>85</v>
      </c>
      <c r="BW94" s="116" t="s">
        <v>5</v>
      </c>
      <c r="BX94" s="116" t="s">
        <v>86</v>
      </c>
      <c r="CL94" s="116" t="s">
        <v>19</v>
      </c>
    </row>
    <row r="95" s="7" customFormat="1" ht="24.75" customHeight="1">
      <c r="A95" s="118" t="s">
        <v>87</v>
      </c>
      <c r="B95" s="119"/>
      <c r="C95" s="120"/>
      <c r="D95" s="121" t="s">
        <v>88</v>
      </c>
      <c r="E95" s="121"/>
      <c r="F95" s="121"/>
      <c r="G95" s="121"/>
      <c r="H95" s="121"/>
      <c r="I95" s="122"/>
      <c r="J95" s="121" t="s">
        <v>89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103a - Libá, Irsko - e...'!J30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90</v>
      </c>
      <c r="AR95" s="125"/>
      <c r="AS95" s="126">
        <v>0</v>
      </c>
      <c r="AT95" s="127">
        <f>ROUND(SUM(AV95:AW95),2)</f>
        <v>0</v>
      </c>
      <c r="AU95" s="128">
        <f>'SO 103a - Libá, Irsko - e...'!P127</f>
        <v>0</v>
      </c>
      <c r="AV95" s="127">
        <f>'SO 103a - Libá, Irsko - e...'!J33</f>
        <v>0</v>
      </c>
      <c r="AW95" s="127">
        <f>'SO 103a - Libá, Irsko - e...'!J34</f>
        <v>0</v>
      </c>
      <c r="AX95" s="127">
        <f>'SO 103a - Libá, Irsko - e...'!J35</f>
        <v>0</v>
      </c>
      <c r="AY95" s="127">
        <f>'SO 103a - Libá, Irsko - e...'!J36</f>
        <v>0</v>
      </c>
      <c r="AZ95" s="127">
        <f>'SO 103a - Libá, Irsko - e...'!F33</f>
        <v>0</v>
      </c>
      <c r="BA95" s="127">
        <f>'SO 103a - Libá, Irsko - e...'!F34</f>
        <v>0</v>
      </c>
      <c r="BB95" s="127">
        <f>'SO 103a - Libá, Irsko - e...'!F35</f>
        <v>0</v>
      </c>
      <c r="BC95" s="127">
        <f>'SO 103a - Libá, Irsko - e...'!F36</f>
        <v>0</v>
      </c>
      <c r="BD95" s="129">
        <f>'SO 103a - Libá, Irsko - e...'!F37</f>
        <v>0</v>
      </c>
      <c r="BE95" s="7"/>
      <c r="BT95" s="130" t="s">
        <v>91</v>
      </c>
      <c r="BV95" s="130" t="s">
        <v>85</v>
      </c>
      <c r="BW95" s="130" t="s">
        <v>92</v>
      </c>
      <c r="BX95" s="130" t="s">
        <v>5</v>
      </c>
      <c r="CL95" s="130" t="s">
        <v>19</v>
      </c>
      <c r="CM95" s="130" t="s">
        <v>93</v>
      </c>
    </row>
    <row r="96" s="7" customFormat="1" ht="24.75" customHeight="1">
      <c r="A96" s="118" t="s">
        <v>87</v>
      </c>
      <c r="B96" s="119"/>
      <c r="C96" s="120"/>
      <c r="D96" s="121" t="s">
        <v>94</v>
      </c>
      <c r="E96" s="121"/>
      <c r="F96" s="121"/>
      <c r="G96" s="121"/>
      <c r="H96" s="121"/>
      <c r="I96" s="122"/>
      <c r="J96" s="121" t="s">
        <v>95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103b - Libá, Irsko - e...'!J30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90</v>
      </c>
      <c r="AR96" s="125"/>
      <c r="AS96" s="126">
        <v>0</v>
      </c>
      <c r="AT96" s="127">
        <f>ROUND(SUM(AV96:AW96),2)</f>
        <v>0</v>
      </c>
      <c r="AU96" s="128">
        <f>'SO 103b - Libá, Irsko - e...'!P125</f>
        <v>0</v>
      </c>
      <c r="AV96" s="127">
        <f>'SO 103b - Libá, Irsko - e...'!J33</f>
        <v>0</v>
      </c>
      <c r="AW96" s="127">
        <f>'SO 103b - Libá, Irsko - e...'!J34</f>
        <v>0</v>
      </c>
      <c r="AX96" s="127">
        <f>'SO 103b - Libá, Irsko - e...'!J35</f>
        <v>0</v>
      </c>
      <c r="AY96" s="127">
        <f>'SO 103b - Libá, Irsko - e...'!J36</f>
        <v>0</v>
      </c>
      <c r="AZ96" s="127">
        <f>'SO 103b - Libá, Irsko - e...'!F33</f>
        <v>0</v>
      </c>
      <c r="BA96" s="127">
        <f>'SO 103b - Libá, Irsko - e...'!F34</f>
        <v>0</v>
      </c>
      <c r="BB96" s="127">
        <f>'SO 103b - Libá, Irsko - e...'!F35</f>
        <v>0</v>
      </c>
      <c r="BC96" s="127">
        <f>'SO 103b - Libá, Irsko - e...'!F36</f>
        <v>0</v>
      </c>
      <c r="BD96" s="129">
        <f>'SO 103b - Libá, Irsko - e...'!F37</f>
        <v>0</v>
      </c>
      <c r="BE96" s="7"/>
      <c r="BT96" s="130" t="s">
        <v>91</v>
      </c>
      <c r="BV96" s="130" t="s">
        <v>85</v>
      </c>
      <c r="BW96" s="130" t="s">
        <v>96</v>
      </c>
      <c r="BX96" s="130" t="s">
        <v>5</v>
      </c>
      <c r="CL96" s="130" t="s">
        <v>19</v>
      </c>
      <c r="CM96" s="130" t="s">
        <v>93</v>
      </c>
    </row>
    <row r="97" s="7" customFormat="1" ht="24.75" customHeight="1">
      <c r="A97" s="118" t="s">
        <v>87</v>
      </c>
      <c r="B97" s="119"/>
      <c r="C97" s="120"/>
      <c r="D97" s="121" t="s">
        <v>97</v>
      </c>
      <c r="E97" s="121"/>
      <c r="F97" s="121"/>
      <c r="G97" s="121"/>
      <c r="H97" s="121"/>
      <c r="I97" s="122"/>
      <c r="J97" s="121" t="s">
        <v>98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103c - Libá, Irsko - e...'!J30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90</v>
      </c>
      <c r="AR97" s="125"/>
      <c r="AS97" s="126">
        <v>0</v>
      </c>
      <c r="AT97" s="127">
        <f>ROUND(SUM(AV97:AW97),2)</f>
        <v>0</v>
      </c>
      <c r="AU97" s="128">
        <f>'SO 103c - Libá, Irsko - e...'!P127</f>
        <v>0</v>
      </c>
      <c r="AV97" s="127">
        <f>'SO 103c - Libá, Irsko - e...'!J33</f>
        <v>0</v>
      </c>
      <c r="AW97" s="127">
        <f>'SO 103c - Libá, Irsko - e...'!J34</f>
        <v>0</v>
      </c>
      <c r="AX97" s="127">
        <f>'SO 103c - Libá, Irsko - e...'!J35</f>
        <v>0</v>
      </c>
      <c r="AY97" s="127">
        <f>'SO 103c - Libá, Irsko - e...'!J36</f>
        <v>0</v>
      </c>
      <c r="AZ97" s="127">
        <f>'SO 103c - Libá, Irsko - e...'!F33</f>
        <v>0</v>
      </c>
      <c r="BA97" s="127">
        <f>'SO 103c - Libá, Irsko - e...'!F34</f>
        <v>0</v>
      </c>
      <c r="BB97" s="127">
        <f>'SO 103c - Libá, Irsko - e...'!F35</f>
        <v>0</v>
      </c>
      <c r="BC97" s="127">
        <f>'SO 103c - Libá, Irsko - e...'!F36</f>
        <v>0</v>
      </c>
      <c r="BD97" s="129">
        <f>'SO 103c - Libá, Irsko - e...'!F37</f>
        <v>0</v>
      </c>
      <c r="BE97" s="7"/>
      <c r="BT97" s="130" t="s">
        <v>91</v>
      </c>
      <c r="BV97" s="130" t="s">
        <v>85</v>
      </c>
      <c r="BW97" s="130" t="s">
        <v>99</v>
      </c>
      <c r="BX97" s="130" t="s">
        <v>5</v>
      </c>
      <c r="CL97" s="130" t="s">
        <v>19</v>
      </c>
      <c r="CM97" s="130" t="s">
        <v>93</v>
      </c>
    </row>
    <row r="98" s="7" customFormat="1" ht="16.5" customHeight="1">
      <c r="A98" s="118" t="s">
        <v>87</v>
      </c>
      <c r="B98" s="119"/>
      <c r="C98" s="120"/>
      <c r="D98" s="121" t="s">
        <v>100</v>
      </c>
      <c r="E98" s="121"/>
      <c r="F98" s="121"/>
      <c r="G98" s="121"/>
      <c r="H98" s="121"/>
      <c r="I98" s="122"/>
      <c r="J98" s="121" t="s">
        <v>101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'VRN - Vedlejší rozpočtové...'!J30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90</v>
      </c>
      <c r="AR98" s="125"/>
      <c r="AS98" s="131">
        <v>0</v>
      </c>
      <c r="AT98" s="132">
        <f>ROUND(SUM(AV98:AW98),2)</f>
        <v>0</v>
      </c>
      <c r="AU98" s="133">
        <f>'VRN - Vedlejší rozpočtové...'!P121</f>
        <v>0</v>
      </c>
      <c r="AV98" s="132">
        <f>'VRN - Vedlejší rozpočtové...'!J33</f>
        <v>0</v>
      </c>
      <c r="AW98" s="132">
        <f>'VRN - Vedlejší rozpočtové...'!J34</f>
        <v>0</v>
      </c>
      <c r="AX98" s="132">
        <f>'VRN - Vedlejší rozpočtové...'!J35</f>
        <v>0</v>
      </c>
      <c r="AY98" s="132">
        <f>'VRN - Vedlejší rozpočtové...'!J36</f>
        <v>0</v>
      </c>
      <c r="AZ98" s="132">
        <f>'VRN - Vedlejší rozpočtové...'!F33</f>
        <v>0</v>
      </c>
      <c r="BA98" s="132">
        <f>'VRN - Vedlejší rozpočtové...'!F34</f>
        <v>0</v>
      </c>
      <c r="BB98" s="132">
        <f>'VRN - Vedlejší rozpočtové...'!F35</f>
        <v>0</v>
      </c>
      <c r="BC98" s="132">
        <f>'VRN - Vedlejší rozpočtové...'!F36</f>
        <v>0</v>
      </c>
      <c r="BD98" s="134">
        <f>'VRN - Vedlejší rozpočtové...'!F37</f>
        <v>0</v>
      </c>
      <c r="BE98" s="7"/>
      <c r="BT98" s="130" t="s">
        <v>91</v>
      </c>
      <c r="BV98" s="130" t="s">
        <v>85</v>
      </c>
      <c r="BW98" s="130" t="s">
        <v>102</v>
      </c>
      <c r="BX98" s="130" t="s">
        <v>5</v>
      </c>
      <c r="CL98" s="130" t="s">
        <v>19</v>
      </c>
      <c r="CM98" s="130" t="s">
        <v>93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3FU/9sRowUoB0QaHeg4NnE9SVvSTTbSKEfKOAzPAZRzHfh5+LNPP7UlYW3s3mMW6ohPBoGDDiOZ2Q2H+2y+j+A==" hashValue="yFr02aMt00KoC7SwlqMusnF51Bi5XMjqJRRote9mTxqgrMdNH/GsnwcTkvZZAMAc9/uqpYDWfkYuGau4zxRAG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3a - Libá, Irsko - e...'!C2" display="/"/>
    <hyperlink ref="A96" location="'SO 103b - Libá, Irsko - e...'!C2" display="/"/>
    <hyperlink ref="A97" location="'SO 103c - Libá, Irsko - e...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93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Libá, Irsko - III.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4. 6. 2025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28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29</v>
      </c>
      <c r="F15" s="37"/>
      <c r="G15" s="37"/>
      <c r="H15" s="37"/>
      <c r="I15" s="139" t="s">
        <v>30</v>
      </c>
      <c r="J15" s="142" t="s">
        <v>31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30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34</v>
      </c>
      <c r="E20" s="37"/>
      <c r="F20" s="37"/>
      <c r="G20" s="37"/>
      <c r="H20" s="37"/>
      <c r="I20" s="139" t="s">
        <v>27</v>
      </c>
      <c r="J20" s="142" t="s">
        <v>35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36</v>
      </c>
      <c r="F21" s="37"/>
      <c r="G21" s="37"/>
      <c r="H21" s="37"/>
      <c r="I21" s="139" t="s">
        <v>30</v>
      </c>
      <c r="J21" s="142" t="s">
        <v>37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39</v>
      </c>
      <c r="E23" s="37"/>
      <c r="F23" s="37"/>
      <c r="G23" s="37"/>
      <c r="H23" s="37"/>
      <c r="I23" s="139" t="s">
        <v>27</v>
      </c>
      <c r="J23" s="142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40</v>
      </c>
      <c r="F24" s="37"/>
      <c r="G24" s="37"/>
      <c r="H24" s="37"/>
      <c r="I24" s="139" t="s">
        <v>30</v>
      </c>
      <c r="J24" s="142" t="s">
        <v>37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41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43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45</v>
      </c>
      <c r="G32" s="37"/>
      <c r="H32" s="37"/>
      <c r="I32" s="151" t="s">
        <v>44</v>
      </c>
      <c r="J32" s="151" t="s">
        <v>46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47</v>
      </c>
      <c r="E33" s="139" t="s">
        <v>48</v>
      </c>
      <c r="F33" s="153">
        <f>ROUND((SUM(BE127:BE319)),  2)</f>
        <v>0</v>
      </c>
      <c r="G33" s="37"/>
      <c r="H33" s="37"/>
      <c r="I33" s="154">
        <v>0.20999999999999999</v>
      </c>
      <c r="J33" s="153">
        <f>ROUND(((SUM(BE127:BE319))*I33),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49</v>
      </c>
      <c r="F34" s="153">
        <f>ROUND((SUM(BF127:BF319)),  2)</f>
        <v>0</v>
      </c>
      <c r="G34" s="37"/>
      <c r="H34" s="37"/>
      <c r="I34" s="154">
        <v>0.12</v>
      </c>
      <c r="J34" s="153">
        <f>ROUND(((SUM(BF127:BF319))*I34),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50</v>
      </c>
      <c r="F35" s="153">
        <f>ROUND((SUM(BG127:BG319)),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51</v>
      </c>
      <c r="F36" s="153">
        <f>ROUND((SUM(BH127:BH319)),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52</v>
      </c>
      <c r="F37" s="153">
        <f>ROUND((SUM(BI127:BI319)),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53</v>
      </c>
      <c r="E39" s="157"/>
      <c r="F39" s="157"/>
      <c r="G39" s="158" t="s">
        <v>54</v>
      </c>
      <c r="H39" s="159" t="s">
        <v>55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56</v>
      </c>
      <c r="E50" s="163"/>
      <c r="F50" s="163"/>
      <c r="G50" s="162" t="s">
        <v>57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58</v>
      </c>
      <c r="E61" s="165"/>
      <c r="F61" s="166" t="s">
        <v>59</v>
      </c>
      <c r="G61" s="164" t="s">
        <v>58</v>
      </c>
      <c r="H61" s="165"/>
      <c r="I61" s="165"/>
      <c r="J61" s="167" t="s">
        <v>59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60</v>
      </c>
      <c r="E65" s="168"/>
      <c r="F65" s="168"/>
      <c r="G65" s="162" t="s">
        <v>61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58</v>
      </c>
      <c r="E76" s="165"/>
      <c r="F76" s="166" t="s">
        <v>59</v>
      </c>
      <c r="G76" s="164" t="s">
        <v>58</v>
      </c>
      <c r="H76" s="165"/>
      <c r="I76" s="165"/>
      <c r="J76" s="167" t="s">
        <v>59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Libá, Irsko - III.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103a - Libá, Irsko - etapa III.a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>Irsko - obytná zóna</v>
      </c>
      <c r="G89" s="39"/>
      <c r="H89" s="39"/>
      <c r="I89" s="31" t="s">
        <v>24</v>
      </c>
      <c r="J89" s="78" t="str">
        <f>IF(J12="","",J12)</f>
        <v>4. 6. 2025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26</v>
      </c>
      <c r="D91" s="39"/>
      <c r="E91" s="39"/>
      <c r="F91" s="26" t="str">
        <f>E15</f>
        <v>Obec Libá</v>
      </c>
      <c r="G91" s="39"/>
      <c r="H91" s="39"/>
      <c r="I91" s="31" t="s">
        <v>34</v>
      </c>
      <c r="J91" s="35" t="str">
        <f>E21</f>
        <v>DSVA, s.r.o. - Miroslav Fischer, Ing. Petr Král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32</v>
      </c>
      <c r="D92" s="39"/>
      <c r="E92" s="39"/>
      <c r="F92" s="26" t="str">
        <f>IF(E18="","",E18)</f>
        <v>Vyplň údaj</v>
      </c>
      <c r="G92" s="39"/>
      <c r="H92" s="39"/>
      <c r="I92" s="31" t="s">
        <v>39</v>
      </c>
      <c r="J92" s="35" t="str">
        <f>E24</f>
        <v>DSVA, s.r.o. - Miroslav Fischer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111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112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113</v>
      </c>
      <c r="E99" s="187"/>
      <c r="F99" s="187"/>
      <c r="G99" s="187"/>
      <c r="H99" s="187"/>
      <c r="I99" s="187"/>
      <c r="J99" s="188">
        <f>J167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114</v>
      </c>
      <c r="E100" s="187"/>
      <c r="F100" s="187"/>
      <c r="G100" s="187"/>
      <c r="H100" s="187"/>
      <c r="I100" s="187"/>
      <c r="J100" s="188">
        <f>J175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115</v>
      </c>
      <c r="E101" s="187"/>
      <c r="F101" s="187"/>
      <c r="G101" s="187"/>
      <c r="H101" s="187"/>
      <c r="I101" s="187"/>
      <c r="J101" s="188">
        <f>J192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116</v>
      </c>
      <c r="E102" s="187"/>
      <c r="F102" s="187"/>
      <c r="G102" s="187"/>
      <c r="H102" s="187"/>
      <c r="I102" s="187"/>
      <c r="J102" s="188">
        <f>J200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117</v>
      </c>
      <c r="E103" s="187"/>
      <c r="F103" s="187"/>
      <c r="G103" s="187"/>
      <c r="H103" s="187"/>
      <c r="I103" s="187"/>
      <c r="J103" s="188">
        <f>J214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118</v>
      </c>
      <c r="E104" s="187"/>
      <c r="F104" s="187"/>
      <c r="G104" s="187"/>
      <c r="H104" s="187"/>
      <c r="I104" s="187"/>
      <c r="J104" s="188">
        <f>J218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119</v>
      </c>
      <c r="E105" s="187"/>
      <c r="F105" s="187"/>
      <c r="G105" s="187"/>
      <c r="H105" s="187"/>
      <c r="I105" s="187"/>
      <c r="J105" s="188">
        <f>J257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120</v>
      </c>
      <c r="E106" s="187"/>
      <c r="F106" s="187"/>
      <c r="G106" s="187"/>
      <c r="H106" s="187"/>
      <c r="I106" s="187"/>
      <c r="J106" s="188">
        <f>J306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121</v>
      </c>
      <c r="E107" s="187"/>
      <c r="F107" s="187"/>
      <c r="G107" s="187"/>
      <c r="H107" s="187"/>
      <c r="I107" s="187"/>
      <c r="J107" s="188">
        <f>J318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122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Libá, Irsko - III. etapa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104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SO 103a - Libá, Irsko - etapa III.a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22</v>
      </c>
      <c r="D121" s="39"/>
      <c r="E121" s="39"/>
      <c r="F121" s="26" t="str">
        <f>F12</f>
        <v>Irsko - obytná zóna</v>
      </c>
      <c r="G121" s="39"/>
      <c r="H121" s="39"/>
      <c r="I121" s="31" t="s">
        <v>24</v>
      </c>
      <c r="J121" s="78" t="str">
        <f>IF(J12="","",J12)</f>
        <v>4. 6. 2025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40.05" customHeight="1">
      <c r="A123" s="37"/>
      <c r="B123" s="38"/>
      <c r="C123" s="31" t="s">
        <v>26</v>
      </c>
      <c r="D123" s="39"/>
      <c r="E123" s="39"/>
      <c r="F123" s="26" t="str">
        <f>E15</f>
        <v>Obec Libá</v>
      </c>
      <c r="G123" s="39"/>
      <c r="H123" s="39"/>
      <c r="I123" s="31" t="s">
        <v>34</v>
      </c>
      <c r="J123" s="35" t="str">
        <f>E21</f>
        <v>DSVA, s.r.o. - Miroslav Fischer, Ing. Petr Král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31" t="s">
        <v>32</v>
      </c>
      <c r="D124" s="39"/>
      <c r="E124" s="39"/>
      <c r="F124" s="26" t="str">
        <f>IF(E18="","",E18)</f>
        <v>Vyplň údaj</v>
      </c>
      <c r="G124" s="39"/>
      <c r="H124" s="39"/>
      <c r="I124" s="31" t="s">
        <v>39</v>
      </c>
      <c r="J124" s="35" t="str">
        <f>E24</f>
        <v>DSVA, s.r.o. - Miroslav Fischer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123</v>
      </c>
      <c r="D126" s="193" t="s">
        <v>68</v>
      </c>
      <c r="E126" s="193" t="s">
        <v>64</v>
      </c>
      <c r="F126" s="193" t="s">
        <v>65</v>
      </c>
      <c r="G126" s="193" t="s">
        <v>124</v>
      </c>
      <c r="H126" s="193" t="s">
        <v>125</v>
      </c>
      <c r="I126" s="193" t="s">
        <v>126</v>
      </c>
      <c r="J126" s="194" t="s">
        <v>108</v>
      </c>
      <c r="K126" s="195" t="s">
        <v>127</v>
      </c>
      <c r="L126" s="196"/>
      <c r="M126" s="99" t="s">
        <v>1</v>
      </c>
      <c r="N126" s="100" t="s">
        <v>47</v>
      </c>
      <c r="O126" s="100" t="s">
        <v>128</v>
      </c>
      <c r="P126" s="100" t="s">
        <v>129</v>
      </c>
      <c r="Q126" s="100" t="s">
        <v>130</v>
      </c>
      <c r="R126" s="100" t="s">
        <v>131</v>
      </c>
      <c r="S126" s="100" t="s">
        <v>132</v>
      </c>
      <c r="T126" s="101" t="s">
        <v>133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134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</f>
        <v>0</v>
      </c>
      <c r="Q127" s="103"/>
      <c r="R127" s="199">
        <f>R128</f>
        <v>153.78817931</v>
      </c>
      <c r="S127" s="103"/>
      <c r="T127" s="200">
        <f>T128</f>
        <v>125.72500000000001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82</v>
      </c>
      <c r="AU127" s="16" t="s">
        <v>110</v>
      </c>
      <c r="BK127" s="201">
        <f>BK128</f>
        <v>0</v>
      </c>
    </row>
    <row r="128" s="12" customFormat="1" ht="25.92" customHeight="1">
      <c r="A128" s="12"/>
      <c r="B128" s="202"/>
      <c r="C128" s="203"/>
      <c r="D128" s="204" t="s">
        <v>82</v>
      </c>
      <c r="E128" s="205" t="s">
        <v>135</v>
      </c>
      <c r="F128" s="205" t="s">
        <v>136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P129+P167+P175+P192+P200+P214+P218+P257+P306+P318</f>
        <v>0</v>
      </c>
      <c r="Q128" s="210"/>
      <c r="R128" s="211">
        <f>R129+R167+R175+R192+R200+R214+R218+R257+R306+R318</f>
        <v>153.78817931</v>
      </c>
      <c r="S128" s="210"/>
      <c r="T128" s="212">
        <f>T129+T167+T175+T192+T200+T214+T218+T257+T306+T318</f>
        <v>125.72500000000001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91</v>
      </c>
      <c r="AT128" s="214" t="s">
        <v>82</v>
      </c>
      <c r="AU128" s="214" t="s">
        <v>83</v>
      </c>
      <c r="AY128" s="213" t="s">
        <v>137</v>
      </c>
      <c r="BK128" s="215">
        <f>BK129+BK167+BK175+BK192+BK200+BK214+BK218+BK257+BK306+BK318</f>
        <v>0</v>
      </c>
    </row>
    <row r="129" s="12" customFormat="1" ht="22.8" customHeight="1">
      <c r="A129" s="12"/>
      <c r="B129" s="202"/>
      <c r="C129" s="203"/>
      <c r="D129" s="204" t="s">
        <v>82</v>
      </c>
      <c r="E129" s="216" t="s">
        <v>138</v>
      </c>
      <c r="F129" s="216" t="s">
        <v>139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SUM(P130:P166)</f>
        <v>0</v>
      </c>
      <c r="Q129" s="210"/>
      <c r="R129" s="211">
        <f>SUM(R130:R166)</f>
        <v>0.053012049999999998</v>
      </c>
      <c r="S129" s="210"/>
      <c r="T129" s="212">
        <f>SUM(T130:T166)</f>
        <v>122.88500000000001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91</v>
      </c>
      <c r="AT129" s="214" t="s">
        <v>82</v>
      </c>
      <c r="AU129" s="214" t="s">
        <v>91</v>
      </c>
      <c r="AY129" s="213" t="s">
        <v>137</v>
      </c>
      <c r="BK129" s="215">
        <f>SUM(BK130:BK166)</f>
        <v>0</v>
      </c>
    </row>
    <row r="130" s="2" customFormat="1" ht="24.15" customHeight="1">
      <c r="A130" s="37"/>
      <c r="B130" s="38"/>
      <c r="C130" s="218" t="s">
        <v>91</v>
      </c>
      <c r="D130" s="218" t="s">
        <v>140</v>
      </c>
      <c r="E130" s="219" t="s">
        <v>141</v>
      </c>
      <c r="F130" s="220" t="s">
        <v>142</v>
      </c>
      <c r="G130" s="221" t="s">
        <v>143</v>
      </c>
      <c r="H130" s="222">
        <v>13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0.22</v>
      </c>
      <c r="T130" s="229">
        <f>S130*H130</f>
        <v>2.8599999999999999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144</v>
      </c>
      <c r="AT130" s="230" t="s">
        <v>140</v>
      </c>
      <c r="AU130" s="230" t="s">
        <v>93</v>
      </c>
      <c r="AY130" s="16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91</v>
      </c>
      <c r="BK130" s="231">
        <f>ROUND(I130*H130,2)</f>
        <v>0</v>
      </c>
      <c r="BL130" s="16" t="s">
        <v>144</v>
      </c>
      <c r="BM130" s="230" t="s">
        <v>145</v>
      </c>
    </row>
    <row r="131" s="2" customFormat="1" ht="24.15" customHeight="1">
      <c r="A131" s="37"/>
      <c r="B131" s="38"/>
      <c r="C131" s="218" t="s">
        <v>93</v>
      </c>
      <c r="D131" s="218" t="s">
        <v>140</v>
      </c>
      <c r="E131" s="219" t="s">
        <v>146</v>
      </c>
      <c r="F131" s="220" t="s">
        <v>147</v>
      </c>
      <c r="G131" s="221" t="s">
        <v>143</v>
      </c>
      <c r="H131" s="222">
        <v>672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0.17000000000000001</v>
      </c>
      <c r="T131" s="229">
        <f>S131*H131</f>
        <v>114.24000000000001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144</v>
      </c>
      <c r="AT131" s="230" t="s">
        <v>140</v>
      </c>
      <c r="AU131" s="230" t="s">
        <v>93</v>
      </c>
      <c r="AY131" s="16" t="s">
        <v>137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91</v>
      </c>
      <c r="BK131" s="231">
        <f>ROUND(I131*H131,2)</f>
        <v>0</v>
      </c>
      <c r="BL131" s="16" t="s">
        <v>144</v>
      </c>
      <c r="BM131" s="230" t="s">
        <v>148</v>
      </c>
    </row>
    <row r="132" s="2" customFormat="1">
      <c r="A132" s="37"/>
      <c r="B132" s="38"/>
      <c r="C132" s="39"/>
      <c r="D132" s="232" t="s">
        <v>149</v>
      </c>
      <c r="E132" s="39"/>
      <c r="F132" s="233" t="s">
        <v>150</v>
      </c>
      <c r="G132" s="39"/>
      <c r="H132" s="39"/>
      <c r="I132" s="234"/>
      <c r="J132" s="39"/>
      <c r="K132" s="39"/>
      <c r="L132" s="43"/>
      <c r="M132" s="235"/>
      <c r="N132" s="23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149</v>
      </c>
      <c r="AU132" s="16" t="s">
        <v>93</v>
      </c>
    </row>
    <row r="133" s="2" customFormat="1" ht="16.5" customHeight="1">
      <c r="A133" s="37"/>
      <c r="B133" s="38"/>
      <c r="C133" s="218" t="s">
        <v>151</v>
      </c>
      <c r="D133" s="218" t="s">
        <v>140</v>
      </c>
      <c r="E133" s="219" t="s">
        <v>152</v>
      </c>
      <c r="F133" s="220" t="s">
        <v>153</v>
      </c>
      <c r="G133" s="221" t="s">
        <v>154</v>
      </c>
      <c r="H133" s="222">
        <v>7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0.20499999999999999</v>
      </c>
      <c r="T133" s="229">
        <f>S133*H133</f>
        <v>1.4349999999999998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144</v>
      </c>
      <c r="AT133" s="230" t="s">
        <v>140</v>
      </c>
      <c r="AU133" s="230" t="s">
        <v>93</v>
      </c>
      <c r="AY133" s="16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91</v>
      </c>
      <c r="BK133" s="231">
        <f>ROUND(I133*H133,2)</f>
        <v>0</v>
      </c>
      <c r="BL133" s="16" t="s">
        <v>144</v>
      </c>
      <c r="BM133" s="230" t="s">
        <v>155</v>
      </c>
    </row>
    <row r="134" s="2" customFormat="1" ht="24.15" customHeight="1">
      <c r="A134" s="37"/>
      <c r="B134" s="38"/>
      <c r="C134" s="218" t="s">
        <v>144</v>
      </c>
      <c r="D134" s="218" t="s">
        <v>140</v>
      </c>
      <c r="E134" s="219" t="s">
        <v>156</v>
      </c>
      <c r="F134" s="220" t="s">
        <v>157</v>
      </c>
      <c r="G134" s="221" t="s">
        <v>143</v>
      </c>
      <c r="H134" s="222">
        <v>190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144</v>
      </c>
      <c r="AT134" s="230" t="s">
        <v>140</v>
      </c>
      <c r="AU134" s="230" t="s">
        <v>93</v>
      </c>
      <c r="AY134" s="16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91</v>
      </c>
      <c r="BK134" s="231">
        <f>ROUND(I134*H134,2)</f>
        <v>0</v>
      </c>
      <c r="BL134" s="16" t="s">
        <v>144</v>
      </c>
      <c r="BM134" s="230" t="s">
        <v>158</v>
      </c>
    </row>
    <row r="135" s="2" customFormat="1">
      <c r="A135" s="37"/>
      <c r="B135" s="38"/>
      <c r="C135" s="39"/>
      <c r="D135" s="232" t="s">
        <v>149</v>
      </c>
      <c r="E135" s="39"/>
      <c r="F135" s="233" t="s">
        <v>159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149</v>
      </c>
      <c r="AU135" s="16" t="s">
        <v>93</v>
      </c>
    </row>
    <row r="136" s="2" customFormat="1" ht="33" customHeight="1">
      <c r="A136" s="37"/>
      <c r="B136" s="38"/>
      <c r="C136" s="218" t="s">
        <v>160</v>
      </c>
      <c r="D136" s="218" t="s">
        <v>140</v>
      </c>
      <c r="E136" s="219" t="s">
        <v>161</v>
      </c>
      <c r="F136" s="220" t="s">
        <v>162</v>
      </c>
      <c r="G136" s="221" t="s">
        <v>163</v>
      </c>
      <c r="H136" s="222">
        <v>146.34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48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144</v>
      </c>
      <c r="AT136" s="230" t="s">
        <v>140</v>
      </c>
      <c r="AU136" s="230" t="s">
        <v>93</v>
      </c>
      <c r="AY136" s="16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91</v>
      </c>
      <c r="BK136" s="231">
        <f>ROUND(I136*H136,2)</f>
        <v>0</v>
      </c>
      <c r="BL136" s="16" t="s">
        <v>144</v>
      </c>
      <c r="BM136" s="230" t="s">
        <v>164</v>
      </c>
    </row>
    <row r="137" s="13" customFormat="1">
      <c r="A137" s="13"/>
      <c r="B137" s="237"/>
      <c r="C137" s="238"/>
      <c r="D137" s="232" t="s">
        <v>165</v>
      </c>
      <c r="E137" s="239" t="s">
        <v>1</v>
      </c>
      <c r="F137" s="240" t="s">
        <v>166</v>
      </c>
      <c r="G137" s="238"/>
      <c r="H137" s="241">
        <v>4.2000000000000002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165</v>
      </c>
      <c r="AU137" s="247" t="s">
        <v>93</v>
      </c>
      <c r="AV137" s="13" t="s">
        <v>93</v>
      </c>
      <c r="AW137" s="13" t="s">
        <v>38</v>
      </c>
      <c r="AX137" s="13" t="s">
        <v>83</v>
      </c>
      <c r="AY137" s="247" t="s">
        <v>137</v>
      </c>
    </row>
    <row r="138" s="13" customFormat="1">
      <c r="A138" s="13"/>
      <c r="B138" s="237"/>
      <c r="C138" s="238"/>
      <c r="D138" s="232" t="s">
        <v>165</v>
      </c>
      <c r="E138" s="239" t="s">
        <v>1</v>
      </c>
      <c r="F138" s="240" t="s">
        <v>167</v>
      </c>
      <c r="G138" s="238"/>
      <c r="H138" s="241">
        <v>55.439999999999998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165</v>
      </c>
      <c r="AU138" s="247" t="s">
        <v>93</v>
      </c>
      <c r="AV138" s="13" t="s">
        <v>93</v>
      </c>
      <c r="AW138" s="13" t="s">
        <v>38</v>
      </c>
      <c r="AX138" s="13" t="s">
        <v>83</v>
      </c>
      <c r="AY138" s="247" t="s">
        <v>137</v>
      </c>
    </row>
    <row r="139" s="13" customFormat="1">
      <c r="A139" s="13"/>
      <c r="B139" s="237"/>
      <c r="C139" s="238"/>
      <c r="D139" s="232" t="s">
        <v>165</v>
      </c>
      <c r="E139" s="239" t="s">
        <v>1</v>
      </c>
      <c r="F139" s="240" t="s">
        <v>168</v>
      </c>
      <c r="G139" s="238"/>
      <c r="H139" s="241">
        <v>3.7000000000000002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165</v>
      </c>
      <c r="AU139" s="247" t="s">
        <v>93</v>
      </c>
      <c r="AV139" s="13" t="s">
        <v>93</v>
      </c>
      <c r="AW139" s="13" t="s">
        <v>38</v>
      </c>
      <c r="AX139" s="13" t="s">
        <v>83</v>
      </c>
      <c r="AY139" s="247" t="s">
        <v>137</v>
      </c>
    </row>
    <row r="140" s="13" customFormat="1">
      <c r="A140" s="13"/>
      <c r="B140" s="237"/>
      <c r="C140" s="238"/>
      <c r="D140" s="232" t="s">
        <v>165</v>
      </c>
      <c r="E140" s="239" t="s">
        <v>1</v>
      </c>
      <c r="F140" s="240" t="s">
        <v>169</v>
      </c>
      <c r="G140" s="238"/>
      <c r="H140" s="241">
        <v>2.3999999999999999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165</v>
      </c>
      <c r="AU140" s="247" t="s">
        <v>93</v>
      </c>
      <c r="AV140" s="13" t="s">
        <v>93</v>
      </c>
      <c r="AW140" s="13" t="s">
        <v>38</v>
      </c>
      <c r="AX140" s="13" t="s">
        <v>83</v>
      </c>
      <c r="AY140" s="247" t="s">
        <v>137</v>
      </c>
    </row>
    <row r="141" s="13" customFormat="1">
      <c r="A141" s="13"/>
      <c r="B141" s="237"/>
      <c r="C141" s="238"/>
      <c r="D141" s="232" t="s">
        <v>165</v>
      </c>
      <c r="E141" s="239" t="s">
        <v>1</v>
      </c>
      <c r="F141" s="240" t="s">
        <v>170</v>
      </c>
      <c r="G141" s="238"/>
      <c r="H141" s="241">
        <v>65.599999999999994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165</v>
      </c>
      <c r="AU141" s="247" t="s">
        <v>93</v>
      </c>
      <c r="AV141" s="13" t="s">
        <v>93</v>
      </c>
      <c r="AW141" s="13" t="s">
        <v>38</v>
      </c>
      <c r="AX141" s="13" t="s">
        <v>83</v>
      </c>
      <c r="AY141" s="247" t="s">
        <v>137</v>
      </c>
    </row>
    <row r="142" s="13" customFormat="1">
      <c r="A142" s="13"/>
      <c r="B142" s="237"/>
      <c r="C142" s="238"/>
      <c r="D142" s="232" t="s">
        <v>165</v>
      </c>
      <c r="E142" s="239" t="s">
        <v>1</v>
      </c>
      <c r="F142" s="240" t="s">
        <v>171</v>
      </c>
      <c r="G142" s="238"/>
      <c r="H142" s="241">
        <v>15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165</v>
      </c>
      <c r="AU142" s="247" t="s">
        <v>93</v>
      </c>
      <c r="AV142" s="13" t="s">
        <v>93</v>
      </c>
      <c r="AW142" s="13" t="s">
        <v>38</v>
      </c>
      <c r="AX142" s="13" t="s">
        <v>83</v>
      </c>
      <c r="AY142" s="247" t="s">
        <v>137</v>
      </c>
    </row>
    <row r="143" s="14" customFormat="1">
      <c r="A143" s="14"/>
      <c r="B143" s="248"/>
      <c r="C143" s="249"/>
      <c r="D143" s="232" t="s">
        <v>165</v>
      </c>
      <c r="E143" s="250" t="s">
        <v>1</v>
      </c>
      <c r="F143" s="251" t="s">
        <v>172</v>
      </c>
      <c r="G143" s="249"/>
      <c r="H143" s="252">
        <v>146.34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8" t="s">
        <v>165</v>
      </c>
      <c r="AU143" s="258" t="s">
        <v>93</v>
      </c>
      <c r="AV143" s="14" t="s">
        <v>144</v>
      </c>
      <c r="AW143" s="14" t="s">
        <v>38</v>
      </c>
      <c r="AX143" s="14" t="s">
        <v>91</v>
      </c>
      <c r="AY143" s="258" t="s">
        <v>137</v>
      </c>
    </row>
    <row r="144" s="2" customFormat="1" ht="33" customHeight="1">
      <c r="A144" s="37"/>
      <c r="B144" s="38"/>
      <c r="C144" s="218" t="s">
        <v>173</v>
      </c>
      <c r="D144" s="218" t="s">
        <v>140</v>
      </c>
      <c r="E144" s="219" t="s">
        <v>174</v>
      </c>
      <c r="F144" s="220" t="s">
        <v>175</v>
      </c>
      <c r="G144" s="221" t="s">
        <v>163</v>
      </c>
      <c r="H144" s="222">
        <v>6.75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144</v>
      </c>
      <c r="AT144" s="230" t="s">
        <v>140</v>
      </c>
      <c r="AU144" s="230" t="s">
        <v>93</v>
      </c>
      <c r="AY144" s="16" t="s">
        <v>137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91</v>
      </c>
      <c r="BK144" s="231">
        <f>ROUND(I144*H144,2)</f>
        <v>0</v>
      </c>
      <c r="BL144" s="16" t="s">
        <v>144</v>
      </c>
      <c r="BM144" s="230" t="s">
        <v>176</v>
      </c>
    </row>
    <row r="145" s="13" customFormat="1">
      <c r="A145" s="13"/>
      <c r="B145" s="237"/>
      <c r="C145" s="238"/>
      <c r="D145" s="232" t="s">
        <v>165</v>
      </c>
      <c r="E145" s="239" t="s">
        <v>1</v>
      </c>
      <c r="F145" s="240" t="s">
        <v>177</v>
      </c>
      <c r="G145" s="238"/>
      <c r="H145" s="241">
        <v>6.75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165</v>
      </c>
      <c r="AU145" s="247" t="s">
        <v>93</v>
      </c>
      <c r="AV145" s="13" t="s">
        <v>93</v>
      </c>
      <c r="AW145" s="13" t="s">
        <v>38</v>
      </c>
      <c r="AX145" s="13" t="s">
        <v>91</v>
      </c>
      <c r="AY145" s="247" t="s">
        <v>137</v>
      </c>
    </row>
    <row r="146" s="2" customFormat="1" ht="33" customHeight="1">
      <c r="A146" s="37"/>
      <c r="B146" s="38"/>
      <c r="C146" s="218" t="s">
        <v>178</v>
      </c>
      <c r="D146" s="218" t="s">
        <v>140</v>
      </c>
      <c r="E146" s="219" t="s">
        <v>179</v>
      </c>
      <c r="F146" s="220" t="s">
        <v>180</v>
      </c>
      <c r="G146" s="221" t="s">
        <v>163</v>
      </c>
      <c r="H146" s="222">
        <v>36.207999999999998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144</v>
      </c>
      <c r="AT146" s="230" t="s">
        <v>140</v>
      </c>
      <c r="AU146" s="230" t="s">
        <v>93</v>
      </c>
      <c r="AY146" s="16" t="s">
        <v>137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91</v>
      </c>
      <c r="BK146" s="231">
        <f>ROUND(I146*H146,2)</f>
        <v>0</v>
      </c>
      <c r="BL146" s="16" t="s">
        <v>144</v>
      </c>
      <c r="BM146" s="230" t="s">
        <v>181</v>
      </c>
    </row>
    <row r="147" s="13" customFormat="1">
      <c r="A147" s="13"/>
      <c r="B147" s="237"/>
      <c r="C147" s="238"/>
      <c r="D147" s="232" t="s">
        <v>165</v>
      </c>
      <c r="E147" s="239" t="s">
        <v>1</v>
      </c>
      <c r="F147" s="240" t="s">
        <v>182</v>
      </c>
      <c r="G147" s="238"/>
      <c r="H147" s="241">
        <v>24.238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165</v>
      </c>
      <c r="AU147" s="247" t="s">
        <v>93</v>
      </c>
      <c r="AV147" s="13" t="s">
        <v>93</v>
      </c>
      <c r="AW147" s="13" t="s">
        <v>38</v>
      </c>
      <c r="AX147" s="13" t="s">
        <v>83</v>
      </c>
      <c r="AY147" s="247" t="s">
        <v>137</v>
      </c>
    </row>
    <row r="148" s="13" customFormat="1">
      <c r="A148" s="13"/>
      <c r="B148" s="237"/>
      <c r="C148" s="238"/>
      <c r="D148" s="232" t="s">
        <v>165</v>
      </c>
      <c r="E148" s="239" t="s">
        <v>1</v>
      </c>
      <c r="F148" s="240" t="s">
        <v>183</v>
      </c>
      <c r="G148" s="238"/>
      <c r="H148" s="241">
        <v>11.970000000000001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165</v>
      </c>
      <c r="AU148" s="247" t="s">
        <v>93</v>
      </c>
      <c r="AV148" s="13" t="s">
        <v>93</v>
      </c>
      <c r="AW148" s="13" t="s">
        <v>38</v>
      </c>
      <c r="AX148" s="13" t="s">
        <v>83</v>
      </c>
      <c r="AY148" s="247" t="s">
        <v>137</v>
      </c>
    </row>
    <row r="149" s="14" customFormat="1">
      <c r="A149" s="14"/>
      <c r="B149" s="248"/>
      <c r="C149" s="249"/>
      <c r="D149" s="232" t="s">
        <v>165</v>
      </c>
      <c r="E149" s="250" t="s">
        <v>1</v>
      </c>
      <c r="F149" s="251" t="s">
        <v>172</v>
      </c>
      <c r="G149" s="249"/>
      <c r="H149" s="252">
        <v>36.207999999999998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165</v>
      </c>
      <c r="AU149" s="258" t="s">
        <v>93</v>
      </c>
      <c r="AV149" s="14" t="s">
        <v>144</v>
      </c>
      <c r="AW149" s="14" t="s">
        <v>38</v>
      </c>
      <c r="AX149" s="14" t="s">
        <v>91</v>
      </c>
      <c r="AY149" s="258" t="s">
        <v>137</v>
      </c>
    </row>
    <row r="150" s="2" customFormat="1" ht="33" customHeight="1">
      <c r="A150" s="37"/>
      <c r="B150" s="38"/>
      <c r="C150" s="218" t="s">
        <v>184</v>
      </c>
      <c r="D150" s="218" t="s">
        <v>140</v>
      </c>
      <c r="E150" s="219" t="s">
        <v>185</v>
      </c>
      <c r="F150" s="220" t="s">
        <v>186</v>
      </c>
      <c r="G150" s="221" t="s">
        <v>163</v>
      </c>
      <c r="H150" s="222">
        <v>28.800000000000001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144</v>
      </c>
      <c r="AT150" s="230" t="s">
        <v>140</v>
      </c>
      <c r="AU150" s="230" t="s">
        <v>93</v>
      </c>
      <c r="AY150" s="16" t="s">
        <v>137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91</v>
      </c>
      <c r="BK150" s="231">
        <f>ROUND(I150*H150,2)</f>
        <v>0</v>
      </c>
      <c r="BL150" s="16" t="s">
        <v>144</v>
      </c>
      <c r="BM150" s="230" t="s">
        <v>187</v>
      </c>
    </row>
    <row r="151" s="13" customFormat="1">
      <c r="A151" s="13"/>
      <c r="B151" s="237"/>
      <c r="C151" s="238"/>
      <c r="D151" s="232" t="s">
        <v>165</v>
      </c>
      <c r="E151" s="239" t="s">
        <v>1</v>
      </c>
      <c r="F151" s="240" t="s">
        <v>188</v>
      </c>
      <c r="G151" s="238"/>
      <c r="H151" s="241">
        <v>28.800000000000001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165</v>
      </c>
      <c r="AU151" s="247" t="s">
        <v>93</v>
      </c>
      <c r="AV151" s="13" t="s">
        <v>93</v>
      </c>
      <c r="AW151" s="13" t="s">
        <v>38</v>
      </c>
      <c r="AX151" s="13" t="s">
        <v>91</v>
      </c>
      <c r="AY151" s="247" t="s">
        <v>137</v>
      </c>
    </row>
    <row r="152" s="2" customFormat="1" ht="21.75" customHeight="1">
      <c r="A152" s="37"/>
      <c r="B152" s="38"/>
      <c r="C152" s="218" t="s">
        <v>189</v>
      </c>
      <c r="D152" s="218" t="s">
        <v>140</v>
      </c>
      <c r="E152" s="219" t="s">
        <v>190</v>
      </c>
      <c r="F152" s="220" t="s">
        <v>191</v>
      </c>
      <c r="G152" s="221" t="s">
        <v>143</v>
      </c>
      <c r="H152" s="222">
        <v>75.599999999999994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48</v>
      </c>
      <c r="O152" s="90"/>
      <c r="P152" s="228">
        <f>O152*H152</f>
        <v>0</v>
      </c>
      <c r="Q152" s="228">
        <v>0.00070100000000000002</v>
      </c>
      <c r="R152" s="228">
        <f>Q152*H152</f>
        <v>0.052995599999999997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144</v>
      </c>
      <c r="AT152" s="230" t="s">
        <v>140</v>
      </c>
      <c r="AU152" s="230" t="s">
        <v>93</v>
      </c>
      <c r="AY152" s="16" t="s">
        <v>137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91</v>
      </c>
      <c r="BK152" s="231">
        <f>ROUND(I152*H152,2)</f>
        <v>0</v>
      </c>
      <c r="BL152" s="16" t="s">
        <v>144</v>
      </c>
      <c r="BM152" s="230" t="s">
        <v>192</v>
      </c>
    </row>
    <row r="153" s="13" customFormat="1">
      <c r="A153" s="13"/>
      <c r="B153" s="237"/>
      <c r="C153" s="238"/>
      <c r="D153" s="232" t="s">
        <v>165</v>
      </c>
      <c r="E153" s="239" t="s">
        <v>1</v>
      </c>
      <c r="F153" s="240" t="s">
        <v>193</v>
      </c>
      <c r="G153" s="238"/>
      <c r="H153" s="241">
        <v>75.599999999999994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165</v>
      </c>
      <c r="AU153" s="247" t="s">
        <v>93</v>
      </c>
      <c r="AV153" s="13" t="s">
        <v>93</v>
      </c>
      <c r="AW153" s="13" t="s">
        <v>38</v>
      </c>
      <c r="AX153" s="13" t="s">
        <v>91</v>
      </c>
      <c r="AY153" s="247" t="s">
        <v>137</v>
      </c>
    </row>
    <row r="154" s="2" customFormat="1" ht="16.5" customHeight="1">
      <c r="A154" s="37"/>
      <c r="B154" s="38"/>
      <c r="C154" s="218" t="s">
        <v>194</v>
      </c>
      <c r="D154" s="218" t="s">
        <v>140</v>
      </c>
      <c r="E154" s="219" t="s">
        <v>195</v>
      </c>
      <c r="F154" s="220" t="s">
        <v>196</v>
      </c>
      <c r="G154" s="221" t="s">
        <v>143</v>
      </c>
      <c r="H154" s="222">
        <v>75.599999999999994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144</v>
      </c>
      <c r="AT154" s="230" t="s">
        <v>140</v>
      </c>
      <c r="AU154" s="230" t="s">
        <v>93</v>
      </c>
      <c r="AY154" s="16" t="s">
        <v>137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91</v>
      </c>
      <c r="BK154" s="231">
        <f>ROUND(I154*H154,2)</f>
        <v>0</v>
      </c>
      <c r="BL154" s="16" t="s">
        <v>144</v>
      </c>
      <c r="BM154" s="230" t="s">
        <v>197</v>
      </c>
    </row>
    <row r="155" s="2" customFormat="1" ht="24.15" customHeight="1">
      <c r="A155" s="37"/>
      <c r="B155" s="38"/>
      <c r="C155" s="218" t="s">
        <v>198</v>
      </c>
      <c r="D155" s="218" t="s">
        <v>140</v>
      </c>
      <c r="E155" s="219" t="s">
        <v>199</v>
      </c>
      <c r="F155" s="220" t="s">
        <v>200</v>
      </c>
      <c r="G155" s="221" t="s">
        <v>143</v>
      </c>
      <c r="H155" s="222">
        <v>494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48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144</v>
      </c>
      <c r="AT155" s="230" t="s">
        <v>140</v>
      </c>
      <c r="AU155" s="230" t="s">
        <v>93</v>
      </c>
      <c r="AY155" s="16" t="s">
        <v>137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91</v>
      </c>
      <c r="BK155" s="231">
        <f>ROUND(I155*H155,2)</f>
        <v>0</v>
      </c>
      <c r="BL155" s="16" t="s">
        <v>144</v>
      </c>
      <c r="BM155" s="230" t="s">
        <v>201</v>
      </c>
    </row>
    <row r="156" s="2" customFormat="1">
      <c r="A156" s="37"/>
      <c r="B156" s="38"/>
      <c r="C156" s="39"/>
      <c r="D156" s="232" t="s">
        <v>149</v>
      </c>
      <c r="E156" s="39"/>
      <c r="F156" s="233" t="s">
        <v>202</v>
      </c>
      <c r="G156" s="39"/>
      <c r="H156" s="39"/>
      <c r="I156" s="234"/>
      <c r="J156" s="39"/>
      <c r="K156" s="39"/>
      <c r="L156" s="43"/>
      <c r="M156" s="235"/>
      <c r="N156" s="23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149</v>
      </c>
      <c r="AU156" s="16" t="s">
        <v>93</v>
      </c>
    </row>
    <row r="157" s="13" customFormat="1">
      <c r="A157" s="13"/>
      <c r="B157" s="237"/>
      <c r="C157" s="238"/>
      <c r="D157" s="232" t="s">
        <v>165</v>
      </c>
      <c r="E157" s="239" t="s">
        <v>1</v>
      </c>
      <c r="F157" s="240" t="s">
        <v>203</v>
      </c>
      <c r="G157" s="238"/>
      <c r="H157" s="241">
        <v>494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165</v>
      </c>
      <c r="AU157" s="247" t="s">
        <v>93</v>
      </c>
      <c r="AV157" s="13" t="s">
        <v>93</v>
      </c>
      <c r="AW157" s="13" t="s">
        <v>38</v>
      </c>
      <c r="AX157" s="13" t="s">
        <v>91</v>
      </c>
      <c r="AY157" s="247" t="s">
        <v>137</v>
      </c>
    </row>
    <row r="158" s="2" customFormat="1" ht="24.15" customHeight="1">
      <c r="A158" s="37"/>
      <c r="B158" s="38"/>
      <c r="C158" s="218" t="s">
        <v>8</v>
      </c>
      <c r="D158" s="218" t="s">
        <v>140</v>
      </c>
      <c r="E158" s="219" t="s">
        <v>204</v>
      </c>
      <c r="F158" s="220" t="s">
        <v>205</v>
      </c>
      <c r="G158" s="221" t="s">
        <v>163</v>
      </c>
      <c r="H158" s="222">
        <v>370.887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48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144</v>
      </c>
      <c r="AT158" s="230" t="s">
        <v>140</v>
      </c>
      <c r="AU158" s="230" t="s">
        <v>93</v>
      </c>
      <c r="AY158" s="16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91</v>
      </c>
      <c r="BK158" s="231">
        <f>ROUND(I158*H158,2)</f>
        <v>0</v>
      </c>
      <c r="BL158" s="16" t="s">
        <v>144</v>
      </c>
      <c r="BM158" s="230" t="s">
        <v>206</v>
      </c>
    </row>
    <row r="159" s="2" customFormat="1">
      <c r="A159" s="37"/>
      <c r="B159" s="38"/>
      <c r="C159" s="39"/>
      <c r="D159" s="232" t="s">
        <v>149</v>
      </c>
      <c r="E159" s="39"/>
      <c r="F159" s="233" t="s">
        <v>207</v>
      </c>
      <c r="G159" s="39"/>
      <c r="H159" s="39"/>
      <c r="I159" s="234"/>
      <c r="J159" s="39"/>
      <c r="K159" s="39"/>
      <c r="L159" s="43"/>
      <c r="M159" s="235"/>
      <c r="N159" s="236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149</v>
      </c>
      <c r="AU159" s="16" t="s">
        <v>93</v>
      </c>
    </row>
    <row r="160" s="13" customFormat="1">
      <c r="A160" s="13"/>
      <c r="B160" s="237"/>
      <c r="C160" s="238"/>
      <c r="D160" s="232" t="s">
        <v>165</v>
      </c>
      <c r="E160" s="239" t="s">
        <v>1</v>
      </c>
      <c r="F160" s="240" t="s">
        <v>208</v>
      </c>
      <c r="G160" s="238"/>
      <c r="H160" s="241">
        <v>370.887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165</v>
      </c>
      <c r="AU160" s="247" t="s">
        <v>93</v>
      </c>
      <c r="AV160" s="13" t="s">
        <v>93</v>
      </c>
      <c r="AW160" s="13" t="s">
        <v>38</v>
      </c>
      <c r="AX160" s="13" t="s">
        <v>91</v>
      </c>
      <c r="AY160" s="247" t="s">
        <v>137</v>
      </c>
    </row>
    <row r="161" s="2" customFormat="1" ht="16.5" customHeight="1">
      <c r="A161" s="37"/>
      <c r="B161" s="38"/>
      <c r="C161" s="218" t="s">
        <v>209</v>
      </c>
      <c r="D161" s="218" t="s">
        <v>140</v>
      </c>
      <c r="E161" s="219" t="s">
        <v>210</v>
      </c>
      <c r="F161" s="220" t="s">
        <v>211</v>
      </c>
      <c r="G161" s="221" t="s">
        <v>163</v>
      </c>
      <c r="H161" s="222">
        <v>285.298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48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144</v>
      </c>
      <c r="AT161" s="230" t="s">
        <v>140</v>
      </c>
      <c r="AU161" s="230" t="s">
        <v>93</v>
      </c>
      <c r="AY161" s="16" t="s">
        <v>137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91</v>
      </c>
      <c r="BK161" s="231">
        <f>ROUND(I161*H161,2)</f>
        <v>0</v>
      </c>
      <c r="BL161" s="16" t="s">
        <v>144</v>
      </c>
      <c r="BM161" s="230" t="s">
        <v>212</v>
      </c>
    </row>
    <row r="162" s="2" customFormat="1">
      <c r="A162" s="37"/>
      <c r="B162" s="38"/>
      <c r="C162" s="39"/>
      <c r="D162" s="232" t="s">
        <v>149</v>
      </c>
      <c r="E162" s="39"/>
      <c r="F162" s="233" t="s">
        <v>213</v>
      </c>
      <c r="G162" s="39"/>
      <c r="H162" s="39"/>
      <c r="I162" s="234"/>
      <c r="J162" s="39"/>
      <c r="K162" s="39"/>
      <c r="L162" s="43"/>
      <c r="M162" s="235"/>
      <c r="N162" s="23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149</v>
      </c>
      <c r="AU162" s="16" t="s">
        <v>93</v>
      </c>
    </row>
    <row r="163" s="13" customFormat="1">
      <c r="A163" s="13"/>
      <c r="B163" s="237"/>
      <c r="C163" s="238"/>
      <c r="D163" s="232" t="s">
        <v>165</v>
      </c>
      <c r="E163" s="239" t="s">
        <v>1</v>
      </c>
      <c r="F163" s="240" t="s">
        <v>214</v>
      </c>
      <c r="G163" s="238"/>
      <c r="H163" s="241">
        <v>285.298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165</v>
      </c>
      <c r="AU163" s="247" t="s">
        <v>93</v>
      </c>
      <c r="AV163" s="13" t="s">
        <v>93</v>
      </c>
      <c r="AW163" s="13" t="s">
        <v>38</v>
      </c>
      <c r="AX163" s="13" t="s">
        <v>91</v>
      </c>
      <c r="AY163" s="247" t="s">
        <v>137</v>
      </c>
    </row>
    <row r="164" s="2" customFormat="1" ht="24.15" customHeight="1">
      <c r="A164" s="37"/>
      <c r="B164" s="38"/>
      <c r="C164" s="218" t="s">
        <v>215</v>
      </c>
      <c r="D164" s="218" t="s">
        <v>140</v>
      </c>
      <c r="E164" s="219" t="s">
        <v>216</v>
      </c>
      <c r="F164" s="220" t="s">
        <v>217</v>
      </c>
      <c r="G164" s="221" t="s">
        <v>154</v>
      </c>
      <c r="H164" s="222">
        <v>10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48</v>
      </c>
      <c r="O164" s="90"/>
      <c r="P164" s="228">
        <f>O164*H164</f>
        <v>0</v>
      </c>
      <c r="Q164" s="228">
        <v>1.6449999999999999E-06</v>
      </c>
      <c r="R164" s="228">
        <f>Q164*H164</f>
        <v>1.645E-05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144</v>
      </c>
      <c r="AT164" s="230" t="s">
        <v>140</v>
      </c>
      <c r="AU164" s="230" t="s">
        <v>93</v>
      </c>
      <c r="AY164" s="16" t="s">
        <v>137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91</v>
      </c>
      <c r="BK164" s="231">
        <f>ROUND(I164*H164,2)</f>
        <v>0</v>
      </c>
      <c r="BL164" s="16" t="s">
        <v>144</v>
      </c>
      <c r="BM164" s="230" t="s">
        <v>218</v>
      </c>
    </row>
    <row r="165" s="2" customFormat="1" ht="24.15" customHeight="1">
      <c r="A165" s="37"/>
      <c r="B165" s="38"/>
      <c r="C165" s="218" t="s">
        <v>219</v>
      </c>
      <c r="D165" s="218" t="s">
        <v>140</v>
      </c>
      <c r="E165" s="219" t="s">
        <v>220</v>
      </c>
      <c r="F165" s="220" t="s">
        <v>221</v>
      </c>
      <c r="G165" s="221" t="s">
        <v>143</v>
      </c>
      <c r="H165" s="222">
        <v>15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48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0.28999999999999998</v>
      </c>
      <c r="T165" s="229">
        <f>S165*H165</f>
        <v>4.3499999999999996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144</v>
      </c>
      <c r="AT165" s="230" t="s">
        <v>140</v>
      </c>
      <c r="AU165" s="230" t="s">
        <v>93</v>
      </c>
      <c r="AY165" s="16" t="s">
        <v>137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91</v>
      </c>
      <c r="BK165" s="231">
        <f>ROUND(I165*H165,2)</f>
        <v>0</v>
      </c>
      <c r="BL165" s="16" t="s">
        <v>144</v>
      </c>
      <c r="BM165" s="230" t="s">
        <v>222</v>
      </c>
    </row>
    <row r="166" s="2" customFormat="1">
      <c r="A166" s="37"/>
      <c r="B166" s="38"/>
      <c r="C166" s="39"/>
      <c r="D166" s="232" t="s">
        <v>149</v>
      </c>
      <c r="E166" s="39"/>
      <c r="F166" s="233" t="s">
        <v>223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149</v>
      </c>
      <c r="AU166" s="16" t="s">
        <v>93</v>
      </c>
    </row>
    <row r="167" s="12" customFormat="1" ht="22.8" customHeight="1">
      <c r="A167" s="12"/>
      <c r="B167" s="202"/>
      <c r="C167" s="203"/>
      <c r="D167" s="204" t="s">
        <v>82</v>
      </c>
      <c r="E167" s="216" t="s">
        <v>224</v>
      </c>
      <c r="F167" s="216" t="s">
        <v>225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SUM(P168:P174)</f>
        <v>0</v>
      </c>
      <c r="Q167" s="210"/>
      <c r="R167" s="211">
        <f>SUM(R168:R174)</f>
        <v>0</v>
      </c>
      <c r="S167" s="210"/>
      <c r="T167" s="212">
        <f>SUM(T168:T174)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91</v>
      </c>
      <c r="AT167" s="214" t="s">
        <v>82</v>
      </c>
      <c r="AU167" s="214" t="s">
        <v>91</v>
      </c>
      <c r="AY167" s="213" t="s">
        <v>137</v>
      </c>
      <c r="BK167" s="215">
        <f>SUM(BK168:BK174)</f>
        <v>0</v>
      </c>
    </row>
    <row r="168" s="2" customFormat="1" ht="33" customHeight="1">
      <c r="A168" s="37"/>
      <c r="B168" s="38"/>
      <c r="C168" s="218" t="s">
        <v>226</v>
      </c>
      <c r="D168" s="218" t="s">
        <v>140</v>
      </c>
      <c r="E168" s="219" t="s">
        <v>227</v>
      </c>
      <c r="F168" s="220" t="s">
        <v>228</v>
      </c>
      <c r="G168" s="221" t="s">
        <v>143</v>
      </c>
      <c r="H168" s="222">
        <v>511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48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144</v>
      </c>
      <c r="AT168" s="230" t="s">
        <v>140</v>
      </c>
      <c r="AU168" s="230" t="s">
        <v>93</v>
      </c>
      <c r="AY168" s="16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91</v>
      </c>
      <c r="BK168" s="231">
        <f>ROUND(I168*H168,2)</f>
        <v>0</v>
      </c>
      <c r="BL168" s="16" t="s">
        <v>144</v>
      </c>
      <c r="BM168" s="230" t="s">
        <v>229</v>
      </c>
    </row>
    <row r="169" s="2" customFormat="1" ht="21.75" customHeight="1">
      <c r="A169" s="37"/>
      <c r="B169" s="38"/>
      <c r="C169" s="218" t="s">
        <v>230</v>
      </c>
      <c r="D169" s="218" t="s">
        <v>140</v>
      </c>
      <c r="E169" s="219" t="s">
        <v>231</v>
      </c>
      <c r="F169" s="220" t="s">
        <v>232</v>
      </c>
      <c r="G169" s="221" t="s">
        <v>143</v>
      </c>
      <c r="H169" s="222">
        <v>511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48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144</v>
      </c>
      <c r="AT169" s="230" t="s">
        <v>140</v>
      </c>
      <c r="AU169" s="230" t="s">
        <v>93</v>
      </c>
      <c r="AY169" s="16" t="s">
        <v>137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91</v>
      </c>
      <c r="BK169" s="231">
        <f>ROUND(I169*H169,2)</f>
        <v>0</v>
      </c>
      <c r="BL169" s="16" t="s">
        <v>144</v>
      </c>
      <c r="BM169" s="230" t="s">
        <v>233</v>
      </c>
    </row>
    <row r="170" s="2" customFormat="1" ht="33" customHeight="1">
      <c r="A170" s="37"/>
      <c r="B170" s="38"/>
      <c r="C170" s="218" t="s">
        <v>234</v>
      </c>
      <c r="D170" s="218" t="s">
        <v>140</v>
      </c>
      <c r="E170" s="219" t="s">
        <v>235</v>
      </c>
      <c r="F170" s="220" t="s">
        <v>236</v>
      </c>
      <c r="G170" s="221" t="s">
        <v>143</v>
      </c>
      <c r="H170" s="222">
        <v>511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48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144</v>
      </c>
      <c r="AT170" s="230" t="s">
        <v>140</v>
      </c>
      <c r="AU170" s="230" t="s">
        <v>93</v>
      </c>
      <c r="AY170" s="16" t="s">
        <v>137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91</v>
      </c>
      <c r="BK170" s="231">
        <f>ROUND(I170*H170,2)</f>
        <v>0</v>
      </c>
      <c r="BL170" s="16" t="s">
        <v>144</v>
      </c>
      <c r="BM170" s="230" t="s">
        <v>237</v>
      </c>
    </row>
    <row r="171" s="2" customFormat="1" ht="24.15" customHeight="1">
      <c r="A171" s="37"/>
      <c r="B171" s="38"/>
      <c r="C171" s="218" t="s">
        <v>238</v>
      </c>
      <c r="D171" s="218" t="s">
        <v>140</v>
      </c>
      <c r="E171" s="219" t="s">
        <v>239</v>
      </c>
      <c r="F171" s="220" t="s">
        <v>240</v>
      </c>
      <c r="G171" s="221" t="s">
        <v>143</v>
      </c>
      <c r="H171" s="222">
        <v>511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48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144</v>
      </c>
      <c r="AT171" s="230" t="s">
        <v>140</v>
      </c>
      <c r="AU171" s="230" t="s">
        <v>93</v>
      </c>
      <c r="AY171" s="16" t="s">
        <v>137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91</v>
      </c>
      <c r="BK171" s="231">
        <f>ROUND(I171*H171,2)</f>
        <v>0</v>
      </c>
      <c r="BL171" s="16" t="s">
        <v>144</v>
      </c>
      <c r="BM171" s="230" t="s">
        <v>241</v>
      </c>
    </row>
    <row r="172" s="2" customFormat="1" ht="24.15" customHeight="1">
      <c r="A172" s="37"/>
      <c r="B172" s="38"/>
      <c r="C172" s="218" t="s">
        <v>242</v>
      </c>
      <c r="D172" s="218" t="s">
        <v>140</v>
      </c>
      <c r="E172" s="219" t="s">
        <v>243</v>
      </c>
      <c r="F172" s="220" t="s">
        <v>244</v>
      </c>
      <c r="G172" s="221" t="s">
        <v>143</v>
      </c>
      <c r="H172" s="222">
        <v>511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48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144</v>
      </c>
      <c r="AT172" s="230" t="s">
        <v>140</v>
      </c>
      <c r="AU172" s="230" t="s">
        <v>93</v>
      </c>
      <c r="AY172" s="16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91</v>
      </c>
      <c r="BK172" s="231">
        <f>ROUND(I172*H172,2)</f>
        <v>0</v>
      </c>
      <c r="BL172" s="16" t="s">
        <v>144</v>
      </c>
      <c r="BM172" s="230" t="s">
        <v>245</v>
      </c>
    </row>
    <row r="173" s="2" customFormat="1">
      <c r="A173" s="37"/>
      <c r="B173" s="38"/>
      <c r="C173" s="39"/>
      <c r="D173" s="232" t="s">
        <v>149</v>
      </c>
      <c r="E173" s="39"/>
      <c r="F173" s="233" t="s">
        <v>246</v>
      </c>
      <c r="G173" s="39"/>
      <c r="H173" s="39"/>
      <c r="I173" s="234"/>
      <c r="J173" s="39"/>
      <c r="K173" s="39"/>
      <c r="L173" s="43"/>
      <c r="M173" s="235"/>
      <c r="N173" s="23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149</v>
      </c>
      <c r="AU173" s="16" t="s">
        <v>93</v>
      </c>
    </row>
    <row r="174" s="2" customFormat="1" ht="24.15" customHeight="1">
      <c r="A174" s="37"/>
      <c r="B174" s="38"/>
      <c r="C174" s="218" t="s">
        <v>7</v>
      </c>
      <c r="D174" s="218" t="s">
        <v>140</v>
      </c>
      <c r="E174" s="219" t="s">
        <v>247</v>
      </c>
      <c r="F174" s="220" t="s">
        <v>248</v>
      </c>
      <c r="G174" s="221" t="s">
        <v>143</v>
      </c>
      <c r="H174" s="222">
        <v>511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48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144</v>
      </c>
      <c r="AT174" s="230" t="s">
        <v>140</v>
      </c>
      <c r="AU174" s="230" t="s">
        <v>93</v>
      </c>
      <c r="AY174" s="16" t="s">
        <v>137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91</v>
      </c>
      <c r="BK174" s="231">
        <f>ROUND(I174*H174,2)</f>
        <v>0</v>
      </c>
      <c r="BL174" s="16" t="s">
        <v>144</v>
      </c>
      <c r="BM174" s="230" t="s">
        <v>249</v>
      </c>
    </row>
    <row r="175" s="12" customFormat="1" ht="22.8" customHeight="1">
      <c r="A175" s="12"/>
      <c r="B175" s="202"/>
      <c r="C175" s="203"/>
      <c r="D175" s="204" t="s">
        <v>82</v>
      </c>
      <c r="E175" s="216" t="s">
        <v>250</v>
      </c>
      <c r="F175" s="216" t="s">
        <v>251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SUM(P176:P191)</f>
        <v>0</v>
      </c>
      <c r="Q175" s="210"/>
      <c r="R175" s="211">
        <f>SUM(R176:R191)</f>
        <v>0</v>
      </c>
      <c r="S175" s="210"/>
      <c r="T175" s="212">
        <f>SUM(T176:T191)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91</v>
      </c>
      <c r="AT175" s="214" t="s">
        <v>82</v>
      </c>
      <c r="AU175" s="214" t="s">
        <v>91</v>
      </c>
      <c r="AY175" s="213" t="s">
        <v>137</v>
      </c>
      <c r="BK175" s="215">
        <f>SUM(BK176:BK191)</f>
        <v>0</v>
      </c>
    </row>
    <row r="176" s="2" customFormat="1" ht="33" customHeight="1">
      <c r="A176" s="37"/>
      <c r="B176" s="38"/>
      <c r="C176" s="218" t="s">
        <v>252</v>
      </c>
      <c r="D176" s="218" t="s">
        <v>140</v>
      </c>
      <c r="E176" s="219" t="s">
        <v>227</v>
      </c>
      <c r="F176" s="220" t="s">
        <v>228</v>
      </c>
      <c r="G176" s="221" t="s">
        <v>143</v>
      </c>
      <c r="H176" s="222">
        <v>154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48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144</v>
      </c>
      <c r="AT176" s="230" t="s">
        <v>140</v>
      </c>
      <c r="AU176" s="230" t="s">
        <v>93</v>
      </c>
      <c r="AY176" s="16" t="s">
        <v>137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91</v>
      </c>
      <c r="BK176" s="231">
        <f>ROUND(I176*H176,2)</f>
        <v>0</v>
      </c>
      <c r="BL176" s="16" t="s">
        <v>144</v>
      </c>
      <c r="BM176" s="230" t="s">
        <v>253</v>
      </c>
    </row>
    <row r="177" s="2" customFormat="1" ht="21.75" customHeight="1">
      <c r="A177" s="37"/>
      <c r="B177" s="38"/>
      <c r="C177" s="218" t="s">
        <v>254</v>
      </c>
      <c r="D177" s="218" t="s">
        <v>140</v>
      </c>
      <c r="E177" s="219" t="s">
        <v>231</v>
      </c>
      <c r="F177" s="220" t="s">
        <v>232</v>
      </c>
      <c r="G177" s="221" t="s">
        <v>143</v>
      </c>
      <c r="H177" s="222">
        <v>154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48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144</v>
      </c>
      <c r="AT177" s="230" t="s">
        <v>140</v>
      </c>
      <c r="AU177" s="230" t="s">
        <v>93</v>
      </c>
      <c r="AY177" s="16" t="s">
        <v>137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91</v>
      </c>
      <c r="BK177" s="231">
        <f>ROUND(I177*H177,2)</f>
        <v>0</v>
      </c>
      <c r="BL177" s="16" t="s">
        <v>144</v>
      </c>
      <c r="BM177" s="230" t="s">
        <v>255</v>
      </c>
    </row>
    <row r="178" s="2" customFormat="1" ht="33" customHeight="1">
      <c r="A178" s="37"/>
      <c r="B178" s="38"/>
      <c r="C178" s="218" t="s">
        <v>256</v>
      </c>
      <c r="D178" s="218" t="s">
        <v>140</v>
      </c>
      <c r="E178" s="219" t="s">
        <v>235</v>
      </c>
      <c r="F178" s="220" t="s">
        <v>236</v>
      </c>
      <c r="G178" s="221" t="s">
        <v>143</v>
      </c>
      <c r="H178" s="222">
        <v>154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48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144</v>
      </c>
      <c r="AT178" s="230" t="s">
        <v>140</v>
      </c>
      <c r="AU178" s="230" t="s">
        <v>93</v>
      </c>
      <c r="AY178" s="16" t="s">
        <v>137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91</v>
      </c>
      <c r="BK178" s="231">
        <f>ROUND(I178*H178,2)</f>
        <v>0</v>
      </c>
      <c r="BL178" s="16" t="s">
        <v>144</v>
      </c>
      <c r="BM178" s="230" t="s">
        <v>257</v>
      </c>
    </row>
    <row r="179" s="2" customFormat="1" ht="24.15" customHeight="1">
      <c r="A179" s="37"/>
      <c r="B179" s="38"/>
      <c r="C179" s="218" t="s">
        <v>258</v>
      </c>
      <c r="D179" s="218" t="s">
        <v>140</v>
      </c>
      <c r="E179" s="219" t="s">
        <v>239</v>
      </c>
      <c r="F179" s="220" t="s">
        <v>240</v>
      </c>
      <c r="G179" s="221" t="s">
        <v>143</v>
      </c>
      <c r="H179" s="222">
        <v>154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48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144</v>
      </c>
      <c r="AT179" s="230" t="s">
        <v>140</v>
      </c>
      <c r="AU179" s="230" t="s">
        <v>93</v>
      </c>
      <c r="AY179" s="16" t="s">
        <v>137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91</v>
      </c>
      <c r="BK179" s="231">
        <f>ROUND(I179*H179,2)</f>
        <v>0</v>
      </c>
      <c r="BL179" s="16" t="s">
        <v>144</v>
      </c>
      <c r="BM179" s="230" t="s">
        <v>259</v>
      </c>
    </row>
    <row r="180" s="2" customFormat="1" ht="24.15" customHeight="1">
      <c r="A180" s="37"/>
      <c r="B180" s="38"/>
      <c r="C180" s="218" t="s">
        <v>260</v>
      </c>
      <c r="D180" s="218" t="s">
        <v>140</v>
      </c>
      <c r="E180" s="219" t="s">
        <v>261</v>
      </c>
      <c r="F180" s="220" t="s">
        <v>262</v>
      </c>
      <c r="G180" s="221" t="s">
        <v>143</v>
      </c>
      <c r="H180" s="222">
        <v>169.40000000000001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48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144</v>
      </c>
      <c r="AT180" s="230" t="s">
        <v>140</v>
      </c>
      <c r="AU180" s="230" t="s">
        <v>93</v>
      </c>
      <c r="AY180" s="16" t="s">
        <v>137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91</v>
      </c>
      <c r="BK180" s="231">
        <f>ROUND(I180*H180,2)</f>
        <v>0</v>
      </c>
      <c r="BL180" s="16" t="s">
        <v>144</v>
      </c>
      <c r="BM180" s="230" t="s">
        <v>263</v>
      </c>
    </row>
    <row r="181" s="2" customFormat="1">
      <c r="A181" s="37"/>
      <c r="B181" s="38"/>
      <c r="C181" s="39"/>
      <c r="D181" s="232" t="s">
        <v>149</v>
      </c>
      <c r="E181" s="39"/>
      <c r="F181" s="233" t="s">
        <v>246</v>
      </c>
      <c r="G181" s="39"/>
      <c r="H181" s="39"/>
      <c r="I181" s="234"/>
      <c r="J181" s="39"/>
      <c r="K181" s="39"/>
      <c r="L181" s="43"/>
      <c r="M181" s="235"/>
      <c r="N181" s="236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149</v>
      </c>
      <c r="AU181" s="16" t="s">
        <v>93</v>
      </c>
    </row>
    <row r="182" s="13" customFormat="1">
      <c r="A182" s="13"/>
      <c r="B182" s="237"/>
      <c r="C182" s="238"/>
      <c r="D182" s="232" t="s">
        <v>165</v>
      </c>
      <c r="E182" s="239" t="s">
        <v>1</v>
      </c>
      <c r="F182" s="240" t="s">
        <v>264</v>
      </c>
      <c r="G182" s="238"/>
      <c r="H182" s="241">
        <v>169.40000000000001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165</v>
      </c>
      <c r="AU182" s="247" t="s">
        <v>93</v>
      </c>
      <c r="AV182" s="13" t="s">
        <v>93</v>
      </c>
      <c r="AW182" s="13" t="s">
        <v>38</v>
      </c>
      <c r="AX182" s="13" t="s">
        <v>91</v>
      </c>
      <c r="AY182" s="247" t="s">
        <v>137</v>
      </c>
    </row>
    <row r="183" s="2" customFormat="1" ht="24.15" customHeight="1">
      <c r="A183" s="37"/>
      <c r="B183" s="38"/>
      <c r="C183" s="218" t="s">
        <v>265</v>
      </c>
      <c r="D183" s="218" t="s">
        <v>140</v>
      </c>
      <c r="E183" s="219" t="s">
        <v>266</v>
      </c>
      <c r="F183" s="220" t="s">
        <v>267</v>
      </c>
      <c r="G183" s="221" t="s">
        <v>143</v>
      </c>
      <c r="H183" s="222">
        <v>184.80000000000001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48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144</v>
      </c>
      <c r="AT183" s="230" t="s">
        <v>140</v>
      </c>
      <c r="AU183" s="230" t="s">
        <v>93</v>
      </c>
      <c r="AY183" s="16" t="s">
        <v>137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91</v>
      </c>
      <c r="BK183" s="231">
        <f>ROUND(I183*H183,2)</f>
        <v>0</v>
      </c>
      <c r="BL183" s="16" t="s">
        <v>144</v>
      </c>
      <c r="BM183" s="230" t="s">
        <v>268</v>
      </c>
    </row>
    <row r="184" s="2" customFormat="1">
      <c r="A184" s="37"/>
      <c r="B184" s="38"/>
      <c r="C184" s="39"/>
      <c r="D184" s="232" t="s">
        <v>149</v>
      </c>
      <c r="E184" s="39"/>
      <c r="F184" s="233" t="s">
        <v>246</v>
      </c>
      <c r="G184" s="39"/>
      <c r="H184" s="39"/>
      <c r="I184" s="234"/>
      <c r="J184" s="39"/>
      <c r="K184" s="39"/>
      <c r="L184" s="43"/>
      <c r="M184" s="235"/>
      <c r="N184" s="236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149</v>
      </c>
      <c r="AU184" s="16" t="s">
        <v>93</v>
      </c>
    </row>
    <row r="185" s="13" customFormat="1">
      <c r="A185" s="13"/>
      <c r="B185" s="237"/>
      <c r="C185" s="238"/>
      <c r="D185" s="232" t="s">
        <v>165</v>
      </c>
      <c r="E185" s="239" t="s">
        <v>1</v>
      </c>
      <c r="F185" s="240" t="s">
        <v>269</v>
      </c>
      <c r="G185" s="238"/>
      <c r="H185" s="241">
        <v>184.80000000000001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165</v>
      </c>
      <c r="AU185" s="247" t="s">
        <v>93</v>
      </c>
      <c r="AV185" s="13" t="s">
        <v>93</v>
      </c>
      <c r="AW185" s="13" t="s">
        <v>38</v>
      </c>
      <c r="AX185" s="13" t="s">
        <v>91</v>
      </c>
      <c r="AY185" s="247" t="s">
        <v>137</v>
      </c>
    </row>
    <row r="186" s="2" customFormat="1" ht="24.15" customHeight="1">
      <c r="A186" s="37"/>
      <c r="B186" s="38"/>
      <c r="C186" s="218" t="s">
        <v>270</v>
      </c>
      <c r="D186" s="218" t="s">
        <v>140</v>
      </c>
      <c r="E186" s="219" t="s">
        <v>271</v>
      </c>
      <c r="F186" s="220" t="s">
        <v>272</v>
      </c>
      <c r="G186" s="221" t="s">
        <v>143</v>
      </c>
      <c r="H186" s="222">
        <v>184.80000000000001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48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144</v>
      </c>
      <c r="AT186" s="230" t="s">
        <v>140</v>
      </c>
      <c r="AU186" s="230" t="s">
        <v>93</v>
      </c>
      <c r="AY186" s="16" t="s">
        <v>137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91</v>
      </c>
      <c r="BK186" s="231">
        <f>ROUND(I186*H186,2)</f>
        <v>0</v>
      </c>
      <c r="BL186" s="16" t="s">
        <v>144</v>
      </c>
      <c r="BM186" s="230" t="s">
        <v>273</v>
      </c>
    </row>
    <row r="187" s="2" customFormat="1" ht="24.15" customHeight="1">
      <c r="A187" s="37"/>
      <c r="B187" s="38"/>
      <c r="C187" s="218" t="s">
        <v>274</v>
      </c>
      <c r="D187" s="218" t="s">
        <v>140</v>
      </c>
      <c r="E187" s="219" t="s">
        <v>261</v>
      </c>
      <c r="F187" s="220" t="s">
        <v>262</v>
      </c>
      <c r="G187" s="221" t="s">
        <v>143</v>
      </c>
      <c r="H187" s="222">
        <v>185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48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144</v>
      </c>
      <c r="AT187" s="230" t="s">
        <v>140</v>
      </c>
      <c r="AU187" s="230" t="s">
        <v>93</v>
      </c>
      <c r="AY187" s="16" t="s">
        <v>137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91</v>
      </c>
      <c r="BK187" s="231">
        <f>ROUND(I187*H187,2)</f>
        <v>0</v>
      </c>
      <c r="BL187" s="16" t="s">
        <v>144</v>
      </c>
      <c r="BM187" s="230" t="s">
        <v>275</v>
      </c>
    </row>
    <row r="188" s="2" customFormat="1">
      <c r="A188" s="37"/>
      <c r="B188" s="38"/>
      <c r="C188" s="39"/>
      <c r="D188" s="232" t="s">
        <v>149</v>
      </c>
      <c r="E188" s="39"/>
      <c r="F188" s="233" t="s">
        <v>276</v>
      </c>
      <c r="G188" s="39"/>
      <c r="H188" s="39"/>
      <c r="I188" s="234"/>
      <c r="J188" s="39"/>
      <c r="K188" s="39"/>
      <c r="L188" s="43"/>
      <c r="M188" s="235"/>
      <c r="N188" s="236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149</v>
      </c>
      <c r="AU188" s="16" t="s">
        <v>93</v>
      </c>
    </row>
    <row r="189" s="2" customFormat="1" ht="24.15" customHeight="1">
      <c r="A189" s="37"/>
      <c r="B189" s="38"/>
      <c r="C189" s="218" t="s">
        <v>277</v>
      </c>
      <c r="D189" s="218" t="s">
        <v>140</v>
      </c>
      <c r="E189" s="219" t="s">
        <v>261</v>
      </c>
      <c r="F189" s="220" t="s">
        <v>262</v>
      </c>
      <c r="G189" s="221" t="s">
        <v>143</v>
      </c>
      <c r="H189" s="222">
        <v>185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48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144</v>
      </c>
      <c r="AT189" s="230" t="s">
        <v>140</v>
      </c>
      <c r="AU189" s="230" t="s">
        <v>93</v>
      </c>
      <c r="AY189" s="16" t="s">
        <v>137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91</v>
      </c>
      <c r="BK189" s="231">
        <f>ROUND(I189*H189,2)</f>
        <v>0</v>
      </c>
      <c r="BL189" s="16" t="s">
        <v>144</v>
      </c>
      <c r="BM189" s="230" t="s">
        <v>278</v>
      </c>
    </row>
    <row r="190" s="2" customFormat="1">
      <c r="A190" s="37"/>
      <c r="B190" s="38"/>
      <c r="C190" s="39"/>
      <c r="D190" s="232" t="s">
        <v>149</v>
      </c>
      <c r="E190" s="39"/>
      <c r="F190" s="233" t="s">
        <v>276</v>
      </c>
      <c r="G190" s="39"/>
      <c r="H190" s="39"/>
      <c r="I190" s="234"/>
      <c r="J190" s="39"/>
      <c r="K190" s="39"/>
      <c r="L190" s="43"/>
      <c r="M190" s="235"/>
      <c r="N190" s="236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149</v>
      </c>
      <c r="AU190" s="16" t="s">
        <v>93</v>
      </c>
    </row>
    <row r="191" s="2" customFormat="1" ht="24.15" customHeight="1">
      <c r="A191" s="37"/>
      <c r="B191" s="38"/>
      <c r="C191" s="218" t="s">
        <v>279</v>
      </c>
      <c r="D191" s="218" t="s">
        <v>140</v>
      </c>
      <c r="E191" s="219" t="s">
        <v>280</v>
      </c>
      <c r="F191" s="220" t="s">
        <v>281</v>
      </c>
      <c r="G191" s="221" t="s">
        <v>143</v>
      </c>
      <c r="H191" s="222">
        <v>185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48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144</v>
      </c>
      <c r="AT191" s="230" t="s">
        <v>140</v>
      </c>
      <c r="AU191" s="230" t="s">
        <v>93</v>
      </c>
      <c r="AY191" s="16" t="s">
        <v>137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91</v>
      </c>
      <c r="BK191" s="231">
        <f>ROUND(I191*H191,2)</f>
        <v>0</v>
      </c>
      <c r="BL191" s="16" t="s">
        <v>144</v>
      </c>
      <c r="BM191" s="230" t="s">
        <v>282</v>
      </c>
    </row>
    <row r="192" s="12" customFormat="1" ht="22.8" customHeight="1">
      <c r="A192" s="12"/>
      <c r="B192" s="202"/>
      <c r="C192" s="203"/>
      <c r="D192" s="204" t="s">
        <v>82</v>
      </c>
      <c r="E192" s="216" t="s">
        <v>283</v>
      </c>
      <c r="F192" s="216" t="s">
        <v>284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SUM(P193:P199)</f>
        <v>0</v>
      </c>
      <c r="Q192" s="210"/>
      <c r="R192" s="211">
        <f>SUM(R193:R199)</f>
        <v>7.0951199999999996</v>
      </c>
      <c r="S192" s="210"/>
      <c r="T192" s="212">
        <f>SUM(T193:T199)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91</v>
      </c>
      <c r="AT192" s="214" t="s">
        <v>82</v>
      </c>
      <c r="AU192" s="214" t="s">
        <v>91</v>
      </c>
      <c r="AY192" s="213" t="s">
        <v>137</v>
      </c>
      <c r="BK192" s="215">
        <f>SUM(BK193:BK199)</f>
        <v>0</v>
      </c>
    </row>
    <row r="193" s="2" customFormat="1" ht="24.15" customHeight="1">
      <c r="A193" s="37"/>
      <c r="B193" s="38"/>
      <c r="C193" s="218" t="s">
        <v>285</v>
      </c>
      <c r="D193" s="218" t="s">
        <v>140</v>
      </c>
      <c r="E193" s="219" t="s">
        <v>286</v>
      </c>
      <c r="F193" s="220" t="s">
        <v>287</v>
      </c>
      <c r="G193" s="221" t="s">
        <v>143</v>
      </c>
      <c r="H193" s="222">
        <v>17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48</v>
      </c>
      <c r="O193" s="90"/>
      <c r="P193" s="228">
        <f>O193*H193</f>
        <v>0</v>
      </c>
      <c r="Q193" s="228">
        <v>0.19536000000000001</v>
      </c>
      <c r="R193" s="228">
        <f>Q193*H193</f>
        <v>3.3211200000000001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144</v>
      </c>
      <c r="AT193" s="230" t="s">
        <v>140</v>
      </c>
      <c r="AU193" s="230" t="s">
        <v>93</v>
      </c>
      <c r="AY193" s="16" t="s">
        <v>137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91</v>
      </c>
      <c r="BK193" s="231">
        <f>ROUND(I193*H193,2)</f>
        <v>0</v>
      </c>
      <c r="BL193" s="16" t="s">
        <v>144</v>
      </c>
      <c r="BM193" s="230" t="s">
        <v>288</v>
      </c>
    </row>
    <row r="194" s="2" customFormat="1" ht="16.5" customHeight="1">
      <c r="A194" s="37"/>
      <c r="B194" s="38"/>
      <c r="C194" s="259" t="s">
        <v>289</v>
      </c>
      <c r="D194" s="259" t="s">
        <v>290</v>
      </c>
      <c r="E194" s="260" t="s">
        <v>291</v>
      </c>
      <c r="F194" s="261" t="s">
        <v>292</v>
      </c>
      <c r="G194" s="262" t="s">
        <v>143</v>
      </c>
      <c r="H194" s="263">
        <v>17</v>
      </c>
      <c r="I194" s="264"/>
      <c r="J194" s="265">
        <f>ROUND(I194*H194,2)</f>
        <v>0</v>
      </c>
      <c r="K194" s="266"/>
      <c r="L194" s="267"/>
      <c r="M194" s="268" t="s">
        <v>1</v>
      </c>
      <c r="N194" s="269" t="s">
        <v>48</v>
      </c>
      <c r="O194" s="90"/>
      <c r="P194" s="228">
        <f>O194*H194</f>
        <v>0</v>
      </c>
      <c r="Q194" s="228">
        <v>0.222</v>
      </c>
      <c r="R194" s="228">
        <f>Q194*H194</f>
        <v>3.774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184</v>
      </c>
      <c r="AT194" s="230" t="s">
        <v>290</v>
      </c>
      <c r="AU194" s="230" t="s">
        <v>93</v>
      </c>
      <c r="AY194" s="16" t="s">
        <v>137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91</v>
      </c>
      <c r="BK194" s="231">
        <f>ROUND(I194*H194,2)</f>
        <v>0</v>
      </c>
      <c r="BL194" s="16" t="s">
        <v>144</v>
      </c>
      <c r="BM194" s="230" t="s">
        <v>293</v>
      </c>
    </row>
    <row r="195" s="2" customFormat="1">
      <c r="A195" s="37"/>
      <c r="B195" s="38"/>
      <c r="C195" s="39"/>
      <c r="D195" s="232" t="s">
        <v>149</v>
      </c>
      <c r="E195" s="39"/>
      <c r="F195" s="233" t="s">
        <v>294</v>
      </c>
      <c r="G195" s="39"/>
      <c r="H195" s="39"/>
      <c r="I195" s="234"/>
      <c r="J195" s="39"/>
      <c r="K195" s="39"/>
      <c r="L195" s="43"/>
      <c r="M195" s="235"/>
      <c r="N195" s="236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149</v>
      </c>
      <c r="AU195" s="16" t="s">
        <v>93</v>
      </c>
    </row>
    <row r="196" s="2" customFormat="1" ht="24.15" customHeight="1">
      <c r="A196" s="37"/>
      <c r="B196" s="38"/>
      <c r="C196" s="218" t="s">
        <v>295</v>
      </c>
      <c r="D196" s="218" t="s">
        <v>140</v>
      </c>
      <c r="E196" s="219" t="s">
        <v>296</v>
      </c>
      <c r="F196" s="220" t="s">
        <v>297</v>
      </c>
      <c r="G196" s="221" t="s">
        <v>143</v>
      </c>
      <c r="H196" s="222">
        <v>17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48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144</v>
      </c>
      <c r="AT196" s="230" t="s">
        <v>140</v>
      </c>
      <c r="AU196" s="230" t="s">
        <v>93</v>
      </c>
      <c r="AY196" s="16" t="s">
        <v>137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91</v>
      </c>
      <c r="BK196" s="231">
        <f>ROUND(I196*H196,2)</f>
        <v>0</v>
      </c>
      <c r="BL196" s="16" t="s">
        <v>144</v>
      </c>
      <c r="BM196" s="230" t="s">
        <v>298</v>
      </c>
    </row>
    <row r="197" s="2" customFormat="1" ht="21.75" customHeight="1">
      <c r="A197" s="37"/>
      <c r="B197" s="38"/>
      <c r="C197" s="218" t="s">
        <v>299</v>
      </c>
      <c r="D197" s="218" t="s">
        <v>140</v>
      </c>
      <c r="E197" s="219" t="s">
        <v>300</v>
      </c>
      <c r="F197" s="220" t="s">
        <v>301</v>
      </c>
      <c r="G197" s="221" t="s">
        <v>143</v>
      </c>
      <c r="H197" s="222">
        <v>17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48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144</v>
      </c>
      <c r="AT197" s="230" t="s">
        <v>140</v>
      </c>
      <c r="AU197" s="230" t="s">
        <v>93</v>
      </c>
      <c r="AY197" s="16" t="s">
        <v>137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91</v>
      </c>
      <c r="BK197" s="231">
        <f>ROUND(I197*H197,2)</f>
        <v>0</v>
      </c>
      <c r="BL197" s="16" t="s">
        <v>144</v>
      </c>
      <c r="BM197" s="230" t="s">
        <v>302</v>
      </c>
    </row>
    <row r="198" s="2" customFormat="1">
      <c r="A198" s="37"/>
      <c r="B198" s="38"/>
      <c r="C198" s="39"/>
      <c r="D198" s="232" t="s">
        <v>149</v>
      </c>
      <c r="E198" s="39"/>
      <c r="F198" s="233" t="s">
        <v>246</v>
      </c>
      <c r="G198" s="39"/>
      <c r="H198" s="39"/>
      <c r="I198" s="234"/>
      <c r="J198" s="39"/>
      <c r="K198" s="39"/>
      <c r="L198" s="43"/>
      <c r="M198" s="235"/>
      <c r="N198" s="236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149</v>
      </c>
      <c r="AU198" s="16" t="s">
        <v>93</v>
      </c>
    </row>
    <row r="199" s="2" customFormat="1" ht="24.15" customHeight="1">
      <c r="A199" s="37"/>
      <c r="B199" s="38"/>
      <c r="C199" s="218" t="s">
        <v>303</v>
      </c>
      <c r="D199" s="218" t="s">
        <v>140</v>
      </c>
      <c r="E199" s="219" t="s">
        <v>247</v>
      </c>
      <c r="F199" s="220" t="s">
        <v>248</v>
      </c>
      <c r="G199" s="221" t="s">
        <v>143</v>
      </c>
      <c r="H199" s="222">
        <v>17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48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144</v>
      </c>
      <c r="AT199" s="230" t="s">
        <v>140</v>
      </c>
      <c r="AU199" s="230" t="s">
        <v>93</v>
      </c>
      <c r="AY199" s="16" t="s">
        <v>137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91</v>
      </c>
      <c r="BK199" s="231">
        <f>ROUND(I199*H199,2)</f>
        <v>0</v>
      </c>
      <c r="BL199" s="16" t="s">
        <v>144</v>
      </c>
      <c r="BM199" s="230" t="s">
        <v>304</v>
      </c>
    </row>
    <row r="200" s="12" customFormat="1" ht="22.8" customHeight="1">
      <c r="A200" s="12"/>
      <c r="B200" s="202"/>
      <c r="C200" s="203"/>
      <c r="D200" s="204" t="s">
        <v>82</v>
      </c>
      <c r="E200" s="216" t="s">
        <v>305</v>
      </c>
      <c r="F200" s="216" t="s">
        <v>306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SUM(P201:P213)</f>
        <v>0</v>
      </c>
      <c r="Q200" s="210"/>
      <c r="R200" s="211">
        <f>SUM(R201:R213)</f>
        <v>4.1736000000000004</v>
      </c>
      <c r="S200" s="210"/>
      <c r="T200" s="212">
        <f>SUM(T201:T213)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91</v>
      </c>
      <c r="AT200" s="214" t="s">
        <v>82</v>
      </c>
      <c r="AU200" s="214" t="s">
        <v>91</v>
      </c>
      <c r="AY200" s="213" t="s">
        <v>137</v>
      </c>
      <c r="BK200" s="215">
        <f>SUM(BK201:BK213)</f>
        <v>0</v>
      </c>
    </row>
    <row r="201" s="2" customFormat="1" ht="24.15" customHeight="1">
      <c r="A201" s="37"/>
      <c r="B201" s="38"/>
      <c r="C201" s="218" t="s">
        <v>307</v>
      </c>
      <c r="D201" s="218" t="s">
        <v>140</v>
      </c>
      <c r="E201" s="219" t="s">
        <v>286</v>
      </c>
      <c r="F201" s="220" t="s">
        <v>287</v>
      </c>
      <c r="G201" s="221" t="s">
        <v>143</v>
      </c>
      <c r="H201" s="222">
        <v>10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48</v>
      </c>
      <c r="O201" s="90"/>
      <c r="P201" s="228">
        <f>O201*H201</f>
        <v>0</v>
      </c>
      <c r="Q201" s="228">
        <v>0.19536000000000001</v>
      </c>
      <c r="R201" s="228">
        <f>Q201*H201</f>
        <v>1.9536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144</v>
      </c>
      <c r="AT201" s="230" t="s">
        <v>140</v>
      </c>
      <c r="AU201" s="230" t="s">
        <v>93</v>
      </c>
      <c r="AY201" s="16" t="s">
        <v>137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91</v>
      </c>
      <c r="BK201" s="231">
        <f>ROUND(I201*H201,2)</f>
        <v>0</v>
      </c>
      <c r="BL201" s="16" t="s">
        <v>144</v>
      </c>
      <c r="BM201" s="230" t="s">
        <v>308</v>
      </c>
    </row>
    <row r="202" s="2" customFormat="1" ht="16.5" customHeight="1">
      <c r="A202" s="37"/>
      <c r="B202" s="38"/>
      <c r="C202" s="259" t="s">
        <v>309</v>
      </c>
      <c r="D202" s="259" t="s">
        <v>290</v>
      </c>
      <c r="E202" s="260" t="s">
        <v>291</v>
      </c>
      <c r="F202" s="261" t="s">
        <v>292</v>
      </c>
      <c r="G202" s="262" t="s">
        <v>143</v>
      </c>
      <c r="H202" s="263">
        <v>10</v>
      </c>
      <c r="I202" s="264"/>
      <c r="J202" s="265">
        <f>ROUND(I202*H202,2)</f>
        <v>0</v>
      </c>
      <c r="K202" s="266"/>
      <c r="L202" s="267"/>
      <c r="M202" s="268" t="s">
        <v>1</v>
      </c>
      <c r="N202" s="269" t="s">
        <v>48</v>
      </c>
      <c r="O202" s="90"/>
      <c r="P202" s="228">
        <f>O202*H202</f>
        <v>0</v>
      </c>
      <c r="Q202" s="228">
        <v>0.222</v>
      </c>
      <c r="R202" s="228">
        <f>Q202*H202</f>
        <v>2.2200000000000002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184</v>
      </c>
      <c r="AT202" s="230" t="s">
        <v>290</v>
      </c>
      <c r="AU202" s="230" t="s">
        <v>93</v>
      </c>
      <c r="AY202" s="16" t="s">
        <v>137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91</v>
      </c>
      <c r="BK202" s="231">
        <f>ROUND(I202*H202,2)</f>
        <v>0</v>
      </c>
      <c r="BL202" s="16" t="s">
        <v>144</v>
      </c>
      <c r="BM202" s="230" t="s">
        <v>310</v>
      </c>
    </row>
    <row r="203" s="2" customFormat="1">
      <c r="A203" s="37"/>
      <c r="B203" s="38"/>
      <c r="C203" s="39"/>
      <c r="D203" s="232" t="s">
        <v>149</v>
      </c>
      <c r="E203" s="39"/>
      <c r="F203" s="233" t="s">
        <v>294</v>
      </c>
      <c r="G203" s="39"/>
      <c r="H203" s="39"/>
      <c r="I203" s="234"/>
      <c r="J203" s="39"/>
      <c r="K203" s="39"/>
      <c r="L203" s="43"/>
      <c r="M203" s="235"/>
      <c r="N203" s="236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149</v>
      </c>
      <c r="AU203" s="16" t="s">
        <v>93</v>
      </c>
    </row>
    <row r="204" s="2" customFormat="1" ht="24.15" customHeight="1">
      <c r="A204" s="37"/>
      <c r="B204" s="38"/>
      <c r="C204" s="218" t="s">
        <v>311</v>
      </c>
      <c r="D204" s="218" t="s">
        <v>140</v>
      </c>
      <c r="E204" s="219" t="s">
        <v>296</v>
      </c>
      <c r="F204" s="220" t="s">
        <v>297</v>
      </c>
      <c r="G204" s="221" t="s">
        <v>143</v>
      </c>
      <c r="H204" s="222">
        <v>10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48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144</v>
      </c>
      <c r="AT204" s="230" t="s">
        <v>140</v>
      </c>
      <c r="AU204" s="230" t="s">
        <v>93</v>
      </c>
      <c r="AY204" s="16" t="s">
        <v>137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91</v>
      </c>
      <c r="BK204" s="231">
        <f>ROUND(I204*H204,2)</f>
        <v>0</v>
      </c>
      <c r="BL204" s="16" t="s">
        <v>144</v>
      </c>
      <c r="BM204" s="230" t="s">
        <v>312</v>
      </c>
    </row>
    <row r="205" s="2" customFormat="1" ht="24.15" customHeight="1">
      <c r="A205" s="37"/>
      <c r="B205" s="38"/>
      <c r="C205" s="218" t="s">
        <v>313</v>
      </c>
      <c r="D205" s="218" t="s">
        <v>140</v>
      </c>
      <c r="E205" s="219" t="s">
        <v>261</v>
      </c>
      <c r="F205" s="220" t="s">
        <v>262</v>
      </c>
      <c r="G205" s="221" t="s">
        <v>143</v>
      </c>
      <c r="H205" s="222">
        <v>12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48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144</v>
      </c>
      <c r="AT205" s="230" t="s">
        <v>140</v>
      </c>
      <c r="AU205" s="230" t="s">
        <v>93</v>
      </c>
      <c r="AY205" s="16" t="s">
        <v>137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91</v>
      </c>
      <c r="BK205" s="231">
        <f>ROUND(I205*H205,2)</f>
        <v>0</v>
      </c>
      <c r="BL205" s="16" t="s">
        <v>144</v>
      </c>
      <c r="BM205" s="230" t="s">
        <v>314</v>
      </c>
    </row>
    <row r="206" s="2" customFormat="1">
      <c r="A206" s="37"/>
      <c r="B206" s="38"/>
      <c r="C206" s="39"/>
      <c r="D206" s="232" t="s">
        <v>149</v>
      </c>
      <c r="E206" s="39"/>
      <c r="F206" s="233" t="s">
        <v>246</v>
      </c>
      <c r="G206" s="39"/>
      <c r="H206" s="39"/>
      <c r="I206" s="234"/>
      <c r="J206" s="39"/>
      <c r="K206" s="39"/>
      <c r="L206" s="43"/>
      <c r="M206" s="235"/>
      <c r="N206" s="236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149</v>
      </c>
      <c r="AU206" s="16" t="s">
        <v>93</v>
      </c>
    </row>
    <row r="207" s="13" customFormat="1">
      <c r="A207" s="13"/>
      <c r="B207" s="237"/>
      <c r="C207" s="238"/>
      <c r="D207" s="232" t="s">
        <v>165</v>
      </c>
      <c r="E207" s="239" t="s">
        <v>1</v>
      </c>
      <c r="F207" s="240" t="s">
        <v>315</v>
      </c>
      <c r="G207" s="238"/>
      <c r="H207" s="241">
        <v>12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165</v>
      </c>
      <c r="AU207" s="247" t="s">
        <v>93</v>
      </c>
      <c r="AV207" s="13" t="s">
        <v>93</v>
      </c>
      <c r="AW207" s="13" t="s">
        <v>38</v>
      </c>
      <c r="AX207" s="13" t="s">
        <v>91</v>
      </c>
      <c r="AY207" s="247" t="s">
        <v>137</v>
      </c>
    </row>
    <row r="208" s="2" customFormat="1" ht="24.15" customHeight="1">
      <c r="A208" s="37"/>
      <c r="B208" s="38"/>
      <c r="C208" s="218" t="s">
        <v>316</v>
      </c>
      <c r="D208" s="218" t="s">
        <v>140</v>
      </c>
      <c r="E208" s="219" t="s">
        <v>271</v>
      </c>
      <c r="F208" s="220" t="s">
        <v>272</v>
      </c>
      <c r="G208" s="221" t="s">
        <v>143</v>
      </c>
      <c r="H208" s="222">
        <v>12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48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144</v>
      </c>
      <c r="AT208" s="230" t="s">
        <v>140</v>
      </c>
      <c r="AU208" s="230" t="s">
        <v>93</v>
      </c>
      <c r="AY208" s="16" t="s">
        <v>137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91</v>
      </c>
      <c r="BK208" s="231">
        <f>ROUND(I208*H208,2)</f>
        <v>0</v>
      </c>
      <c r="BL208" s="16" t="s">
        <v>144</v>
      </c>
      <c r="BM208" s="230" t="s">
        <v>317</v>
      </c>
    </row>
    <row r="209" s="2" customFormat="1" ht="24.15" customHeight="1">
      <c r="A209" s="37"/>
      <c r="B209" s="38"/>
      <c r="C209" s="218" t="s">
        <v>318</v>
      </c>
      <c r="D209" s="218" t="s">
        <v>140</v>
      </c>
      <c r="E209" s="219" t="s">
        <v>261</v>
      </c>
      <c r="F209" s="220" t="s">
        <v>262</v>
      </c>
      <c r="G209" s="221" t="s">
        <v>143</v>
      </c>
      <c r="H209" s="222">
        <v>12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48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144</v>
      </c>
      <c r="AT209" s="230" t="s">
        <v>140</v>
      </c>
      <c r="AU209" s="230" t="s">
        <v>93</v>
      </c>
      <c r="AY209" s="16" t="s">
        <v>137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91</v>
      </c>
      <c r="BK209" s="231">
        <f>ROUND(I209*H209,2)</f>
        <v>0</v>
      </c>
      <c r="BL209" s="16" t="s">
        <v>144</v>
      </c>
      <c r="BM209" s="230" t="s">
        <v>319</v>
      </c>
    </row>
    <row r="210" s="2" customFormat="1">
      <c r="A210" s="37"/>
      <c r="B210" s="38"/>
      <c r="C210" s="39"/>
      <c r="D210" s="232" t="s">
        <v>149</v>
      </c>
      <c r="E210" s="39"/>
      <c r="F210" s="233" t="s">
        <v>276</v>
      </c>
      <c r="G210" s="39"/>
      <c r="H210" s="39"/>
      <c r="I210" s="234"/>
      <c r="J210" s="39"/>
      <c r="K210" s="39"/>
      <c r="L210" s="43"/>
      <c r="M210" s="235"/>
      <c r="N210" s="236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149</v>
      </c>
      <c r="AU210" s="16" t="s">
        <v>93</v>
      </c>
    </row>
    <row r="211" s="2" customFormat="1" ht="24.15" customHeight="1">
      <c r="A211" s="37"/>
      <c r="B211" s="38"/>
      <c r="C211" s="218" t="s">
        <v>320</v>
      </c>
      <c r="D211" s="218" t="s">
        <v>140</v>
      </c>
      <c r="E211" s="219" t="s">
        <v>261</v>
      </c>
      <c r="F211" s="220" t="s">
        <v>262</v>
      </c>
      <c r="G211" s="221" t="s">
        <v>143</v>
      </c>
      <c r="H211" s="222">
        <v>12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48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144</v>
      </c>
      <c r="AT211" s="230" t="s">
        <v>140</v>
      </c>
      <c r="AU211" s="230" t="s">
        <v>93</v>
      </c>
      <c r="AY211" s="16" t="s">
        <v>137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91</v>
      </c>
      <c r="BK211" s="231">
        <f>ROUND(I211*H211,2)</f>
        <v>0</v>
      </c>
      <c r="BL211" s="16" t="s">
        <v>144</v>
      </c>
      <c r="BM211" s="230" t="s">
        <v>321</v>
      </c>
    </row>
    <row r="212" s="2" customFormat="1">
      <c r="A212" s="37"/>
      <c r="B212" s="38"/>
      <c r="C212" s="39"/>
      <c r="D212" s="232" t="s">
        <v>149</v>
      </c>
      <c r="E212" s="39"/>
      <c r="F212" s="233" t="s">
        <v>276</v>
      </c>
      <c r="G212" s="39"/>
      <c r="H212" s="39"/>
      <c r="I212" s="234"/>
      <c r="J212" s="39"/>
      <c r="K212" s="39"/>
      <c r="L212" s="43"/>
      <c r="M212" s="235"/>
      <c r="N212" s="236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149</v>
      </c>
      <c r="AU212" s="16" t="s">
        <v>93</v>
      </c>
    </row>
    <row r="213" s="2" customFormat="1" ht="24.15" customHeight="1">
      <c r="A213" s="37"/>
      <c r="B213" s="38"/>
      <c r="C213" s="218" t="s">
        <v>322</v>
      </c>
      <c r="D213" s="218" t="s">
        <v>140</v>
      </c>
      <c r="E213" s="219" t="s">
        <v>280</v>
      </c>
      <c r="F213" s="220" t="s">
        <v>281</v>
      </c>
      <c r="G213" s="221" t="s">
        <v>143</v>
      </c>
      <c r="H213" s="222">
        <v>12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48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144</v>
      </c>
      <c r="AT213" s="230" t="s">
        <v>140</v>
      </c>
      <c r="AU213" s="230" t="s">
        <v>93</v>
      </c>
      <c r="AY213" s="16" t="s">
        <v>137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91</v>
      </c>
      <c r="BK213" s="231">
        <f>ROUND(I213*H213,2)</f>
        <v>0</v>
      </c>
      <c r="BL213" s="16" t="s">
        <v>144</v>
      </c>
      <c r="BM213" s="230" t="s">
        <v>323</v>
      </c>
    </row>
    <row r="214" s="12" customFormat="1" ht="22.8" customHeight="1">
      <c r="A214" s="12"/>
      <c r="B214" s="202"/>
      <c r="C214" s="203"/>
      <c r="D214" s="204" t="s">
        <v>82</v>
      </c>
      <c r="E214" s="216" t="s">
        <v>324</v>
      </c>
      <c r="F214" s="216" t="s">
        <v>325</v>
      </c>
      <c r="G214" s="203"/>
      <c r="H214" s="203"/>
      <c r="I214" s="206"/>
      <c r="J214" s="217">
        <f>BK214</f>
        <v>0</v>
      </c>
      <c r="K214" s="203"/>
      <c r="L214" s="208"/>
      <c r="M214" s="209"/>
      <c r="N214" s="210"/>
      <c r="O214" s="210"/>
      <c r="P214" s="211">
        <f>SUM(P215:P217)</f>
        <v>0</v>
      </c>
      <c r="Q214" s="210"/>
      <c r="R214" s="211">
        <f>SUM(R215:R217)</f>
        <v>0.0043052799999999999</v>
      </c>
      <c r="S214" s="210"/>
      <c r="T214" s="212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91</v>
      </c>
      <c r="AT214" s="214" t="s">
        <v>82</v>
      </c>
      <c r="AU214" s="214" t="s">
        <v>91</v>
      </c>
      <c r="AY214" s="213" t="s">
        <v>137</v>
      </c>
      <c r="BK214" s="215">
        <f>SUM(BK215:BK217)</f>
        <v>0</v>
      </c>
    </row>
    <row r="215" s="2" customFormat="1" ht="24.15" customHeight="1">
      <c r="A215" s="37"/>
      <c r="B215" s="38"/>
      <c r="C215" s="218" t="s">
        <v>326</v>
      </c>
      <c r="D215" s="218" t="s">
        <v>140</v>
      </c>
      <c r="E215" s="219" t="s">
        <v>327</v>
      </c>
      <c r="F215" s="220" t="s">
        <v>328</v>
      </c>
      <c r="G215" s="221" t="s">
        <v>154</v>
      </c>
      <c r="H215" s="222">
        <v>31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48</v>
      </c>
      <c r="O215" s="90"/>
      <c r="P215" s="228">
        <f>O215*H215</f>
        <v>0</v>
      </c>
      <c r="Q215" s="228">
        <v>0.00013400000000000001</v>
      </c>
      <c r="R215" s="228">
        <f>Q215*H215</f>
        <v>0.0041539999999999997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144</v>
      </c>
      <c r="AT215" s="230" t="s">
        <v>140</v>
      </c>
      <c r="AU215" s="230" t="s">
        <v>93</v>
      </c>
      <c r="AY215" s="16" t="s">
        <v>137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91</v>
      </c>
      <c r="BK215" s="231">
        <f>ROUND(I215*H215,2)</f>
        <v>0</v>
      </c>
      <c r="BL215" s="16" t="s">
        <v>144</v>
      </c>
      <c r="BM215" s="230" t="s">
        <v>329</v>
      </c>
    </row>
    <row r="216" s="2" customFormat="1">
      <c r="A216" s="37"/>
      <c r="B216" s="38"/>
      <c r="C216" s="39"/>
      <c r="D216" s="232" t="s">
        <v>149</v>
      </c>
      <c r="E216" s="39"/>
      <c r="F216" s="233" t="s">
        <v>330</v>
      </c>
      <c r="G216" s="39"/>
      <c r="H216" s="39"/>
      <c r="I216" s="234"/>
      <c r="J216" s="39"/>
      <c r="K216" s="39"/>
      <c r="L216" s="43"/>
      <c r="M216" s="235"/>
      <c r="N216" s="236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149</v>
      </c>
      <c r="AU216" s="16" t="s">
        <v>93</v>
      </c>
    </row>
    <row r="217" s="2" customFormat="1" ht="16.5" customHeight="1">
      <c r="A217" s="37"/>
      <c r="B217" s="38"/>
      <c r="C217" s="218" t="s">
        <v>331</v>
      </c>
      <c r="D217" s="218" t="s">
        <v>140</v>
      </c>
      <c r="E217" s="219" t="s">
        <v>332</v>
      </c>
      <c r="F217" s="220" t="s">
        <v>333</v>
      </c>
      <c r="G217" s="221" t="s">
        <v>154</v>
      </c>
      <c r="H217" s="222">
        <v>31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48</v>
      </c>
      <c r="O217" s="90"/>
      <c r="P217" s="228">
        <f>O217*H217</f>
        <v>0</v>
      </c>
      <c r="Q217" s="228">
        <v>4.8799999999999999E-06</v>
      </c>
      <c r="R217" s="228">
        <f>Q217*H217</f>
        <v>0.00015128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144</v>
      </c>
      <c r="AT217" s="230" t="s">
        <v>140</v>
      </c>
      <c r="AU217" s="230" t="s">
        <v>93</v>
      </c>
      <c r="AY217" s="16" t="s">
        <v>137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91</v>
      </c>
      <c r="BK217" s="231">
        <f>ROUND(I217*H217,2)</f>
        <v>0</v>
      </c>
      <c r="BL217" s="16" t="s">
        <v>144</v>
      </c>
      <c r="BM217" s="230" t="s">
        <v>334</v>
      </c>
    </row>
    <row r="218" s="12" customFormat="1" ht="22.8" customHeight="1">
      <c r="A218" s="12"/>
      <c r="B218" s="202"/>
      <c r="C218" s="203"/>
      <c r="D218" s="204" t="s">
        <v>82</v>
      </c>
      <c r="E218" s="216" t="s">
        <v>335</v>
      </c>
      <c r="F218" s="216" t="s">
        <v>336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SUM(P219:P256)</f>
        <v>0</v>
      </c>
      <c r="Q218" s="210"/>
      <c r="R218" s="211">
        <f>SUM(R219:R256)</f>
        <v>63.834581</v>
      </c>
      <c r="S218" s="210"/>
      <c r="T218" s="212">
        <f>SUM(T219:T256)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91</v>
      </c>
      <c r="AT218" s="214" t="s">
        <v>82</v>
      </c>
      <c r="AU218" s="214" t="s">
        <v>91</v>
      </c>
      <c r="AY218" s="213" t="s">
        <v>137</v>
      </c>
      <c r="BK218" s="215">
        <f>SUM(BK219:BK256)</f>
        <v>0</v>
      </c>
    </row>
    <row r="219" s="2" customFormat="1" ht="24.15" customHeight="1">
      <c r="A219" s="37"/>
      <c r="B219" s="38"/>
      <c r="C219" s="218" t="s">
        <v>337</v>
      </c>
      <c r="D219" s="218" t="s">
        <v>140</v>
      </c>
      <c r="E219" s="219" t="s">
        <v>338</v>
      </c>
      <c r="F219" s="220" t="s">
        <v>339</v>
      </c>
      <c r="G219" s="221" t="s">
        <v>163</v>
      </c>
      <c r="H219" s="222">
        <v>6.1500000000000004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48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144</v>
      </c>
      <c r="AT219" s="230" t="s">
        <v>140</v>
      </c>
      <c r="AU219" s="230" t="s">
        <v>93</v>
      </c>
      <c r="AY219" s="16" t="s">
        <v>137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91</v>
      </c>
      <c r="BK219" s="231">
        <f>ROUND(I219*H219,2)</f>
        <v>0</v>
      </c>
      <c r="BL219" s="16" t="s">
        <v>144</v>
      </c>
      <c r="BM219" s="230" t="s">
        <v>340</v>
      </c>
    </row>
    <row r="220" s="13" customFormat="1">
      <c r="A220" s="13"/>
      <c r="B220" s="237"/>
      <c r="C220" s="238"/>
      <c r="D220" s="232" t="s">
        <v>165</v>
      </c>
      <c r="E220" s="239" t="s">
        <v>1</v>
      </c>
      <c r="F220" s="240" t="s">
        <v>341</v>
      </c>
      <c r="G220" s="238"/>
      <c r="H220" s="241">
        <v>6.1500000000000004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165</v>
      </c>
      <c r="AU220" s="247" t="s">
        <v>93</v>
      </c>
      <c r="AV220" s="13" t="s">
        <v>93</v>
      </c>
      <c r="AW220" s="13" t="s">
        <v>38</v>
      </c>
      <c r="AX220" s="13" t="s">
        <v>91</v>
      </c>
      <c r="AY220" s="247" t="s">
        <v>137</v>
      </c>
    </row>
    <row r="221" s="2" customFormat="1" ht="24.15" customHeight="1">
      <c r="A221" s="37"/>
      <c r="B221" s="38"/>
      <c r="C221" s="218" t="s">
        <v>342</v>
      </c>
      <c r="D221" s="218" t="s">
        <v>140</v>
      </c>
      <c r="E221" s="219" t="s">
        <v>343</v>
      </c>
      <c r="F221" s="220" t="s">
        <v>344</v>
      </c>
      <c r="G221" s="221" t="s">
        <v>163</v>
      </c>
      <c r="H221" s="222">
        <v>25.920000000000002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48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144</v>
      </c>
      <c r="AT221" s="230" t="s">
        <v>140</v>
      </c>
      <c r="AU221" s="230" t="s">
        <v>93</v>
      </c>
      <c r="AY221" s="16" t="s">
        <v>137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91</v>
      </c>
      <c r="BK221" s="231">
        <f>ROUND(I221*H221,2)</f>
        <v>0</v>
      </c>
      <c r="BL221" s="16" t="s">
        <v>144</v>
      </c>
      <c r="BM221" s="230" t="s">
        <v>345</v>
      </c>
    </row>
    <row r="222" s="13" customFormat="1">
      <c r="A222" s="13"/>
      <c r="B222" s="237"/>
      <c r="C222" s="238"/>
      <c r="D222" s="232" t="s">
        <v>165</v>
      </c>
      <c r="E222" s="239" t="s">
        <v>1</v>
      </c>
      <c r="F222" s="240" t="s">
        <v>346</v>
      </c>
      <c r="G222" s="238"/>
      <c r="H222" s="241">
        <v>25.920000000000002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165</v>
      </c>
      <c r="AU222" s="247" t="s">
        <v>93</v>
      </c>
      <c r="AV222" s="13" t="s">
        <v>93</v>
      </c>
      <c r="AW222" s="13" t="s">
        <v>38</v>
      </c>
      <c r="AX222" s="13" t="s">
        <v>91</v>
      </c>
      <c r="AY222" s="247" t="s">
        <v>137</v>
      </c>
    </row>
    <row r="223" s="2" customFormat="1" ht="16.5" customHeight="1">
      <c r="A223" s="37"/>
      <c r="B223" s="38"/>
      <c r="C223" s="259" t="s">
        <v>347</v>
      </c>
      <c r="D223" s="259" t="s">
        <v>290</v>
      </c>
      <c r="E223" s="260" t="s">
        <v>348</v>
      </c>
      <c r="F223" s="261" t="s">
        <v>349</v>
      </c>
      <c r="G223" s="262" t="s">
        <v>350</v>
      </c>
      <c r="H223" s="263">
        <v>60.933</v>
      </c>
      <c r="I223" s="264"/>
      <c r="J223" s="265">
        <f>ROUND(I223*H223,2)</f>
        <v>0</v>
      </c>
      <c r="K223" s="266"/>
      <c r="L223" s="267"/>
      <c r="M223" s="268" t="s">
        <v>1</v>
      </c>
      <c r="N223" s="269" t="s">
        <v>48</v>
      </c>
      <c r="O223" s="90"/>
      <c r="P223" s="228">
        <f>O223*H223</f>
        <v>0</v>
      </c>
      <c r="Q223" s="228">
        <v>1</v>
      </c>
      <c r="R223" s="228">
        <f>Q223*H223</f>
        <v>60.933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184</v>
      </c>
      <c r="AT223" s="230" t="s">
        <v>290</v>
      </c>
      <c r="AU223" s="230" t="s">
        <v>93</v>
      </c>
      <c r="AY223" s="16" t="s">
        <v>137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91</v>
      </c>
      <c r="BK223" s="231">
        <f>ROUND(I223*H223,2)</f>
        <v>0</v>
      </c>
      <c r="BL223" s="16" t="s">
        <v>144</v>
      </c>
      <c r="BM223" s="230" t="s">
        <v>351</v>
      </c>
    </row>
    <row r="224" s="13" customFormat="1">
      <c r="A224" s="13"/>
      <c r="B224" s="237"/>
      <c r="C224" s="238"/>
      <c r="D224" s="232" t="s">
        <v>165</v>
      </c>
      <c r="E224" s="239" t="s">
        <v>1</v>
      </c>
      <c r="F224" s="240" t="s">
        <v>352</v>
      </c>
      <c r="G224" s="238"/>
      <c r="H224" s="241">
        <v>60.933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165</v>
      </c>
      <c r="AU224" s="247" t="s">
        <v>93</v>
      </c>
      <c r="AV224" s="13" t="s">
        <v>93</v>
      </c>
      <c r="AW224" s="13" t="s">
        <v>38</v>
      </c>
      <c r="AX224" s="13" t="s">
        <v>91</v>
      </c>
      <c r="AY224" s="247" t="s">
        <v>137</v>
      </c>
    </row>
    <row r="225" s="2" customFormat="1" ht="24.15" customHeight="1">
      <c r="A225" s="37"/>
      <c r="B225" s="38"/>
      <c r="C225" s="218" t="s">
        <v>353</v>
      </c>
      <c r="D225" s="218" t="s">
        <v>140</v>
      </c>
      <c r="E225" s="219" t="s">
        <v>354</v>
      </c>
      <c r="F225" s="220" t="s">
        <v>355</v>
      </c>
      <c r="G225" s="221" t="s">
        <v>143</v>
      </c>
      <c r="H225" s="222">
        <v>8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48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144</v>
      </c>
      <c r="AT225" s="230" t="s">
        <v>140</v>
      </c>
      <c r="AU225" s="230" t="s">
        <v>93</v>
      </c>
      <c r="AY225" s="16" t="s">
        <v>137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91</v>
      </c>
      <c r="BK225" s="231">
        <f>ROUND(I225*H225,2)</f>
        <v>0</v>
      </c>
      <c r="BL225" s="16" t="s">
        <v>144</v>
      </c>
      <c r="BM225" s="230" t="s">
        <v>356</v>
      </c>
    </row>
    <row r="226" s="13" customFormat="1">
      <c r="A226" s="13"/>
      <c r="B226" s="237"/>
      <c r="C226" s="238"/>
      <c r="D226" s="232" t="s">
        <v>165</v>
      </c>
      <c r="E226" s="239" t="s">
        <v>1</v>
      </c>
      <c r="F226" s="240" t="s">
        <v>357</v>
      </c>
      <c r="G226" s="238"/>
      <c r="H226" s="241">
        <v>2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165</v>
      </c>
      <c r="AU226" s="247" t="s">
        <v>93</v>
      </c>
      <c r="AV226" s="13" t="s">
        <v>93</v>
      </c>
      <c r="AW226" s="13" t="s">
        <v>38</v>
      </c>
      <c r="AX226" s="13" t="s">
        <v>83</v>
      </c>
      <c r="AY226" s="247" t="s">
        <v>137</v>
      </c>
    </row>
    <row r="227" s="13" customFormat="1">
      <c r="A227" s="13"/>
      <c r="B227" s="237"/>
      <c r="C227" s="238"/>
      <c r="D227" s="232" t="s">
        <v>165</v>
      </c>
      <c r="E227" s="239" t="s">
        <v>1</v>
      </c>
      <c r="F227" s="240" t="s">
        <v>358</v>
      </c>
      <c r="G227" s="238"/>
      <c r="H227" s="241">
        <v>6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165</v>
      </c>
      <c r="AU227" s="247" t="s">
        <v>93</v>
      </c>
      <c r="AV227" s="13" t="s">
        <v>93</v>
      </c>
      <c r="AW227" s="13" t="s">
        <v>38</v>
      </c>
      <c r="AX227" s="13" t="s">
        <v>83</v>
      </c>
      <c r="AY227" s="247" t="s">
        <v>137</v>
      </c>
    </row>
    <row r="228" s="14" customFormat="1">
      <c r="A228" s="14"/>
      <c r="B228" s="248"/>
      <c r="C228" s="249"/>
      <c r="D228" s="232" t="s">
        <v>165</v>
      </c>
      <c r="E228" s="250" t="s">
        <v>1</v>
      </c>
      <c r="F228" s="251" t="s">
        <v>172</v>
      </c>
      <c r="G228" s="249"/>
      <c r="H228" s="252">
        <v>8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165</v>
      </c>
      <c r="AU228" s="258" t="s">
        <v>93</v>
      </c>
      <c r="AV228" s="14" t="s">
        <v>144</v>
      </c>
      <c r="AW228" s="14" t="s">
        <v>38</v>
      </c>
      <c r="AX228" s="14" t="s">
        <v>91</v>
      </c>
      <c r="AY228" s="258" t="s">
        <v>137</v>
      </c>
    </row>
    <row r="229" s="2" customFormat="1" ht="16.5" customHeight="1">
      <c r="A229" s="37"/>
      <c r="B229" s="38"/>
      <c r="C229" s="259" t="s">
        <v>359</v>
      </c>
      <c r="D229" s="259" t="s">
        <v>290</v>
      </c>
      <c r="E229" s="260" t="s">
        <v>360</v>
      </c>
      <c r="F229" s="261" t="s">
        <v>361</v>
      </c>
      <c r="G229" s="262" t="s">
        <v>350</v>
      </c>
      <c r="H229" s="263">
        <v>1.52</v>
      </c>
      <c r="I229" s="264"/>
      <c r="J229" s="265">
        <f>ROUND(I229*H229,2)</f>
        <v>0</v>
      </c>
      <c r="K229" s="266"/>
      <c r="L229" s="267"/>
      <c r="M229" s="268" t="s">
        <v>1</v>
      </c>
      <c r="N229" s="269" t="s">
        <v>48</v>
      </c>
      <c r="O229" s="90"/>
      <c r="P229" s="228">
        <f>O229*H229</f>
        <v>0</v>
      </c>
      <c r="Q229" s="228">
        <v>1</v>
      </c>
      <c r="R229" s="228">
        <f>Q229*H229</f>
        <v>1.52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184</v>
      </c>
      <c r="AT229" s="230" t="s">
        <v>290</v>
      </c>
      <c r="AU229" s="230" t="s">
        <v>93</v>
      </c>
      <c r="AY229" s="16" t="s">
        <v>137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91</v>
      </c>
      <c r="BK229" s="231">
        <f>ROUND(I229*H229,2)</f>
        <v>0</v>
      </c>
      <c r="BL229" s="16" t="s">
        <v>144</v>
      </c>
      <c r="BM229" s="230" t="s">
        <v>362</v>
      </c>
    </row>
    <row r="230" s="13" customFormat="1">
      <c r="A230" s="13"/>
      <c r="B230" s="237"/>
      <c r="C230" s="238"/>
      <c r="D230" s="232" t="s">
        <v>165</v>
      </c>
      <c r="E230" s="239" t="s">
        <v>1</v>
      </c>
      <c r="F230" s="240" t="s">
        <v>363</v>
      </c>
      <c r="G230" s="238"/>
      <c r="H230" s="241">
        <v>1.52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165</v>
      </c>
      <c r="AU230" s="247" t="s">
        <v>93</v>
      </c>
      <c r="AV230" s="13" t="s">
        <v>93</v>
      </c>
      <c r="AW230" s="13" t="s">
        <v>38</v>
      </c>
      <c r="AX230" s="13" t="s">
        <v>91</v>
      </c>
      <c r="AY230" s="247" t="s">
        <v>137</v>
      </c>
    </row>
    <row r="231" s="2" customFormat="1" ht="24.15" customHeight="1">
      <c r="A231" s="37"/>
      <c r="B231" s="38"/>
      <c r="C231" s="218" t="s">
        <v>364</v>
      </c>
      <c r="D231" s="218" t="s">
        <v>140</v>
      </c>
      <c r="E231" s="219" t="s">
        <v>365</v>
      </c>
      <c r="F231" s="220" t="s">
        <v>366</v>
      </c>
      <c r="G231" s="221" t="s">
        <v>154</v>
      </c>
      <c r="H231" s="222">
        <v>12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48</v>
      </c>
      <c r="O231" s="90"/>
      <c r="P231" s="228">
        <f>O231*H231</f>
        <v>0</v>
      </c>
      <c r="Q231" s="228">
        <v>1.1E-05</v>
      </c>
      <c r="R231" s="228">
        <f>Q231*H231</f>
        <v>0.00013200000000000001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144</v>
      </c>
      <c r="AT231" s="230" t="s">
        <v>140</v>
      </c>
      <c r="AU231" s="230" t="s">
        <v>93</v>
      </c>
      <c r="AY231" s="16" t="s">
        <v>137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91</v>
      </c>
      <c r="BK231" s="231">
        <f>ROUND(I231*H231,2)</f>
        <v>0</v>
      </c>
      <c r="BL231" s="16" t="s">
        <v>144</v>
      </c>
      <c r="BM231" s="230" t="s">
        <v>367</v>
      </c>
    </row>
    <row r="232" s="2" customFormat="1" ht="16.5" customHeight="1">
      <c r="A232" s="37"/>
      <c r="B232" s="38"/>
      <c r="C232" s="259" t="s">
        <v>368</v>
      </c>
      <c r="D232" s="259" t="s">
        <v>290</v>
      </c>
      <c r="E232" s="260" t="s">
        <v>369</v>
      </c>
      <c r="F232" s="261" t="s">
        <v>370</v>
      </c>
      <c r="G232" s="262" t="s">
        <v>371</v>
      </c>
      <c r="H232" s="263">
        <v>12</v>
      </c>
      <c r="I232" s="264"/>
      <c r="J232" s="265">
        <f>ROUND(I232*H232,2)</f>
        <v>0</v>
      </c>
      <c r="K232" s="266"/>
      <c r="L232" s="267"/>
      <c r="M232" s="268" t="s">
        <v>1</v>
      </c>
      <c r="N232" s="269" t="s">
        <v>48</v>
      </c>
      <c r="O232" s="90"/>
      <c r="P232" s="228">
        <f>O232*H232</f>
        <v>0</v>
      </c>
      <c r="Q232" s="228">
        <v>0.0026700000000000001</v>
      </c>
      <c r="R232" s="228">
        <f>Q232*H232</f>
        <v>0.032039999999999999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184</v>
      </c>
      <c r="AT232" s="230" t="s">
        <v>290</v>
      </c>
      <c r="AU232" s="230" t="s">
        <v>93</v>
      </c>
      <c r="AY232" s="16" t="s">
        <v>137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91</v>
      </c>
      <c r="BK232" s="231">
        <f>ROUND(I232*H232,2)</f>
        <v>0</v>
      </c>
      <c r="BL232" s="16" t="s">
        <v>144</v>
      </c>
      <c r="BM232" s="230" t="s">
        <v>372</v>
      </c>
    </row>
    <row r="233" s="2" customFormat="1">
      <c r="A233" s="37"/>
      <c r="B233" s="38"/>
      <c r="C233" s="39"/>
      <c r="D233" s="232" t="s">
        <v>149</v>
      </c>
      <c r="E233" s="39"/>
      <c r="F233" s="233" t="s">
        <v>373</v>
      </c>
      <c r="G233" s="39"/>
      <c r="H233" s="39"/>
      <c r="I233" s="234"/>
      <c r="J233" s="39"/>
      <c r="K233" s="39"/>
      <c r="L233" s="43"/>
      <c r="M233" s="235"/>
      <c r="N233" s="236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149</v>
      </c>
      <c r="AU233" s="16" t="s">
        <v>93</v>
      </c>
    </row>
    <row r="234" s="2" customFormat="1" ht="33" customHeight="1">
      <c r="A234" s="37"/>
      <c r="B234" s="38"/>
      <c r="C234" s="218" t="s">
        <v>374</v>
      </c>
      <c r="D234" s="218" t="s">
        <v>140</v>
      </c>
      <c r="E234" s="219" t="s">
        <v>375</v>
      </c>
      <c r="F234" s="220" t="s">
        <v>376</v>
      </c>
      <c r="G234" s="221" t="s">
        <v>371</v>
      </c>
      <c r="H234" s="222">
        <v>4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48</v>
      </c>
      <c r="O234" s="90"/>
      <c r="P234" s="228">
        <f>O234*H234</f>
        <v>0</v>
      </c>
      <c r="Q234" s="228">
        <v>1.2500000000000001E-06</v>
      </c>
      <c r="R234" s="228">
        <f>Q234*H234</f>
        <v>5.0000000000000004E-06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144</v>
      </c>
      <c r="AT234" s="230" t="s">
        <v>140</v>
      </c>
      <c r="AU234" s="230" t="s">
        <v>93</v>
      </c>
      <c r="AY234" s="16" t="s">
        <v>137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91</v>
      </c>
      <c r="BK234" s="231">
        <f>ROUND(I234*H234,2)</f>
        <v>0</v>
      </c>
      <c r="BL234" s="16" t="s">
        <v>144</v>
      </c>
      <c r="BM234" s="230" t="s">
        <v>377</v>
      </c>
    </row>
    <row r="235" s="2" customFormat="1" ht="16.5" customHeight="1">
      <c r="A235" s="37"/>
      <c r="B235" s="38"/>
      <c r="C235" s="259" t="s">
        <v>378</v>
      </c>
      <c r="D235" s="259" t="s">
        <v>290</v>
      </c>
      <c r="E235" s="260" t="s">
        <v>379</v>
      </c>
      <c r="F235" s="261" t="s">
        <v>380</v>
      </c>
      <c r="G235" s="262" t="s">
        <v>371</v>
      </c>
      <c r="H235" s="263">
        <v>2</v>
      </c>
      <c r="I235" s="264"/>
      <c r="J235" s="265">
        <f>ROUND(I235*H235,2)</f>
        <v>0</v>
      </c>
      <c r="K235" s="266"/>
      <c r="L235" s="267"/>
      <c r="M235" s="268" t="s">
        <v>1</v>
      </c>
      <c r="N235" s="269" t="s">
        <v>48</v>
      </c>
      <c r="O235" s="90"/>
      <c r="P235" s="228">
        <f>O235*H235</f>
        <v>0</v>
      </c>
      <c r="Q235" s="228">
        <v>0.00064999999999999997</v>
      </c>
      <c r="R235" s="228">
        <f>Q235*H235</f>
        <v>0.0012999999999999999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184</v>
      </c>
      <c r="AT235" s="230" t="s">
        <v>290</v>
      </c>
      <c r="AU235" s="230" t="s">
        <v>93</v>
      </c>
      <c r="AY235" s="16" t="s">
        <v>137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91</v>
      </c>
      <c r="BK235" s="231">
        <f>ROUND(I235*H235,2)</f>
        <v>0</v>
      </c>
      <c r="BL235" s="16" t="s">
        <v>144</v>
      </c>
      <c r="BM235" s="230" t="s">
        <v>381</v>
      </c>
    </row>
    <row r="236" s="2" customFormat="1" ht="16.5" customHeight="1">
      <c r="A236" s="37"/>
      <c r="B236" s="38"/>
      <c r="C236" s="259" t="s">
        <v>382</v>
      </c>
      <c r="D236" s="259" t="s">
        <v>290</v>
      </c>
      <c r="E236" s="260" t="s">
        <v>383</v>
      </c>
      <c r="F236" s="261" t="s">
        <v>384</v>
      </c>
      <c r="G236" s="262" t="s">
        <v>371</v>
      </c>
      <c r="H236" s="263">
        <v>2</v>
      </c>
      <c r="I236" s="264"/>
      <c r="J236" s="265">
        <f>ROUND(I236*H236,2)</f>
        <v>0</v>
      </c>
      <c r="K236" s="266"/>
      <c r="L236" s="267"/>
      <c r="M236" s="268" t="s">
        <v>1</v>
      </c>
      <c r="N236" s="269" t="s">
        <v>48</v>
      </c>
      <c r="O236" s="90"/>
      <c r="P236" s="228">
        <f>O236*H236</f>
        <v>0</v>
      </c>
      <c r="Q236" s="228">
        <v>0.00088000000000000003</v>
      </c>
      <c r="R236" s="228">
        <f>Q236*H236</f>
        <v>0.0017600000000000001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184</v>
      </c>
      <c r="AT236" s="230" t="s">
        <v>290</v>
      </c>
      <c r="AU236" s="230" t="s">
        <v>93</v>
      </c>
      <c r="AY236" s="16" t="s">
        <v>137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91</v>
      </c>
      <c r="BK236" s="231">
        <f>ROUND(I236*H236,2)</f>
        <v>0</v>
      </c>
      <c r="BL236" s="16" t="s">
        <v>144</v>
      </c>
      <c r="BM236" s="230" t="s">
        <v>385</v>
      </c>
    </row>
    <row r="237" s="2" customFormat="1" ht="21.75" customHeight="1">
      <c r="A237" s="37"/>
      <c r="B237" s="38"/>
      <c r="C237" s="218" t="s">
        <v>386</v>
      </c>
      <c r="D237" s="218" t="s">
        <v>140</v>
      </c>
      <c r="E237" s="219" t="s">
        <v>387</v>
      </c>
      <c r="F237" s="220" t="s">
        <v>388</v>
      </c>
      <c r="G237" s="221" t="s">
        <v>154</v>
      </c>
      <c r="H237" s="222">
        <v>12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48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144</v>
      </c>
      <c r="AT237" s="230" t="s">
        <v>140</v>
      </c>
      <c r="AU237" s="230" t="s">
        <v>93</v>
      </c>
      <c r="AY237" s="16" t="s">
        <v>137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91</v>
      </c>
      <c r="BK237" s="231">
        <f>ROUND(I237*H237,2)</f>
        <v>0</v>
      </c>
      <c r="BL237" s="16" t="s">
        <v>144</v>
      </c>
      <c r="BM237" s="230" t="s">
        <v>389</v>
      </c>
    </row>
    <row r="238" s="2" customFormat="1">
      <c r="A238" s="37"/>
      <c r="B238" s="38"/>
      <c r="C238" s="39"/>
      <c r="D238" s="232" t="s">
        <v>149</v>
      </c>
      <c r="E238" s="39"/>
      <c r="F238" s="233" t="s">
        <v>390</v>
      </c>
      <c r="G238" s="39"/>
      <c r="H238" s="39"/>
      <c r="I238" s="234"/>
      <c r="J238" s="39"/>
      <c r="K238" s="39"/>
      <c r="L238" s="43"/>
      <c r="M238" s="235"/>
      <c r="N238" s="236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149</v>
      </c>
      <c r="AU238" s="16" t="s">
        <v>93</v>
      </c>
    </row>
    <row r="239" s="2" customFormat="1" ht="24.15" customHeight="1">
      <c r="A239" s="37"/>
      <c r="B239" s="38"/>
      <c r="C239" s="218" t="s">
        <v>391</v>
      </c>
      <c r="D239" s="218" t="s">
        <v>140</v>
      </c>
      <c r="E239" s="219" t="s">
        <v>392</v>
      </c>
      <c r="F239" s="220" t="s">
        <v>393</v>
      </c>
      <c r="G239" s="221" t="s">
        <v>371</v>
      </c>
      <c r="H239" s="222">
        <v>2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48</v>
      </c>
      <c r="O239" s="90"/>
      <c r="P239" s="228">
        <f>O239*H239</f>
        <v>0</v>
      </c>
      <c r="Q239" s="228">
        <v>0.12525800000000001</v>
      </c>
      <c r="R239" s="228">
        <f>Q239*H239</f>
        <v>0.25051600000000002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144</v>
      </c>
      <c r="AT239" s="230" t="s">
        <v>140</v>
      </c>
      <c r="AU239" s="230" t="s">
        <v>93</v>
      </c>
      <c r="AY239" s="16" t="s">
        <v>137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91</v>
      </c>
      <c r="BK239" s="231">
        <f>ROUND(I239*H239,2)</f>
        <v>0</v>
      </c>
      <c r="BL239" s="16" t="s">
        <v>144</v>
      </c>
      <c r="BM239" s="230" t="s">
        <v>394</v>
      </c>
    </row>
    <row r="240" s="2" customFormat="1">
      <c r="A240" s="37"/>
      <c r="B240" s="38"/>
      <c r="C240" s="39"/>
      <c r="D240" s="232" t="s">
        <v>149</v>
      </c>
      <c r="E240" s="39"/>
      <c r="F240" s="233" t="s">
        <v>395</v>
      </c>
      <c r="G240" s="39"/>
      <c r="H240" s="39"/>
      <c r="I240" s="234"/>
      <c r="J240" s="39"/>
      <c r="K240" s="39"/>
      <c r="L240" s="43"/>
      <c r="M240" s="235"/>
      <c r="N240" s="236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149</v>
      </c>
      <c r="AU240" s="16" t="s">
        <v>93</v>
      </c>
    </row>
    <row r="241" s="2" customFormat="1" ht="24.15" customHeight="1">
      <c r="A241" s="37"/>
      <c r="B241" s="38"/>
      <c r="C241" s="259" t="s">
        <v>396</v>
      </c>
      <c r="D241" s="259" t="s">
        <v>290</v>
      </c>
      <c r="E241" s="260" t="s">
        <v>397</v>
      </c>
      <c r="F241" s="261" t="s">
        <v>398</v>
      </c>
      <c r="G241" s="262" t="s">
        <v>371</v>
      </c>
      <c r="H241" s="263">
        <v>2</v>
      </c>
      <c r="I241" s="264"/>
      <c r="J241" s="265">
        <f>ROUND(I241*H241,2)</f>
        <v>0</v>
      </c>
      <c r="K241" s="266"/>
      <c r="L241" s="267"/>
      <c r="M241" s="268" t="s">
        <v>1</v>
      </c>
      <c r="N241" s="269" t="s">
        <v>48</v>
      </c>
      <c r="O241" s="90"/>
      <c r="P241" s="228">
        <f>O241*H241</f>
        <v>0</v>
      </c>
      <c r="Q241" s="228">
        <v>0.097000000000000003</v>
      </c>
      <c r="R241" s="228">
        <f>Q241*H241</f>
        <v>0.19400000000000001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184</v>
      </c>
      <c r="AT241" s="230" t="s">
        <v>290</v>
      </c>
      <c r="AU241" s="230" t="s">
        <v>93</v>
      </c>
      <c r="AY241" s="16" t="s">
        <v>137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91</v>
      </c>
      <c r="BK241" s="231">
        <f>ROUND(I241*H241,2)</f>
        <v>0</v>
      </c>
      <c r="BL241" s="16" t="s">
        <v>144</v>
      </c>
      <c r="BM241" s="230" t="s">
        <v>399</v>
      </c>
    </row>
    <row r="242" s="2" customFormat="1" ht="24.15" customHeight="1">
      <c r="A242" s="37"/>
      <c r="B242" s="38"/>
      <c r="C242" s="218" t="s">
        <v>400</v>
      </c>
      <c r="D242" s="218" t="s">
        <v>140</v>
      </c>
      <c r="E242" s="219" t="s">
        <v>401</v>
      </c>
      <c r="F242" s="220" t="s">
        <v>402</v>
      </c>
      <c r="G242" s="221" t="s">
        <v>371</v>
      </c>
      <c r="H242" s="222">
        <v>2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48</v>
      </c>
      <c r="O242" s="90"/>
      <c r="P242" s="228">
        <f>O242*H242</f>
        <v>0</v>
      </c>
      <c r="Q242" s="228">
        <v>0.030758000000000001</v>
      </c>
      <c r="R242" s="228">
        <f>Q242*H242</f>
        <v>0.061516000000000001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144</v>
      </c>
      <c r="AT242" s="230" t="s">
        <v>140</v>
      </c>
      <c r="AU242" s="230" t="s">
        <v>93</v>
      </c>
      <c r="AY242" s="16" t="s">
        <v>137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91</v>
      </c>
      <c r="BK242" s="231">
        <f>ROUND(I242*H242,2)</f>
        <v>0</v>
      </c>
      <c r="BL242" s="16" t="s">
        <v>144</v>
      </c>
      <c r="BM242" s="230" t="s">
        <v>403</v>
      </c>
    </row>
    <row r="243" s="2" customFormat="1" ht="21.75" customHeight="1">
      <c r="A243" s="37"/>
      <c r="B243" s="38"/>
      <c r="C243" s="259" t="s">
        <v>404</v>
      </c>
      <c r="D243" s="259" t="s">
        <v>290</v>
      </c>
      <c r="E243" s="260" t="s">
        <v>405</v>
      </c>
      <c r="F243" s="261" t="s">
        <v>406</v>
      </c>
      <c r="G243" s="262" t="s">
        <v>371</v>
      </c>
      <c r="H243" s="263">
        <v>2</v>
      </c>
      <c r="I243" s="264"/>
      <c r="J243" s="265">
        <f>ROUND(I243*H243,2)</f>
        <v>0</v>
      </c>
      <c r="K243" s="266"/>
      <c r="L243" s="267"/>
      <c r="M243" s="268" t="s">
        <v>1</v>
      </c>
      <c r="N243" s="269" t="s">
        <v>48</v>
      </c>
      <c r="O243" s="90"/>
      <c r="P243" s="228">
        <f>O243*H243</f>
        <v>0</v>
      </c>
      <c r="Q243" s="228">
        <v>0.058000000000000003</v>
      </c>
      <c r="R243" s="228">
        <f>Q243*H243</f>
        <v>0.11600000000000001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184</v>
      </c>
      <c r="AT243" s="230" t="s">
        <v>290</v>
      </c>
      <c r="AU243" s="230" t="s">
        <v>93</v>
      </c>
      <c r="AY243" s="16" t="s">
        <v>137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91</v>
      </c>
      <c r="BK243" s="231">
        <f>ROUND(I243*H243,2)</f>
        <v>0</v>
      </c>
      <c r="BL243" s="16" t="s">
        <v>144</v>
      </c>
      <c r="BM243" s="230" t="s">
        <v>407</v>
      </c>
    </row>
    <row r="244" s="2" customFormat="1" ht="24.15" customHeight="1">
      <c r="A244" s="37"/>
      <c r="B244" s="38"/>
      <c r="C244" s="218" t="s">
        <v>408</v>
      </c>
      <c r="D244" s="218" t="s">
        <v>140</v>
      </c>
      <c r="E244" s="219" t="s">
        <v>409</v>
      </c>
      <c r="F244" s="220" t="s">
        <v>410</v>
      </c>
      <c r="G244" s="221" t="s">
        <v>371</v>
      </c>
      <c r="H244" s="222">
        <v>2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48</v>
      </c>
      <c r="O244" s="90"/>
      <c r="P244" s="228">
        <f>O244*H244</f>
        <v>0</v>
      </c>
      <c r="Q244" s="228">
        <v>0.030758000000000001</v>
      </c>
      <c r="R244" s="228">
        <f>Q244*H244</f>
        <v>0.061516000000000001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144</v>
      </c>
      <c r="AT244" s="230" t="s">
        <v>140</v>
      </c>
      <c r="AU244" s="230" t="s">
        <v>93</v>
      </c>
      <c r="AY244" s="16" t="s">
        <v>137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91</v>
      </c>
      <c r="BK244" s="231">
        <f>ROUND(I244*H244,2)</f>
        <v>0</v>
      </c>
      <c r="BL244" s="16" t="s">
        <v>144</v>
      </c>
      <c r="BM244" s="230" t="s">
        <v>411</v>
      </c>
    </row>
    <row r="245" s="2" customFormat="1" ht="24.15" customHeight="1">
      <c r="A245" s="37"/>
      <c r="B245" s="38"/>
      <c r="C245" s="259" t="s">
        <v>412</v>
      </c>
      <c r="D245" s="259" t="s">
        <v>290</v>
      </c>
      <c r="E245" s="260" t="s">
        <v>413</v>
      </c>
      <c r="F245" s="261" t="s">
        <v>414</v>
      </c>
      <c r="G245" s="262" t="s">
        <v>371</v>
      </c>
      <c r="H245" s="263">
        <v>2</v>
      </c>
      <c r="I245" s="264"/>
      <c r="J245" s="265">
        <f>ROUND(I245*H245,2)</f>
        <v>0</v>
      </c>
      <c r="K245" s="266"/>
      <c r="L245" s="267"/>
      <c r="M245" s="268" t="s">
        <v>1</v>
      </c>
      <c r="N245" s="269" t="s">
        <v>48</v>
      </c>
      <c r="O245" s="90"/>
      <c r="P245" s="228">
        <f>O245*H245</f>
        <v>0</v>
      </c>
      <c r="Q245" s="228">
        <v>0.057000000000000002</v>
      </c>
      <c r="R245" s="228">
        <f>Q245*H245</f>
        <v>0.114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184</v>
      </c>
      <c r="AT245" s="230" t="s">
        <v>290</v>
      </c>
      <c r="AU245" s="230" t="s">
        <v>93</v>
      </c>
      <c r="AY245" s="16" t="s">
        <v>137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91</v>
      </c>
      <c r="BK245" s="231">
        <f>ROUND(I245*H245,2)</f>
        <v>0</v>
      </c>
      <c r="BL245" s="16" t="s">
        <v>144</v>
      </c>
      <c r="BM245" s="230" t="s">
        <v>415</v>
      </c>
    </row>
    <row r="246" s="2" customFormat="1" ht="24.15" customHeight="1">
      <c r="A246" s="37"/>
      <c r="B246" s="38"/>
      <c r="C246" s="218" t="s">
        <v>416</v>
      </c>
      <c r="D246" s="218" t="s">
        <v>140</v>
      </c>
      <c r="E246" s="219" t="s">
        <v>417</v>
      </c>
      <c r="F246" s="220" t="s">
        <v>418</v>
      </c>
      <c r="G246" s="221" t="s">
        <v>371</v>
      </c>
      <c r="H246" s="222">
        <v>2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48</v>
      </c>
      <c r="O246" s="90"/>
      <c r="P246" s="228">
        <f>O246*H246</f>
        <v>0</v>
      </c>
      <c r="Q246" s="228">
        <v>0.217338</v>
      </c>
      <c r="R246" s="228">
        <f>Q246*H246</f>
        <v>0.43467600000000001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144</v>
      </c>
      <c r="AT246" s="230" t="s">
        <v>140</v>
      </c>
      <c r="AU246" s="230" t="s">
        <v>93</v>
      </c>
      <c r="AY246" s="16" t="s">
        <v>137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91</v>
      </c>
      <c r="BK246" s="231">
        <f>ROUND(I246*H246,2)</f>
        <v>0</v>
      </c>
      <c r="BL246" s="16" t="s">
        <v>144</v>
      </c>
      <c r="BM246" s="230" t="s">
        <v>419</v>
      </c>
    </row>
    <row r="247" s="2" customFormat="1" ht="16.5" customHeight="1">
      <c r="A247" s="37"/>
      <c r="B247" s="38"/>
      <c r="C247" s="259" t="s">
        <v>420</v>
      </c>
      <c r="D247" s="259" t="s">
        <v>290</v>
      </c>
      <c r="E247" s="260" t="s">
        <v>421</v>
      </c>
      <c r="F247" s="261" t="s">
        <v>422</v>
      </c>
      <c r="G247" s="262" t="s">
        <v>371</v>
      </c>
      <c r="H247" s="263">
        <v>2</v>
      </c>
      <c r="I247" s="264"/>
      <c r="J247" s="265">
        <f>ROUND(I247*H247,2)</f>
        <v>0</v>
      </c>
      <c r="K247" s="266"/>
      <c r="L247" s="267"/>
      <c r="M247" s="268" t="s">
        <v>1</v>
      </c>
      <c r="N247" s="269" t="s">
        <v>48</v>
      </c>
      <c r="O247" s="90"/>
      <c r="P247" s="228">
        <f>O247*H247</f>
        <v>0</v>
      </c>
      <c r="Q247" s="228">
        <v>0.050599999999999999</v>
      </c>
      <c r="R247" s="228">
        <f>Q247*H247</f>
        <v>0.1012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184</v>
      </c>
      <c r="AT247" s="230" t="s">
        <v>290</v>
      </c>
      <c r="AU247" s="230" t="s">
        <v>93</v>
      </c>
      <c r="AY247" s="16" t="s">
        <v>137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91</v>
      </c>
      <c r="BK247" s="231">
        <f>ROUND(I247*H247,2)</f>
        <v>0</v>
      </c>
      <c r="BL247" s="16" t="s">
        <v>144</v>
      </c>
      <c r="BM247" s="230" t="s">
        <v>423</v>
      </c>
    </row>
    <row r="248" s="2" customFormat="1">
      <c r="A248" s="37"/>
      <c r="B248" s="38"/>
      <c r="C248" s="39"/>
      <c r="D248" s="232" t="s">
        <v>149</v>
      </c>
      <c r="E248" s="39"/>
      <c r="F248" s="233" t="s">
        <v>424</v>
      </c>
      <c r="G248" s="39"/>
      <c r="H248" s="39"/>
      <c r="I248" s="234"/>
      <c r="J248" s="39"/>
      <c r="K248" s="39"/>
      <c r="L248" s="43"/>
      <c r="M248" s="235"/>
      <c r="N248" s="236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149</v>
      </c>
      <c r="AU248" s="16" t="s">
        <v>93</v>
      </c>
    </row>
    <row r="249" s="2" customFormat="1" ht="24.15" customHeight="1">
      <c r="A249" s="37"/>
      <c r="B249" s="38"/>
      <c r="C249" s="259" t="s">
        <v>425</v>
      </c>
      <c r="D249" s="259" t="s">
        <v>290</v>
      </c>
      <c r="E249" s="260" t="s">
        <v>426</v>
      </c>
      <c r="F249" s="261" t="s">
        <v>427</v>
      </c>
      <c r="G249" s="262" t="s">
        <v>371</v>
      </c>
      <c r="H249" s="263">
        <v>2</v>
      </c>
      <c r="I249" s="264"/>
      <c r="J249" s="265">
        <f>ROUND(I249*H249,2)</f>
        <v>0</v>
      </c>
      <c r="K249" s="266"/>
      <c r="L249" s="267"/>
      <c r="M249" s="268" t="s">
        <v>1</v>
      </c>
      <c r="N249" s="269" t="s">
        <v>48</v>
      </c>
      <c r="O249" s="90"/>
      <c r="P249" s="228">
        <f>O249*H249</f>
        <v>0</v>
      </c>
      <c r="Q249" s="228">
        <v>0.0040000000000000001</v>
      </c>
      <c r="R249" s="228">
        <f>Q249*H249</f>
        <v>0.0080000000000000002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184</v>
      </c>
      <c r="AT249" s="230" t="s">
        <v>290</v>
      </c>
      <c r="AU249" s="230" t="s">
        <v>93</v>
      </c>
      <c r="AY249" s="16" t="s">
        <v>137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91</v>
      </c>
      <c r="BK249" s="231">
        <f>ROUND(I249*H249,2)</f>
        <v>0</v>
      </c>
      <c r="BL249" s="16" t="s">
        <v>144</v>
      </c>
      <c r="BM249" s="230" t="s">
        <v>428</v>
      </c>
    </row>
    <row r="250" s="2" customFormat="1" ht="16.5" customHeight="1">
      <c r="A250" s="37"/>
      <c r="B250" s="38"/>
      <c r="C250" s="218" t="s">
        <v>429</v>
      </c>
      <c r="D250" s="218" t="s">
        <v>140</v>
      </c>
      <c r="E250" s="219" t="s">
        <v>430</v>
      </c>
      <c r="F250" s="220" t="s">
        <v>431</v>
      </c>
      <c r="G250" s="221" t="s">
        <v>432</v>
      </c>
      <c r="H250" s="222">
        <v>10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48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144</v>
      </c>
      <c r="AT250" s="230" t="s">
        <v>140</v>
      </c>
      <c r="AU250" s="230" t="s">
        <v>93</v>
      </c>
      <c r="AY250" s="16" t="s">
        <v>137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91</v>
      </c>
      <c r="BK250" s="231">
        <f>ROUND(I250*H250,2)</f>
        <v>0</v>
      </c>
      <c r="BL250" s="16" t="s">
        <v>144</v>
      </c>
      <c r="BM250" s="230" t="s">
        <v>433</v>
      </c>
    </row>
    <row r="251" s="2" customFormat="1">
      <c r="A251" s="37"/>
      <c r="B251" s="38"/>
      <c r="C251" s="39"/>
      <c r="D251" s="232" t="s">
        <v>149</v>
      </c>
      <c r="E251" s="39"/>
      <c r="F251" s="233" t="s">
        <v>434</v>
      </c>
      <c r="G251" s="39"/>
      <c r="H251" s="39"/>
      <c r="I251" s="234"/>
      <c r="J251" s="39"/>
      <c r="K251" s="39"/>
      <c r="L251" s="43"/>
      <c r="M251" s="235"/>
      <c r="N251" s="236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149</v>
      </c>
      <c r="AU251" s="16" t="s">
        <v>93</v>
      </c>
    </row>
    <row r="252" s="2" customFormat="1" ht="21.75" customHeight="1">
      <c r="A252" s="37"/>
      <c r="B252" s="38"/>
      <c r="C252" s="218" t="s">
        <v>435</v>
      </c>
      <c r="D252" s="218" t="s">
        <v>140</v>
      </c>
      <c r="E252" s="219" t="s">
        <v>436</v>
      </c>
      <c r="F252" s="220" t="s">
        <v>437</v>
      </c>
      <c r="G252" s="221" t="s">
        <v>432</v>
      </c>
      <c r="H252" s="222">
        <v>2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48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144</v>
      </c>
      <c r="AT252" s="230" t="s">
        <v>140</v>
      </c>
      <c r="AU252" s="230" t="s">
        <v>93</v>
      </c>
      <c r="AY252" s="16" t="s">
        <v>137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91</v>
      </c>
      <c r="BK252" s="231">
        <f>ROUND(I252*H252,2)</f>
        <v>0</v>
      </c>
      <c r="BL252" s="16" t="s">
        <v>144</v>
      </c>
      <c r="BM252" s="230" t="s">
        <v>438</v>
      </c>
    </row>
    <row r="253" s="2" customFormat="1">
      <c r="A253" s="37"/>
      <c r="B253" s="38"/>
      <c r="C253" s="39"/>
      <c r="D253" s="232" t="s">
        <v>149</v>
      </c>
      <c r="E253" s="39"/>
      <c r="F253" s="233" t="s">
        <v>439</v>
      </c>
      <c r="G253" s="39"/>
      <c r="H253" s="39"/>
      <c r="I253" s="234"/>
      <c r="J253" s="39"/>
      <c r="K253" s="39"/>
      <c r="L253" s="43"/>
      <c r="M253" s="235"/>
      <c r="N253" s="236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149</v>
      </c>
      <c r="AU253" s="16" t="s">
        <v>93</v>
      </c>
    </row>
    <row r="254" s="2" customFormat="1" ht="21.75" customHeight="1">
      <c r="A254" s="37"/>
      <c r="B254" s="38"/>
      <c r="C254" s="259" t="s">
        <v>440</v>
      </c>
      <c r="D254" s="259" t="s">
        <v>290</v>
      </c>
      <c r="E254" s="260" t="s">
        <v>441</v>
      </c>
      <c r="F254" s="261" t="s">
        <v>442</v>
      </c>
      <c r="G254" s="262" t="s">
        <v>371</v>
      </c>
      <c r="H254" s="263">
        <v>2</v>
      </c>
      <c r="I254" s="264"/>
      <c r="J254" s="265">
        <f>ROUND(I254*H254,2)</f>
        <v>0</v>
      </c>
      <c r="K254" s="266"/>
      <c r="L254" s="267"/>
      <c r="M254" s="268" t="s">
        <v>1</v>
      </c>
      <c r="N254" s="269" t="s">
        <v>48</v>
      </c>
      <c r="O254" s="90"/>
      <c r="P254" s="228">
        <f>O254*H254</f>
        <v>0</v>
      </c>
      <c r="Q254" s="228">
        <v>0.0023</v>
      </c>
      <c r="R254" s="228">
        <f>Q254*H254</f>
        <v>0.0045999999999999999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184</v>
      </c>
      <c r="AT254" s="230" t="s">
        <v>290</v>
      </c>
      <c r="AU254" s="230" t="s">
        <v>93</v>
      </c>
      <c r="AY254" s="16" t="s">
        <v>137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91</v>
      </c>
      <c r="BK254" s="231">
        <f>ROUND(I254*H254,2)</f>
        <v>0</v>
      </c>
      <c r="BL254" s="16" t="s">
        <v>144</v>
      </c>
      <c r="BM254" s="230" t="s">
        <v>443</v>
      </c>
    </row>
    <row r="255" s="2" customFormat="1" ht="16.5" customHeight="1">
      <c r="A255" s="37"/>
      <c r="B255" s="38"/>
      <c r="C255" s="218" t="s">
        <v>444</v>
      </c>
      <c r="D255" s="218" t="s">
        <v>140</v>
      </c>
      <c r="E255" s="219" t="s">
        <v>445</v>
      </c>
      <c r="F255" s="220" t="s">
        <v>446</v>
      </c>
      <c r="G255" s="221" t="s">
        <v>432</v>
      </c>
      <c r="H255" s="222">
        <v>1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48</v>
      </c>
      <c r="O255" s="90"/>
      <c r="P255" s="228">
        <f>O255*H255</f>
        <v>0</v>
      </c>
      <c r="Q255" s="228">
        <v>0.00032000000000000003</v>
      </c>
      <c r="R255" s="228">
        <f>Q255*H255</f>
        <v>0.00032000000000000003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144</v>
      </c>
      <c r="AT255" s="230" t="s">
        <v>140</v>
      </c>
      <c r="AU255" s="230" t="s">
        <v>93</v>
      </c>
      <c r="AY255" s="16" t="s">
        <v>137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91</v>
      </c>
      <c r="BK255" s="231">
        <f>ROUND(I255*H255,2)</f>
        <v>0</v>
      </c>
      <c r="BL255" s="16" t="s">
        <v>144</v>
      </c>
      <c r="BM255" s="230" t="s">
        <v>447</v>
      </c>
    </row>
    <row r="256" s="2" customFormat="1">
      <c r="A256" s="37"/>
      <c r="B256" s="38"/>
      <c r="C256" s="39"/>
      <c r="D256" s="232" t="s">
        <v>149</v>
      </c>
      <c r="E256" s="39"/>
      <c r="F256" s="233" t="s">
        <v>448</v>
      </c>
      <c r="G256" s="39"/>
      <c r="H256" s="39"/>
      <c r="I256" s="234"/>
      <c r="J256" s="39"/>
      <c r="K256" s="39"/>
      <c r="L256" s="43"/>
      <c r="M256" s="235"/>
      <c r="N256" s="236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149</v>
      </c>
      <c r="AU256" s="16" t="s">
        <v>93</v>
      </c>
    </row>
    <row r="257" s="12" customFormat="1" ht="22.8" customHeight="1">
      <c r="A257" s="12"/>
      <c r="B257" s="202"/>
      <c r="C257" s="203"/>
      <c r="D257" s="204" t="s">
        <v>82</v>
      </c>
      <c r="E257" s="216" t="s">
        <v>194</v>
      </c>
      <c r="F257" s="216" t="s">
        <v>449</v>
      </c>
      <c r="G257" s="203"/>
      <c r="H257" s="203"/>
      <c r="I257" s="206"/>
      <c r="J257" s="217">
        <f>BK257</f>
        <v>0</v>
      </c>
      <c r="K257" s="203"/>
      <c r="L257" s="208"/>
      <c r="M257" s="209"/>
      <c r="N257" s="210"/>
      <c r="O257" s="210"/>
      <c r="P257" s="211">
        <f>SUM(P258:P305)</f>
        <v>0</v>
      </c>
      <c r="Q257" s="210"/>
      <c r="R257" s="211">
        <f>SUM(R258:R305)</f>
        <v>78.627560979999998</v>
      </c>
      <c r="S257" s="210"/>
      <c r="T257" s="212">
        <f>SUM(T258:T305)</f>
        <v>2.8400000000000003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3" t="s">
        <v>91</v>
      </c>
      <c r="AT257" s="214" t="s">
        <v>82</v>
      </c>
      <c r="AU257" s="214" t="s">
        <v>91</v>
      </c>
      <c r="AY257" s="213" t="s">
        <v>137</v>
      </c>
      <c r="BK257" s="215">
        <f>SUM(BK258:BK305)</f>
        <v>0</v>
      </c>
    </row>
    <row r="258" s="2" customFormat="1" ht="21.75" customHeight="1">
      <c r="A258" s="37"/>
      <c r="B258" s="38"/>
      <c r="C258" s="218" t="s">
        <v>450</v>
      </c>
      <c r="D258" s="218" t="s">
        <v>140</v>
      </c>
      <c r="E258" s="219" t="s">
        <v>451</v>
      </c>
      <c r="F258" s="220" t="s">
        <v>452</v>
      </c>
      <c r="G258" s="221" t="s">
        <v>143</v>
      </c>
      <c r="H258" s="222">
        <v>16</v>
      </c>
      <c r="I258" s="223"/>
      <c r="J258" s="224">
        <f>ROUND(I258*H258,2)</f>
        <v>0</v>
      </c>
      <c r="K258" s="225"/>
      <c r="L258" s="43"/>
      <c r="M258" s="226" t="s">
        <v>1</v>
      </c>
      <c r="N258" s="227" t="s">
        <v>48</v>
      </c>
      <c r="O258" s="90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144</v>
      </c>
      <c r="AT258" s="230" t="s">
        <v>140</v>
      </c>
      <c r="AU258" s="230" t="s">
        <v>93</v>
      </c>
      <c r="AY258" s="16" t="s">
        <v>137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91</v>
      </c>
      <c r="BK258" s="231">
        <f>ROUND(I258*H258,2)</f>
        <v>0</v>
      </c>
      <c r="BL258" s="16" t="s">
        <v>144</v>
      </c>
      <c r="BM258" s="230" t="s">
        <v>453</v>
      </c>
    </row>
    <row r="259" s="2" customFormat="1">
      <c r="A259" s="37"/>
      <c r="B259" s="38"/>
      <c r="C259" s="39"/>
      <c r="D259" s="232" t="s">
        <v>149</v>
      </c>
      <c r="E259" s="39"/>
      <c r="F259" s="233" t="s">
        <v>454</v>
      </c>
      <c r="G259" s="39"/>
      <c r="H259" s="39"/>
      <c r="I259" s="234"/>
      <c r="J259" s="39"/>
      <c r="K259" s="39"/>
      <c r="L259" s="43"/>
      <c r="M259" s="235"/>
      <c r="N259" s="236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149</v>
      </c>
      <c r="AU259" s="16" t="s">
        <v>93</v>
      </c>
    </row>
    <row r="260" s="2" customFormat="1" ht="24.15" customHeight="1">
      <c r="A260" s="37"/>
      <c r="B260" s="38"/>
      <c r="C260" s="218" t="s">
        <v>455</v>
      </c>
      <c r="D260" s="218" t="s">
        <v>140</v>
      </c>
      <c r="E260" s="219" t="s">
        <v>456</v>
      </c>
      <c r="F260" s="220" t="s">
        <v>457</v>
      </c>
      <c r="G260" s="221" t="s">
        <v>143</v>
      </c>
      <c r="H260" s="222">
        <v>160</v>
      </c>
      <c r="I260" s="223"/>
      <c r="J260" s="224">
        <f>ROUND(I260*H260,2)</f>
        <v>0</v>
      </c>
      <c r="K260" s="225"/>
      <c r="L260" s="43"/>
      <c r="M260" s="226" t="s">
        <v>1</v>
      </c>
      <c r="N260" s="227" t="s">
        <v>48</v>
      </c>
      <c r="O260" s="90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144</v>
      </c>
      <c r="AT260" s="230" t="s">
        <v>140</v>
      </c>
      <c r="AU260" s="230" t="s">
        <v>93</v>
      </c>
      <c r="AY260" s="16" t="s">
        <v>137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91</v>
      </c>
      <c r="BK260" s="231">
        <f>ROUND(I260*H260,2)</f>
        <v>0</v>
      </c>
      <c r="BL260" s="16" t="s">
        <v>144</v>
      </c>
      <c r="BM260" s="230" t="s">
        <v>458</v>
      </c>
    </row>
    <row r="261" s="2" customFormat="1">
      <c r="A261" s="37"/>
      <c r="B261" s="38"/>
      <c r="C261" s="39"/>
      <c r="D261" s="232" t="s">
        <v>149</v>
      </c>
      <c r="E261" s="39"/>
      <c r="F261" s="233" t="s">
        <v>459</v>
      </c>
      <c r="G261" s="39"/>
      <c r="H261" s="39"/>
      <c r="I261" s="234"/>
      <c r="J261" s="39"/>
      <c r="K261" s="39"/>
      <c r="L261" s="43"/>
      <c r="M261" s="235"/>
      <c r="N261" s="236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149</v>
      </c>
      <c r="AU261" s="16" t="s">
        <v>93</v>
      </c>
    </row>
    <row r="262" s="2" customFormat="1" ht="24.15" customHeight="1">
      <c r="A262" s="37"/>
      <c r="B262" s="38"/>
      <c r="C262" s="218" t="s">
        <v>460</v>
      </c>
      <c r="D262" s="218" t="s">
        <v>140</v>
      </c>
      <c r="E262" s="219" t="s">
        <v>461</v>
      </c>
      <c r="F262" s="220" t="s">
        <v>462</v>
      </c>
      <c r="G262" s="221" t="s">
        <v>143</v>
      </c>
      <c r="H262" s="222">
        <v>160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48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144</v>
      </c>
      <c r="AT262" s="230" t="s">
        <v>140</v>
      </c>
      <c r="AU262" s="230" t="s">
        <v>93</v>
      </c>
      <c r="AY262" s="16" t="s">
        <v>137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91</v>
      </c>
      <c r="BK262" s="231">
        <f>ROUND(I262*H262,2)</f>
        <v>0</v>
      </c>
      <c r="BL262" s="16" t="s">
        <v>144</v>
      </c>
      <c r="BM262" s="230" t="s">
        <v>463</v>
      </c>
    </row>
    <row r="263" s="2" customFormat="1" ht="16.5" customHeight="1">
      <c r="A263" s="37"/>
      <c r="B263" s="38"/>
      <c r="C263" s="259" t="s">
        <v>464</v>
      </c>
      <c r="D263" s="259" t="s">
        <v>290</v>
      </c>
      <c r="E263" s="260" t="s">
        <v>465</v>
      </c>
      <c r="F263" s="261" t="s">
        <v>466</v>
      </c>
      <c r="G263" s="262" t="s">
        <v>467</v>
      </c>
      <c r="H263" s="263">
        <v>4.7999999999999998</v>
      </c>
      <c r="I263" s="264"/>
      <c r="J263" s="265">
        <f>ROUND(I263*H263,2)</f>
        <v>0</v>
      </c>
      <c r="K263" s="266"/>
      <c r="L263" s="267"/>
      <c r="M263" s="268" t="s">
        <v>1</v>
      </c>
      <c r="N263" s="269" t="s">
        <v>48</v>
      </c>
      <c r="O263" s="90"/>
      <c r="P263" s="228">
        <f>O263*H263</f>
        <v>0</v>
      </c>
      <c r="Q263" s="228">
        <v>0.001</v>
      </c>
      <c r="R263" s="228">
        <f>Q263*H263</f>
        <v>0.0047999999999999996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184</v>
      </c>
      <c r="AT263" s="230" t="s">
        <v>290</v>
      </c>
      <c r="AU263" s="230" t="s">
        <v>93</v>
      </c>
      <c r="AY263" s="16" t="s">
        <v>137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91</v>
      </c>
      <c r="BK263" s="231">
        <f>ROUND(I263*H263,2)</f>
        <v>0</v>
      </c>
      <c r="BL263" s="16" t="s">
        <v>144</v>
      </c>
      <c r="BM263" s="230" t="s">
        <v>468</v>
      </c>
    </row>
    <row r="264" s="2" customFormat="1">
      <c r="A264" s="37"/>
      <c r="B264" s="38"/>
      <c r="C264" s="39"/>
      <c r="D264" s="232" t="s">
        <v>149</v>
      </c>
      <c r="E264" s="39"/>
      <c r="F264" s="233" t="s">
        <v>469</v>
      </c>
      <c r="G264" s="39"/>
      <c r="H264" s="39"/>
      <c r="I264" s="234"/>
      <c r="J264" s="39"/>
      <c r="K264" s="39"/>
      <c r="L264" s="43"/>
      <c r="M264" s="235"/>
      <c r="N264" s="236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149</v>
      </c>
      <c r="AU264" s="16" t="s">
        <v>93</v>
      </c>
    </row>
    <row r="265" s="13" customFormat="1">
      <c r="A265" s="13"/>
      <c r="B265" s="237"/>
      <c r="C265" s="238"/>
      <c r="D265" s="232" t="s">
        <v>165</v>
      </c>
      <c r="E265" s="239" t="s">
        <v>1</v>
      </c>
      <c r="F265" s="240" t="s">
        <v>470</v>
      </c>
      <c r="G265" s="238"/>
      <c r="H265" s="241">
        <v>4.7999999999999998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165</v>
      </c>
      <c r="AU265" s="247" t="s">
        <v>93</v>
      </c>
      <c r="AV265" s="13" t="s">
        <v>93</v>
      </c>
      <c r="AW265" s="13" t="s">
        <v>38</v>
      </c>
      <c r="AX265" s="13" t="s">
        <v>91</v>
      </c>
      <c r="AY265" s="247" t="s">
        <v>137</v>
      </c>
    </row>
    <row r="266" s="2" customFormat="1" ht="24.15" customHeight="1">
      <c r="A266" s="37"/>
      <c r="B266" s="38"/>
      <c r="C266" s="218" t="s">
        <v>471</v>
      </c>
      <c r="D266" s="218" t="s">
        <v>140</v>
      </c>
      <c r="E266" s="219" t="s">
        <v>247</v>
      </c>
      <c r="F266" s="220" t="s">
        <v>248</v>
      </c>
      <c r="G266" s="221" t="s">
        <v>143</v>
      </c>
      <c r="H266" s="222">
        <v>160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48</v>
      </c>
      <c r="O266" s="90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144</v>
      </c>
      <c r="AT266" s="230" t="s">
        <v>140</v>
      </c>
      <c r="AU266" s="230" t="s">
        <v>93</v>
      </c>
      <c r="AY266" s="16" t="s">
        <v>137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91</v>
      </c>
      <c r="BK266" s="231">
        <f>ROUND(I266*H266,2)</f>
        <v>0</v>
      </c>
      <c r="BL266" s="16" t="s">
        <v>144</v>
      </c>
      <c r="BM266" s="230" t="s">
        <v>472</v>
      </c>
    </row>
    <row r="267" s="2" customFormat="1">
      <c r="A267" s="37"/>
      <c r="B267" s="38"/>
      <c r="C267" s="39"/>
      <c r="D267" s="232" t="s">
        <v>149</v>
      </c>
      <c r="E267" s="39"/>
      <c r="F267" s="233" t="s">
        <v>473</v>
      </c>
      <c r="G267" s="39"/>
      <c r="H267" s="39"/>
      <c r="I267" s="234"/>
      <c r="J267" s="39"/>
      <c r="K267" s="39"/>
      <c r="L267" s="43"/>
      <c r="M267" s="235"/>
      <c r="N267" s="236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149</v>
      </c>
      <c r="AU267" s="16" t="s">
        <v>93</v>
      </c>
    </row>
    <row r="268" s="2" customFormat="1" ht="16.5" customHeight="1">
      <c r="A268" s="37"/>
      <c r="B268" s="38"/>
      <c r="C268" s="218" t="s">
        <v>474</v>
      </c>
      <c r="D268" s="218" t="s">
        <v>140</v>
      </c>
      <c r="E268" s="219" t="s">
        <v>475</v>
      </c>
      <c r="F268" s="220" t="s">
        <v>476</v>
      </c>
      <c r="G268" s="221" t="s">
        <v>163</v>
      </c>
      <c r="H268" s="222">
        <v>1.6000000000000001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48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144</v>
      </c>
      <c r="AT268" s="230" t="s">
        <v>140</v>
      </c>
      <c r="AU268" s="230" t="s">
        <v>93</v>
      </c>
      <c r="AY268" s="16" t="s">
        <v>137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91</v>
      </c>
      <c r="BK268" s="231">
        <f>ROUND(I268*H268,2)</f>
        <v>0</v>
      </c>
      <c r="BL268" s="16" t="s">
        <v>144</v>
      </c>
      <c r="BM268" s="230" t="s">
        <v>477</v>
      </c>
    </row>
    <row r="269" s="2" customFormat="1">
      <c r="A269" s="37"/>
      <c r="B269" s="38"/>
      <c r="C269" s="39"/>
      <c r="D269" s="232" t="s">
        <v>149</v>
      </c>
      <c r="E269" s="39"/>
      <c r="F269" s="233" t="s">
        <v>478</v>
      </c>
      <c r="G269" s="39"/>
      <c r="H269" s="39"/>
      <c r="I269" s="234"/>
      <c r="J269" s="39"/>
      <c r="K269" s="39"/>
      <c r="L269" s="43"/>
      <c r="M269" s="235"/>
      <c r="N269" s="236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149</v>
      </c>
      <c r="AU269" s="16" t="s">
        <v>93</v>
      </c>
    </row>
    <row r="270" s="13" customFormat="1">
      <c r="A270" s="13"/>
      <c r="B270" s="237"/>
      <c r="C270" s="238"/>
      <c r="D270" s="232" t="s">
        <v>165</v>
      </c>
      <c r="E270" s="239" t="s">
        <v>1</v>
      </c>
      <c r="F270" s="240" t="s">
        <v>479</v>
      </c>
      <c r="G270" s="238"/>
      <c r="H270" s="241">
        <v>1.6000000000000001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165</v>
      </c>
      <c r="AU270" s="247" t="s">
        <v>93</v>
      </c>
      <c r="AV270" s="13" t="s">
        <v>93</v>
      </c>
      <c r="AW270" s="13" t="s">
        <v>38</v>
      </c>
      <c r="AX270" s="13" t="s">
        <v>91</v>
      </c>
      <c r="AY270" s="247" t="s">
        <v>137</v>
      </c>
    </row>
    <row r="271" s="2" customFormat="1" ht="24.15" customHeight="1">
      <c r="A271" s="37"/>
      <c r="B271" s="38"/>
      <c r="C271" s="218" t="s">
        <v>480</v>
      </c>
      <c r="D271" s="218" t="s">
        <v>140</v>
      </c>
      <c r="E271" s="219" t="s">
        <v>481</v>
      </c>
      <c r="F271" s="220" t="s">
        <v>482</v>
      </c>
      <c r="G271" s="221" t="s">
        <v>154</v>
      </c>
      <c r="H271" s="222">
        <v>153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48</v>
      </c>
      <c r="O271" s="90"/>
      <c r="P271" s="228">
        <f>O271*H271</f>
        <v>0</v>
      </c>
      <c r="Q271" s="228">
        <v>0.00048959999999999997</v>
      </c>
      <c r="R271" s="228">
        <f>Q271*H271</f>
        <v>0.074908799999999998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144</v>
      </c>
      <c r="AT271" s="230" t="s">
        <v>140</v>
      </c>
      <c r="AU271" s="230" t="s">
        <v>93</v>
      </c>
      <c r="AY271" s="16" t="s">
        <v>137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91</v>
      </c>
      <c r="BK271" s="231">
        <f>ROUND(I271*H271,2)</f>
        <v>0</v>
      </c>
      <c r="BL271" s="16" t="s">
        <v>144</v>
      </c>
      <c r="BM271" s="230" t="s">
        <v>483</v>
      </c>
    </row>
    <row r="272" s="2" customFormat="1">
      <c r="A272" s="37"/>
      <c r="B272" s="38"/>
      <c r="C272" s="39"/>
      <c r="D272" s="232" t="s">
        <v>149</v>
      </c>
      <c r="E272" s="39"/>
      <c r="F272" s="233" t="s">
        <v>484</v>
      </c>
      <c r="G272" s="39"/>
      <c r="H272" s="39"/>
      <c r="I272" s="234"/>
      <c r="J272" s="39"/>
      <c r="K272" s="39"/>
      <c r="L272" s="43"/>
      <c r="M272" s="235"/>
      <c r="N272" s="236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149</v>
      </c>
      <c r="AU272" s="16" t="s">
        <v>93</v>
      </c>
    </row>
    <row r="273" s="13" customFormat="1">
      <c r="A273" s="13"/>
      <c r="B273" s="237"/>
      <c r="C273" s="238"/>
      <c r="D273" s="232" t="s">
        <v>165</v>
      </c>
      <c r="E273" s="239" t="s">
        <v>1</v>
      </c>
      <c r="F273" s="240" t="s">
        <v>485</v>
      </c>
      <c r="G273" s="238"/>
      <c r="H273" s="241">
        <v>133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165</v>
      </c>
      <c r="AU273" s="247" t="s">
        <v>93</v>
      </c>
      <c r="AV273" s="13" t="s">
        <v>93</v>
      </c>
      <c r="AW273" s="13" t="s">
        <v>38</v>
      </c>
      <c r="AX273" s="13" t="s">
        <v>83</v>
      </c>
      <c r="AY273" s="247" t="s">
        <v>137</v>
      </c>
    </row>
    <row r="274" s="13" customFormat="1">
      <c r="A274" s="13"/>
      <c r="B274" s="237"/>
      <c r="C274" s="238"/>
      <c r="D274" s="232" t="s">
        <v>165</v>
      </c>
      <c r="E274" s="239" t="s">
        <v>1</v>
      </c>
      <c r="F274" s="240" t="s">
        <v>486</v>
      </c>
      <c r="G274" s="238"/>
      <c r="H274" s="241">
        <v>20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165</v>
      </c>
      <c r="AU274" s="247" t="s">
        <v>93</v>
      </c>
      <c r="AV274" s="13" t="s">
        <v>93</v>
      </c>
      <c r="AW274" s="13" t="s">
        <v>38</v>
      </c>
      <c r="AX274" s="13" t="s">
        <v>83</v>
      </c>
      <c r="AY274" s="247" t="s">
        <v>137</v>
      </c>
    </row>
    <row r="275" s="14" customFormat="1">
      <c r="A275" s="14"/>
      <c r="B275" s="248"/>
      <c r="C275" s="249"/>
      <c r="D275" s="232" t="s">
        <v>165</v>
      </c>
      <c r="E275" s="250" t="s">
        <v>1</v>
      </c>
      <c r="F275" s="251" t="s">
        <v>172</v>
      </c>
      <c r="G275" s="249"/>
      <c r="H275" s="252">
        <v>153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8" t="s">
        <v>165</v>
      </c>
      <c r="AU275" s="258" t="s">
        <v>93</v>
      </c>
      <c r="AV275" s="14" t="s">
        <v>144</v>
      </c>
      <c r="AW275" s="14" t="s">
        <v>38</v>
      </c>
      <c r="AX275" s="14" t="s">
        <v>91</v>
      </c>
      <c r="AY275" s="258" t="s">
        <v>137</v>
      </c>
    </row>
    <row r="276" s="2" customFormat="1" ht="16.5" customHeight="1">
      <c r="A276" s="37"/>
      <c r="B276" s="38"/>
      <c r="C276" s="218" t="s">
        <v>487</v>
      </c>
      <c r="D276" s="218" t="s">
        <v>140</v>
      </c>
      <c r="E276" s="219" t="s">
        <v>488</v>
      </c>
      <c r="F276" s="220" t="s">
        <v>489</v>
      </c>
      <c r="G276" s="221" t="s">
        <v>163</v>
      </c>
      <c r="H276" s="222">
        <v>4.5899999999999999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48</v>
      </c>
      <c r="O276" s="90"/>
      <c r="P276" s="228">
        <f>O276*H276</f>
        <v>0</v>
      </c>
      <c r="Q276" s="228">
        <v>1.6299999999999999</v>
      </c>
      <c r="R276" s="228">
        <f>Q276*H276</f>
        <v>7.4816999999999991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144</v>
      </c>
      <c r="AT276" s="230" t="s">
        <v>140</v>
      </c>
      <c r="AU276" s="230" t="s">
        <v>93</v>
      </c>
      <c r="AY276" s="16" t="s">
        <v>137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91</v>
      </c>
      <c r="BK276" s="231">
        <f>ROUND(I276*H276,2)</f>
        <v>0</v>
      </c>
      <c r="BL276" s="16" t="s">
        <v>144</v>
      </c>
      <c r="BM276" s="230" t="s">
        <v>490</v>
      </c>
    </row>
    <row r="277" s="13" customFormat="1">
      <c r="A277" s="13"/>
      <c r="B277" s="237"/>
      <c r="C277" s="238"/>
      <c r="D277" s="232" t="s">
        <v>165</v>
      </c>
      <c r="E277" s="239" t="s">
        <v>1</v>
      </c>
      <c r="F277" s="240" t="s">
        <v>491</v>
      </c>
      <c r="G277" s="238"/>
      <c r="H277" s="241">
        <v>4.5899999999999999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165</v>
      </c>
      <c r="AU277" s="247" t="s">
        <v>93</v>
      </c>
      <c r="AV277" s="13" t="s">
        <v>93</v>
      </c>
      <c r="AW277" s="13" t="s">
        <v>38</v>
      </c>
      <c r="AX277" s="13" t="s">
        <v>91</v>
      </c>
      <c r="AY277" s="247" t="s">
        <v>137</v>
      </c>
    </row>
    <row r="278" s="2" customFormat="1" ht="16.5" customHeight="1">
      <c r="A278" s="37"/>
      <c r="B278" s="38"/>
      <c r="C278" s="218" t="s">
        <v>492</v>
      </c>
      <c r="D278" s="218" t="s">
        <v>140</v>
      </c>
      <c r="E278" s="219" t="s">
        <v>493</v>
      </c>
      <c r="F278" s="220" t="s">
        <v>494</v>
      </c>
      <c r="G278" s="221" t="s">
        <v>154</v>
      </c>
      <c r="H278" s="222">
        <v>153</v>
      </c>
      <c r="I278" s="223"/>
      <c r="J278" s="224">
        <f>ROUND(I278*H278,2)</f>
        <v>0</v>
      </c>
      <c r="K278" s="225"/>
      <c r="L278" s="43"/>
      <c r="M278" s="226" t="s">
        <v>1</v>
      </c>
      <c r="N278" s="227" t="s">
        <v>48</v>
      </c>
      <c r="O278" s="90"/>
      <c r="P278" s="228">
        <f>O278*H278</f>
        <v>0</v>
      </c>
      <c r="Q278" s="228">
        <v>0.00010000000000000001</v>
      </c>
      <c r="R278" s="228">
        <f>Q278*H278</f>
        <v>0.015300000000000001</v>
      </c>
      <c r="S278" s="228">
        <v>0</v>
      </c>
      <c r="T278" s="22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144</v>
      </c>
      <c r="AT278" s="230" t="s">
        <v>140</v>
      </c>
      <c r="AU278" s="230" t="s">
        <v>93</v>
      </c>
      <c r="AY278" s="16" t="s">
        <v>137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91</v>
      </c>
      <c r="BK278" s="231">
        <f>ROUND(I278*H278,2)</f>
        <v>0</v>
      </c>
      <c r="BL278" s="16" t="s">
        <v>144</v>
      </c>
      <c r="BM278" s="230" t="s">
        <v>495</v>
      </c>
    </row>
    <row r="279" s="2" customFormat="1" ht="33" customHeight="1">
      <c r="A279" s="37"/>
      <c r="B279" s="38"/>
      <c r="C279" s="218" t="s">
        <v>496</v>
      </c>
      <c r="D279" s="218" t="s">
        <v>140</v>
      </c>
      <c r="E279" s="219" t="s">
        <v>497</v>
      </c>
      <c r="F279" s="220" t="s">
        <v>498</v>
      </c>
      <c r="G279" s="221" t="s">
        <v>163</v>
      </c>
      <c r="H279" s="222">
        <v>9.1799999999999997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48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144</v>
      </c>
      <c r="AT279" s="230" t="s">
        <v>140</v>
      </c>
      <c r="AU279" s="230" t="s">
        <v>93</v>
      </c>
      <c r="AY279" s="16" t="s">
        <v>137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91</v>
      </c>
      <c r="BK279" s="231">
        <f>ROUND(I279*H279,2)</f>
        <v>0</v>
      </c>
      <c r="BL279" s="16" t="s">
        <v>144</v>
      </c>
      <c r="BM279" s="230" t="s">
        <v>499</v>
      </c>
    </row>
    <row r="280" s="13" customFormat="1">
      <c r="A280" s="13"/>
      <c r="B280" s="237"/>
      <c r="C280" s="238"/>
      <c r="D280" s="232" t="s">
        <v>165</v>
      </c>
      <c r="E280" s="239" t="s">
        <v>1</v>
      </c>
      <c r="F280" s="240" t="s">
        <v>500</v>
      </c>
      <c r="G280" s="238"/>
      <c r="H280" s="241">
        <v>9.1799999999999997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165</v>
      </c>
      <c r="AU280" s="247" t="s">
        <v>93</v>
      </c>
      <c r="AV280" s="13" t="s">
        <v>93</v>
      </c>
      <c r="AW280" s="13" t="s">
        <v>38</v>
      </c>
      <c r="AX280" s="13" t="s">
        <v>91</v>
      </c>
      <c r="AY280" s="247" t="s">
        <v>137</v>
      </c>
    </row>
    <row r="281" s="2" customFormat="1" ht="16.5" customHeight="1">
      <c r="A281" s="37"/>
      <c r="B281" s="38"/>
      <c r="C281" s="218" t="s">
        <v>501</v>
      </c>
      <c r="D281" s="218" t="s">
        <v>140</v>
      </c>
      <c r="E281" s="219" t="s">
        <v>502</v>
      </c>
      <c r="F281" s="220" t="s">
        <v>503</v>
      </c>
      <c r="G281" s="221" t="s">
        <v>143</v>
      </c>
      <c r="H281" s="222">
        <v>62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48</v>
      </c>
      <c r="O281" s="90"/>
      <c r="P281" s="228">
        <f>O281*H281</f>
        <v>0</v>
      </c>
      <c r="Q281" s="228">
        <v>0.0011999999999999999</v>
      </c>
      <c r="R281" s="228">
        <f>Q281*H281</f>
        <v>0.074399999999999994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144</v>
      </c>
      <c r="AT281" s="230" t="s">
        <v>140</v>
      </c>
      <c r="AU281" s="230" t="s">
        <v>93</v>
      </c>
      <c r="AY281" s="16" t="s">
        <v>137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91</v>
      </c>
      <c r="BK281" s="231">
        <f>ROUND(I281*H281,2)</f>
        <v>0</v>
      </c>
      <c r="BL281" s="16" t="s">
        <v>144</v>
      </c>
      <c r="BM281" s="230" t="s">
        <v>504</v>
      </c>
    </row>
    <row r="282" s="2" customFormat="1">
      <c r="A282" s="37"/>
      <c r="B282" s="38"/>
      <c r="C282" s="39"/>
      <c r="D282" s="232" t="s">
        <v>149</v>
      </c>
      <c r="E282" s="39"/>
      <c r="F282" s="233" t="s">
        <v>505</v>
      </c>
      <c r="G282" s="39"/>
      <c r="H282" s="39"/>
      <c r="I282" s="234"/>
      <c r="J282" s="39"/>
      <c r="K282" s="39"/>
      <c r="L282" s="43"/>
      <c r="M282" s="235"/>
      <c r="N282" s="236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149</v>
      </c>
      <c r="AU282" s="16" t="s">
        <v>93</v>
      </c>
    </row>
    <row r="283" s="2" customFormat="1" ht="33" customHeight="1">
      <c r="A283" s="37"/>
      <c r="B283" s="38"/>
      <c r="C283" s="218" t="s">
        <v>506</v>
      </c>
      <c r="D283" s="218" t="s">
        <v>140</v>
      </c>
      <c r="E283" s="219" t="s">
        <v>507</v>
      </c>
      <c r="F283" s="220" t="s">
        <v>508</v>
      </c>
      <c r="G283" s="221" t="s">
        <v>371</v>
      </c>
      <c r="H283" s="222">
        <v>4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48</v>
      </c>
      <c r="O283" s="90"/>
      <c r="P283" s="228">
        <f>O283*H283</f>
        <v>0</v>
      </c>
      <c r="Q283" s="228">
        <v>0.65847999999999995</v>
      </c>
      <c r="R283" s="228">
        <f>Q283*H283</f>
        <v>2.6339199999999998</v>
      </c>
      <c r="S283" s="228">
        <v>0.66000000000000003</v>
      </c>
      <c r="T283" s="229">
        <f>S283*H283</f>
        <v>2.6400000000000001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144</v>
      </c>
      <c r="AT283" s="230" t="s">
        <v>140</v>
      </c>
      <c r="AU283" s="230" t="s">
        <v>93</v>
      </c>
      <c r="AY283" s="16" t="s">
        <v>137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91</v>
      </c>
      <c r="BK283" s="231">
        <f>ROUND(I283*H283,2)</f>
        <v>0</v>
      </c>
      <c r="BL283" s="16" t="s">
        <v>144</v>
      </c>
      <c r="BM283" s="230" t="s">
        <v>509</v>
      </c>
    </row>
    <row r="284" s="2" customFormat="1" ht="24.15" customHeight="1">
      <c r="A284" s="37"/>
      <c r="B284" s="38"/>
      <c r="C284" s="218" t="s">
        <v>510</v>
      </c>
      <c r="D284" s="218" t="s">
        <v>140</v>
      </c>
      <c r="E284" s="219" t="s">
        <v>511</v>
      </c>
      <c r="F284" s="220" t="s">
        <v>512</v>
      </c>
      <c r="G284" s="221" t="s">
        <v>371</v>
      </c>
      <c r="H284" s="222">
        <v>2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48</v>
      </c>
      <c r="O284" s="90"/>
      <c r="P284" s="228">
        <f>O284*H284</f>
        <v>0</v>
      </c>
      <c r="Q284" s="228">
        <v>0.10037</v>
      </c>
      <c r="R284" s="228">
        <f>Q284*H284</f>
        <v>0.20074</v>
      </c>
      <c r="S284" s="228">
        <v>0.10000000000000001</v>
      </c>
      <c r="T284" s="229">
        <f>S284*H284</f>
        <v>0.20000000000000001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144</v>
      </c>
      <c r="AT284" s="230" t="s">
        <v>140</v>
      </c>
      <c r="AU284" s="230" t="s">
        <v>93</v>
      </c>
      <c r="AY284" s="16" t="s">
        <v>137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91</v>
      </c>
      <c r="BK284" s="231">
        <f>ROUND(I284*H284,2)</f>
        <v>0</v>
      </c>
      <c r="BL284" s="16" t="s">
        <v>144</v>
      </c>
      <c r="BM284" s="230" t="s">
        <v>513</v>
      </c>
    </row>
    <row r="285" s="2" customFormat="1" ht="33" customHeight="1">
      <c r="A285" s="37"/>
      <c r="B285" s="38"/>
      <c r="C285" s="218" t="s">
        <v>514</v>
      </c>
      <c r="D285" s="218" t="s">
        <v>140</v>
      </c>
      <c r="E285" s="219" t="s">
        <v>515</v>
      </c>
      <c r="F285" s="220" t="s">
        <v>516</v>
      </c>
      <c r="G285" s="221" t="s">
        <v>154</v>
      </c>
      <c r="H285" s="222">
        <v>269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48</v>
      </c>
      <c r="O285" s="90"/>
      <c r="P285" s="228">
        <f>O285*H285</f>
        <v>0</v>
      </c>
      <c r="Q285" s="228">
        <v>0.16850351999999999</v>
      </c>
      <c r="R285" s="228">
        <f>Q285*H285</f>
        <v>45.327446879999997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144</v>
      </c>
      <c r="AT285" s="230" t="s">
        <v>140</v>
      </c>
      <c r="AU285" s="230" t="s">
        <v>93</v>
      </c>
      <c r="AY285" s="16" t="s">
        <v>137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91</v>
      </c>
      <c r="BK285" s="231">
        <f>ROUND(I285*H285,2)</f>
        <v>0</v>
      </c>
      <c r="BL285" s="16" t="s">
        <v>144</v>
      </c>
      <c r="BM285" s="230" t="s">
        <v>517</v>
      </c>
    </row>
    <row r="286" s="13" customFormat="1">
      <c r="A286" s="13"/>
      <c r="B286" s="237"/>
      <c r="C286" s="238"/>
      <c r="D286" s="232" t="s">
        <v>165</v>
      </c>
      <c r="E286" s="239" t="s">
        <v>1</v>
      </c>
      <c r="F286" s="240" t="s">
        <v>518</v>
      </c>
      <c r="G286" s="238"/>
      <c r="H286" s="241">
        <v>238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165</v>
      </c>
      <c r="AU286" s="247" t="s">
        <v>93</v>
      </c>
      <c r="AV286" s="13" t="s">
        <v>93</v>
      </c>
      <c r="AW286" s="13" t="s">
        <v>38</v>
      </c>
      <c r="AX286" s="13" t="s">
        <v>83</v>
      </c>
      <c r="AY286" s="247" t="s">
        <v>137</v>
      </c>
    </row>
    <row r="287" s="13" customFormat="1">
      <c r="A287" s="13"/>
      <c r="B287" s="237"/>
      <c r="C287" s="238"/>
      <c r="D287" s="232" t="s">
        <v>165</v>
      </c>
      <c r="E287" s="239" t="s">
        <v>1</v>
      </c>
      <c r="F287" s="240" t="s">
        <v>519</v>
      </c>
      <c r="G287" s="238"/>
      <c r="H287" s="241">
        <v>26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165</v>
      </c>
      <c r="AU287" s="247" t="s">
        <v>93</v>
      </c>
      <c r="AV287" s="13" t="s">
        <v>93</v>
      </c>
      <c r="AW287" s="13" t="s">
        <v>38</v>
      </c>
      <c r="AX287" s="13" t="s">
        <v>83</v>
      </c>
      <c r="AY287" s="247" t="s">
        <v>137</v>
      </c>
    </row>
    <row r="288" s="13" customFormat="1">
      <c r="A288" s="13"/>
      <c r="B288" s="237"/>
      <c r="C288" s="238"/>
      <c r="D288" s="232" t="s">
        <v>165</v>
      </c>
      <c r="E288" s="239" t="s">
        <v>1</v>
      </c>
      <c r="F288" s="240" t="s">
        <v>520</v>
      </c>
      <c r="G288" s="238"/>
      <c r="H288" s="241">
        <v>5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165</v>
      </c>
      <c r="AU288" s="247" t="s">
        <v>93</v>
      </c>
      <c r="AV288" s="13" t="s">
        <v>93</v>
      </c>
      <c r="AW288" s="13" t="s">
        <v>38</v>
      </c>
      <c r="AX288" s="13" t="s">
        <v>83</v>
      </c>
      <c r="AY288" s="247" t="s">
        <v>137</v>
      </c>
    </row>
    <row r="289" s="14" customFormat="1">
      <c r="A289" s="14"/>
      <c r="B289" s="248"/>
      <c r="C289" s="249"/>
      <c r="D289" s="232" t="s">
        <v>165</v>
      </c>
      <c r="E289" s="250" t="s">
        <v>1</v>
      </c>
      <c r="F289" s="251" t="s">
        <v>172</v>
      </c>
      <c r="G289" s="249"/>
      <c r="H289" s="252">
        <v>269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8" t="s">
        <v>165</v>
      </c>
      <c r="AU289" s="258" t="s">
        <v>93</v>
      </c>
      <c r="AV289" s="14" t="s">
        <v>144</v>
      </c>
      <c r="AW289" s="14" t="s">
        <v>38</v>
      </c>
      <c r="AX289" s="14" t="s">
        <v>91</v>
      </c>
      <c r="AY289" s="258" t="s">
        <v>137</v>
      </c>
    </row>
    <row r="290" s="2" customFormat="1" ht="16.5" customHeight="1">
      <c r="A290" s="37"/>
      <c r="B290" s="38"/>
      <c r="C290" s="259" t="s">
        <v>521</v>
      </c>
      <c r="D290" s="259" t="s">
        <v>290</v>
      </c>
      <c r="E290" s="260" t="s">
        <v>522</v>
      </c>
      <c r="F290" s="261" t="s">
        <v>523</v>
      </c>
      <c r="G290" s="262" t="s">
        <v>154</v>
      </c>
      <c r="H290" s="263">
        <v>245.13999999999999</v>
      </c>
      <c r="I290" s="264"/>
      <c r="J290" s="265">
        <f>ROUND(I290*H290,2)</f>
        <v>0</v>
      </c>
      <c r="K290" s="266"/>
      <c r="L290" s="267"/>
      <c r="M290" s="268" t="s">
        <v>1</v>
      </c>
      <c r="N290" s="269" t="s">
        <v>48</v>
      </c>
      <c r="O290" s="90"/>
      <c r="P290" s="228">
        <f>O290*H290</f>
        <v>0</v>
      </c>
      <c r="Q290" s="228">
        <v>0.080000000000000002</v>
      </c>
      <c r="R290" s="228">
        <f>Q290*H290</f>
        <v>19.6112</v>
      </c>
      <c r="S290" s="228">
        <v>0</v>
      </c>
      <c r="T290" s="22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0" t="s">
        <v>184</v>
      </c>
      <c r="AT290" s="230" t="s">
        <v>290</v>
      </c>
      <c r="AU290" s="230" t="s">
        <v>93</v>
      </c>
      <c r="AY290" s="16" t="s">
        <v>137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6" t="s">
        <v>91</v>
      </c>
      <c r="BK290" s="231">
        <f>ROUND(I290*H290,2)</f>
        <v>0</v>
      </c>
      <c r="BL290" s="16" t="s">
        <v>144</v>
      </c>
      <c r="BM290" s="230" t="s">
        <v>524</v>
      </c>
    </row>
    <row r="291" s="13" customFormat="1">
      <c r="A291" s="13"/>
      <c r="B291" s="237"/>
      <c r="C291" s="238"/>
      <c r="D291" s="232" t="s">
        <v>165</v>
      </c>
      <c r="E291" s="238"/>
      <c r="F291" s="240" t="s">
        <v>525</v>
      </c>
      <c r="G291" s="238"/>
      <c r="H291" s="241">
        <v>245.13999999999999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165</v>
      </c>
      <c r="AU291" s="247" t="s">
        <v>93</v>
      </c>
      <c r="AV291" s="13" t="s">
        <v>93</v>
      </c>
      <c r="AW291" s="13" t="s">
        <v>4</v>
      </c>
      <c r="AX291" s="13" t="s">
        <v>91</v>
      </c>
      <c r="AY291" s="247" t="s">
        <v>137</v>
      </c>
    </row>
    <row r="292" s="2" customFormat="1" ht="24.15" customHeight="1">
      <c r="A292" s="37"/>
      <c r="B292" s="38"/>
      <c r="C292" s="259" t="s">
        <v>526</v>
      </c>
      <c r="D292" s="259" t="s">
        <v>290</v>
      </c>
      <c r="E292" s="260" t="s">
        <v>527</v>
      </c>
      <c r="F292" s="261" t="s">
        <v>528</v>
      </c>
      <c r="G292" s="262" t="s">
        <v>154</v>
      </c>
      <c r="H292" s="263">
        <v>26.780000000000001</v>
      </c>
      <c r="I292" s="264"/>
      <c r="J292" s="265">
        <f>ROUND(I292*H292,2)</f>
        <v>0</v>
      </c>
      <c r="K292" s="266"/>
      <c r="L292" s="267"/>
      <c r="M292" s="268" t="s">
        <v>1</v>
      </c>
      <c r="N292" s="269" t="s">
        <v>48</v>
      </c>
      <c r="O292" s="90"/>
      <c r="P292" s="228">
        <f>O292*H292</f>
        <v>0</v>
      </c>
      <c r="Q292" s="228">
        <v>0.048300000000000003</v>
      </c>
      <c r="R292" s="228">
        <f>Q292*H292</f>
        <v>1.2934740000000002</v>
      </c>
      <c r="S292" s="228">
        <v>0</v>
      </c>
      <c r="T292" s="22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0" t="s">
        <v>184</v>
      </c>
      <c r="AT292" s="230" t="s">
        <v>290</v>
      </c>
      <c r="AU292" s="230" t="s">
        <v>93</v>
      </c>
      <c r="AY292" s="16" t="s">
        <v>137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6" t="s">
        <v>91</v>
      </c>
      <c r="BK292" s="231">
        <f>ROUND(I292*H292,2)</f>
        <v>0</v>
      </c>
      <c r="BL292" s="16" t="s">
        <v>144</v>
      </c>
      <c r="BM292" s="230" t="s">
        <v>529</v>
      </c>
    </row>
    <row r="293" s="13" customFormat="1">
      <c r="A293" s="13"/>
      <c r="B293" s="237"/>
      <c r="C293" s="238"/>
      <c r="D293" s="232" t="s">
        <v>165</v>
      </c>
      <c r="E293" s="238"/>
      <c r="F293" s="240" t="s">
        <v>530</v>
      </c>
      <c r="G293" s="238"/>
      <c r="H293" s="241">
        <v>26.780000000000001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165</v>
      </c>
      <c r="AU293" s="247" t="s">
        <v>93</v>
      </c>
      <c r="AV293" s="13" t="s">
        <v>93</v>
      </c>
      <c r="AW293" s="13" t="s">
        <v>4</v>
      </c>
      <c r="AX293" s="13" t="s">
        <v>91</v>
      </c>
      <c r="AY293" s="247" t="s">
        <v>137</v>
      </c>
    </row>
    <row r="294" s="2" customFormat="1" ht="24.15" customHeight="1">
      <c r="A294" s="37"/>
      <c r="B294" s="38"/>
      <c r="C294" s="259" t="s">
        <v>531</v>
      </c>
      <c r="D294" s="259" t="s">
        <v>290</v>
      </c>
      <c r="E294" s="260" t="s">
        <v>532</v>
      </c>
      <c r="F294" s="261" t="s">
        <v>533</v>
      </c>
      <c r="G294" s="262" t="s">
        <v>154</v>
      </c>
      <c r="H294" s="263">
        <v>5.1500000000000004</v>
      </c>
      <c r="I294" s="264"/>
      <c r="J294" s="265">
        <f>ROUND(I294*H294,2)</f>
        <v>0</v>
      </c>
      <c r="K294" s="266"/>
      <c r="L294" s="267"/>
      <c r="M294" s="268" t="s">
        <v>1</v>
      </c>
      <c r="N294" s="269" t="s">
        <v>48</v>
      </c>
      <c r="O294" s="90"/>
      <c r="P294" s="228">
        <f>O294*H294</f>
        <v>0</v>
      </c>
      <c r="Q294" s="228">
        <v>0.065670000000000006</v>
      </c>
      <c r="R294" s="228">
        <f>Q294*H294</f>
        <v>0.33820050000000007</v>
      </c>
      <c r="S294" s="228">
        <v>0</v>
      </c>
      <c r="T294" s="22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0" t="s">
        <v>184</v>
      </c>
      <c r="AT294" s="230" t="s">
        <v>290</v>
      </c>
      <c r="AU294" s="230" t="s">
        <v>93</v>
      </c>
      <c r="AY294" s="16" t="s">
        <v>137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6" t="s">
        <v>91</v>
      </c>
      <c r="BK294" s="231">
        <f>ROUND(I294*H294,2)</f>
        <v>0</v>
      </c>
      <c r="BL294" s="16" t="s">
        <v>144</v>
      </c>
      <c r="BM294" s="230" t="s">
        <v>534</v>
      </c>
    </row>
    <row r="295" s="2" customFormat="1">
      <c r="A295" s="37"/>
      <c r="B295" s="38"/>
      <c r="C295" s="39"/>
      <c r="D295" s="232" t="s">
        <v>149</v>
      </c>
      <c r="E295" s="39"/>
      <c r="F295" s="233" t="s">
        <v>535</v>
      </c>
      <c r="G295" s="39"/>
      <c r="H295" s="39"/>
      <c r="I295" s="234"/>
      <c r="J295" s="39"/>
      <c r="K295" s="39"/>
      <c r="L295" s="43"/>
      <c r="M295" s="235"/>
      <c r="N295" s="236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149</v>
      </c>
      <c r="AU295" s="16" t="s">
        <v>93</v>
      </c>
    </row>
    <row r="296" s="13" customFormat="1">
      <c r="A296" s="13"/>
      <c r="B296" s="237"/>
      <c r="C296" s="238"/>
      <c r="D296" s="232" t="s">
        <v>165</v>
      </c>
      <c r="E296" s="238"/>
      <c r="F296" s="240" t="s">
        <v>536</v>
      </c>
      <c r="G296" s="238"/>
      <c r="H296" s="241">
        <v>5.1500000000000004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165</v>
      </c>
      <c r="AU296" s="247" t="s">
        <v>93</v>
      </c>
      <c r="AV296" s="13" t="s">
        <v>93</v>
      </c>
      <c r="AW296" s="13" t="s">
        <v>4</v>
      </c>
      <c r="AX296" s="13" t="s">
        <v>91</v>
      </c>
      <c r="AY296" s="247" t="s">
        <v>137</v>
      </c>
    </row>
    <row r="297" s="2" customFormat="1" ht="24.15" customHeight="1">
      <c r="A297" s="37"/>
      <c r="B297" s="38"/>
      <c r="C297" s="218" t="s">
        <v>537</v>
      </c>
      <c r="D297" s="218" t="s">
        <v>140</v>
      </c>
      <c r="E297" s="219" t="s">
        <v>538</v>
      </c>
      <c r="F297" s="220" t="s">
        <v>539</v>
      </c>
      <c r="G297" s="221" t="s">
        <v>154</v>
      </c>
      <c r="H297" s="222">
        <v>8</v>
      </c>
      <c r="I297" s="223"/>
      <c r="J297" s="224">
        <f>ROUND(I297*H297,2)</f>
        <v>0</v>
      </c>
      <c r="K297" s="225"/>
      <c r="L297" s="43"/>
      <c r="M297" s="226" t="s">
        <v>1</v>
      </c>
      <c r="N297" s="227" t="s">
        <v>48</v>
      </c>
      <c r="O297" s="90"/>
      <c r="P297" s="228">
        <f>O297*H297</f>
        <v>0</v>
      </c>
      <c r="Q297" s="228">
        <v>0.10988000000000001</v>
      </c>
      <c r="R297" s="228">
        <f>Q297*H297</f>
        <v>0.87904000000000004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144</v>
      </c>
      <c r="AT297" s="230" t="s">
        <v>140</v>
      </c>
      <c r="AU297" s="230" t="s">
        <v>93</v>
      </c>
      <c r="AY297" s="16" t="s">
        <v>137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91</v>
      </c>
      <c r="BK297" s="231">
        <f>ROUND(I297*H297,2)</f>
        <v>0</v>
      </c>
      <c r="BL297" s="16" t="s">
        <v>144</v>
      </c>
      <c r="BM297" s="230" t="s">
        <v>540</v>
      </c>
    </row>
    <row r="298" s="2" customFormat="1">
      <c r="A298" s="37"/>
      <c r="B298" s="38"/>
      <c r="C298" s="39"/>
      <c r="D298" s="232" t="s">
        <v>149</v>
      </c>
      <c r="E298" s="39"/>
      <c r="F298" s="233" t="s">
        <v>541</v>
      </c>
      <c r="G298" s="39"/>
      <c r="H298" s="39"/>
      <c r="I298" s="234"/>
      <c r="J298" s="39"/>
      <c r="K298" s="39"/>
      <c r="L298" s="43"/>
      <c r="M298" s="235"/>
      <c r="N298" s="236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149</v>
      </c>
      <c r="AU298" s="16" t="s">
        <v>93</v>
      </c>
    </row>
    <row r="299" s="2" customFormat="1" ht="16.5" customHeight="1">
      <c r="A299" s="37"/>
      <c r="B299" s="38"/>
      <c r="C299" s="259" t="s">
        <v>542</v>
      </c>
      <c r="D299" s="259" t="s">
        <v>290</v>
      </c>
      <c r="E299" s="260" t="s">
        <v>543</v>
      </c>
      <c r="F299" s="261" t="s">
        <v>544</v>
      </c>
      <c r="G299" s="262" t="s">
        <v>143</v>
      </c>
      <c r="H299" s="263">
        <v>1.3600000000000001</v>
      </c>
      <c r="I299" s="264"/>
      <c r="J299" s="265">
        <f>ROUND(I299*H299,2)</f>
        <v>0</v>
      </c>
      <c r="K299" s="266"/>
      <c r="L299" s="267"/>
      <c r="M299" s="268" t="s">
        <v>1</v>
      </c>
      <c r="N299" s="269" t="s">
        <v>48</v>
      </c>
      <c r="O299" s="90"/>
      <c r="P299" s="228">
        <f>O299*H299</f>
        <v>0</v>
      </c>
      <c r="Q299" s="228">
        <v>0.41699999999999998</v>
      </c>
      <c r="R299" s="228">
        <f>Q299*H299</f>
        <v>0.56712000000000007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184</v>
      </c>
      <c r="AT299" s="230" t="s">
        <v>290</v>
      </c>
      <c r="AU299" s="230" t="s">
        <v>93</v>
      </c>
      <c r="AY299" s="16" t="s">
        <v>137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91</v>
      </c>
      <c r="BK299" s="231">
        <f>ROUND(I299*H299,2)</f>
        <v>0</v>
      </c>
      <c r="BL299" s="16" t="s">
        <v>144</v>
      </c>
      <c r="BM299" s="230" t="s">
        <v>545</v>
      </c>
    </row>
    <row r="300" s="2" customFormat="1">
      <c r="A300" s="37"/>
      <c r="B300" s="38"/>
      <c r="C300" s="39"/>
      <c r="D300" s="232" t="s">
        <v>149</v>
      </c>
      <c r="E300" s="39"/>
      <c r="F300" s="233" t="s">
        <v>546</v>
      </c>
      <c r="G300" s="39"/>
      <c r="H300" s="39"/>
      <c r="I300" s="234"/>
      <c r="J300" s="39"/>
      <c r="K300" s="39"/>
      <c r="L300" s="43"/>
      <c r="M300" s="235"/>
      <c r="N300" s="236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149</v>
      </c>
      <c r="AU300" s="16" t="s">
        <v>93</v>
      </c>
    </row>
    <row r="301" s="13" customFormat="1">
      <c r="A301" s="13"/>
      <c r="B301" s="237"/>
      <c r="C301" s="238"/>
      <c r="D301" s="232" t="s">
        <v>165</v>
      </c>
      <c r="E301" s="238"/>
      <c r="F301" s="240" t="s">
        <v>547</v>
      </c>
      <c r="G301" s="238"/>
      <c r="H301" s="241">
        <v>1.3600000000000001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165</v>
      </c>
      <c r="AU301" s="247" t="s">
        <v>93</v>
      </c>
      <c r="AV301" s="13" t="s">
        <v>93</v>
      </c>
      <c r="AW301" s="13" t="s">
        <v>4</v>
      </c>
      <c r="AX301" s="13" t="s">
        <v>91</v>
      </c>
      <c r="AY301" s="247" t="s">
        <v>137</v>
      </c>
    </row>
    <row r="302" s="2" customFormat="1" ht="24.15" customHeight="1">
      <c r="A302" s="37"/>
      <c r="B302" s="38"/>
      <c r="C302" s="218" t="s">
        <v>548</v>
      </c>
      <c r="D302" s="218" t="s">
        <v>140</v>
      </c>
      <c r="E302" s="219" t="s">
        <v>549</v>
      </c>
      <c r="F302" s="220" t="s">
        <v>550</v>
      </c>
      <c r="G302" s="221" t="s">
        <v>154</v>
      </c>
      <c r="H302" s="222">
        <v>10</v>
      </c>
      <c r="I302" s="223"/>
      <c r="J302" s="224">
        <f>ROUND(I302*H302,2)</f>
        <v>0</v>
      </c>
      <c r="K302" s="225"/>
      <c r="L302" s="43"/>
      <c r="M302" s="226" t="s">
        <v>1</v>
      </c>
      <c r="N302" s="227" t="s">
        <v>48</v>
      </c>
      <c r="O302" s="90"/>
      <c r="P302" s="228">
        <f>O302*H302</f>
        <v>0</v>
      </c>
      <c r="Q302" s="228">
        <v>0.00034000000000000002</v>
      </c>
      <c r="R302" s="228">
        <f>Q302*H302</f>
        <v>0.0034000000000000002</v>
      </c>
      <c r="S302" s="228">
        <v>0</v>
      </c>
      <c r="T302" s="22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0" t="s">
        <v>144</v>
      </c>
      <c r="AT302" s="230" t="s">
        <v>140</v>
      </c>
      <c r="AU302" s="230" t="s">
        <v>93</v>
      </c>
      <c r="AY302" s="16" t="s">
        <v>137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6" t="s">
        <v>91</v>
      </c>
      <c r="BK302" s="231">
        <f>ROUND(I302*H302,2)</f>
        <v>0</v>
      </c>
      <c r="BL302" s="16" t="s">
        <v>144</v>
      </c>
      <c r="BM302" s="230" t="s">
        <v>551</v>
      </c>
    </row>
    <row r="303" s="2" customFormat="1" ht="33" customHeight="1">
      <c r="A303" s="37"/>
      <c r="B303" s="38"/>
      <c r="C303" s="218" t="s">
        <v>552</v>
      </c>
      <c r="D303" s="218" t="s">
        <v>140</v>
      </c>
      <c r="E303" s="219" t="s">
        <v>553</v>
      </c>
      <c r="F303" s="220" t="s">
        <v>554</v>
      </c>
      <c r="G303" s="221" t="s">
        <v>154</v>
      </c>
      <c r="H303" s="222">
        <v>269</v>
      </c>
      <c r="I303" s="223"/>
      <c r="J303" s="224">
        <f>ROUND(I303*H303,2)</f>
        <v>0</v>
      </c>
      <c r="K303" s="225"/>
      <c r="L303" s="43"/>
      <c r="M303" s="226" t="s">
        <v>1</v>
      </c>
      <c r="N303" s="227" t="s">
        <v>48</v>
      </c>
      <c r="O303" s="90"/>
      <c r="P303" s="228">
        <f>O303*H303</f>
        <v>0</v>
      </c>
      <c r="Q303" s="228">
        <v>0.00045320000000000001</v>
      </c>
      <c r="R303" s="228">
        <f>Q303*H303</f>
        <v>0.1219108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144</v>
      </c>
      <c r="AT303" s="230" t="s">
        <v>140</v>
      </c>
      <c r="AU303" s="230" t="s">
        <v>93</v>
      </c>
      <c r="AY303" s="16" t="s">
        <v>137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91</v>
      </c>
      <c r="BK303" s="231">
        <f>ROUND(I303*H303,2)</f>
        <v>0</v>
      </c>
      <c r="BL303" s="16" t="s">
        <v>144</v>
      </c>
      <c r="BM303" s="230" t="s">
        <v>555</v>
      </c>
    </row>
    <row r="304" s="2" customFormat="1">
      <c r="A304" s="37"/>
      <c r="B304" s="38"/>
      <c r="C304" s="39"/>
      <c r="D304" s="232" t="s">
        <v>149</v>
      </c>
      <c r="E304" s="39"/>
      <c r="F304" s="233" t="s">
        <v>556</v>
      </c>
      <c r="G304" s="39"/>
      <c r="H304" s="39"/>
      <c r="I304" s="234"/>
      <c r="J304" s="39"/>
      <c r="K304" s="39"/>
      <c r="L304" s="43"/>
      <c r="M304" s="235"/>
      <c r="N304" s="236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149</v>
      </c>
      <c r="AU304" s="16" t="s">
        <v>93</v>
      </c>
    </row>
    <row r="305" s="13" customFormat="1">
      <c r="A305" s="13"/>
      <c r="B305" s="237"/>
      <c r="C305" s="238"/>
      <c r="D305" s="232" t="s">
        <v>165</v>
      </c>
      <c r="E305" s="239" t="s">
        <v>1</v>
      </c>
      <c r="F305" s="240" t="s">
        <v>557</v>
      </c>
      <c r="G305" s="238"/>
      <c r="H305" s="241">
        <v>269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165</v>
      </c>
      <c r="AU305" s="247" t="s">
        <v>93</v>
      </c>
      <c r="AV305" s="13" t="s">
        <v>93</v>
      </c>
      <c r="AW305" s="13" t="s">
        <v>38</v>
      </c>
      <c r="AX305" s="13" t="s">
        <v>91</v>
      </c>
      <c r="AY305" s="247" t="s">
        <v>137</v>
      </c>
    </row>
    <row r="306" s="12" customFormat="1" ht="22.8" customHeight="1">
      <c r="A306" s="12"/>
      <c r="B306" s="202"/>
      <c r="C306" s="203"/>
      <c r="D306" s="204" t="s">
        <v>82</v>
      </c>
      <c r="E306" s="216" t="s">
        <v>558</v>
      </c>
      <c r="F306" s="216" t="s">
        <v>559</v>
      </c>
      <c r="G306" s="203"/>
      <c r="H306" s="203"/>
      <c r="I306" s="206"/>
      <c r="J306" s="217">
        <f>BK306</f>
        <v>0</v>
      </c>
      <c r="K306" s="203"/>
      <c r="L306" s="208"/>
      <c r="M306" s="209"/>
      <c r="N306" s="210"/>
      <c r="O306" s="210"/>
      <c r="P306" s="211">
        <f>SUM(P307:P317)</f>
        <v>0</v>
      </c>
      <c r="Q306" s="210"/>
      <c r="R306" s="211">
        <f>SUM(R307:R317)</f>
        <v>0</v>
      </c>
      <c r="S306" s="210"/>
      <c r="T306" s="212">
        <f>SUM(T307:T317)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3" t="s">
        <v>91</v>
      </c>
      <c r="AT306" s="214" t="s">
        <v>82</v>
      </c>
      <c r="AU306" s="214" t="s">
        <v>91</v>
      </c>
      <c r="AY306" s="213" t="s">
        <v>137</v>
      </c>
      <c r="BK306" s="215">
        <f>SUM(BK307:BK317)</f>
        <v>0</v>
      </c>
    </row>
    <row r="307" s="2" customFormat="1" ht="16.5" customHeight="1">
      <c r="A307" s="37"/>
      <c r="B307" s="38"/>
      <c r="C307" s="218" t="s">
        <v>560</v>
      </c>
      <c r="D307" s="218" t="s">
        <v>140</v>
      </c>
      <c r="E307" s="219" t="s">
        <v>561</v>
      </c>
      <c r="F307" s="220" t="s">
        <v>562</v>
      </c>
      <c r="G307" s="221" t="s">
        <v>350</v>
      </c>
      <c r="H307" s="222">
        <v>4.2999999999999998</v>
      </c>
      <c r="I307" s="223"/>
      <c r="J307" s="224">
        <f>ROUND(I307*H307,2)</f>
        <v>0</v>
      </c>
      <c r="K307" s="225"/>
      <c r="L307" s="43"/>
      <c r="M307" s="226" t="s">
        <v>1</v>
      </c>
      <c r="N307" s="227" t="s">
        <v>48</v>
      </c>
      <c r="O307" s="90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144</v>
      </c>
      <c r="AT307" s="230" t="s">
        <v>140</v>
      </c>
      <c r="AU307" s="230" t="s">
        <v>93</v>
      </c>
      <c r="AY307" s="16" t="s">
        <v>137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91</v>
      </c>
      <c r="BK307" s="231">
        <f>ROUND(I307*H307,2)</f>
        <v>0</v>
      </c>
      <c r="BL307" s="16" t="s">
        <v>144</v>
      </c>
      <c r="BM307" s="230" t="s">
        <v>563</v>
      </c>
    </row>
    <row r="308" s="13" customFormat="1">
      <c r="A308" s="13"/>
      <c r="B308" s="237"/>
      <c r="C308" s="238"/>
      <c r="D308" s="232" t="s">
        <v>165</v>
      </c>
      <c r="E308" s="239" t="s">
        <v>1</v>
      </c>
      <c r="F308" s="240" t="s">
        <v>564</v>
      </c>
      <c r="G308" s="238"/>
      <c r="H308" s="241">
        <v>2.8599999999999999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165</v>
      </c>
      <c r="AU308" s="247" t="s">
        <v>93</v>
      </c>
      <c r="AV308" s="13" t="s">
        <v>93</v>
      </c>
      <c r="AW308" s="13" t="s">
        <v>38</v>
      </c>
      <c r="AX308" s="13" t="s">
        <v>83</v>
      </c>
      <c r="AY308" s="247" t="s">
        <v>137</v>
      </c>
    </row>
    <row r="309" s="13" customFormat="1">
      <c r="A309" s="13"/>
      <c r="B309" s="237"/>
      <c r="C309" s="238"/>
      <c r="D309" s="232" t="s">
        <v>165</v>
      </c>
      <c r="E309" s="239" t="s">
        <v>1</v>
      </c>
      <c r="F309" s="240" t="s">
        <v>565</v>
      </c>
      <c r="G309" s="238"/>
      <c r="H309" s="241">
        <v>1.44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165</v>
      </c>
      <c r="AU309" s="247" t="s">
        <v>93</v>
      </c>
      <c r="AV309" s="13" t="s">
        <v>93</v>
      </c>
      <c r="AW309" s="13" t="s">
        <v>38</v>
      </c>
      <c r="AX309" s="13" t="s">
        <v>83</v>
      </c>
      <c r="AY309" s="247" t="s">
        <v>137</v>
      </c>
    </row>
    <row r="310" s="14" customFormat="1">
      <c r="A310" s="14"/>
      <c r="B310" s="248"/>
      <c r="C310" s="249"/>
      <c r="D310" s="232" t="s">
        <v>165</v>
      </c>
      <c r="E310" s="250" t="s">
        <v>1</v>
      </c>
      <c r="F310" s="251" t="s">
        <v>172</v>
      </c>
      <c r="G310" s="249"/>
      <c r="H310" s="252">
        <v>4.2999999999999998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8" t="s">
        <v>165</v>
      </c>
      <c r="AU310" s="258" t="s">
        <v>93</v>
      </c>
      <c r="AV310" s="14" t="s">
        <v>144</v>
      </c>
      <c r="AW310" s="14" t="s">
        <v>38</v>
      </c>
      <c r="AX310" s="14" t="s">
        <v>91</v>
      </c>
      <c r="AY310" s="258" t="s">
        <v>137</v>
      </c>
    </row>
    <row r="311" s="2" customFormat="1" ht="21.75" customHeight="1">
      <c r="A311" s="37"/>
      <c r="B311" s="38"/>
      <c r="C311" s="218" t="s">
        <v>566</v>
      </c>
      <c r="D311" s="218" t="s">
        <v>140</v>
      </c>
      <c r="E311" s="219" t="s">
        <v>567</v>
      </c>
      <c r="F311" s="220" t="s">
        <v>568</v>
      </c>
      <c r="G311" s="221" t="s">
        <v>350</v>
      </c>
      <c r="H311" s="222">
        <v>4.2999999999999998</v>
      </c>
      <c r="I311" s="223"/>
      <c r="J311" s="224">
        <f>ROUND(I311*H311,2)</f>
        <v>0</v>
      </c>
      <c r="K311" s="225"/>
      <c r="L311" s="43"/>
      <c r="M311" s="226" t="s">
        <v>1</v>
      </c>
      <c r="N311" s="227" t="s">
        <v>48</v>
      </c>
      <c r="O311" s="90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144</v>
      </c>
      <c r="AT311" s="230" t="s">
        <v>140</v>
      </c>
      <c r="AU311" s="230" t="s">
        <v>93</v>
      </c>
      <c r="AY311" s="16" t="s">
        <v>137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91</v>
      </c>
      <c r="BK311" s="231">
        <f>ROUND(I311*H311,2)</f>
        <v>0</v>
      </c>
      <c r="BL311" s="16" t="s">
        <v>144</v>
      </c>
      <c r="BM311" s="230" t="s">
        <v>569</v>
      </c>
    </row>
    <row r="312" s="2" customFormat="1" ht="24.15" customHeight="1">
      <c r="A312" s="37"/>
      <c r="B312" s="38"/>
      <c r="C312" s="218" t="s">
        <v>570</v>
      </c>
      <c r="D312" s="218" t="s">
        <v>140</v>
      </c>
      <c r="E312" s="219" t="s">
        <v>571</v>
      </c>
      <c r="F312" s="220" t="s">
        <v>572</v>
      </c>
      <c r="G312" s="221" t="s">
        <v>350</v>
      </c>
      <c r="H312" s="222">
        <v>77.400000000000006</v>
      </c>
      <c r="I312" s="223"/>
      <c r="J312" s="224">
        <f>ROUND(I312*H312,2)</f>
        <v>0</v>
      </c>
      <c r="K312" s="225"/>
      <c r="L312" s="43"/>
      <c r="M312" s="226" t="s">
        <v>1</v>
      </c>
      <c r="N312" s="227" t="s">
        <v>48</v>
      </c>
      <c r="O312" s="90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0" t="s">
        <v>144</v>
      </c>
      <c r="AT312" s="230" t="s">
        <v>140</v>
      </c>
      <c r="AU312" s="230" t="s">
        <v>93</v>
      </c>
      <c r="AY312" s="16" t="s">
        <v>137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6" t="s">
        <v>91</v>
      </c>
      <c r="BK312" s="231">
        <f>ROUND(I312*H312,2)</f>
        <v>0</v>
      </c>
      <c r="BL312" s="16" t="s">
        <v>144</v>
      </c>
      <c r="BM312" s="230" t="s">
        <v>573</v>
      </c>
    </row>
    <row r="313" s="13" customFormat="1">
      <c r="A313" s="13"/>
      <c r="B313" s="237"/>
      <c r="C313" s="238"/>
      <c r="D313" s="232" t="s">
        <v>165</v>
      </c>
      <c r="E313" s="239" t="s">
        <v>1</v>
      </c>
      <c r="F313" s="240" t="s">
        <v>574</v>
      </c>
      <c r="G313" s="238"/>
      <c r="H313" s="241">
        <v>51.479999999999997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165</v>
      </c>
      <c r="AU313" s="247" t="s">
        <v>93</v>
      </c>
      <c r="AV313" s="13" t="s">
        <v>93</v>
      </c>
      <c r="AW313" s="13" t="s">
        <v>38</v>
      </c>
      <c r="AX313" s="13" t="s">
        <v>83</v>
      </c>
      <c r="AY313" s="247" t="s">
        <v>137</v>
      </c>
    </row>
    <row r="314" s="13" customFormat="1">
      <c r="A314" s="13"/>
      <c r="B314" s="237"/>
      <c r="C314" s="238"/>
      <c r="D314" s="232" t="s">
        <v>165</v>
      </c>
      <c r="E314" s="239" t="s">
        <v>1</v>
      </c>
      <c r="F314" s="240" t="s">
        <v>575</v>
      </c>
      <c r="G314" s="238"/>
      <c r="H314" s="241">
        <v>25.920000000000002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165</v>
      </c>
      <c r="AU314" s="247" t="s">
        <v>93</v>
      </c>
      <c r="AV314" s="13" t="s">
        <v>93</v>
      </c>
      <c r="AW314" s="13" t="s">
        <v>38</v>
      </c>
      <c r="AX314" s="13" t="s">
        <v>83</v>
      </c>
      <c r="AY314" s="247" t="s">
        <v>137</v>
      </c>
    </row>
    <row r="315" s="14" customFormat="1">
      <c r="A315" s="14"/>
      <c r="B315" s="248"/>
      <c r="C315" s="249"/>
      <c r="D315" s="232" t="s">
        <v>165</v>
      </c>
      <c r="E315" s="250" t="s">
        <v>1</v>
      </c>
      <c r="F315" s="251" t="s">
        <v>172</v>
      </c>
      <c r="G315" s="249"/>
      <c r="H315" s="252">
        <v>77.400000000000006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8" t="s">
        <v>165</v>
      </c>
      <c r="AU315" s="258" t="s">
        <v>93</v>
      </c>
      <c r="AV315" s="14" t="s">
        <v>144</v>
      </c>
      <c r="AW315" s="14" t="s">
        <v>38</v>
      </c>
      <c r="AX315" s="14" t="s">
        <v>91</v>
      </c>
      <c r="AY315" s="258" t="s">
        <v>137</v>
      </c>
    </row>
    <row r="316" s="2" customFormat="1" ht="37.8" customHeight="1">
      <c r="A316" s="37"/>
      <c r="B316" s="38"/>
      <c r="C316" s="218" t="s">
        <v>576</v>
      </c>
      <c r="D316" s="218" t="s">
        <v>140</v>
      </c>
      <c r="E316" s="219" t="s">
        <v>577</v>
      </c>
      <c r="F316" s="220" t="s">
        <v>578</v>
      </c>
      <c r="G316" s="221" t="s">
        <v>350</v>
      </c>
      <c r="H316" s="222">
        <v>1.44</v>
      </c>
      <c r="I316" s="223"/>
      <c r="J316" s="224">
        <f>ROUND(I316*H316,2)</f>
        <v>0</v>
      </c>
      <c r="K316" s="225"/>
      <c r="L316" s="43"/>
      <c r="M316" s="226" t="s">
        <v>1</v>
      </c>
      <c r="N316" s="227" t="s">
        <v>48</v>
      </c>
      <c r="O316" s="90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0" t="s">
        <v>144</v>
      </c>
      <c r="AT316" s="230" t="s">
        <v>140</v>
      </c>
      <c r="AU316" s="230" t="s">
        <v>93</v>
      </c>
      <c r="AY316" s="16" t="s">
        <v>137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6" t="s">
        <v>91</v>
      </c>
      <c r="BK316" s="231">
        <f>ROUND(I316*H316,2)</f>
        <v>0</v>
      </c>
      <c r="BL316" s="16" t="s">
        <v>144</v>
      </c>
      <c r="BM316" s="230" t="s">
        <v>579</v>
      </c>
    </row>
    <row r="317" s="2" customFormat="1" ht="44.25" customHeight="1">
      <c r="A317" s="37"/>
      <c r="B317" s="38"/>
      <c r="C317" s="218" t="s">
        <v>580</v>
      </c>
      <c r="D317" s="218" t="s">
        <v>140</v>
      </c>
      <c r="E317" s="219" t="s">
        <v>581</v>
      </c>
      <c r="F317" s="220" t="s">
        <v>582</v>
      </c>
      <c r="G317" s="221" t="s">
        <v>350</v>
      </c>
      <c r="H317" s="222">
        <v>2.8599999999999999</v>
      </c>
      <c r="I317" s="223"/>
      <c r="J317" s="224">
        <f>ROUND(I317*H317,2)</f>
        <v>0</v>
      </c>
      <c r="K317" s="225"/>
      <c r="L317" s="43"/>
      <c r="M317" s="226" t="s">
        <v>1</v>
      </c>
      <c r="N317" s="227" t="s">
        <v>48</v>
      </c>
      <c r="O317" s="90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0" t="s">
        <v>144</v>
      </c>
      <c r="AT317" s="230" t="s">
        <v>140</v>
      </c>
      <c r="AU317" s="230" t="s">
        <v>93</v>
      </c>
      <c r="AY317" s="16" t="s">
        <v>137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6" t="s">
        <v>91</v>
      </c>
      <c r="BK317" s="231">
        <f>ROUND(I317*H317,2)</f>
        <v>0</v>
      </c>
      <c r="BL317" s="16" t="s">
        <v>144</v>
      </c>
      <c r="BM317" s="230" t="s">
        <v>583</v>
      </c>
    </row>
    <row r="318" s="12" customFormat="1" ht="22.8" customHeight="1">
      <c r="A318" s="12"/>
      <c r="B318" s="202"/>
      <c r="C318" s="203"/>
      <c r="D318" s="204" t="s">
        <v>82</v>
      </c>
      <c r="E318" s="216" t="s">
        <v>584</v>
      </c>
      <c r="F318" s="216" t="s">
        <v>585</v>
      </c>
      <c r="G318" s="203"/>
      <c r="H318" s="203"/>
      <c r="I318" s="206"/>
      <c r="J318" s="217">
        <f>BK318</f>
        <v>0</v>
      </c>
      <c r="K318" s="203"/>
      <c r="L318" s="208"/>
      <c r="M318" s="209"/>
      <c r="N318" s="210"/>
      <c r="O318" s="210"/>
      <c r="P318" s="211">
        <f>P319</f>
        <v>0</v>
      </c>
      <c r="Q318" s="210"/>
      <c r="R318" s="211">
        <f>R319</f>
        <v>0</v>
      </c>
      <c r="S318" s="210"/>
      <c r="T318" s="212">
        <f>T319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3" t="s">
        <v>91</v>
      </c>
      <c r="AT318" s="214" t="s">
        <v>82</v>
      </c>
      <c r="AU318" s="214" t="s">
        <v>91</v>
      </c>
      <c r="AY318" s="213" t="s">
        <v>137</v>
      </c>
      <c r="BK318" s="215">
        <f>BK319</f>
        <v>0</v>
      </c>
    </row>
    <row r="319" s="2" customFormat="1" ht="33" customHeight="1">
      <c r="A319" s="37"/>
      <c r="B319" s="38"/>
      <c r="C319" s="218" t="s">
        <v>586</v>
      </c>
      <c r="D319" s="218" t="s">
        <v>140</v>
      </c>
      <c r="E319" s="219" t="s">
        <v>587</v>
      </c>
      <c r="F319" s="220" t="s">
        <v>588</v>
      </c>
      <c r="G319" s="221" t="s">
        <v>350</v>
      </c>
      <c r="H319" s="222">
        <v>153.78800000000001</v>
      </c>
      <c r="I319" s="223"/>
      <c r="J319" s="224">
        <f>ROUND(I319*H319,2)</f>
        <v>0</v>
      </c>
      <c r="K319" s="225"/>
      <c r="L319" s="43"/>
      <c r="M319" s="270" t="s">
        <v>1</v>
      </c>
      <c r="N319" s="271" t="s">
        <v>48</v>
      </c>
      <c r="O319" s="272"/>
      <c r="P319" s="273">
        <f>O319*H319</f>
        <v>0</v>
      </c>
      <c r="Q319" s="273">
        <v>0</v>
      </c>
      <c r="R319" s="273">
        <f>Q319*H319</f>
        <v>0</v>
      </c>
      <c r="S319" s="273">
        <v>0</v>
      </c>
      <c r="T319" s="274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0" t="s">
        <v>144</v>
      </c>
      <c r="AT319" s="230" t="s">
        <v>140</v>
      </c>
      <c r="AU319" s="230" t="s">
        <v>93</v>
      </c>
      <c r="AY319" s="16" t="s">
        <v>137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6" t="s">
        <v>91</v>
      </c>
      <c r="BK319" s="231">
        <f>ROUND(I319*H319,2)</f>
        <v>0</v>
      </c>
      <c r="BL319" s="16" t="s">
        <v>144</v>
      </c>
      <c r="BM319" s="230" t="s">
        <v>589</v>
      </c>
    </row>
    <row r="320" s="2" customFormat="1" ht="6.96" customHeight="1">
      <c r="A320" s="37"/>
      <c r="B320" s="65"/>
      <c r="C320" s="66"/>
      <c r="D320" s="66"/>
      <c r="E320" s="66"/>
      <c r="F320" s="66"/>
      <c r="G320" s="66"/>
      <c r="H320" s="66"/>
      <c r="I320" s="66"/>
      <c r="J320" s="66"/>
      <c r="K320" s="66"/>
      <c r="L320" s="43"/>
      <c r="M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</row>
  </sheetData>
  <sheetProtection sheet="1" autoFilter="0" formatColumns="0" formatRows="0" objects="1" scenarios="1" spinCount="100000" saltValue="neUXUlFbgVQn7CBQyJHnhQuTPMNWQOXEpsMM5gFkcafEewk+fOBgZ8IyHCXcgXf/fxkzMiw8T1LeDFwajwiaGw==" hashValue="vtf18kzYoBFAMwENDtRgFYkjfrxkxEndmLExjaCA0AkPfHm90+GMe9li6b/Xlfu9Uaa9cD7n24DeONYKsrqwwA==" algorithmName="SHA-512" password="CC35"/>
  <autoFilter ref="C126:K31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93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Libá, Irsko - III.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590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4. 6. 2025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28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29</v>
      </c>
      <c r="F15" s="37"/>
      <c r="G15" s="37"/>
      <c r="H15" s="37"/>
      <c r="I15" s="139" t="s">
        <v>30</v>
      </c>
      <c r="J15" s="142" t="s">
        <v>31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30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34</v>
      </c>
      <c r="E20" s="37"/>
      <c r="F20" s="37"/>
      <c r="G20" s="37"/>
      <c r="H20" s="37"/>
      <c r="I20" s="139" t="s">
        <v>27</v>
      </c>
      <c r="J20" s="142" t="s">
        <v>35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36</v>
      </c>
      <c r="F21" s="37"/>
      <c r="G21" s="37"/>
      <c r="H21" s="37"/>
      <c r="I21" s="139" t="s">
        <v>30</v>
      </c>
      <c r="J21" s="142" t="s">
        <v>37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39</v>
      </c>
      <c r="E23" s="37"/>
      <c r="F23" s="37"/>
      <c r="G23" s="37"/>
      <c r="H23" s="37"/>
      <c r="I23" s="139" t="s">
        <v>27</v>
      </c>
      <c r="J23" s="142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40</v>
      </c>
      <c r="F24" s="37"/>
      <c r="G24" s="37"/>
      <c r="H24" s="37"/>
      <c r="I24" s="139" t="s">
        <v>30</v>
      </c>
      <c r="J24" s="142" t="s">
        <v>37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41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43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45</v>
      </c>
      <c r="G32" s="37"/>
      <c r="H32" s="37"/>
      <c r="I32" s="151" t="s">
        <v>44</v>
      </c>
      <c r="J32" s="151" t="s">
        <v>46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47</v>
      </c>
      <c r="E33" s="139" t="s">
        <v>48</v>
      </c>
      <c r="F33" s="153">
        <f>ROUND((SUM(BE125:BE317)),  2)</f>
        <v>0</v>
      </c>
      <c r="G33" s="37"/>
      <c r="H33" s="37"/>
      <c r="I33" s="154">
        <v>0.20999999999999999</v>
      </c>
      <c r="J33" s="153">
        <f>ROUND(((SUM(BE125:BE317))*I33),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49</v>
      </c>
      <c r="F34" s="153">
        <f>ROUND((SUM(BF125:BF317)),  2)</f>
        <v>0</v>
      </c>
      <c r="G34" s="37"/>
      <c r="H34" s="37"/>
      <c r="I34" s="154">
        <v>0.12</v>
      </c>
      <c r="J34" s="153">
        <f>ROUND(((SUM(BF125:BF317))*I34),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50</v>
      </c>
      <c r="F35" s="153">
        <f>ROUND((SUM(BG125:BG317)),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51</v>
      </c>
      <c r="F36" s="153">
        <f>ROUND((SUM(BH125:BH317)),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52</v>
      </c>
      <c r="F37" s="153">
        <f>ROUND((SUM(BI125:BI317)),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53</v>
      </c>
      <c r="E39" s="157"/>
      <c r="F39" s="157"/>
      <c r="G39" s="158" t="s">
        <v>54</v>
      </c>
      <c r="H39" s="159" t="s">
        <v>55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56</v>
      </c>
      <c r="E50" s="163"/>
      <c r="F50" s="163"/>
      <c r="G50" s="162" t="s">
        <v>57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58</v>
      </c>
      <c r="E61" s="165"/>
      <c r="F61" s="166" t="s">
        <v>59</v>
      </c>
      <c r="G61" s="164" t="s">
        <v>58</v>
      </c>
      <c r="H61" s="165"/>
      <c r="I61" s="165"/>
      <c r="J61" s="167" t="s">
        <v>59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60</v>
      </c>
      <c r="E65" s="168"/>
      <c r="F65" s="168"/>
      <c r="G65" s="162" t="s">
        <v>61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58</v>
      </c>
      <c r="E76" s="165"/>
      <c r="F76" s="166" t="s">
        <v>59</v>
      </c>
      <c r="G76" s="164" t="s">
        <v>58</v>
      </c>
      <c r="H76" s="165"/>
      <c r="I76" s="165"/>
      <c r="J76" s="167" t="s">
        <v>59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Libá, Irsko - III.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103b - Libá, Irsko - etapa III.b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>Irsko - obytná zóna</v>
      </c>
      <c r="G89" s="39"/>
      <c r="H89" s="39"/>
      <c r="I89" s="31" t="s">
        <v>24</v>
      </c>
      <c r="J89" s="78" t="str">
        <f>IF(J12="","",J12)</f>
        <v>4. 6. 2025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26</v>
      </c>
      <c r="D91" s="39"/>
      <c r="E91" s="39"/>
      <c r="F91" s="26" t="str">
        <f>E15</f>
        <v>Obec Libá</v>
      </c>
      <c r="G91" s="39"/>
      <c r="H91" s="39"/>
      <c r="I91" s="31" t="s">
        <v>34</v>
      </c>
      <c r="J91" s="35" t="str">
        <f>E21</f>
        <v>DSVA, s.r.o. - Miroslav Fischer, Ing. Petr Král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32</v>
      </c>
      <c r="D92" s="39"/>
      <c r="E92" s="39"/>
      <c r="F92" s="26" t="str">
        <f>IF(E18="","",E18)</f>
        <v>Vyplň údaj</v>
      </c>
      <c r="G92" s="39"/>
      <c r="H92" s="39"/>
      <c r="I92" s="31" t="s">
        <v>39</v>
      </c>
      <c r="J92" s="35" t="str">
        <f>E24</f>
        <v>DSVA, s.r.o. - Miroslav Fischer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111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112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113</v>
      </c>
      <c r="E99" s="187"/>
      <c r="F99" s="187"/>
      <c r="G99" s="187"/>
      <c r="H99" s="187"/>
      <c r="I99" s="187"/>
      <c r="J99" s="188">
        <f>J165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114</v>
      </c>
      <c r="E100" s="187"/>
      <c r="F100" s="187"/>
      <c r="G100" s="187"/>
      <c r="H100" s="187"/>
      <c r="I100" s="187"/>
      <c r="J100" s="188">
        <f>J173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117</v>
      </c>
      <c r="E101" s="187"/>
      <c r="F101" s="187"/>
      <c r="G101" s="187"/>
      <c r="H101" s="187"/>
      <c r="I101" s="187"/>
      <c r="J101" s="188">
        <f>J190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118</v>
      </c>
      <c r="E102" s="187"/>
      <c r="F102" s="187"/>
      <c r="G102" s="187"/>
      <c r="H102" s="187"/>
      <c r="I102" s="187"/>
      <c r="J102" s="188">
        <f>J194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119</v>
      </c>
      <c r="E103" s="187"/>
      <c r="F103" s="187"/>
      <c r="G103" s="187"/>
      <c r="H103" s="187"/>
      <c r="I103" s="187"/>
      <c r="J103" s="188">
        <f>J248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120</v>
      </c>
      <c r="E104" s="187"/>
      <c r="F104" s="187"/>
      <c r="G104" s="187"/>
      <c r="H104" s="187"/>
      <c r="I104" s="187"/>
      <c r="J104" s="188">
        <f>J304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121</v>
      </c>
      <c r="E105" s="187"/>
      <c r="F105" s="187"/>
      <c r="G105" s="187"/>
      <c r="H105" s="187"/>
      <c r="I105" s="187"/>
      <c r="J105" s="188">
        <f>J316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Libá, Irsko - III. etapa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104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103b - Libá, Irsko - etapa III.b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22</v>
      </c>
      <c r="D119" s="39"/>
      <c r="E119" s="39"/>
      <c r="F119" s="26" t="str">
        <f>F12</f>
        <v>Irsko - obytná zóna</v>
      </c>
      <c r="G119" s="39"/>
      <c r="H119" s="39"/>
      <c r="I119" s="31" t="s">
        <v>24</v>
      </c>
      <c r="J119" s="78" t="str">
        <f>IF(J12="","",J12)</f>
        <v>4. 6. 2025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26</v>
      </c>
      <c r="D121" s="39"/>
      <c r="E121" s="39"/>
      <c r="F121" s="26" t="str">
        <f>E15</f>
        <v>Obec Libá</v>
      </c>
      <c r="G121" s="39"/>
      <c r="H121" s="39"/>
      <c r="I121" s="31" t="s">
        <v>34</v>
      </c>
      <c r="J121" s="35" t="str">
        <f>E21</f>
        <v>DSVA, s.r.o. - Miroslav Fischer, Ing. Petr Král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32</v>
      </c>
      <c r="D122" s="39"/>
      <c r="E122" s="39"/>
      <c r="F122" s="26" t="str">
        <f>IF(E18="","",E18)</f>
        <v>Vyplň údaj</v>
      </c>
      <c r="G122" s="39"/>
      <c r="H122" s="39"/>
      <c r="I122" s="31" t="s">
        <v>39</v>
      </c>
      <c r="J122" s="35" t="str">
        <f>E24</f>
        <v>DSVA, s.r.o. - Miroslav Fischer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123</v>
      </c>
      <c r="D124" s="193" t="s">
        <v>68</v>
      </c>
      <c r="E124" s="193" t="s">
        <v>64</v>
      </c>
      <c r="F124" s="193" t="s">
        <v>65</v>
      </c>
      <c r="G124" s="193" t="s">
        <v>124</v>
      </c>
      <c r="H124" s="193" t="s">
        <v>125</v>
      </c>
      <c r="I124" s="193" t="s">
        <v>126</v>
      </c>
      <c r="J124" s="194" t="s">
        <v>108</v>
      </c>
      <c r="K124" s="195" t="s">
        <v>127</v>
      </c>
      <c r="L124" s="196"/>
      <c r="M124" s="99" t="s">
        <v>1</v>
      </c>
      <c r="N124" s="100" t="s">
        <v>47</v>
      </c>
      <c r="O124" s="100" t="s">
        <v>128</v>
      </c>
      <c r="P124" s="100" t="s">
        <v>129</v>
      </c>
      <c r="Q124" s="100" t="s">
        <v>130</v>
      </c>
      <c r="R124" s="100" t="s">
        <v>131</v>
      </c>
      <c r="S124" s="100" t="s">
        <v>132</v>
      </c>
      <c r="T124" s="101" t="s">
        <v>133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134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121.82560755767821</v>
      </c>
      <c r="S125" s="103"/>
      <c r="T125" s="200">
        <f>T126</f>
        <v>86.150000000000006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82</v>
      </c>
      <c r="AU125" s="16" t="s">
        <v>110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82</v>
      </c>
      <c r="E126" s="205" t="s">
        <v>135</v>
      </c>
      <c r="F126" s="205" t="s">
        <v>136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P127+P165+P173+P190+P194+P248+P304+P316</f>
        <v>0</v>
      </c>
      <c r="Q126" s="210"/>
      <c r="R126" s="211">
        <f>R127+R165+R173+R190+R194+R248+R304+R316</f>
        <v>121.82560755767821</v>
      </c>
      <c r="S126" s="210"/>
      <c r="T126" s="212">
        <f>T127+T165+T173+T190+T194+T248+T304+T316</f>
        <v>86.150000000000006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91</v>
      </c>
      <c r="AT126" s="214" t="s">
        <v>82</v>
      </c>
      <c r="AU126" s="214" t="s">
        <v>83</v>
      </c>
      <c r="AY126" s="213" t="s">
        <v>137</v>
      </c>
      <c r="BK126" s="215">
        <f>BK127+BK165+BK173+BK190+BK194+BK248+BK304+BK316</f>
        <v>0</v>
      </c>
    </row>
    <row r="127" s="12" customFormat="1" ht="22.8" customHeight="1">
      <c r="A127" s="12"/>
      <c r="B127" s="202"/>
      <c r="C127" s="203"/>
      <c r="D127" s="204" t="s">
        <v>82</v>
      </c>
      <c r="E127" s="216" t="s">
        <v>138</v>
      </c>
      <c r="F127" s="216" t="s">
        <v>139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SUM(P128:P164)</f>
        <v>0</v>
      </c>
      <c r="Q127" s="210"/>
      <c r="R127" s="211">
        <f>SUM(R128:R164)</f>
        <v>0.059744940000000003</v>
      </c>
      <c r="S127" s="210"/>
      <c r="T127" s="212">
        <f>SUM(T128:T164)</f>
        <v>82.859999999999999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91</v>
      </c>
      <c r="AT127" s="214" t="s">
        <v>82</v>
      </c>
      <c r="AU127" s="214" t="s">
        <v>91</v>
      </c>
      <c r="AY127" s="213" t="s">
        <v>137</v>
      </c>
      <c r="BK127" s="215">
        <f>SUM(BK128:BK164)</f>
        <v>0</v>
      </c>
    </row>
    <row r="128" s="2" customFormat="1" ht="24.15" customHeight="1">
      <c r="A128" s="37"/>
      <c r="B128" s="38"/>
      <c r="C128" s="218" t="s">
        <v>91</v>
      </c>
      <c r="D128" s="218" t="s">
        <v>140</v>
      </c>
      <c r="E128" s="219" t="s">
        <v>141</v>
      </c>
      <c r="F128" s="220" t="s">
        <v>142</v>
      </c>
      <c r="G128" s="221" t="s">
        <v>143</v>
      </c>
      <c r="H128" s="222">
        <v>6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0.22</v>
      </c>
      <c r="T128" s="229">
        <f>S128*H128</f>
        <v>1.3200000000000001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144</v>
      </c>
      <c r="AT128" s="230" t="s">
        <v>140</v>
      </c>
      <c r="AU128" s="230" t="s">
        <v>93</v>
      </c>
      <c r="AY128" s="16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91</v>
      </c>
      <c r="BK128" s="231">
        <f>ROUND(I128*H128,2)</f>
        <v>0</v>
      </c>
      <c r="BL128" s="16" t="s">
        <v>144</v>
      </c>
      <c r="BM128" s="230" t="s">
        <v>591</v>
      </c>
    </row>
    <row r="129" s="2" customFormat="1" ht="24.15" customHeight="1">
      <c r="A129" s="37"/>
      <c r="B129" s="38"/>
      <c r="C129" s="218" t="s">
        <v>93</v>
      </c>
      <c r="D129" s="218" t="s">
        <v>140</v>
      </c>
      <c r="E129" s="219" t="s">
        <v>146</v>
      </c>
      <c r="F129" s="220" t="s">
        <v>147</v>
      </c>
      <c r="G129" s="221" t="s">
        <v>143</v>
      </c>
      <c r="H129" s="222">
        <v>470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48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0.17000000000000001</v>
      </c>
      <c r="T129" s="229">
        <f>S129*H129</f>
        <v>79.900000000000006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144</v>
      </c>
      <c r="AT129" s="230" t="s">
        <v>140</v>
      </c>
      <c r="AU129" s="230" t="s">
        <v>93</v>
      </c>
      <c r="AY129" s="16" t="s">
        <v>137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91</v>
      </c>
      <c r="BK129" s="231">
        <f>ROUND(I129*H129,2)</f>
        <v>0</v>
      </c>
      <c r="BL129" s="16" t="s">
        <v>144</v>
      </c>
      <c r="BM129" s="230" t="s">
        <v>592</v>
      </c>
    </row>
    <row r="130" s="2" customFormat="1">
      <c r="A130" s="37"/>
      <c r="B130" s="38"/>
      <c r="C130" s="39"/>
      <c r="D130" s="232" t="s">
        <v>149</v>
      </c>
      <c r="E130" s="39"/>
      <c r="F130" s="233" t="s">
        <v>150</v>
      </c>
      <c r="G130" s="39"/>
      <c r="H130" s="39"/>
      <c r="I130" s="234"/>
      <c r="J130" s="39"/>
      <c r="K130" s="39"/>
      <c r="L130" s="43"/>
      <c r="M130" s="235"/>
      <c r="N130" s="23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149</v>
      </c>
      <c r="AU130" s="16" t="s">
        <v>93</v>
      </c>
    </row>
    <row r="131" s="2" customFormat="1" ht="16.5" customHeight="1">
      <c r="A131" s="37"/>
      <c r="B131" s="38"/>
      <c r="C131" s="218" t="s">
        <v>151</v>
      </c>
      <c r="D131" s="218" t="s">
        <v>140</v>
      </c>
      <c r="E131" s="219" t="s">
        <v>152</v>
      </c>
      <c r="F131" s="220" t="s">
        <v>153</v>
      </c>
      <c r="G131" s="221" t="s">
        <v>154</v>
      </c>
      <c r="H131" s="222">
        <v>8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0.20499999999999999</v>
      </c>
      <c r="T131" s="229">
        <f>S131*H131</f>
        <v>1.6399999999999999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144</v>
      </c>
      <c r="AT131" s="230" t="s">
        <v>140</v>
      </c>
      <c r="AU131" s="230" t="s">
        <v>93</v>
      </c>
      <c r="AY131" s="16" t="s">
        <v>137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91</v>
      </c>
      <c r="BK131" s="231">
        <f>ROUND(I131*H131,2)</f>
        <v>0</v>
      </c>
      <c r="BL131" s="16" t="s">
        <v>144</v>
      </c>
      <c r="BM131" s="230" t="s">
        <v>593</v>
      </c>
    </row>
    <row r="132" s="2" customFormat="1" ht="24.15" customHeight="1">
      <c r="A132" s="37"/>
      <c r="B132" s="38"/>
      <c r="C132" s="218" t="s">
        <v>144</v>
      </c>
      <c r="D132" s="218" t="s">
        <v>140</v>
      </c>
      <c r="E132" s="219" t="s">
        <v>156</v>
      </c>
      <c r="F132" s="220" t="s">
        <v>157</v>
      </c>
      <c r="G132" s="221" t="s">
        <v>143</v>
      </c>
      <c r="H132" s="222">
        <v>271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144</v>
      </c>
      <c r="AT132" s="230" t="s">
        <v>140</v>
      </c>
      <c r="AU132" s="230" t="s">
        <v>93</v>
      </c>
      <c r="AY132" s="16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91</v>
      </c>
      <c r="BK132" s="231">
        <f>ROUND(I132*H132,2)</f>
        <v>0</v>
      </c>
      <c r="BL132" s="16" t="s">
        <v>144</v>
      </c>
      <c r="BM132" s="230" t="s">
        <v>594</v>
      </c>
    </row>
    <row r="133" s="2" customFormat="1">
      <c r="A133" s="37"/>
      <c r="B133" s="38"/>
      <c r="C133" s="39"/>
      <c r="D133" s="232" t="s">
        <v>149</v>
      </c>
      <c r="E133" s="39"/>
      <c r="F133" s="233" t="s">
        <v>159</v>
      </c>
      <c r="G133" s="39"/>
      <c r="H133" s="39"/>
      <c r="I133" s="234"/>
      <c r="J133" s="39"/>
      <c r="K133" s="39"/>
      <c r="L133" s="43"/>
      <c r="M133" s="235"/>
      <c r="N133" s="23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149</v>
      </c>
      <c r="AU133" s="16" t="s">
        <v>93</v>
      </c>
    </row>
    <row r="134" s="2" customFormat="1" ht="24.15" customHeight="1">
      <c r="A134" s="37"/>
      <c r="B134" s="38"/>
      <c r="C134" s="218" t="s">
        <v>160</v>
      </c>
      <c r="D134" s="218" t="s">
        <v>140</v>
      </c>
      <c r="E134" s="219" t="s">
        <v>199</v>
      </c>
      <c r="F134" s="220" t="s">
        <v>200</v>
      </c>
      <c r="G134" s="221" t="s">
        <v>143</v>
      </c>
      <c r="H134" s="222">
        <v>704.60000000000002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144</v>
      </c>
      <c r="AT134" s="230" t="s">
        <v>140</v>
      </c>
      <c r="AU134" s="230" t="s">
        <v>93</v>
      </c>
      <c r="AY134" s="16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91</v>
      </c>
      <c r="BK134" s="231">
        <f>ROUND(I134*H134,2)</f>
        <v>0</v>
      </c>
      <c r="BL134" s="16" t="s">
        <v>144</v>
      </c>
      <c r="BM134" s="230" t="s">
        <v>595</v>
      </c>
    </row>
    <row r="135" s="2" customFormat="1">
      <c r="A135" s="37"/>
      <c r="B135" s="38"/>
      <c r="C135" s="39"/>
      <c r="D135" s="232" t="s">
        <v>149</v>
      </c>
      <c r="E135" s="39"/>
      <c r="F135" s="233" t="s">
        <v>596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149</v>
      </c>
      <c r="AU135" s="16" t="s">
        <v>93</v>
      </c>
    </row>
    <row r="136" s="13" customFormat="1">
      <c r="A136" s="13"/>
      <c r="B136" s="237"/>
      <c r="C136" s="238"/>
      <c r="D136" s="232" t="s">
        <v>165</v>
      </c>
      <c r="E136" s="239" t="s">
        <v>1</v>
      </c>
      <c r="F136" s="240" t="s">
        <v>597</v>
      </c>
      <c r="G136" s="238"/>
      <c r="H136" s="241">
        <v>704.60000000000002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165</v>
      </c>
      <c r="AU136" s="247" t="s">
        <v>93</v>
      </c>
      <c r="AV136" s="13" t="s">
        <v>93</v>
      </c>
      <c r="AW136" s="13" t="s">
        <v>38</v>
      </c>
      <c r="AX136" s="13" t="s">
        <v>91</v>
      </c>
      <c r="AY136" s="247" t="s">
        <v>137</v>
      </c>
    </row>
    <row r="137" s="2" customFormat="1" ht="33" customHeight="1">
      <c r="A137" s="37"/>
      <c r="B137" s="38"/>
      <c r="C137" s="218" t="s">
        <v>173</v>
      </c>
      <c r="D137" s="218" t="s">
        <v>140</v>
      </c>
      <c r="E137" s="219" t="s">
        <v>161</v>
      </c>
      <c r="F137" s="220" t="s">
        <v>162</v>
      </c>
      <c r="G137" s="221" t="s">
        <v>163</v>
      </c>
      <c r="H137" s="222">
        <v>249.02000000000001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144</v>
      </c>
      <c r="AT137" s="230" t="s">
        <v>140</v>
      </c>
      <c r="AU137" s="230" t="s">
        <v>93</v>
      </c>
      <c r="AY137" s="16" t="s">
        <v>137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91</v>
      </c>
      <c r="BK137" s="231">
        <f>ROUND(I137*H137,2)</f>
        <v>0</v>
      </c>
      <c r="BL137" s="16" t="s">
        <v>144</v>
      </c>
      <c r="BM137" s="230" t="s">
        <v>598</v>
      </c>
    </row>
    <row r="138" s="13" customFormat="1">
      <c r="A138" s="13"/>
      <c r="B138" s="237"/>
      <c r="C138" s="238"/>
      <c r="D138" s="232" t="s">
        <v>165</v>
      </c>
      <c r="E138" s="239" t="s">
        <v>1</v>
      </c>
      <c r="F138" s="240" t="s">
        <v>599</v>
      </c>
      <c r="G138" s="238"/>
      <c r="H138" s="241">
        <v>12.9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165</v>
      </c>
      <c r="AU138" s="247" t="s">
        <v>93</v>
      </c>
      <c r="AV138" s="13" t="s">
        <v>93</v>
      </c>
      <c r="AW138" s="13" t="s">
        <v>38</v>
      </c>
      <c r="AX138" s="13" t="s">
        <v>83</v>
      </c>
      <c r="AY138" s="247" t="s">
        <v>137</v>
      </c>
    </row>
    <row r="139" s="13" customFormat="1">
      <c r="A139" s="13"/>
      <c r="B139" s="237"/>
      <c r="C139" s="238"/>
      <c r="D139" s="232" t="s">
        <v>165</v>
      </c>
      <c r="E139" s="239" t="s">
        <v>1</v>
      </c>
      <c r="F139" s="240" t="s">
        <v>600</v>
      </c>
      <c r="G139" s="238"/>
      <c r="H139" s="241">
        <v>101.52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165</v>
      </c>
      <c r="AU139" s="247" t="s">
        <v>93</v>
      </c>
      <c r="AV139" s="13" t="s">
        <v>93</v>
      </c>
      <c r="AW139" s="13" t="s">
        <v>38</v>
      </c>
      <c r="AX139" s="13" t="s">
        <v>83</v>
      </c>
      <c r="AY139" s="247" t="s">
        <v>137</v>
      </c>
    </row>
    <row r="140" s="13" customFormat="1">
      <c r="A140" s="13"/>
      <c r="B140" s="237"/>
      <c r="C140" s="238"/>
      <c r="D140" s="232" t="s">
        <v>165</v>
      </c>
      <c r="E140" s="239" t="s">
        <v>1</v>
      </c>
      <c r="F140" s="240" t="s">
        <v>601</v>
      </c>
      <c r="G140" s="238"/>
      <c r="H140" s="241">
        <v>112.8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165</v>
      </c>
      <c r="AU140" s="247" t="s">
        <v>93</v>
      </c>
      <c r="AV140" s="13" t="s">
        <v>93</v>
      </c>
      <c r="AW140" s="13" t="s">
        <v>38</v>
      </c>
      <c r="AX140" s="13" t="s">
        <v>83</v>
      </c>
      <c r="AY140" s="247" t="s">
        <v>137</v>
      </c>
    </row>
    <row r="141" s="13" customFormat="1">
      <c r="A141" s="13"/>
      <c r="B141" s="237"/>
      <c r="C141" s="238"/>
      <c r="D141" s="232" t="s">
        <v>165</v>
      </c>
      <c r="E141" s="239" t="s">
        <v>1</v>
      </c>
      <c r="F141" s="240" t="s">
        <v>602</v>
      </c>
      <c r="G141" s="238"/>
      <c r="H141" s="241">
        <v>1.8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165</v>
      </c>
      <c r="AU141" s="247" t="s">
        <v>93</v>
      </c>
      <c r="AV141" s="13" t="s">
        <v>93</v>
      </c>
      <c r="AW141" s="13" t="s">
        <v>38</v>
      </c>
      <c r="AX141" s="13" t="s">
        <v>83</v>
      </c>
      <c r="AY141" s="247" t="s">
        <v>137</v>
      </c>
    </row>
    <row r="142" s="13" customFormat="1">
      <c r="A142" s="13"/>
      <c r="B142" s="237"/>
      <c r="C142" s="238"/>
      <c r="D142" s="232" t="s">
        <v>165</v>
      </c>
      <c r="E142" s="239" t="s">
        <v>1</v>
      </c>
      <c r="F142" s="240" t="s">
        <v>603</v>
      </c>
      <c r="G142" s="238"/>
      <c r="H142" s="241">
        <v>20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165</v>
      </c>
      <c r="AU142" s="247" t="s">
        <v>93</v>
      </c>
      <c r="AV142" s="13" t="s">
        <v>93</v>
      </c>
      <c r="AW142" s="13" t="s">
        <v>38</v>
      </c>
      <c r="AX142" s="13" t="s">
        <v>83</v>
      </c>
      <c r="AY142" s="247" t="s">
        <v>137</v>
      </c>
    </row>
    <row r="143" s="14" customFormat="1">
      <c r="A143" s="14"/>
      <c r="B143" s="248"/>
      <c r="C143" s="249"/>
      <c r="D143" s="232" t="s">
        <v>165</v>
      </c>
      <c r="E143" s="250" t="s">
        <v>1</v>
      </c>
      <c r="F143" s="251" t="s">
        <v>172</v>
      </c>
      <c r="G143" s="249"/>
      <c r="H143" s="252">
        <v>249.02000000000001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8" t="s">
        <v>165</v>
      </c>
      <c r="AU143" s="258" t="s">
        <v>93</v>
      </c>
      <c r="AV143" s="14" t="s">
        <v>144</v>
      </c>
      <c r="AW143" s="14" t="s">
        <v>38</v>
      </c>
      <c r="AX143" s="14" t="s">
        <v>91</v>
      </c>
      <c r="AY143" s="258" t="s">
        <v>137</v>
      </c>
    </row>
    <row r="144" s="2" customFormat="1" ht="33" customHeight="1">
      <c r="A144" s="37"/>
      <c r="B144" s="38"/>
      <c r="C144" s="218" t="s">
        <v>178</v>
      </c>
      <c r="D144" s="218" t="s">
        <v>140</v>
      </c>
      <c r="E144" s="219" t="s">
        <v>174</v>
      </c>
      <c r="F144" s="220" t="s">
        <v>175</v>
      </c>
      <c r="G144" s="221" t="s">
        <v>163</v>
      </c>
      <c r="H144" s="222">
        <v>22.550000000000001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144</v>
      </c>
      <c r="AT144" s="230" t="s">
        <v>140</v>
      </c>
      <c r="AU144" s="230" t="s">
        <v>93</v>
      </c>
      <c r="AY144" s="16" t="s">
        <v>137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91</v>
      </c>
      <c r="BK144" s="231">
        <f>ROUND(I144*H144,2)</f>
        <v>0</v>
      </c>
      <c r="BL144" s="16" t="s">
        <v>144</v>
      </c>
      <c r="BM144" s="230" t="s">
        <v>604</v>
      </c>
    </row>
    <row r="145" s="13" customFormat="1">
      <c r="A145" s="13"/>
      <c r="B145" s="237"/>
      <c r="C145" s="238"/>
      <c r="D145" s="232" t="s">
        <v>165</v>
      </c>
      <c r="E145" s="239" t="s">
        <v>1</v>
      </c>
      <c r="F145" s="240" t="s">
        <v>605</v>
      </c>
      <c r="G145" s="238"/>
      <c r="H145" s="241">
        <v>9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165</v>
      </c>
      <c r="AU145" s="247" t="s">
        <v>93</v>
      </c>
      <c r="AV145" s="13" t="s">
        <v>93</v>
      </c>
      <c r="AW145" s="13" t="s">
        <v>38</v>
      </c>
      <c r="AX145" s="13" t="s">
        <v>83</v>
      </c>
      <c r="AY145" s="247" t="s">
        <v>137</v>
      </c>
    </row>
    <row r="146" s="13" customFormat="1">
      <c r="A146" s="13"/>
      <c r="B146" s="237"/>
      <c r="C146" s="238"/>
      <c r="D146" s="232" t="s">
        <v>165</v>
      </c>
      <c r="E146" s="239" t="s">
        <v>1</v>
      </c>
      <c r="F146" s="240" t="s">
        <v>177</v>
      </c>
      <c r="G146" s="238"/>
      <c r="H146" s="241">
        <v>6.75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165</v>
      </c>
      <c r="AU146" s="247" t="s">
        <v>93</v>
      </c>
      <c r="AV146" s="13" t="s">
        <v>93</v>
      </c>
      <c r="AW146" s="13" t="s">
        <v>38</v>
      </c>
      <c r="AX146" s="13" t="s">
        <v>83</v>
      </c>
      <c r="AY146" s="247" t="s">
        <v>137</v>
      </c>
    </row>
    <row r="147" s="13" customFormat="1">
      <c r="A147" s="13"/>
      <c r="B147" s="237"/>
      <c r="C147" s="238"/>
      <c r="D147" s="232" t="s">
        <v>165</v>
      </c>
      <c r="E147" s="239" t="s">
        <v>1</v>
      </c>
      <c r="F147" s="240" t="s">
        <v>606</v>
      </c>
      <c r="G147" s="238"/>
      <c r="H147" s="241">
        <v>6.7999999999999998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165</v>
      </c>
      <c r="AU147" s="247" t="s">
        <v>93</v>
      </c>
      <c r="AV147" s="13" t="s">
        <v>93</v>
      </c>
      <c r="AW147" s="13" t="s">
        <v>38</v>
      </c>
      <c r="AX147" s="13" t="s">
        <v>83</v>
      </c>
      <c r="AY147" s="247" t="s">
        <v>137</v>
      </c>
    </row>
    <row r="148" s="14" customFormat="1">
      <c r="A148" s="14"/>
      <c r="B148" s="248"/>
      <c r="C148" s="249"/>
      <c r="D148" s="232" t="s">
        <v>165</v>
      </c>
      <c r="E148" s="250" t="s">
        <v>1</v>
      </c>
      <c r="F148" s="251" t="s">
        <v>172</v>
      </c>
      <c r="G148" s="249"/>
      <c r="H148" s="252">
        <v>22.550000000000001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165</v>
      </c>
      <c r="AU148" s="258" t="s">
        <v>93</v>
      </c>
      <c r="AV148" s="14" t="s">
        <v>144</v>
      </c>
      <c r="AW148" s="14" t="s">
        <v>38</v>
      </c>
      <c r="AX148" s="14" t="s">
        <v>91</v>
      </c>
      <c r="AY148" s="258" t="s">
        <v>137</v>
      </c>
    </row>
    <row r="149" s="2" customFormat="1" ht="33" customHeight="1">
      <c r="A149" s="37"/>
      <c r="B149" s="38"/>
      <c r="C149" s="218" t="s">
        <v>184</v>
      </c>
      <c r="D149" s="218" t="s">
        <v>140</v>
      </c>
      <c r="E149" s="219" t="s">
        <v>179</v>
      </c>
      <c r="F149" s="220" t="s">
        <v>180</v>
      </c>
      <c r="G149" s="221" t="s">
        <v>163</v>
      </c>
      <c r="H149" s="222">
        <v>27.983000000000001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48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144</v>
      </c>
      <c r="AT149" s="230" t="s">
        <v>140</v>
      </c>
      <c r="AU149" s="230" t="s">
        <v>93</v>
      </c>
      <c r="AY149" s="16" t="s">
        <v>137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91</v>
      </c>
      <c r="BK149" s="231">
        <f>ROUND(I149*H149,2)</f>
        <v>0</v>
      </c>
      <c r="BL149" s="16" t="s">
        <v>144</v>
      </c>
      <c r="BM149" s="230" t="s">
        <v>607</v>
      </c>
    </row>
    <row r="150" s="13" customFormat="1">
      <c r="A150" s="13"/>
      <c r="B150" s="237"/>
      <c r="C150" s="238"/>
      <c r="D150" s="232" t="s">
        <v>165</v>
      </c>
      <c r="E150" s="239" t="s">
        <v>1</v>
      </c>
      <c r="F150" s="240" t="s">
        <v>608</v>
      </c>
      <c r="G150" s="238"/>
      <c r="H150" s="241">
        <v>19.163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165</v>
      </c>
      <c r="AU150" s="247" t="s">
        <v>93</v>
      </c>
      <c r="AV150" s="13" t="s">
        <v>93</v>
      </c>
      <c r="AW150" s="13" t="s">
        <v>38</v>
      </c>
      <c r="AX150" s="13" t="s">
        <v>83</v>
      </c>
      <c r="AY150" s="247" t="s">
        <v>137</v>
      </c>
    </row>
    <row r="151" s="13" customFormat="1">
      <c r="A151" s="13"/>
      <c r="B151" s="237"/>
      <c r="C151" s="238"/>
      <c r="D151" s="232" t="s">
        <v>165</v>
      </c>
      <c r="E151" s="239" t="s">
        <v>1</v>
      </c>
      <c r="F151" s="240" t="s">
        <v>609</v>
      </c>
      <c r="G151" s="238"/>
      <c r="H151" s="241">
        <v>8.8200000000000003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165</v>
      </c>
      <c r="AU151" s="247" t="s">
        <v>93</v>
      </c>
      <c r="AV151" s="13" t="s">
        <v>93</v>
      </c>
      <c r="AW151" s="13" t="s">
        <v>38</v>
      </c>
      <c r="AX151" s="13" t="s">
        <v>83</v>
      </c>
      <c r="AY151" s="247" t="s">
        <v>137</v>
      </c>
    </row>
    <row r="152" s="14" customFormat="1">
      <c r="A152" s="14"/>
      <c r="B152" s="248"/>
      <c r="C152" s="249"/>
      <c r="D152" s="232" t="s">
        <v>165</v>
      </c>
      <c r="E152" s="250" t="s">
        <v>1</v>
      </c>
      <c r="F152" s="251" t="s">
        <v>172</v>
      </c>
      <c r="G152" s="249"/>
      <c r="H152" s="252">
        <v>27.983000000000001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165</v>
      </c>
      <c r="AU152" s="258" t="s">
        <v>93</v>
      </c>
      <c r="AV152" s="14" t="s">
        <v>144</v>
      </c>
      <c r="AW152" s="14" t="s">
        <v>38</v>
      </c>
      <c r="AX152" s="14" t="s">
        <v>91</v>
      </c>
      <c r="AY152" s="258" t="s">
        <v>137</v>
      </c>
    </row>
    <row r="153" s="2" customFormat="1" ht="33" customHeight="1">
      <c r="A153" s="37"/>
      <c r="B153" s="38"/>
      <c r="C153" s="218" t="s">
        <v>189</v>
      </c>
      <c r="D153" s="218" t="s">
        <v>140</v>
      </c>
      <c r="E153" s="219" t="s">
        <v>185</v>
      </c>
      <c r="F153" s="220" t="s">
        <v>186</v>
      </c>
      <c r="G153" s="221" t="s">
        <v>163</v>
      </c>
      <c r="H153" s="222">
        <v>19.199999999999999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48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144</v>
      </c>
      <c r="AT153" s="230" t="s">
        <v>140</v>
      </c>
      <c r="AU153" s="230" t="s">
        <v>93</v>
      </c>
      <c r="AY153" s="16" t="s">
        <v>137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91</v>
      </c>
      <c r="BK153" s="231">
        <f>ROUND(I153*H153,2)</f>
        <v>0</v>
      </c>
      <c r="BL153" s="16" t="s">
        <v>144</v>
      </c>
      <c r="BM153" s="230" t="s">
        <v>610</v>
      </c>
    </row>
    <row r="154" s="13" customFormat="1">
      <c r="A154" s="13"/>
      <c r="B154" s="237"/>
      <c r="C154" s="238"/>
      <c r="D154" s="232" t="s">
        <v>165</v>
      </c>
      <c r="E154" s="239" t="s">
        <v>1</v>
      </c>
      <c r="F154" s="240" t="s">
        <v>611</v>
      </c>
      <c r="G154" s="238"/>
      <c r="H154" s="241">
        <v>19.199999999999999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165</v>
      </c>
      <c r="AU154" s="247" t="s">
        <v>93</v>
      </c>
      <c r="AV154" s="13" t="s">
        <v>93</v>
      </c>
      <c r="AW154" s="13" t="s">
        <v>38</v>
      </c>
      <c r="AX154" s="13" t="s">
        <v>91</v>
      </c>
      <c r="AY154" s="247" t="s">
        <v>137</v>
      </c>
    </row>
    <row r="155" s="2" customFormat="1" ht="21.75" customHeight="1">
      <c r="A155" s="37"/>
      <c r="B155" s="38"/>
      <c r="C155" s="218" t="s">
        <v>194</v>
      </c>
      <c r="D155" s="218" t="s">
        <v>140</v>
      </c>
      <c r="E155" s="219" t="s">
        <v>190</v>
      </c>
      <c r="F155" s="220" t="s">
        <v>191</v>
      </c>
      <c r="G155" s="221" t="s">
        <v>143</v>
      </c>
      <c r="H155" s="222">
        <v>85.200000000000003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48</v>
      </c>
      <c r="O155" s="90"/>
      <c r="P155" s="228">
        <f>O155*H155</f>
        <v>0</v>
      </c>
      <c r="Q155" s="228">
        <v>0.00070100000000000002</v>
      </c>
      <c r="R155" s="228">
        <f>Q155*H155</f>
        <v>0.059725200000000006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144</v>
      </c>
      <c r="AT155" s="230" t="s">
        <v>140</v>
      </c>
      <c r="AU155" s="230" t="s">
        <v>93</v>
      </c>
      <c r="AY155" s="16" t="s">
        <v>137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91</v>
      </c>
      <c r="BK155" s="231">
        <f>ROUND(I155*H155,2)</f>
        <v>0</v>
      </c>
      <c r="BL155" s="16" t="s">
        <v>144</v>
      </c>
      <c r="BM155" s="230" t="s">
        <v>612</v>
      </c>
    </row>
    <row r="156" s="13" customFormat="1">
      <c r="A156" s="13"/>
      <c r="B156" s="237"/>
      <c r="C156" s="238"/>
      <c r="D156" s="232" t="s">
        <v>165</v>
      </c>
      <c r="E156" s="239" t="s">
        <v>1</v>
      </c>
      <c r="F156" s="240" t="s">
        <v>613</v>
      </c>
      <c r="G156" s="238"/>
      <c r="H156" s="241">
        <v>85.200000000000003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165</v>
      </c>
      <c r="AU156" s="247" t="s">
        <v>93</v>
      </c>
      <c r="AV156" s="13" t="s">
        <v>93</v>
      </c>
      <c r="AW156" s="13" t="s">
        <v>38</v>
      </c>
      <c r="AX156" s="13" t="s">
        <v>91</v>
      </c>
      <c r="AY156" s="247" t="s">
        <v>137</v>
      </c>
    </row>
    <row r="157" s="2" customFormat="1" ht="16.5" customHeight="1">
      <c r="A157" s="37"/>
      <c r="B157" s="38"/>
      <c r="C157" s="218" t="s">
        <v>198</v>
      </c>
      <c r="D157" s="218" t="s">
        <v>140</v>
      </c>
      <c r="E157" s="219" t="s">
        <v>195</v>
      </c>
      <c r="F157" s="220" t="s">
        <v>196</v>
      </c>
      <c r="G157" s="221" t="s">
        <v>143</v>
      </c>
      <c r="H157" s="222">
        <v>85.200000000000003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144</v>
      </c>
      <c r="AT157" s="230" t="s">
        <v>140</v>
      </c>
      <c r="AU157" s="230" t="s">
        <v>93</v>
      </c>
      <c r="AY157" s="16" t="s">
        <v>137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91</v>
      </c>
      <c r="BK157" s="231">
        <f>ROUND(I157*H157,2)</f>
        <v>0</v>
      </c>
      <c r="BL157" s="16" t="s">
        <v>144</v>
      </c>
      <c r="BM157" s="230" t="s">
        <v>614</v>
      </c>
    </row>
    <row r="158" s="2" customFormat="1" ht="24.15" customHeight="1">
      <c r="A158" s="37"/>
      <c r="B158" s="38"/>
      <c r="C158" s="218" t="s">
        <v>8</v>
      </c>
      <c r="D158" s="218" t="s">
        <v>140</v>
      </c>
      <c r="E158" s="219" t="s">
        <v>204</v>
      </c>
      <c r="F158" s="220" t="s">
        <v>205</v>
      </c>
      <c r="G158" s="221" t="s">
        <v>163</v>
      </c>
      <c r="H158" s="222">
        <v>475.47899999999998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48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144</v>
      </c>
      <c r="AT158" s="230" t="s">
        <v>140</v>
      </c>
      <c r="AU158" s="230" t="s">
        <v>93</v>
      </c>
      <c r="AY158" s="16" t="s">
        <v>137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91</v>
      </c>
      <c r="BK158" s="231">
        <f>ROUND(I158*H158,2)</f>
        <v>0</v>
      </c>
      <c r="BL158" s="16" t="s">
        <v>144</v>
      </c>
      <c r="BM158" s="230" t="s">
        <v>615</v>
      </c>
    </row>
    <row r="159" s="2" customFormat="1">
      <c r="A159" s="37"/>
      <c r="B159" s="38"/>
      <c r="C159" s="39"/>
      <c r="D159" s="232" t="s">
        <v>149</v>
      </c>
      <c r="E159" s="39"/>
      <c r="F159" s="233" t="s">
        <v>207</v>
      </c>
      <c r="G159" s="39"/>
      <c r="H159" s="39"/>
      <c r="I159" s="234"/>
      <c r="J159" s="39"/>
      <c r="K159" s="39"/>
      <c r="L159" s="43"/>
      <c r="M159" s="235"/>
      <c r="N159" s="236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149</v>
      </c>
      <c r="AU159" s="16" t="s">
        <v>93</v>
      </c>
    </row>
    <row r="160" s="13" customFormat="1">
      <c r="A160" s="13"/>
      <c r="B160" s="237"/>
      <c r="C160" s="238"/>
      <c r="D160" s="232" t="s">
        <v>165</v>
      </c>
      <c r="E160" s="239" t="s">
        <v>1</v>
      </c>
      <c r="F160" s="240" t="s">
        <v>616</v>
      </c>
      <c r="G160" s="238"/>
      <c r="H160" s="241">
        <v>475.47899999999998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165</v>
      </c>
      <c r="AU160" s="247" t="s">
        <v>93</v>
      </c>
      <c r="AV160" s="13" t="s">
        <v>93</v>
      </c>
      <c r="AW160" s="13" t="s">
        <v>38</v>
      </c>
      <c r="AX160" s="13" t="s">
        <v>91</v>
      </c>
      <c r="AY160" s="247" t="s">
        <v>137</v>
      </c>
    </row>
    <row r="161" s="2" customFormat="1" ht="16.5" customHeight="1">
      <c r="A161" s="37"/>
      <c r="B161" s="38"/>
      <c r="C161" s="218" t="s">
        <v>209</v>
      </c>
      <c r="D161" s="218" t="s">
        <v>140</v>
      </c>
      <c r="E161" s="219" t="s">
        <v>210</v>
      </c>
      <c r="F161" s="220" t="s">
        <v>211</v>
      </c>
      <c r="G161" s="221" t="s">
        <v>163</v>
      </c>
      <c r="H161" s="222">
        <v>365.75299999999999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48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144</v>
      </c>
      <c r="AT161" s="230" t="s">
        <v>140</v>
      </c>
      <c r="AU161" s="230" t="s">
        <v>93</v>
      </c>
      <c r="AY161" s="16" t="s">
        <v>137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91</v>
      </c>
      <c r="BK161" s="231">
        <f>ROUND(I161*H161,2)</f>
        <v>0</v>
      </c>
      <c r="BL161" s="16" t="s">
        <v>144</v>
      </c>
      <c r="BM161" s="230" t="s">
        <v>617</v>
      </c>
    </row>
    <row r="162" s="2" customFormat="1">
      <c r="A162" s="37"/>
      <c r="B162" s="38"/>
      <c r="C162" s="39"/>
      <c r="D162" s="232" t="s">
        <v>149</v>
      </c>
      <c r="E162" s="39"/>
      <c r="F162" s="233" t="s">
        <v>213</v>
      </c>
      <c r="G162" s="39"/>
      <c r="H162" s="39"/>
      <c r="I162" s="234"/>
      <c r="J162" s="39"/>
      <c r="K162" s="39"/>
      <c r="L162" s="43"/>
      <c r="M162" s="235"/>
      <c r="N162" s="23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149</v>
      </c>
      <c r="AU162" s="16" t="s">
        <v>93</v>
      </c>
    </row>
    <row r="163" s="13" customFormat="1">
      <c r="A163" s="13"/>
      <c r="B163" s="237"/>
      <c r="C163" s="238"/>
      <c r="D163" s="232" t="s">
        <v>165</v>
      </c>
      <c r="E163" s="239" t="s">
        <v>1</v>
      </c>
      <c r="F163" s="240" t="s">
        <v>618</v>
      </c>
      <c r="G163" s="238"/>
      <c r="H163" s="241">
        <v>365.75299999999999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165</v>
      </c>
      <c r="AU163" s="247" t="s">
        <v>93</v>
      </c>
      <c r="AV163" s="13" t="s">
        <v>93</v>
      </c>
      <c r="AW163" s="13" t="s">
        <v>38</v>
      </c>
      <c r="AX163" s="13" t="s">
        <v>91</v>
      </c>
      <c r="AY163" s="247" t="s">
        <v>137</v>
      </c>
    </row>
    <row r="164" s="2" customFormat="1" ht="24.15" customHeight="1">
      <c r="A164" s="37"/>
      <c r="B164" s="38"/>
      <c r="C164" s="218" t="s">
        <v>215</v>
      </c>
      <c r="D164" s="218" t="s">
        <v>140</v>
      </c>
      <c r="E164" s="219" t="s">
        <v>216</v>
      </c>
      <c r="F164" s="220" t="s">
        <v>217</v>
      </c>
      <c r="G164" s="221" t="s">
        <v>154</v>
      </c>
      <c r="H164" s="222">
        <v>12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48</v>
      </c>
      <c r="O164" s="90"/>
      <c r="P164" s="228">
        <f>O164*H164</f>
        <v>0</v>
      </c>
      <c r="Q164" s="228">
        <v>1.6449999999999999E-06</v>
      </c>
      <c r="R164" s="228">
        <f>Q164*H164</f>
        <v>1.9739999999999997E-05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144</v>
      </c>
      <c r="AT164" s="230" t="s">
        <v>140</v>
      </c>
      <c r="AU164" s="230" t="s">
        <v>93</v>
      </c>
      <c r="AY164" s="16" t="s">
        <v>137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91</v>
      </c>
      <c r="BK164" s="231">
        <f>ROUND(I164*H164,2)</f>
        <v>0</v>
      </c>
      <c r="BL164" s="16" t="s">
        <v>144</v>
      </c>
      <c r="BM164" s="230" t="s">
        <v>619</v>
      </c>
    </row>
    <row r="165" s="12" customFormat="1" ht="22.8" customHeight="1">
      <c r="A165" s="12"/>
      <c r="B165" s="202"/>
      <c r="C165" s="203"/>
      <c r="D165" s="204" t="s">
        <v>82</v>
      </c>
      <c r="E165" s="216" t="s">
        <v>224</v>
      </c>
      <c r="F165" s="216" t="s">
        <v>225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SUM(P166:P172)</f>
        <v>0</v>
      </c>
      <c r="Q165" s="210"/>
      <c r="R165" s="211">
        <f>SUM(R166:R172)</f>
        <v>0</v>
      </c>
      <c r="S165" s="210"/>
      <c r="T165" s="212">
        <f>SUM(T166:T172)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91</v>
      </c>
      <c r="AT165" s="214" t="s">
        <v>82</v>
      </c>
      <c r="AU165" s="214" t="s">
        <v>91</v>
      </c>
      <c r="AY165" s="213" t="s">
        <v>137</v>
      </c>
      <c r="BK165" s="215">
        <f>SUM(BK166:BK172)</f>
        <v>0</v>
      </c>
    </row>
    <row r="166" s="2" customFormat="1" ht="33" customHeight="1">
      <c r="A166" s="37"/>
      <c r="B166" s="38"/>
      <c r="C166" s="218" t="s">
        <v>219</v>
      </c>
      <c r="D166" s="218" t="s">
        <v>140</v>
      </c>
      <c r="E166" s="219" t="s">
        <v>227</v>
      </c>
      <c r="F166" s="220" t="s">
        <v>228</v>
      </c>
      <c r="G166" s="221" t="s">
        <v>143</v>
      </c>
      <c r="H166" s="222">
        <v>360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48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144</v>
      </c>
      <c r="AT166" s="230" t="s">
        <v>140</v>
      </c>
      <c r="AU166" s="230" t="s">
        <v>93</v>
      </c>
      <c r="AY166" s="16" t="s">
        <v>137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91</v>
      </c>
      <c r="BK166" s="231">
        <f>ROUND(I166*H166,2)</f>
        <v>0</v>
      </c>
      <c r="BL166" s="16" t="s">
        <v>144</v>
      </c>
      <c r="BM166" s="230" t="s">
        <v>620</v>
      </c>
    </row>
    <row r="167" s="2" customFormat="1" ht="21.75" customHeight="1">
      <c r="A167" s="37"/>
      <c r="B167" s="38"/>
      <c r="C167" s="218" t="s">
        <v>226</v>
      </c>
      <c r="D167" s="218" t="s">
        <v>140</v>
      </c>
      <c r="E167" s="219" t="s">
        <v>231</v>
      </c>
      <c r="F167" s="220" t="s">
        <v>232</v>
      </c>
      <c r="G167" s="221" t="s">
        <v>143</v>
      </c>
      <c r="H167" s="222">
        <v>360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48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144</v>
      </c>
      <c r="AT167" s="230" t="s">
        <v>140</v>
      </c>
      <c r="AU167" s="230" t="s">
        <v>93</v>
      </c>
      <c r="AY167" s="16" t="s">
        <v>137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91</v>
      </c>
      <c r="BK167" s="231">
        <f>ROUND(I167*H167,2)</f>
        <v>0</v>
      </c>
      <c r="BL167" s="16" t="s">
        <v>144</v>
      </c>
      <c r="BM167" s="230" t="s">
        <v>621</v>
      </c>
    </row>
    <row r="168" s="2" customFormat="1" ht="33" customHeight="1">
      <c r="A168" s="37"/>
      <c r="B168" s="38"/>
      <c r="C168" s="218" t="s">
        <v>230</v>
      </c>
      <c r="D168" s="218" t="s">
        <v>140</v>
      </c>
      <c r="E168" s="219" t="s">
        <v>235</v>
      </c>
      <c r="F168" s="220" t="s">
        <v>236</v>
      </c>
      <c r="G168" s="221" t="s">
        <v>143</v>
      </c>
      <c r="H168" s="222">
        <v>360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48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144</v>
      </c>
      <c r="AT168" s="230" t="s">
        <v>140</v>
      </c>
      <c r="AU168" s="230" t="s">
        <v>93</v>
      </c>
      <c r="AY168" s="16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91</v>
      </c>
      <c r="BK168" s="231">
        <f>ROUND(I168*H168,2)</f>
        <v>0</v>
      </c>
      <c r="BL168" s="16" t="s">
        <v>144</v>
      </c>
      <c r="BM168" s="230" t="s">
        <v>622</v>
      </c>
    </row>
    <row r="169" s="2" customFormat="1" ht="24.15" customHeight="1">
      <c r="A169" s="37"/>
      <c r="B169" s="38"/>
      <c r="C169" s="218" t="s">
        <v>234</v>
      </c>
      <c r="D169" s="218" t="s">
        <v>140</v>
      </c>
      <c r="E169" s="219" t="s">
        <v>239</v>
      </c>
      <c r="F169" s="220" t="s">
        <v>240</v>
      </c>
      <c r="G169" s="221" t="s">
        <v>143</v>
      </c>
      <c r="H169" s="222">
        <v>360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48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144</v>
      </c>
      <c r="AT169" s="230" t="s">
        <v>140</v>
      </c>
      <c r="AU169" s="230" t="s">
        <v>93</v>
      </c>
      <c r="AY169" s="16" t="s">
        <v>137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91</v>
      </c>
      <c r="BK169" s="231">
        <f>ROUND(I169*H169,2)</f>
        <v>0</v>
      </c>
      <c r="BL169" s="16" t="s">
        <v>144</v>
      </c>
      <c r="BM169" s="230" t="s">
        <v>623</v>
      </c>
    </row>
    <row r="170" s="2" customFormat="1" ht="24.15" customHeight="1">
      <c r="A170" s="37"/>
      <c r="B170" s="38"/>
      <c r="C170" s="218" t="s">
        <v>238</v>
      </c>
      <c r="D170" s="218" t="s">
        <v>140</v>
      </c>
      <c r="E170" s="219" t="s">
        <v>243</v>
      </c>
      <c r="F170" s="220" t="s">
        <v>244</v>
      </c>
      <c r="G170" s="221" t="s">
        <v>143</v>
      </c>
      <c r="H170" s="222">
        <v>360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48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144</v>
      </c>
      <c r="AT170" s="230" t="s">
        <v>140</v>
      </c>
      <c r="AU170" s="230" t="s">
        <v>93</v>
      </c>
      <c r="AY170" s="16" t="s">
        <v>137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91</v>
      </c>
      <c r="BK170" s="231">
        <f>ROUND(I170*H170,2)</f>
        <v>0</v>
      </c>
      <c r="BL170" s="16" t="s">
        <v>144</v>
      </c>
      <c r="BM170" s="230" t="s">
        <v>624</v>
      </c>
    </row>
    <row r="171" s="2" customFormat="1">
      <c r="A171" s="37"/>
      <c r="B171" s="38"/>
      <c r="C171" s="39"/>
      <c r="D171" s="232" t="s">
        <v>149</v>
      </c>
      <c r="E171" s="39"/>
      <c r="F171" s="233" t="s">
        <v>246</v>
      </c>
      <c r="G171" s="39"/>
      <c r="H171" s="39"/>
      <c r="I171" s="234"/>
      <c r="J171" s="39"/>
      <c r="K171" s="39"/>
      <c r="L171" s="43"/>
      <c r="M171" s="235"/>
      <c r="N171" s="23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149</v>
      </c>
      <c r="AU171" s="16" t="s">
        <v>93</v>
      </c>
    </row>
    <row r="172" s="2" customFormat="1" ht="24.15" customHeight="1">
      <c r="A172" s="37"/>
      <c r="B172" s="38"/>
      <c r="C172" s="218" t="s">
        <v>242</v>
      </c>
      <c r="D172" s="218" t="s">
        <v>140</v>
      </c>
      <c r="E172" s="219" t="s">
        <v>247</v>
      </c>
      <c r="F172" s="220" t="s">
        <v>248</v>
      </c>
      <c r="G172" s="221" t="s">
        <v>143</v>
      </c>
      <c r="H172" s="222">
        <v>360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48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144</v>
      </c>
      <c r="AT172" s="230" t="s">
        <v>140</v>
      </c>
      <c r="AU172" s="230" t="s">
        <v>93</v>
      </c>
      <c r="AY172" s="16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91</v>
      </c>
      <c r="BK172" s="231">
        <f>ROUND(I172*H172,2)</f>
        <v>0</v>
      </c>
      <c r="BL172" s="16" t="s">
        <v>144</v>
      </c>
      <c r="BM172" s="230" t="s">
        <v>625</v>
      </c>
    </row>
    <row r="173" s="12" customFormat="1" ht="22.8" customHeight="1">
      <c r="A173" s="12"/>
      <c r="B173" s="202"/>
      <c r="C173" s="203"/>
      <c r="D173" s="204" t="s">
        <v>82</v>
      </c>
      <c r="E173" s="216" t="s">
        <v>250</v>
      </c>
      <c r="F173" s="216" t="s">
        <v>251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SUM(P174:P189)</f>
        <v>0</v>
      </c>
      <c r="Q173" s="210"/>
      <c r="R173" s="211">
        <f>SUM(R174:R189)</f>
        <v>0</v>
      </c>
      <c r="S173" s="210"/>
      <c r="T173" s="212">
        <f>SUM(T174:T189)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91</v>
      </c>
      <c r="AT173" s="214" t="s">
        <v>82</v>
      </c>
      <c r="AU173" s="214" t="s">
        <v>91</v>
      </c>
      <c r="AY173" s="213" t="s">
        <v>137</v>
      </c>
      <c r="BK173" s="215">
        <f>SUM(BK174:BK189)</f>
        <v>0</v>
      </c>
    </row>
    <row r="174" s="2" customFormat="1" ht="33" customHeight="1">
      <c r="A174" s="37"/>
      <c r="B174" s="38"/>
      <c r="C174" s="218" t="s">
        <v>7</v>
      </c>
      <c r="D174" s="218" t="s">
        <v>140</v>
      </c>
      <c r="E174" s="219" t="s">
        <v>227</v>
      </c>
      <c r="F174" s="220" t="s">
        <v>228</v>
      </c>
      <c r="G174" s="221" t="s">
        <v>143</v>
      </c>
      <c r="H174" s="222">
        <v>282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48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144</v>
      </c>
      <c r="AT174" s="230" t="s">
        <v>140</v>
      </c>
      <c r="AU174" s="230" t="s">
        <v>93</v>
      </c>
      <c r="AY174" s="16" t="s">
        <v>137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91</v>
      </c>
      <c r="BK174" s="231">
        <f>ROUND(I174*H174,2)</f>
        <v>0</v>
      </c>
      <c r="BL174" s="16" t="s">
        <v>144</v>
      </c>
      <c r="BM174" s="230" t="s">
        <v>626</v>
      </c>
    </row>
    <row r="175" s="2" customFormat="1" ht="21.75" customHeight="1">
      <c r="A175" s="37"/>
      <c r="B175" s="38"/>
      <c r="C175" s="218" t="s">
        <v>252</v>
      </c>
      <c r="D175" s="218" t="s">
        <v>140</v>
      </c>
      <c r="E175" s="219" t="s">
        <v>231</v>
      </c>
      <c r="F175" s="220" t="s">
        <v>232</v>
      </c>
      <c r="G175" s="221" t="s">
        <v>143</v>
      </c>
      <c r="H175" s="222">
        <v>282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48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144</v>
      </c>
      <c r="AT175" s="230" t="s">
        <v>140</v>
      </c>
      <c r="AU175" s="230" t="s">
        <v>93</v>
      </c>
      <c r="AY175" s="16" t="s">
        <v>137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91</v>
      </c>
      <c r="BK175" s="231">
        <f>ROUND(I175*H175,2)</f>
        <v>0</v>
      </c>
      <c r="BL175" s="16" t="s">
        <v>144</v>
      </c>
      <c r="BM175" s="230" t="s">
        <v>627</v>
      </c>
    </row>
    <row r="176" s="2" customFormat="1" ht="33" customHeight="1">
      <c r="A176" s="37"/>
      <c r="B176" s="38"/>
      <c r="C176" s="218" t="s">
        <v>254</v>
      </c>
      <c r="D176" s="218" t="s">
        <v>140</v>
      </c>
      <c r="E176" s="219" t="s">
        <v>235</v>
      </c>
      <c r="F176" s="220" t="s">
        <v>236</v>
      </c>
      <c r="G176" s="221" t="s">
        <v>143</v>
      </c>
      <c r="H176" s="222">
        <v>282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48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144</v>
      </c>
      <c r="AT176" s="230" t="s">
        <v>140</v>
      </c>
      <c r="AU176" s="230" t="s">
        <v>93</v>
      </c>
      <c r="AY176" s="16" t="s">
        <v>137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91</v>
      </c>
      <c r="BK176" s="231">
        <f>ROUND(I176*H176,2)</f>
        <v>0</v>
      </c>
      <c r="BL176" s="16" t="s">
        <v>144</v>
      </c>
      <c r="BM176" s="230" t="s">
        <v>628</v>
      </c>
    </row>
    <row r="177" s="2" customFormat="1" ht="24.15" customHeight="1">
      <c r="A177" s="37"/>
      <c r="B177" s="38"/>
      <c r="C177" s="218" t="s">
        <v>256</v>
      </c>
      <c r="D177" s="218" t="s">
        <v>140</v>
      </c>
      <c r="E177" s="219" t="s">
        <v>239</v>
      </c>
      <c r="F177" s="220" t="s">
        <v>240</v>
      </c>
      <c r="G177" s="221" t="s">
        <v>143</v>
      </c>
      <c r="H177" s="222">
        <v>282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48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144</v>
      </c>
      <c r="AT177" s="230" t="s">
        <v>140</v>
      </c>
      <c r="AU177" s="230" t="s">
        <v>93</v>
      </c>
      <c r="AY177" s="16" t="s">
        <v>137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91</v>
      </c>
      <c r="BK177" s="231">
        <f>ROUND(I177*H177,2)</f>
        <v>0</v>
      </c>
      <c r="BL177" s="16" t="s">
        <v>144</v>
      </c>
      <c r="BM177" s="230" t="s">
        <v>629</v>
      </c>
    </row>
    <row r="178" s="2" customFormat="1" ht="24.15" customHeight="1">
      <c r="A178" s="37"/>
      <c r="B178" s="38"/>
      <c r="C178" s="218" t="s">
        <v>258</v>
      </c>
      <c r="D178" s="218" t="s">
        <v>140</v>
      </c>
      <c r="E178" s="219" t="s">
        <v>261</v>
      </c>
      <c r="F178" s="220" t="s">
        <v>262</v>
      </c>
      <c r="G178" s="221" t="s">
        <v>143</v>
      </c>
      <c r="H178" s="222">
        <v>310.19999999999999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48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144</v>
      </c>
      <c r="AT178" s="230" t="s">
        <v>140</v>
      </c>
      <c r="AU178" s="230" t="s">
        <v>93</v>
      </c>
      <c r="AY178" s="16" t="s">
        <v>137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91</v>
      </c>
      <c r="BK178" s="231">
        <f>ROUND(I178*H178,2)</f>
        <v>0</v>
      </c>
      <c r="BL178" s="16" t="s">
        <v>144</v>
      </c>
      <c r="BM178" s="230" t="s">
        <v>630</v>
      </c>
    </row>
    <row r="179" s="2" customFormat="1">
      <c r="A179" s="37"/>
      <c r="B179" s="38"/>
      <c r="C179" s="39"/>
      <c r="D179" s="232" t="s">
        <v>149</v>
      </c>
      <c r="E179" s="39"/>
      <c r="F179" s="233" t="s">
        <v>246</v>
      </c>
      <c r="G179" s="39"/>
      <c r="H179" s="39"/>
      <c r="I179" s="234"/>
      <c r="J179" s="39"/>
      <c r="K179" s="39"/>
      <c r="L179" s="43"/>
      <c r="M179" s="235"/>
      <c r="N179" s="236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149</v>
      </c>
      <c r="AU179" s="16" t="s">
        <v>93</v>
      </c>
    </row>
    <row r="180" s="13" customFormat="1">
      <c r="A180" s="13"/>
      <c r="B180" s="237"/>
      <c r="C180" s="238"/>
      <c r="D180" s="232" t="s">
        <v>165</v>
      </c>
      <c r="E180" s="239" t="s">
        <v>1</v>
      </c>
      <c r="F180" s="240" t="s">
        <v>631</v>
      </c>
      <c r="G180" s="238"/>
      <c r="H180" s="241">
        <v>310.19999999999999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165</v>
      </c>
      <c r="AU180" s="247" t="s">
        <v>93</v>
      </c>
      <c r="AV180" s="13" t="s">
        <v>93</v>
      </c>
      <c r="AW180" s="13" t="s">
        <v>38</v>
      </c>
      <c r="AX180" s="13" t="s">
        <v>91</v>
      </c>
      <c r="AY180" s="247" t="s">
        <v>137</v>
      </c>
    </row>
    <row r="181" s="2" customFormat="1" ht="24.15" customHeight="1">
      <c r="A181" s="37"/>
      <c r="B181" s="38"/>
      <c r="C181" s="218" t="s">
        <v>260</v>
      </c>
      <c r="D181" s="218" t="s">
        <v>140</v>
      </c>
      <c r="E181" s="219" t="s">
        <v>266</v>
      </c>
      <c r="F181" s="220" t="s">
        <v>267</v>
      </c>
      <c r="G181" s="221" t="s">
        <v>143</v>
      </c>
      <c r="H181" s="222">
        <v>338.39999999999998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48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144</v>
      </c>
      <c r="AT181" s="230" t="s">
        <v>140</v>
      </c>
      <c r="AU181" s="230" t="s">
        <v>93</v>
      </c>
      <c r="AY181" s="16" t="s">
        <v>137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91</v>
      </c>
      <c r="BK181" s="231">
        <f>ROUND(I181*H181,2)</f>
        <v>0</v>
      </c>
      <c r="BL181" s="16" t="s">
        <v>144</v>
      </c>
      <c r="BM181" s="230" t="s">
        <v>632</v>
      </c>
    </row>
    <row r="182" s="2" customFormat="1">
      <c r="A182" s="37"/>
      <c r="B182" s="38"/>
      <c r="C182" s="39"/>
      <c r="D182" s="232" t="s">
        <v>149</v>
      </c>
      <c r="E182" s="39"/>
      <c r="F182" s="233" t="s">
        <v>246</v>
      </c>
      <c r="G182" s="39"/>
      <c r="H182" s="39"/>
      <c r="I182" s="234"/>
      <c r="J182" s="39"/>
      <c r="K182" s="39"/>
      <c r="L182" s="43"/>
      <c r="M182" s="235"/>
      <c r="N182" s="236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149</v>
      </c>
      <c r="AU182" s="16" t="s">
        <v>93</v>
      </c>
    </row>
    <row r="183" s="13" customFormat="1">
      <c r="A183" s="13"/>
      <c r="B183" s="237"/>
      <c r="C183" s="238"/>
      <c r="D183" s="232" t="s">
        <v>165</v>
      </c>
      <c r="E183" s="239" t="s">
        <v>1</v>
      </c>
      <c r="F183" s="240" t="s">
        <v>633</v>
      </c>
      <c r="G183" s="238"/>
      <c r="H183" s="241">
        <v>338.39999999999998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165</v>
      </c>
      <c r="AU183" s="247" t="s">
        <v>93</v>
      </c>
      <c r="AV183" s="13" t="s">
        <v>93</v>
      </c>
      <c r="AW183" s="13" t="s">
        <v>38</v>
      </c>
      <c r="AX183" s="13" t="s">
        <v>91</v>
      </c>
      <c r="AY183" s="247" t="s">
        <v>137</v>
      </c>
    </row>
    <row r="184" s="2" customFormat="1" ht="24.15" customHeight="1">
      <c r="A184" s="37"/>
      <c r="B184" s="38"/>
      <c r="C184" s="218" t="s">
        <v>265</v>
      </c>
      <c r="D184" s="218" t="s">
        <v>140</v>
      </c>
      <c r="E184" s="219" t="s">
        <v>271</v>
      </c>
      <c r="F184" s="220" t="s">
        <v>272</v>
      </c>
      <c r="G184" s="221" t="s">
        <v>143</v>
      </c>
      <c r="H184" s="222">
        <v>338.39999999999998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48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144</v>
      </c>
      <c r="AT184" s="230" t="s">
        <v>140</v>
      </c>
      <c r="AU184" s="230" t="s">
        <v>93</v>
      </c>
      <c r="AY184" s="16" t="s">
        <v>137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91</v>
      </c>
      <c r="BK184" s="231">
        <f>ROUND(I184*H184,2)</f>
        <v>0</v>
      </c>
      <c r="BL184" s="16" t="s">
        <v>144</v>
      </c>
      <c r="BM184" s="230" t="s">
        <v>634</v>
      </c>
    </row>
    <row r="185" s="2" customFormat="1" ht="24.15" customHeight="1">
      <c r="A185" s="37"/>
      <c r="B185" s="38"/>
      <c r="C185" s="218" t="s">
        <v>270</v>
      </c>
      <c r="D185" s="218" t="s">
        <v>140</v>
      </c>
      <c r="E185" s="219" t="s">
        <v>261</v>
      </c>
      <c r="F185" s="220" t="s">
        <v>262</v>
      </c>
      <c r="G185" s="221" t="s">
        <v>143</v>
      </c>
      <c r="H185" s="222">
        <v>340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48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144</v>
      </c>
      <c r="AT185" s="230" t="s">
        <v>140</v>
      </c>
      <c r="AU185" s="230" t="s">
        <v>93</v>
      </c>
      <c r="AY185" s="16" t="s">
        <v>137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91</v>
      </c>
      <c r="BK185" s="231">
        <f>ROUND(I185*H185,2)</f>
        <v>0</v>
      </c>
      <c r="BL185" s="16" t="s">
        <v>144</v>
      </c>
      <c r="BM185" s="230" t="s">
        <v>635</v>
      </c>
    </row>
    <row r="186" s="2" customFormat="1">
      <c r="A186" s="37"/>
      <c r="B186" s="38"/>
      <c r="C186" s="39"/>
      <c r="D186" s="232" t="s">
        <v>149</v>
      </c>
      <c r="E186" s="39"/>
      <c r="F186" s="233" t="s">
        <v>276</v>
      </c>
      <c r="G186" s="39"/>
      <c r="H186" s="39"/>
      <c r="I186" s="234"/>
      <c r="J186" s="39"/>
      <c r="K186" s="39"/>
      <c r="L186" s="43"/>
      <c r="M186" s="235"/>
      <c r="N186" s="236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149</v>
      </c>
      <c r="AU186" s="16" t="s">
        <v>93</v>
      </c>
    </row>
    <row r="187" s="2" customFormat="1" ht="24.15" customHeight="1">
      <c r="A187" s="37"/>
      <c r="B187" s="38"/>
      <c r="C187" s="218" t="s">
        <v>274</v>
      </c>
      <c r="D187" s="218" t="s">
        <v>140</v>
      </c>
      <c r="E187" s="219" t="s">
        <v>261</v>
      </c>
      <c r="F187" s="220" t="s">
        <v>262</v>
      </c>
      <c r="G187" s="221" t="s">
        <v>143</v>
      </c>
      <c r="H187" s="222">
        <v>340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48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144</v>
      </c>
      <c r="AT187" s="230" t="s">
        <v>140</v>
      </c>
      <c r="AU187" s="230" t="s">
        <v>93</v>
      </c>
      <c r="AY187" s="16" t="s">
        <v>137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91</v>
      </c>
      <c r="BK187" s="231">
        <f>ROUND(I187*H187,2)</f>
        <v>0</v>
      </c>
      <c r="BL187" s="16" t="s">
        <v>144</v>
      </c>
      <c r="BM187" s="230" t="s">
        <v>636</v>
      </c>
    </row>
    <row r="188" s="2" customFormat="1">
      <c r="A188" s="37"/>
      <c r="B188" s="38"/>
      <c r="C188" s="39"/>
      <c r="D188" s="232" t="s">
        <v>149</v>
      </c>
      <c r="E188" s="39"/>
      <c r="F188" s="233" t="s">
        <v>276</v>
      </c>
      <c r="G188" s="39"/>
      <c r="H188" s="39"/>
      <c r="I188" s="234"/>
      <c r="J188" s="39"/>
      <c r="K188" s="39"/>
      <c r="L188" s="43"/>
      <c r="M188" s="235"/>
      <c r="N188" s="236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149</v>
      </c>
      <c r="AU188" s="16" t="s">
        <v>93</v>
      </c>
    </row>
    <row r="189" s="2" customFormat="1" ht="24.15" customHeight="1">
      <c r="A189" s="37"/>
      <c r="B189" s="38"/>
      <c r="C189" s="218" t="s">
        <v>277</v>
      </c>
      <c r="D189" s="218" t="s">
        <v>140</v>
      </c>
      <c r="E189" s="219" t="s">
        <v>280</v>
      </c>
      <c r="F189" s="220" t="s">
        <v>281</v>
      </c>
      <c r="G189" s="221" t="s">
        <v>143</v>
      </c>
      <c r="H189" s="222">
        <v>340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48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144</v>
      </c>
      <c r="AT189" s="230" t="s">
        <v>140</v>
      </c>
      <c r="AU189" s="230" t="s">
        <v>93</v>
      </c>
      <c r="AY189" s="16" t="s">
        <v>137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91</v>
      </c>
      <c r="BK189" s="231">
        <f>ROUND(I189*H189,2)</f>
        <v>0</v>
      </c>
      <c r="BL189" s="16" t="s">
        <v>144</v>
      </c>
      <c r="BM189" s="230" t="s">
        <v>637</v>
      </c>
    </row>
    <row r="190" s="12" customFormat="1" ht="22.8" customHeight="1">
      <c r="A190" s="12"/>
      <c r="B190" s="202"/>
      <c r="C190" s="203"/>
      <c r="D190" s="204" t="s">
        <v>82</v>
      </c>
      <c r="E190" s="216" t="s">
        <v>324</v>
      </c>
      <c r="F190" s="216" t="s">
        <v>325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SUM(P191:P193)</f>
        <v>0</v>
      </c>
      <c r="Q190" s="210"/>
      <c r="R190" s="211">
        <f>SUM(R191:R193)</f>
        <v>0.00444416</v>
      </c>
      <c r="S190" s="210"/>
      <c r="T190" s="212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91</v>
      </c>
      <c r="AT190" s="214" t="s">
        <v>82</v>
      </c>
      <c r="AU190" s="214" t="s">
        <v>91</v>
      </c>
      <c r="AY190" s="213" t="s">
        <v>137</v>
      </c>
      <c r="BK190" s="215">
        <f>SUM(BK191:BK193)</f>
        <v>0</v>
      </c>
    </row>
    <row r="191" s="2" customFormat="1" ht="24.15" customHeight="1">
      <c r="A191" s="37"/>
      <c r="B191" s="38"/>
      <c r="C191" s="218" t="s">
        <v>279</v>
      </c>
      <c r="D191" s="218" t="s">
        <v>140</v>
      </c>
      <c r="E191" s="219" t="s">
        <v>327</v>
      </c>
      <c r="F191" s="220" t="s">
        <v>328</v>
      </c>
      <c r="G191" s="221" t="s">
        <v>154</v>
      </c>
      <c r="H191" s="222">
        <v>32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48</v>
      </c>
      <c r="O191" s="90"/>
      <c r="P191" s="228">
        <f>O191*H191</f>
        <v>0</v>
      </c>
      <c r="Q191" s="228">
        <v>0.00013400000000000001</v>
      </c>
      <c r="R191" s="228">
        <f>Q191*H191</f>
        <v>0.0042880000000000001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144</v>
      </c>
      <c r="AT191" s="230" t="s">
        <v>140</v>
      </c>
      <c r="AU191" s="230" t="s">
        <v>93</v>
      </c>
      <c r="AY191" s="16" t="s">
        <v>137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91</v>
      </c>
      <c r="BK191" s="231">
        <f>ROUND(I191*H191,2)</f>
        <v>0</v>
      </c>
      <c r="BL191" s="16" t="s">
        <v>144</v>
      </c>
      <c r="BM191" s="230" t="s">
        <v>638</v>
      </c>
    </row>
    <row r="192" s="2" customFormat="1">
      <c r="A192" s="37"/>
      <c r="B192" s="38"/>
      <c r="C192" s="39"/>
      <c r="D192" s="232" t="s">
        <v>149</v>
      </c>
      <c r="E192" s="39"/>
      <c r="F192" s="233" t="s">
        <v>330</v>
      </c>
      <c r="G192" s="39"/>
      <c r="H192" s="39"/>
      <c r="I192" s="234"/>
      <c r="J192" s="39"/>
      <c r="K192" s="39"/>
      <c r="L192" s="43"/>
      <c r="M192" s="235"/>
      <c r="N192" s="236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149</v>
      </c>
      <c r="AU192" s="16" t="s">
        <v>93</v>
      </c>
    </row>
    <row r="193" s="2" customFormat="1" ht="16.5" customHeight="1">
      <c r="A193" s="37"/>
      <c r="B193" s="38"/>
      <c r="C193" s="218" t="s">
        <v>285</v>
      </c>
      <c r="D193" s="218" t="s">
        <v>140</v>
      </c>
      <c r="E193" s="219" t="s">
        <v>332</v>
      </c>
      <c r="F193" s="220" t="s">
        <v>333</v>
      </c>
      <c r="G193" s="221" t="s">
        <v>154</v>
      </c>
      <c r="H193" s="222">
        <v>32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48</v>
      </c>
      <c r="O193" s="90"/>
      <c r="P193" s="228">
        <f>O193*H193</f>
        <v>0</v>
      </c>
      <c r="Q193" s="228">
        <v>4.8799999999999999E-06</v>
      </c>
      <c r="R193" s="228">
        <f>Q193*H193</f>
        <v>0.00015616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144</v>
      </c>
      <c r="AT193" s="230" t="s">
        <v>140</v>
      </c>
      <c r="AU193" s="230" t="s">
        <v>93</v>
      </c>
      <c r="AY193" s="16" t="s">
        <v>137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91</v>
      </c>
      <c r="BK193" s="231">
        <f>ROUND(I193*H193,2)</f>
        <v>0</v>
      </c>
      <c r="BL193" s="16" t="s">
        <v>144</v>
      </c>
      <c r="BM193" s="230" t="s">
        <v>639</v>
      </c>
    </row>
    <row r="194" s="12" customFormat="1" ht="22.8" customHeight="1">
      <c r="A194" s="12"/>
      <c r="B194" s="202"/>
      <c r="C194" s="203"/>
      <c r="D194" s="204" t="s">
        <v>82</v>
      </c>
      <c r="E194" s="216" t="s">
        <v>335</v>
      </c>
      <c r="F194" s="216" t="s">
        <v>336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SUM(P195:P247)</f>
        <v>0</v>
      </c>
      <c r="Q194" s="210"/>
      <c r="R194" s="211">
        <f>SUM(R195:R247)</f>
        <v>59.044086452678208</v>
      </c>
      <c r="S194" s="210"/>
      <c r="T194" s="212">
        <f>SUM(T195:T247)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91</v>
      </c>
      <c r="AT194" s="214" t="s">
        <v>82</v>
      </c>
      <c r="AU194" s="214" t="s">
        <v>91</v>
      </c>
      <c r="AY194" s="213" t="s">
        <v>137</v>
      </c>
      <c r="BK194" s="215">
        <f>SUM(BK195:BK247)</f>
        <v>0</v>
      </c>
    </row>
    <row r="195" s="2" customFormat="1" ht="24.15" customHeight="1">
      <c r="A195" s="37"/>
      <c r="B195" s="38"/>
      <c r="C195" s="218" t="s">
        <v>289</v>
      </c>
      <c r="D195" s="218" t="s">
        <v>140</v>
      </c>
      <c r="E195" s="219" t="s">
        <v>640</v>
      </c>
      <c r="F195" s="220" t="s">
        <v>641</v>
      </c>
      <c r="G195" s="221" t="s">
        <v>163</v>
      </c>
      <c r="H195" s="222">
        <v>0.308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48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144</v>
      </c>
      <c r="AT195" s="230" t="s">
        <v>140</v>
      </c>
      <c r="AU195" s="230" t="s">
        <v>93</v>
      </c>
      <c r="AY195" s="16" t="s">
        <v>137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91</v>
      </c>
      <c r="BK195" s="231">
        <f>ROUND(I195*H195,2)</f>
        <v>0</v>
      </c>
      <c r="BL195" s="16" t="s">
        <v>144</v>
      </c>
      <c r="BM195" s="230" t="s">
        <v>642</v>
      </c>
    </row>
    <row r="196" s="13" customFormat="1">
      <c r="A196" s="13"/>
      <c r="B196" s="237"/>
      <c r="C196" s="238"/>
      <c r="D196" s="232" t="s">
        <v>165</v>
      </c>
      <c r="E196" s="239" t="s">
        <v>1</v>
      </c>
      <c r="F196" s="240" t="s">
        <v>643</v>
      </c>
      <c r="G196" s="238"/>
      <c r="H196" s="241">
        <v>0.308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165</v>
      </c>
      <c r="AU196" s="247" t="s">
        <v>93</v>
      </c>
      <c r="AV196" s="13" t="s">
        <v>93</v>
      </c>
      <c r="AW196" s="13" t="s">
        <v>38</v>
      </c>
      <c r="AX196" s="13" t="s">
        <v>91</v>
      </c>
      <c r="AY196" s="247" t="s">
        <v>137</v>
      </c>
    </row>
    <row r="197" s="2" customFormat="1" ht="24.15" customHeight="1">
      <c r="A197" s="37"/>
      <c r="B197" s="38"/>
      <c r="C197" s="218" t="s">
        <v>295</v>
      </c>
      <c r="D197" s="218" t="s">
        <v>140</v>
      </c>
      <c r="E197" s="219" t="s">
        <v>644</v>
      </c>
      <c r="F197" s="220" t="s">
        <v>645</v>
      </c>
      <c r="G197" s="221" t="s">
        <v>163</v>
      </c>
      <c r="H197" s="222">
        <v>0.308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48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144</v>
      </c>
      <c r="AT197" s="230" t="s">
        <v>140</v>
      </c>
      <c r="AU197" s="230" t="s">
        <v>93</v>
      </c>
      <c r="AY197" s="16" t="s">
        <v>137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91</v>
      </c>
      <c r="BK197" s="231">
        <f>ROUND(I197*H197,2)</f>
        <v>0</v>
      </c>
      <c r="BL197" s="16" t="s">
        <v>144</v>
      </c>
      <c r="BM197" s="230" t="s">
        <v>646</v>
      </c>
    </row>
    <row r="198" s="2" customFormat="1" ht="24.15" customHeight="1">
      <c r="A198" s="37"/>
      <c r="B198" s="38"/>
      <c r="C198" s="218" t="s">
        <v>299</v>
      </c>
      <c r="D198" s="218" t="s">
        <v>140</v>
      </c>
      <c r="E198" s="219" t="s">
        <v>647</v>
      </c>
      <c r="F198" s="220" t="s">
        <v>648</v>
      </c>
      <c r="G198" s="221" t="s">
        <v>143</v>
      </c>
      <c r="H198" s="222">
        <v>1.5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48</v>
      </c>
      <c r="O198" s="90"/>
      <c r="P198" s="228">
        <f>O198*H198</f>
        <v>0</v>
      </c>
      <c r="Q198" s="228">
        <v>0.0063200000000000001</v>
      </c>
      <c r="R198" s="228">
        <f>Q198*H198</f>
        <v>0.0094800000000000006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144</v>
      </c>
      <c r="AT198" s="230" t="s">
        <v>140</v>
      </c>
      <c r="AU198" s="230" t="s">
        <v>93</v>
      </c>
      <c r="AY198" s="16" t="s">
        <v>137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91</v>
      </c>
      <c r="BK198" s="231">
        <f>ROUND(I198*H198,2)</f>
        <v>0</v>
      </c>
      <c r="BL198" s="16" t="s">
        <v>144</v>
      </c>
      <c r="BM198" s="230" t="s">
        <v>649</v>
      </c>
    </row>
    <row r="199" s="2" customFormat="1" ht="24.15" customHeight="1">
      <c r="A199" s="37"/>
      <c r="B199" s="38"/>
      <c r="C199" s="218" t="s">
        <v>303</v>
      </c>
      <c r="D199" s="218" t="s">
        <v>140</v>
      </c>
      <c r="E199" s="219" t="s">
        <v>650</v>
      </c>
      <c r="F199" s="220" t="s">
        <v>651</v>
      </c>
      <c r="G199" s="221" t="s">
        <v>143</v>
      </c>
      <c r="H199" s="222">
        <v>1.5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48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144</v>
      </c>
      <c r="AT199" s="230" t="s">
        <v>140</v>
      </c>
      <c r="AU199" s="230" t="s">
        <v>93</v>
      </c>
      <c r="AY199" s="16" t="s">
        <v>137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91</v>
      </c>
      <c r="BK199" s="231">
        <f>ROUND(I199*H199,2)</f>
        <v>0</v>
      </c>
      <c r="BL199" s="16" t="s">
        <v>144</v>
      </c>
      <c r="BM199" s="230" t="s">
        <v>652</v>
      </c>
    </row>
    <row r="200" s="2" customFormat="1" ht="33" customHeight="1">
      <c r="A200" s="37"/>
      <c r="B200" s="38"/>
      <c r="C200" s="218" t="s">
        <v>307</v>
      </c>
      <c r="D200" s="218" t="s">
        <v>140</v>
      </c>
      <c r="E200" s="219" t="s">
        <v>653</v>
      </c>
      <c r="F200" s="220" t="s">
        <v>654</v>
      </c>
      <c r="G200" s="221" t="s">
        <v>350</v>
      </c>
      <c r="H200" s="222">
        <v>0.016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48</v>
      </c>
      <c r="O200" s="90"/>
      <c r="P200" s="228">
        <f>O200*H200</f>
        <v>0</v>
      </c>
      <c r="Q200" s="228">
        <v>1.0608010000000001</v>
      </c>
      <c r="R200" s="228">
        <f>Q200*H200</f>
        <v>0.016972816000000002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144</v>
      </c>
      <c r="AT200" s="230" t="s">
        <v>140</v>
      </c>
      <c r="AU200" s="230" t="s">
        <v>93</v>
      </c>
      <c r="AY200" s="16" t="s">
        <v>137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91</v>
      </c>
      <c r="BK200" s="231">
        <f>ROUND(I200*H200,2)</f>
        <v>0</v>
      </c>
      <c r="BL200" s="16" t="s">
        <v>144</v>
      </c>
      <c r="BM200" s="230" t="s">
        <v>655</v>
      </c>
    </row>
    <row r="201" s="2" customFormat="1" ht="24.15" customHeight="1">
      <c r="A201" s="37"/>
      <c r="B201" s="38"/>
      <c r="C201" s="218" t="s">
        <v>309</v>
      </c>
      <c r="D201" s="218" t="s">
        <v>140</v>
      </c>
      <c r="E201" s="219" t="s">
        <v>656</v>
      </c>
      <c r="F201" s="220" t="s">
        <v>657</v>
      </c>
      <c r="G201" s="221" t="s">
        <v>350</v>
      </c>
      <c r="H201" s="222">
        <v>0.0060000000000000001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48</v>
      </c>
      <c r="O201" s="90"/>
      <c r="P201" s="228">
        <f>O201*H201</f>
        <v>0</v>
      </c>
      <c r="Q201" s="228">
        <v>1.0627727797</v>
      </c>
      <c r="R201" s="228">
        <f>Q201*H201</f>
        <v>0.0063766366781999994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144</v>
      </c>
      <c r="AT201" s="230" t="s">
        <v>140</v>
      </c>
      <c r="AU201" s="230" t="s">
        <v>93</v>
      </c>
      <c r="AY201" s="16" t="s">
        <v>137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91</v>
      </c>
      <c r="BK201" s="231">
        <f>ROUND(I201*H201,2)</f>
        <v>0</v>
      </c>
      <c r="BL201" s="16" t="s">
        <v>144</v>
      </c>
      <c r="BM201" s="230" t="s">
        <v>658</v>
      </c>
    </row>
    <row r="202" s="2" customFormat="1" ht="33" customHeight="1">
      <c r="A202" s="37"/>
      <c r="B202" s="38"/>
      <c r="C202" s="218" t="s">
        <v>311</v>
      </c>
      <c r="D202" s="218" t="s">
        <v>140</v>
      </c>
      <c r="E202" s="219" t="s">
        <v>659</v>
      </c>
      <c r="F202" s="220" t="s">
        <v>660</v>
      </c>
      <c r="G202" s="221" t="s">
        <v>371</v>
      </c>
      <c r="H202" s="222">
        <v>1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48</v>
      </c>
      <c r="O202" s="90"/>
      <c r="P202" s="228">
        <f>O202*H202</f>
        <v>0</v>
      </c>
      <c r="Q202" s="228">
        <v>0.22422</v>
      </c>
      <c r="R202" s="228">
        <f>Q202*H202</f>
        <v>0.22422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144</v>
      </c>
      <c r="AT202" s="230" t="s">
        <v>140</v>
      </c>
      <c r="AU202" s="230" t="s">
        <v>93</v>
      </c>
      <c r="AY202" s="16" t="s">
        <v>137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91</v>
      </c>
      <c r="BK202" s="231">
        <f>ROUND(I202*H202,2)</f>
        <v>0</v>
      </c>
      <c r="BL202" s="16" t="s">
        <v>144</v>
      </c>
      <c r="BM202" s="230" t="s">
        <v>661</v>
      </c>
    </row>
    <row r="203" s="2" customFormat="1">
      <c r="A203" s="37"/>
      <c r="B203" s="38"/>
      <c r="C203" s="39"/>
      <c r="D203" s="232" t="s">
        <v>149</v>
      </c>
      <c r="E203" s="39"/>
      <c r="F203" s="233" t="s">
        <v>662</v>
      </c>
      <c r="G203" s="39"/>
      <c r="H203" s="39"/>
      <c r="I203" s="234"/>
      <c r="J203" s="39"/>
      <c r="K203" s="39"/>
      <c r="L203" s="43"/>
      <c r="M203" s="235"/>
      <c r="N203" s="236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149</v>
      </c>
      <c r="AU203" s="16" t="s">
        <v>93</v>
      </c>
    </row>
    <row r="204" s="2" customFormat="1" ht="24.15" customHeight="1">
      <c r="A204" s="37"/>
      <c r="B204" s="38"/>
      <c r="C204" s="218" t="s">
        <v>313</v>
      </c>
      <c r="D204" s="218" t="s">
        <v>140</v>
      </c>
      <c r="E204" s="219" t="s">
        <v>338</v>
      </c>
      <c r="F204" s="220" t="s">
        <v>339</v>
      </c>
      <c r="G204" s="221" t="s">
        <v>163</v>
      </c>
      <c r="H204" s="222">
        <v>12.196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48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144</v>
      </c>
      <c r="AT204" s="230" t="s">
        <v>140</v>
      </c>
      <c r="AU204" s="230" t="s">
        <v>93</v>
      </c>
      <c r="AY204" s="16" t="s">
        <v>137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91</v>
      </c>
      <c r="BK204" s="231">
        <f>ROUND(I204*H204,2)</f>
        <v>0</v>
      </c>
      <c r="BL204" s="16" t="s">
        <v>144</v>
      </c>
      <c r="BM204" s="230" t="s">
        <v>663</v>
      </c>
    </row>
    <row r="205" s="13" customFormat="1">
      <c r="A205" s="13"/>
      <c r="B205" s="237"/>
      <c r="C205" s="238"/>
      <c r="D205" s="232" t="s">
        <v>165</v>
      </c>
      <c r="E205" s="239" t="s">
        <v>1</v>
      </c>
      <c r="F205" s="240" t="s">
        <v>664</v>
      </c>
      <c r="G205" s="238"/>
      <c r="H205" s="241">
        <v>6.0460000000000003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165</v>
      </c>
      <c r="AU205" s="247" t="s">
        <v>93</v>
      </c>
      <c r="AV205" s="13" t="s">
        <v>93</v>
      </c>
      <c r="AW205" s="13" t="s">
        <v>38</v>
      </c>
      <c r="AX205" s="13" t="s">
        <v>83</v>
      </c>
      <c r="AY205" s="247" t="s">
        <v>137</v>
      </c>
    </row>
    <row r="206" s="13" customFormat="1">
      <c r="A206" s="13"/>
      <c r="B206" s="237"/>
      <c r="C206" s="238"/>
      <c r="D206" s="232" t="s">
        <v>165</v>
      </c>
      <c r="E206" s="239" t="s">
        <v>1</v>
      </c>
      <c r="F206" s="240" t="s">
        <v>341</v>
      </c>
      <c r="G206" s="238"/>
      <c r="H206" s="241">
        <v>6.1500000000000004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165</v>
      </c>
      <c r="AU206" s="247" t="s">
        <v>93</v>
      </c>
      <c r="AV206" s="13" t="s">
        <v>93</v>
      </c>
      <c r="AW206" s="13" t="s">
        <v>38</v>
      </c>
      <c r="AX206" s="13" t="s">
        <v>83</v>
      </c>
      <c r="AY206" s="247" t="s">
        <v>137</v>
      </c>
    </row>
    <row r="207" s="14" customFormat="1">
      <c r="A207" s="14"/>
      <c r="B207" s="248"/>
      <c r="C207" s="249"/>
      <c r="D207" s="232" t="s">
        <v>165</v>
      </c>
      <c r="E207" s="250" t="s">
        <v>1</v>
      </c>
      <c r="F207" s="251" t="s">
        <v>172</v>
      </c>
      <c r="G207" s="249"/>
      <c r="H207" s="252">
        <v>12.196000000000002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165</v>
      </c>
      <c r="AU207" s="258" t="s">
        <v>93</v>
      </c>
      <c r="AV207" s="14" t="s">
        <v>144</v>
      </c>
      <c r="AW207" s="14" t="s">
        <v>38</v>
      </c>
      <c r="AX207" s="14" t="s">
        <v>91</v>
      </c>
      <c r="AY207" s="258" t="s">
        <v>137</v>
      </c>
    </row>
    <row r="208" s="2" customFormat="1" ht="24.15" customHeight="1">
      <c r="A208" s="37"/>
      <c r="B208" s="38"/>
      <c r="C208" s="218" t="s">
        <v>316</v>
      </c>
      <c r="D208" s="218" t="s">
        <v>140</v>
      </c>
      <c r="E208" s="219" t="s">
        <v>343</v>
      </c>
      <c r="F208" s="220" t="s">
        <v>344</v>
      </c>
      <c r="G208" s="221" t="s">
        <v>163</v>
      </c>
      <c r="H208" s="222">
        <v>17.280000000000001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48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144</v>
      </c>
      <c r="AT208" s="230" t="s">
        <v>140</v>
      </c>
      <c r="AU208" s="230" t="s">
        <v>93</v>
      </c>
      <c r="AY208" s="16" t="s">
        <v>137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91</v>
      </c>
      <c r="BK208" s="231">
        <f>ROUND(I208*H208,2)</f>
        <v>0</v>
      </c>
      <c r="BL208" s="16" t="s">
        <v>144</v>
      </c>
      <c r="BM208" s="230" t="s">
        <v>665</v>
      </c>
    </row>
    <row r="209" s="13" customFormat="1">
      <c r="A209" s="13"/>
      <c r="B209" s="237"/>
      <c r="C209" s="238"/>
      <c r="D209" s="232" t="s">
        <v>165</v>
      </c>
      <c r="E209" s="239" t="s">
        <v>1</v>
      </c>
      <c r="F209" s="240" t="s">
        <v>666</v>
      </c>
      <c r="G209" s="238"/>
      <c r="H209" s="241">
        <v>17.280000000000001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165</v>
      </c>
      <c r="AU209" s="247" t="s">
        <v>93</v>
      </c>
      <c r="AV209" s="13" t="s">
        <v>93</v>
      </c>
      <c r="AW209" s="13" t="s">
        <v>38</v>
      </c>
      <c r="AX209" s="13" t="s">
        <v>91</v>
      </c>
      <c r="AY209" s="247" t="s">
        <v>137</v>
      </c>
    </row>
    <row r="210" s="2" customFormat="1" ht="16.5" customHeight="1">
      <c r="A210" s="37"/>
      <c r="B210" s="38"/>
      <c r="C210" s="259" t="s">
        <v>318</v>
      </c>
      <c r="D210" s="259" t="s">
        <v>290</v>
      </c>
      <c r="E210" s="260" t="s">
        <v>348</v>
      </c>
      <c r="F210" s="261" t="s">
        <v>349</v>
      </c>
      <c r="G210" s="262" t="s">
        <v>350</v>
      </c>
      <c r="H210" s="263">
        <v>56.003999999999998</v>
      </c>
      <c r="I210" s="264"/>
      <c r="J210" s="265">
        <f>ROUND(I210*H210,2)</f>
        <v>0</v>
      </c>
      <c r="K210" s="266"/>
      <c r="L210" s="267"/>
      <c r="M210" s="268" t="s">
        <v>1</v>
      </c>
      <c r="N210" s="269" t="s">
        <v>48</v>
      </c>
      <c r="O210" s="90"/>
      <c r="P210" s="228">
        <f>O210*H210</f>
        <v>0</v>
      </c>
      <c r="Q210" s="228">
        <v>1</v>
      </c>
      <c r="R210" s="228">
        <f>Q210*H210</f>
        <v>56.003999999999998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184</v>
      </c>
      <c r="AT210" s="230" t="s">
        <v>290</v>
      </c>
      <c r="AU210" s="230" t="s">
        <v>93</v>
      </c>
      <c r="AY210" s="16" t="s">
        <v>137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91</v>
      </c>
      <c r="BK210" s="231">
        <f>ROUND(I210*H210,2)</f>
        <v>0</v>
      </c>
      <c r="BL210" s="16" t="s">
        <v>144</v>
      </c>
      <c r="BM210" s="230" t="s">
        <v>667</v>
      </c>
    </row>
    <row r="211" s="13" customFormat="1">
      <c r="A211" s="13"/>
      <c r="B211" s="237"/>
      <c r="C211" s="238"/>
      <c r="D211" s="232" t="s">
        <v>165</v>
      </c>
      <c r="E211" s="239" t="s">
        <v>1</v>
      </c>
      <c r="F211" s="240" t="s">
        <v>668</v>
      </c>
      <c r="G211" s="238"/>
      <c r="H211" s="241">
        <v>56.003999999999998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165</v>
      </c>
      <c r="AU211" s="247" t="s">
        <v>93</v>
      </c>
      <c r="AV211" s="13" t="s">
        <v>93</v>
      </c>
      <c r="AW211" s="13" t="s">
        <v>38</v>
      </c>
      <c r="AX211" s="13" t="s">
        <v>91</v>
      </c>
      <c r="AY211" s="247" t="s">
        <v>137</v>
      </c>
    </row>
    <row r="212" s="2" customFormat="1" ht="24.15" customHeight="1">
      <c r="A212" s="37"/>
      <c r="B212" s="38"/>
      <c r="C212" s="218" t="s">
        <v>320</v>
      </c>
      <c r="D212" s="218" t="s">
        <v>140</v>
      </c>
      <c r="E212" s="219" t="s">
        <v>354</v>
      </c>
      <c r="F212" s="220" t="s">
        <v>355</v>
      </c>
      <c r="G212" s="221" t="s">
        <v>143</v>
      </c>
      <c r="H212" s="222">
        <v>7.4400000000000004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48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144</v>
      </c>
      <c r="AT212" s="230" t="s">
        <v>140</v>
      </c>
      <c r="AU212" s="230" t="s">
        <v>93</v>
      </c>
      <c r="AY212" s="16" t="s">
        <v>137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91</v>
      </c>
      <c r="BK212" s="231">
        <f>ROUND(I212*H212,2)</f>
        <v>0</v>
      </c>
      <c r="BL212" s="16" t="s">
        <v>144</v>
      </c>
      <c r="BM212" s="230" t="s">
        <v>669</v>
      </c>
    </row>
    <row r="213" s="13" customFormat="1">
      <c r="A213" s="13"/>
      <c r="B213" s="237"/>
      <c r="C213" s="238"/>
      <c r="D213" s="232" t="s">
        <v>165</v>
      </c>
      <c r="E213" s="239" t="s">
        <v>1</v>
      </c>
      <c r="F213" s="240" t="s">
        <v>670</v>
      </c>
      <c r="G213" s="238"/>
      <c r="H213" s="241">
        <v>1.44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165</v>
      </c>
      <c r="AU213" s="247" t="s">
        <v>93</v>
      </c>
      <c r="AV213" s="13" t="s">
        <v>93</v>
      </c>
      <c r="AW213" s="13" t="s">
        <v>38</v>
      </c>
      <c r="AX213" s="13" t="s">
        <v>83</v>
      </c>
      <c r="AY213" s="247" t="s">
        <v>137</v>
      </c>
    </row>
    <row r="214" s="13" customFormat="1">
      <c r="A214" s="13"/>
      <c r="B214" s="237"/>
      <c r="C214" s="238"/>
      <c r="D214" s="232" t="s">
        <v>165</v>
      </c>
      <c r="E214" s="239" t="s">
        <v>1</v>
      </c>
      <c r="F214" s="240" t="s">
        <v>357</v>
      </c>
      <c r="G214" s="238"/>
      <c r="H214" s="241">
        <v>2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165</v>
      </c>
      <c r="AU214" s="247" t="s">
        <v>93</v>
      </c>
      <c r="AV214" s="13" t="s">
        <v>93</v>
      </c>
      <c r="AW214" s="13" t="s">
        <v>38</v>
      </c>
      <c r="AX214" s="13" t="s">
        <v>83</v>
      </c>
      <c r="AY214" s="247" t="s">
        <v>137</v>
      </c>
    </row>
    <row r="215" s="13" customFormat="1">
      <c r="A215" s="13"/>
      <c r="B215" s="237"/>
      <c r="C215" s="238"/>
      <c r="D215" s="232" t="s">
        <v>165</v>
      </c>
      <c r="E215" s="239" t="s">
        <v>1</v>
      </c>
      <c r="F215" s="240" t="s">
        <v>671</v>
      </c>
      <c r="G215" s="238"/>
      <c r="H215" s="241">
        <v>4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165</v>
      </c>
      <c r="AU215" s="247" t="s">
        <v>93</v>
      </c>
      <c r="AV215" s="13" t="s">
        <v>93</v>
      </c>
      <c r="AW215" s="13" t="s">
        <v>38</v>
      </c>
      <c r="AX215" s="13" t="s">
        <v>83</v>
      </c>
      <c r="AY215" s="247" t="s">
        <v>137</v>
      </c>
    </row>
    <row r="216" s="14" customFormat="1">
      <c r="A216" s="14"/>
      <c r="B216" s="248"/>
      <c r="C216" s="249"/>
      <c r="D216" s="232" t="s">
        <v>165</v>
      </c>
      <c r="E216" s="250" t="s">
        <v>1</v>
      </c>
      <c r="F216" s="251" t="s">
        <v>172</v>
      </c>
      <c r="G216" s="249"/>
      <c r="H216" s="252">
        <v>7.4400000000000004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165</v>
      </c>
      <c r="AU216" s="258" t="s">
        <v>93</v>
      </c>
      <c r="AV216" s="14" t="s">
        <v>144</v>
      </c>
      <c r="AW216" s="14" t="s">
        <v>38</v>
      </c>
      <c r="AX216" s="14" t="s">
        <v>91</v>
      </c>
      <c r="AY216" s="258" t="s">
        <v>137</v>
      </c>
    </row>
    <row r="217" s="2" customFormat="1" ht="16.5" customHeight="1">
      <c r="A217" s="37"/>
      <c r="B217" s="38"/>
      <c r="C217" s="259" t="s">
        <v>322</v>
      </c>
      <c r="D217" s="259" t="s">
        <v>290</v>
      </c>
      <c r="E217" s="260" t="s">
        <v>360</v>
      </c>
      <c r="F217" s="261" t="s">
        <v>361</v>
      </c>
      <c r="G217" s="262" t="s">
        <v>350</v>
      </c>
      <c r="H217" s="263">
        <v>1.4139999999999999</v>
      </c>
      <c r="I217" s="264"/>
      <c r="J217" s="265">
        <f>ROUND(I217*H217,2)</f>
        <v>0</v>
      </c>
      <c r="K217" s="266"/>
      <c r="L217" s="267"/>
      <c r="M217" s="268" t="s">
        <v>1</v>
      </c>
      <c r="N217" s="269" t="s">
        <v>48</v>
      </c>
      <c r="O217" s="90"/>
      <c r="P217" s="228">
        <f>O217*H217</f>
        <v>0</v>
      </c>
      <c r="Q217" s="228">
        <v>1</v>
      </c>
      <c r="R217" s="228">
        <f>Q217*H217</f>
        <v>1.4139999999999999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184</v>
      </c>
      <c r="AT217" s="230" t="s">
        <v>290</v>
      </c>
      <c r="AU217" s="230" t="s">
        <v>93</v>
      </c>
      <c r="AY217" s="16" t="s">
        <v>137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91</v>
      </c>
      <c r="BK217" s="231">
        <f>ROUND(I217*H217,2)</f>
        <v>0</v>
      </c>
      <c r="BL217" s="16" t="s">
        <v>144</v>
      </c>
      <c r="BM217" s="230" t="s">
        <v>672</v>
      </c>
    </row>
    <row r="218" s="13" customFormat="1">
      <c r="A218" s="13"/>
      <c r="B218" s="237"/>
      <c r="C218" s="238"/>
      <c r="D218" s="232" t="s">
        <v>165</v>
      </c>
      <c r="E218" s="239" t="s">
        <v>1</v>
      </c>
      <c r="F218" s="240" t="s">
        <v>673</v>
      </c>
      <c r="G218" s="238"/>
      <c r="H218" s="241">
        <v>1.4139999999999999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165</v>
      </c>
      <c r="AU218" s="247" t="s">
        <v>93</v>
      </c>
      <c r="AV218" s="13" t="s">
        <v>93</v>
      </c>
      <c r="AW218" s="13" t="s">
        <v>38</v>
      </c>
      <c r="AX218" s="13" t="s">
        <v>91</v>
      </c>
      <c r="AY218" s="247" t="s">
        <v>137</v>
      </c>
    </row>
    <row r="219" s="2" customFormat="1" ht="24.15" customHeight="1">
      <c r="A219" s="37"/>
      <c r="B219" s="38"/>
      <c r="C219" s="218" t="s">
        <v>326</v>
      </c>
      <c r="D219" s="218" t="s">
        <v>140</v>
      </c>
      <c r="E219" s="219" t="s">
        <v>365</v>
      </c>
      <c r="F219" s="220" t="s">
        <v>366</v>
      </c>
      <c r="G219" s="221" t="s">
        <v>154</v>
      </c>
      <c r="H219" s="222">
        <v>8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48</v>
      </c>
      <c r="O219" s="90"/>
      <c r="P219" s="228">
        <f>O219*H219</f>
        <v>0</v>
      </c>
      <c r="Q219" s="228">
        <v>1.1E-05</v>
      </c>
      <c r="R219" s="228">
        <f>Q219*H219</f>
        <v>8.7999999999999998E-05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144</v>
      </c>
      <c r="AT219" s="230" t="s">
        <v>140</v>
      </c>
      <c r="AU219" s="230" t="s">
        <v>93</v>
      </c>
      <c r="AY219" s="16" t="s">
        <v>137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91</v>
      </c>
      <c r="BK219" s="231">
        <f>ROUND(I219*H219,2)</f>
        <v>0</v>
      </c>
      <c r="BL219" s="16" t="s">
        <v>144</v>
      </c>
      <c r="BM219" s="230" t="s">
        <v>674</v>
      </c>
    </row>
    <row r="220" s="2" customFormat="1">
      <c r="A220" s="37"/>
      <c r="B220" s="38"/>
      <c r="C220" s="39"/>
      <c r="D220" s="232" t="s">
        <v>149</v>
      </c>
      <c r="E220" s="39"/>
      <c r="F220" s="233" t="s">
        <v>675</v>
      </c>
      <c r="G220" s="39"/>
      <c r="H220" s="39"/>
      <c r="I220" s="234"/>
      <c r="J220" s="39"/>
      <c r="K220" s="39"/>
      <c r="L220" s="43"/>
      <c r="M220" s="235"/>
      <c r="N220" s="236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149</v>
      </c>
      <c r="AU220" s="16" t="s">
        <v>93</v>
      </c>
    </row>
    <row r="221" s="2" customFormat="1" ht="16.5" customHeight="1">
      <c r="A221" s="37"/>
      <c r="B221" s="38"/>
      <c r="C221" s="259" t="s">
        <v>331</v>
      </c>
      <c r="D221" s="259" t="s">
        <v>290</v>
      </c>
      <c r="E221" s="260" t="s">
        <v>369</v>
      </c>
      <c r="F221" s="261" t="s">
        <v>370</v>
      </c>
      <c r="G221" s="262" t="s">
        <v>371</v>
      </c>
      <c r="H221" s="263">
        <v>8</v>
      </c>
      <c r="I221" s="264"/>
      <c r="J221" s="265">
        <f>ROUND(I221*H221,2)</f>
        <v>0</v>
      </c>
      <c r="K221" s="266"/>
      <c r="L221" s="267"/>
      <c r="M221" s="268" t="s">
        <v>1</v>
      </c>
      <c r="N221" s="269" t="s">
        <v>48</v>
      </c>
      <c r="O221" s="90"/>
      <c r="P221" s="228">
        <f>O221*H221</f>
        <v>0</v>
      </c>
      <c r="Q221" s="228">
        <v>0.0026700000000000001</v>
      </c>
      <c r="R221" s="228">
        <f>Q221*H221</f>
        <v>0.021360000000000001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184</v>
      </c>
      <c r="AT221" s="230" t="s">
        <v>290</v>
      </c>
      <c r="AU221" s="230" t="s">
        <v>93</v>
      </c>
      <c r="AY221" s="16" t="s">
        <v>137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91</v>
      </c>
      <c r="BK221" s="231">
        <f>ROUND(I221*H221,2)</f>
        <v>0</v>
      </c>
      <c r="BL221" s="16" t="s">
        <v>144</v>
      </c>
      <c r="BM221" s="230" t="s">
        <v>676</v>
      </c>
    </row>
    <row r="222" s="2" customFormat="1">
      <c r="A222" s="37"/>
      <c r="B222" s="38"/>
      <c r="C222" s="39"/>
      <c r="D222" s="232" t="s">
        <v>149</v>
      </c>
      <c r="E222" s="39"/>
      <c r="F222" s="233" t="s">
        <v>373</v>
      </c>
      <c r="G222" s="39"/>
      <c r="H222" s="39"/>
      <c r="I222" s="234"/>
      <c r="J222" s="39"/>
      <c r="K222" s="39"/>
      <c r="L222" s="43"/>
      <c r="M222" s="235"/>
      <c r="N222" s="236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149</v>
      </c>
      <c r="AU222" s="16" t="s">
        <v>93</v>
      </c>
    </row>
    <row r="223" s="2" customFormat="1" ht="33" customHeight="1">
      <c r="A223" s="37"/>
      <c r="B223" s="38"/>
      <c r="C223" s="218" t="s">
        <v>337</v>
      </c>
      <c r="D223" s="218" t="s">
        <v>140</v>
      </c>
      <c r="E223" s="219" t="s">
        <v>375</v>
      </c>
      <c r="F223" s="220" t="s">
        <v>376</v>
      </c>
      <c r="G223" s="221" t="s">
        <v>371</v>
      </c>
      <c r="H223" s="222">
        <v>4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48</v>
      </c>
      <c r="O223" s="90"/>
      <c r="P223" s="228">
        <f>O223*H223</f>
        <v>0</v>
      </c>
      <c r="Q223" s="228">
        <v>1.2500000000000001E-06</v>
      </c>
      <c r="R223" s="228">
        <f>Q223*H223</f>
        <v>5.0000000000000004E-06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144</v>
      </c>
      <c r="AT223" s="230" t="s">
        <v>140</v>
      </c>
      <c r="AU223" s="230" t="s">
        <v>93</v>
      </c>
      <c r="AY223" s="16" t="s">
        <v>137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91</v>
      </c>
      <c r="BK223" s="231">
        <f>ROUND(I223*H223,2)</f>
        <v>0</v>
      </c>
      <c r="BL223" s="16" t="s">
        <v>144</v>
      </c>
      <c r="BM223" s="230" t="s">
        <v>677</v>
      </c>
    </row>
    <row r="224" s="2" customFormat="1" ht="16.5" customHeight="1">
      <c r="A224" s="37"/>
      <c r="B224" s="38"/>
      <c r="C224" s="259" t="s">
        <v>342</v>
      </c>
      <c r="D224" s="259" t="s">
        <v>290</v>
      </c>
      <c r="E224" s="260" t="s">
        <v>379</v>
      </c>
      <c r="F224" s="261" t="s">
        <v>380</v>
      </c>
      <c r="G224" s="262" t="s">
        <v>371</v>
      </c>
      <c r="H224" s="263">
        <v>2</v>
      </c>
      <c r="I224" s="264"/>
      <c r="J224" s="265">
        <f>ROUND(I224*H224,2)</f>
        <v>0</v>
      </c>
      <c r="K224" s="266"/>
      <c r="L224" s="267"/>
      <c r="M224" s="268" t="s">
        <v>1</v>
      </c>
      <c r="N224" s="269" t="s">
        <v>48</v>
      </c>
      <c r="O224" s="90"/>
      <c r="P224" s="228">
        <f>O224*H224</f>
        <v>0</v>
      </c>
      <c r="Q224" s="228">
        <v>0.00064999999999999997</v>
      </c>
      <c r="R224" s="228">
        <f>Q224*H224</f>
        <v>0.0012999999999999999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184</v>
      </c>
      <c r="AT224" s="230" t="s">
        <v>290</v>
      </c>
      <c r="AU224" s="230" t="s">
        <v>93</v>
      </c>
      <c r="AY224" s="16" t="s">
        <v>137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91</v>
      </c>
      <c r="BK224" s="231">
        <f>ROUND(I224*H224,2)</f>
        <v>0</v>
      </c>
      <c r="BL224" s="16" t="s">
        <v>144</v>
      </c>
      <c r="BM224" s="230" t="s">
        <v>678</v>
      </c>
    </row>
    <row r="225" s="2" customFormat="1" ht="16.5" customHeight="1">
      <c r="A225" s="37"/>
      <c r="B225" s="38"/>
      <c r="C225" s="259" t="s">
        <v>347</v>
      </c>
      <c r="D225" s="259" t="s">
        <v>290</v>
      </c>
      <c r="E225" s="260" t="s">
        <v>383</v>
      </c>
      <c r="F225" s="261" t="s">
        <v>384</v>
      </c>
      <c r="G225" s="262" t="s">
        <v>371</v>
      </c>
      <c r="H225" s="263">
        <v>2</v>
      </c>
      <c r="I225" s="264"/>
      <c r="J225" s="265">
        <f>ROUND(I225*H225,2)</f>
        <v>0</v>
      </c>
      <c r="K225" s="266"/>
      <c r="L225" s="267"/>
      <c r="M225" s="268" t="s">
        <v>1</v>
      </c>
      <c r="N225" s="269" t="s">
        <v>48</v>
      </c>
      <c r="O225" s="90"/>
      <c r="P225" s="228">
        <f>O225*H225</f>
        <v>0</v>
      </c>
      <c r="Q225" s="228">
        <v>0.00088000000000000003</v>
      </c>
      <c r="R225" s="228">
        <f>Q225*H225</f>
        <v>0.0017600000000000001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184</v>
      </c>
      <c r="AT225" s="230" t="s">
        <v>290</v>
      </c>
      <c r="AU225" s="230" t="s">
        <v>93</v>
      </c>
      <c r="AY225" s="16" t="s">
        <v>137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91</v>
      </c>
      <c r="BK225" s="231">
        <f>ROUND(I225*H225,2)</f>
        <v>0</v>
      </c>
      <c r="BL225" s="16" t="s">
        <v>144</v>
      </c>
      <c r="BM225" s="230" t="s">
        <v>679</v>
      </c>
    </row>
    <row r="226" s="2" customFormat="1" ht="21.75" customHeight="1">
      <c r="A226" s="37"/>
      <c r="B226" s="38"/>
      <c r="C226" s="218" t="s">
        <v>353</v>
      </c>
      <c r="D226" s="218" t="s">
        <v>140</v>
      </c>
      <c r="E226" s="219" t="s">
        <v>387</v>
      </c>
      <c r="F226" s="220" t="s">
        <v>388</v>
      </c>
      <c r="G226" s="221" t="s">
        <v>154</v>
      </c>
      <c r="H226" s="222">
        <v>8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48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144</v>
      </c>
      <c r="AT226" s="230" t="s">
        <v>140</v>
      </c>
      <c r="AU226" s="230" t="s">
        <v>93</v>
      </c>
      <c r="AY226" s="16" t="s">
        <v>137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91</v>
      </c>
      <c r="BK226" s="231">
        <f>ROUND(I226*H226,2)</f>
        <v>0</v>
      </c>
      <c r="BL226" s="16" t="s">
        <v>144</v>
      </c>
      <c r="BM226" s="230" t="s">
        <v>680</v>
      </c>
    </row>
    <row r="227" s="2" customFormat="1">
      <c r="A227" s="37"/>
      <c r="B227" s="38"/>
      <c r="C227" s="39"/>
      <c r="D227" s="232" t="s">
        <v>149</v>
      </c>
      <c r="E227" s="39"/>
      <c r="F227" s="233" t="s">
        <v>390</v>
      </c>
      <c r="G227" s="39"/>
      <c r="H227" s="39"/>
      <c r="I227" s="234"/>
      <c r="J227" s="39"/>
      <c r="K227" s="39"/>
      <c r="L227" s="43"/>
      <c r="M227" s="235"/>
      <c r="N227" s="236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149</v>
      </c>
      <c r="AU227" s="16" t="s">
        <v>93</v>
      </c>
    </row>
    <row r="228" s="2" customFormat="1" ht="24.15" customHeight="1">
      <c r="A228" s="37"/>
      <c r="B228" s="38"/>
      <c r="C228" s="218" t="s">
        <v>359</v>
      </c>
      <c r="D228" s="218" t="s">
        <v>140</v>
      </c>
      <c r="E228" s="219" t="s">
        <v>392</v>
      </c>
      <c r="F228" s="220" t="s">
        <v>393</v>
      </c>
      <c r="G228" s="221" t="s">
        <v>371</v>
      </c>
      <c r="H228" s="222">
        <v>2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48</v>
      </c>
      <c r="O228" s="90"/>
      <c r="P228" s="228">
        <f>O228*H228</f>
        <v>0</v>
      </c>
      <c r="Q228" s="228">
        <v>0.12525800000000001</v>
      </c>
      <c r="R228" s="228">
        <f>Q228*H228</f>
        <v>0.25051600000000002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144</v>
      </c>
      <c r="AT228" s="230" t="s">
        <v>140</v>
      </c>
      <c r="AU228" s="230" t="s">
        <v>93</v>
      </c>
      <c r="AY228" s="16" t="s">
        <v>137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91</v>
      </c>
      <c r="BK228" s="231">
        <f>ROUND(I228*H228,2)</f>
        <v>0</v>
      </c>
      <c r="BL228" s="16" t="s">
        <v>144</v>
      </c>
      <c r="BM228" s="230" t="s">
        <v>681</v>
      </c>
    </row>
    <row r="229" s="2" customFormat="1">
      <c r="A229" s="37"/>
      <c r="B229" s="38"/>
      <c r="C229" s="39"/>
      <c r="D229" s="232" t="s">
        <v>149</v>
      </c>
      <c r="E229" s="39"/>
      <c r="F229" s="233" t="s">
        <v>395</v>
      </c>
      <c r="G229" s="39"/>
      <c r="H229" s="39"/>
      <c r="I229" s="234"/>
      <c r="J229" s="39"/>
      <c r="K229" s="39"/>
      <c r="L229" s="43"/>
      <c r="M229" s="235"/>
      <c r="N229" s="236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149</v>
      </c>
      <c r="AU229" s="16" t="s">
        <v>93</v>
      </c>
    </row>
    <row r="230" s="2" customFormat="1" ht="24.15" customHeight="1">
      <c r="A230" s="37"/>
      <c r="B230" s="38"/>
      <c r="C230" s="259" t="s">
        <v>364</v>
      </c>
      <c r="D230" s="259" t="s">
        <v>290</v>
      </c>
      <c r="E230" s="260" t="s">
        <v>397</v>
      </c>
      <c r="F230" s="261" t="s">
        <v>398</v>
      </c>
      <c r="G230" s="262" t="s">
        <v>371</v>
      </c>
      <c r="H230" s="263">
        <v>2</v>
      </c>
      <c r="I230" s="264"/>
      <c r="J230" s="265">
        <f>ROUND(I230*H230,2)</f>
        <v>0</v>
      </c>
      <c r="K230" s="266"/>
      <c r="L230" s="267"/>
      <c r="M230" s="268" t="s">
        <v>1</v>
      </c>
      <c r="N230" s="269" t="s">
        <v>48</v>
      </c>
      <c r="O230" s="90"/>
      <c r="P230" s="228">
        <f>O230*H230</f>
        <v>0</v>
      </c>
      <c r="Q230" s="228">
        <v>0.097000000000000003</v>
      </c>
      <c r="R230" s="228">
        <f>Q230*H230</f>
        <v>0.19400000000000001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184</v>
      </c>
      <c r="AT230" s="230" t="s">
        <v>290</v>
      </c>
      <c r="AU230" s="230" t="s">
        <v>93</v>
      </c>
      <c r="AY230" s="16" t="s">
        <v>137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91</v>
      </c>
      <c r="BK230" s="231">
        <f>ROUND(I230*H230,2)</f>
        <v>0</v>
      </c>
      <c r="BL230" s="16" t="s">
        <v>144</v>
      </c>
      <c r="BM230" s="230" t="s">
        <v>682</v>
      </c>
    </row>
    <row r="231" s="2" customFormat="1" ht="24.15" customHeight="1">
      <c r="A231" s="37"/>
      <c r="B231" s="38"/>
      <c r="C231" s="218" t="s">
        <v>368</v>
      </c>
      <c r="D231" s="218" t="s">
        <v>140</v>
      </c>
      <c r="E231" s="219" t="s">
        <v>401</v>
      </c>
      <c r="F231" s="220" t="s">
        <v>402</v>
      </c>
      <c r="G231" s="221" t="s">
        <v>371</v>
      </c>
      <c r="H231" s="222">
        <v>2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48</v>
      </c>
      <c r="O231" s="90"/>
      <c r="P231" s="228">
        <f>O231*H231</f>
        <v>0</v>
      </c>
      <c r="Q231" s="228">
        <v>0.030758000000000001</v>
      </c>
      <c r="R231" s="228">
        <f>Q231*H231</f>
        <v>0.061516000000000001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144</v>
      </c>
      <c r="AT231" s="230" t="s">
        <v>140</v>
      </c>
      <c r="AU231" s="230" t="s">
        <v>93</v>
      </c>
      <c r="AY231" s="16" t="s">
        <v>137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91</v>
      </c>
      <c r="BK231" s="231">
        <f>ROUND(I231*H231,2)</f>
        <v>0</v>
      </c>
      <c r="BL231" s="16" t="s">
        <v>144</v>
      </c>
      <c r="BM231" s="230" t="s">
        <v>683</v>
      </c>
    </row>
    <row r="232" s="2" customFormat="1" ht="21.75" customHeight="1">
      <c r="A232" s="37"/>
      <c r="B232" s="38"/>
      <c r="C232" s="259" t="s">
        <v>374</v>
      </c>
      <c r="D232" s="259" t="s">
        <v>290</v>
      </c>
      <c r="E232" s="260" t="s">
        <v>405</v>
      </c>
      <c r="F232" s="261" t="s">
        <v>406</v>
      </c>
      <c r="G232" s="262" t="s">
        <v>371</v>
      </c>
      <c r="H232" s="263">
        <v>2</v>
      </c>
      <c r="I232" s="264"/>
      <c r="J232" s="265">
        <f>ROUND(I232*H232,2)</f>
        <v>0</v>
      </c>
      <c r="K232" s="266"/>
      <c r="L232" s="267"/>
      <c r="M232" s="268" t="s">
        <v>1</v>
      </c>
      <c r="N232" s="269" t="s">
        <v>48</v>
      </c>
      <c r="O232" s="90"/>
      <c r="P232" s="228">
        <f>O232*H232</f>
        <v>0</v>
      </c>
      <c r="Q232" s="228">
        <v>0.058000000000000003</v>
      </c>
      <c r="R232" s="228">
        <f>Q232*H232</f>
        <v>0.11600000000000001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184</v>
      </c>
      <c r="AT232" s="230" t="s">
        <v>290</v>
      </c>
      <c r="AU232" s="230" t="s">
        <v>93</v>
      </c>
      <c r="AY232" s="16" t="s">
        <v>137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91</v>
      </c>
      <c r="BK232" s="231">
        <f>ROUND(I232*H232,2)</f>
        <v>0</v>
      </c>
      <c r="BL232" s="16" t="s">
        <v>144</v>
      </c>
      <c r="BM232" s="230" t="s">
        <v>684</v>
      </c>
    </row>
    <row r="233" s="2" customFormat="1" ht="24.15" customHeight="1">
      <c r="A233" s="37"/>
      <c r="B233" s="38"/>
      <c r="C233" s="218" t="s">
        <v>378</v>
      </c>
      <c r="D233" s="218" t="s">
        <v>140</v>
      </c>
      <c r="E233" s="219" t="s">
        <v>409</v>
      </c>
      <c r="F233" s="220" t="s">
        <v>410</v>
      </c>
      <c r="G233" s="221" t="s">
        <v>371</v>
      </c>
      <c r="H233" s="222">
        <v>2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48</v>
      </c>
      <c r="O233" s="90"/>
      <c r="P233" s="228">
        <f>O233*H233</f>
        <v>0</v>
      </c>
      <c r="Q233" s="228">
        <v>0.030758000000000001</v>
      </c>
      <c r="R233" s="228">
        <f>Q233*H233</f>
        <v>0.061516000000000001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144</v>
      </c>
      <c r="AT233" s="230" t="s">
        <v>140</v>
      </c>
      <c r="AU233" s="230" t="s">
        <v>93</v>
      </c>
      <c r="AY233" s="16" t="s">
        <v>137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91</v>
      </c>
      <c r="BK233" s="231">
        <f>ROUND(I233*H233,2)</f>
        <v>0</v>
      </c>
      <c r="BL233" s="16" t="s">
        <v>144</v>
      </c>
      <c r="BM233" s="230" t="s">
        <v>685</v>
      </c>
    </row>
    <row r="234" s="2" customFormat="1" ht="24.15" customHeight="1">
      <c r="A234" s="37"/>
      <c r="B234" s="38"/>
      <c r="C234" s="259" t="s">
        <v>382</v>
      </c>
      <c r="D234" s="259" t="s">
        <v>290</v>
      </c>
      <c r="E234" s="260" t="s">
        <v>413</v>
      </c>
      <c r="F234" s="261" t="s">
        <v>414</v>
      </c>
      <c r="G234" s="262" t="s">
        <v>371</v>
      </c>
      <c r="H234" s="263">
        <v>2</v>
      </c>
      <c r="I234" s="264"/>
      <c r="J234" s="265">
        <f>ROUND(I234*H234,2)</f>
        <v>0</v>
      </c>
      <c r="K234" s="266"/>
      <c r="L234" s="267"/>
      <c r="M234" s="268" t="s">
        <v>1</v>
      </c>
      <c r="N234" s="269" t="s">
        <v>48</v>
      </c>
      <c r="O234" s="90"/>
      <c r="P234" s="228">
        <f>O234*H234</f>
        <v>0</v>
      </c>
      <c r="Q234" s="228">
        <v>0.057000000000000002</v>
      </c>
      <c r="R234" s="228">
        <f>Q234*H234</f>
        <v>0.114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184</v>
      </c>
      <c r="AT234" s="230" t="s">
        <v>290</v>
      </c>
      <c r="AU234" s="230" t="s">
        <v>93</v>
      </c>
      <c r="AY234" s="16" t="s">
        <v>137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91</v>
      </c>
      <c r="BK234" s="231">
        <f>ROUND(I234*H234,2)</f>
        <v>0</v>
      </c>
      <c r="BL234" s="16" t="s">
        <v>144</v>
      </c>
      <c r="BM234" s="230" t="s">
        <v>686</v>
      </c>
    </row>
    <row r="235" s="2" customFormat="1" ht="24.15" customHeight="1">
      <c r="A235" s="37"/>
      <c r="B235" s="38"/>
      <c r="C235" s="218" t="s">
        <v>386</v>
      </c>
      <c r="D235" s="218" t="s">
        <v>140</v>
      </c>
      <c r="E235" s="219" t="s">
        <v>417</v>
      </c>
      <c r="F235" s="220" t="s">
        <v>418</v>
      </c>
      <c r="G235" s="221" t="s">
        <v>371</v>
      </c>
      <c r="H235" s="222">
        <v>2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48</v>
      </c>
      <c r="O235" s="90"/>
      <c r="P235" s="228">
        <f>O235*H235</f>
        <v>0</v>
      </c>
      <c r="Q235" s="228">
        <v>0.217338</v>
      </c>
      <c r="R235" s="228">
        <f>Q235*H235</f>
        <v>0.43467600000000001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144</v>
      </c>
      <c r="AT235" s="230" t="s">
        <v>140</v>
      </c>
      <c r="AU235" s="230" t="s">
        <v>93</v>
      </c>
      <c r="AY235" s="16" t="s">
        <v>137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91</v>
      </c>
      <c r="BK235" s="231">
        <f>ROUND(I235*H235,2)</f>
        <v>0</v>
      </c>
      <c r="BL235" s="16" t="s">
        <v>144</v>
      </c>
      <c r="BM235" s="230" t="s">
        <v>687</v>
      </c>
    </row>
    <row r="236" s="2" customFormat="1" ht="16.5" customHeight="1">
      <c r="A236" s="37"/>
      <c r="B236" s="38"/>
      <c r="C236" s="259" t="s">
        <v>391</v>
      </c>
      <c r="D236" s="259" t="s">
        <v>290</v>
      </c>
      <c r="E236" s="260" t="s">
        <v>421</v>
      </c>
      <c r="F236" s="261" t="s">
        <v>422</v>
      </c>
      <c r="G236" s="262" t="s">
        <v>371</v>
      </c>
      <c r="H236" s="263">
        <v>2</v>
      </c>
      <c r="I236" s="264"/>
      <c r="J236" s="265">
        <f>ROUND(I236*H236,2)</f>
        <v>0</v>
      </c>
      <c r="K236" s="266"/>
      <c r="L236" s="267"/>
      <c r="M236" s="268" t="s">
        <v>1</v>
      </c>
      <c r="N236" s="269" t="s">
        <v>48</v>
      </c>
      <c r="O236" s="90"/>
      <c r="P236" s="228">
        <f>O236*H236</f>
        <v>0</v>
      </c>
      <c r="Q236" s="228">
        <v>0.050599999999999999</v>
      </c>
      <c r="R236" s="228">
        <f>Q236*H236</f>
        <v>0.1012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184</v>
      </c>
      <c r="AT236" s="230" t="s">
        <v>290</v>
      </c>
      <c r="AU236" s="230" t="s">
        <v>93</v>
      </c>
      <c r="AY236" s="16" t="s">
        <v>137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91</v>
      </c>
      <c r="BK236" s="231">
        <f>ROUND(I236*H236,2)</f>
        <v>0</v>
      </c>
      <c r="BL236" s="16" t="s">
        <v>144</v>
      </c>
      <c r="BM236" s="230" t="s">
        <v>688</v>
      </c>
    </row>
    <row r="237" s="2" customFormat="1">
      <c r="A237" s="37"/>
      <c r="B237" s="38"/>
      <c r="C237" s="39"/>
      <c r="D237" s="232" t="s">
        <v>149</v>
      </c>
      <c r="E237" s="39"/>
      <c r="F237" s="233" t="s">
        <v>424</v>
      </c>
      <c r="G237" s="39"/>
      <c r="H237" s="39"/>
      <c r="I237" s="234"/>
      <c r="J237" s="39"/>
      <c r="K237" s="39"/>
      <c r="L237" s="43"/>
      <c r="M237" s="235"/>
      <c r="N237" s="236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149</v>
      </c>
      <c r="AU237" s="16" t="s">
        <v>93</v>
      </c>
    </row>
    <row r="238" s="2" customFormat="1" ht="24.15" customHeight="1">
      <c r="A238" s="37"/>
      <c r="B238" s="38"/>
      <c r="C238" s="259" t="s">
        <v>396</v>
      </c>
      <c r="D238" s="259" t="s">
        <v>290</v>
      </c>
      <c r="E238" s="260" t="s">
        <v>426</v>
      </c>
      <c r="F238" s="261" t="s">
        <v>427</v>
      </c>
      <c r="G238" s="262" t="s">
        <v>371</v>
      </c>
      <c r="H238" s="263">
        <v>2</v>
      </c>
      <c r="I238" s="264"/>
      <c r="J238" s="265">
        <f>ROUND(I238*H238,2)</f>
        <v>0</v>
      </c>
      <c r="K238" s="266"/>
      <c r="L238" s="267"/>
      <c r="M238" s="268" t="s">
        <v>1</v>
      </c>
      <c r="N238" s="269" t="s">
        <v>48</v>
      </c>
      <c r="O238" s="90"/>
      <c r="P238" s="228">
        <f>O238*H238</f>
        <v>0</v>
      </c>
      <c r="Q238" s="228">
        <v>0.0040000000000000001</v>
      </c>
      <c r="R238" s="228">
        <f>Q238*H238</f>
        <v>0.0080000000000000002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184</v>
      </c>
      <c r="AT238" s="230" t="s">
        <v>290</v>
      </c>
      <c r="AU238" s="230" t="s">
        <v>93</v>
      </c>
      <c r="AY238" s="16" t="s">
        <v>137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91</v>
      </c>
      <c r="BK238" s="231">
        <f>ROUND(I238*H238,2)</f>
        <v>0</v>
      </c>
      <c r="BL238" s="16" t="s">
        <v>144</v>
      </c>
      <c r="BM238" s="230" t="s">
        <v>689</v>
      </c>
    </row>
    <row r="239" s="2" customFormat="1" ht="16.5" customHeight="1">
      <c r="A239" s="37"/>
      <c r="B239" s="38"/>
      <c r="C239" s="218" t="s">
        <v>400</v>
      </c>
      <c r="D239" s="218" t="s">
        <v>140</v>
      </c>
      <c r="E239" s="219" t="s">
        <v>430</v>
      </c>
      <c r="F239" s="220" t="s">
        <v>431</v>
      </c>
      <c r="G239" s="221" t="s">
        <v>432</v>
      </c>
      <c r="H239" s="222">
        <v>10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48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144</v>
      </c>
      <c r="AT239" s="230" t="s">
        <v>140</v>
      </c>
      <c r="AU239" s="230" t="s">
        <v>93</v>
      </c>
      <c r="AY239" s="16" t="s">
        <v>137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91</v>
      </c>
      <c r="BK239" s="231">
        <f>ROUND(I239*H239,2)</f>
        <v>0</v>
      </c>
      <c r="BL239" s="16" t="s">
        <v>144</v>
      </c>
      <c r="BM239" s="230" t="s">
        <v>690</v>
      </c>
    </row>
    <row r="240" s="2" customFormat="1">
      <c r="A240" s="37"/>
      <c r="B240" s="38"/>
      <c r="C240" s="39"/>
      <c r="D240" s="232" t="s">
        <v>149</v>
      </c>
      <c r="E240" s="39"/>
      <c r="F240" s="233" t="s">
        <v>434</v>
      </c>
      <c r="G240" s="39"/>
      <c r="H240" s="39"/>
      <c r="I240" s="234"/>
      <c r="J240" s="39"/>
      <c r="K240" s="39"/>
      <c r="L240" s="43"/>
      <c r="M240" s="235"/>
      <c r="N240" s="236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149</v>
      </c>
      <c r="AU240" s="16" t="s">
        <v>93</v>
      </c>
    </row>
    <row r="241" s="2" customFormat="1" ht="21.75" customHeight="1">
      <c r="A241" s="37"/>
      <c r="B241" s="38"/>
      <c r="C241" s="218" t="s">
        <v>404</v>
      </c>
      <c r="D241" s="218" t="s">
        <v>140</v>
      </c>
      <c r="E241" s="219" t="s">
        <v>436</v>
      </c>
      <c r="F241" s="220" t="s">
        <v>437</v>
      </c>
      <c r="G241" s="221" t="s">
        <v>432</v>
      </c>
      <c r="H241" s="222">
        <v>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48</v>
      </c>
      <c r="O241" s="90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144</v>
      </c>
      <c r="AT241" s="230" t="s">
        <v>140</v>
      </c>
      <c r="AU241" s="230" t="s">
        <v>93</v>
      </c>
      <c r="AY241" s="16" t="s">
        <v>137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91</v>
      </c>
      <c r="BK241" s="231">
        <f>ROUND(I241*H241,2)</f>
        <v>0</v>
      </c>
      <c r="BL241" s="16" t="s">
        <v>144</v>
      </c>
      <c r="BM241" s="230" t="s">
        <v>691</v>
      </c>
    </row>
    <row r="242" s="2" customFormat="1">
      <c r="A242" s="37"/>
      <c r="B242" s="38"/>
      <c r="C242" s="39"/>
      <c r="D242" s="232" t="s">
        <v>149</v>
      </c>
      <c r="E242" s="39"/>
      <c r="F242" s="233" t="s">
        <v>692</v>
      </c>
      <c r="G242" s="39"/>
      <c r="H242" s="39"/>
      <c r="I242" s="234"/>
      <c r="J242" s="39"/>
      <c r="K242" s="39"/>
      <c r="L242" s="43"/>
      <c r="M242" s="235"/>
      <c r="N242" s="236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149</v>
      </c>
      <c r="AU242" s="16" t="s">
        <v>93</v>
      </c>
    </row>
    <row r="243" s="2" customFormat="1" ht="21.75" customHeight="1">
      <c r="A243" s="37"/>
      <c r="B243" s="38"/>
      <c r="C243" s="259" t="s">
        <v>408</v>
      </c>
      <c r="D243" s="259" t="s">
        <v>290</v>
      </c>
      <c r="E243" s="260" t="s">
        <v>441</v>
      </c>
      <c r="F243" s="261" t="s">
        <v>442</v>
      </c>
      <c r="G243" s="262" t="s">
        <v>371</v>
      </c>
      <c r="H243" s="263">
        <v>1</v>
      </c>
      <c r="I243" s="264"/>
      <c r="J243" s="265">
        <f>ROUND(I243*H243,2)</f>
        <v>0</v>
      </c>
      <c r="K243" s="266"/>
      <c r="L243" s="267"/>
      <c r="M243" s="268" t="s">
        <v>1</v>
      </c>
      <c r="N243" s="269" t="s">
        <v>48</v>
      </c>
      <c r="O243" s="90"/>
      <c r="P243" s="228">
        <f>O243*H243</f>
        <v>0</v>
      </c>
      <c r="Q243" s="228">
        <v>0.0023</v>
      </c>
      <c r="R243" s="228">
        <f>Q243*H243</f>
        <v>0.0023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184</v>
      </c>
      <c r="AT243" s="230" t="s">
        <v>290</v>
      </c>
      <c r="AU243" s="230" t="s">
        <v>93</v>
      </c>
      <c r="AY243" s="16" t="s">
        <v>137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91</v>
      </c>
      <c r="BK243" s="231">
        <f>ROUND(I243*H243,2)</f>
        <v>0</v>
      </c>
      <c r="BL243" s="16" t="s">
        <v>144</v>
      </c>
      <c r="BM243" s="230" t="s">
        <v>693</v>
      </c>
    </row>
    <row r="244" s="2" customFormat="1" ht="16.5" customHeight="1">
      <c r="A244" s="37"/>
      <c r="B244" s="38"/>
      <c r="C244" s="218" t="s">
        <v>412</v>
      </c>
      <c r="D244" s="218" t="s">
        <v>140</v>
      </c>
      <c r="E244" s="219" t="s">
        <v>445</v>
      </c>
      <c r="F244" s="220" t="s">
        <v>446</v>
      </c>
      <c r="G244" s="221" t="s">
        <v>432</v>
      </c>
      <c r="H244" s="222">
        <v>1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48</v>
      </c>
      <c r="O244" s="90"/>
      <c r="P244" s="228">
        <f>O244*H244</f>
        <v>0</v>
      </c>
      <c r="Q244" s="228">
        <v>0.00032000000000000003</v>
      </c>
      <c r="R244" s="228">
        <f>Q244*H244</f>
        <v>0.00032000000000000003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144</v>
      </c>
      <c r="AT244" s="230" t="s">
        <v>140</v>
      </c>
      <c r="AU244" s="230" t="s">
        <v>93</v>
      </c>
      <c r="AY244" s="16" t="s">
        <v>137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91</v>
      </c>
      <c r="BK244" s="231">
        <f>ROUND(I244*H244,2)</f>
        <v>0</v>
      </c>
      <c r="BL244" s="16" t="s">
        <v>144</v>
      </c>
      <c r="BM244" s="230" t="s">
        <v>694</v>
      </c>
    </row>
    <row r="245" s="2" customFormat="1">
      <c r="A245" s="37"/>
      <c r="B245" s="38"/>
      <c r="C245" s="39"/>
      <c r="D245" s="232" t="s">
        <v>149</v>
      </c>
      <c r="E245" s="39"/>
      <c r="F245" s="233" t="s">
        <v>448</v>
      </c>
      <c r="G245" s="39"/>
      <c r="H245" s="39"/>
      <c r="I245" s="234"/>
      <c r="J245" s="39"/>
      <c r="K245" s="39"/>
      <c r="L245" s="43"/>
      <c r="M245" s="235"/>
      <c r="N245" s="236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149</v>
      </c>
      <c r="AU245" s="16" t="s">
        <v>93</v>
      </c>
    </row>
    <row r="246" s="2" customFormat="1" ht="21.75" customHeight="1">
      <c r="A246" s="37"/>
      <c r="B246" s="38"/>
      <c r="C246" s="218" t="s">
        <v>416</v>
      </c>
      <c r="D246" s="218" t="s">
        <v>140</v>
      </c>
      <c r="E246" s="219" t="s">
        <v>695</v>
      </c>
      <c r="F246" s="220" t="s">
        <v>696</v>
      </c>
      <c r="G246" s="221" t="s">
        <v>371</v>
      </c>
      <c r="H246" s="222">
        <v>2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48</v>
      </c>
      <c r="O246" s="90"/>
      <c r="P246" s="228">
        <f>O246*H246</f>
        <v>0</v>
      </c>
      <c r="Q246" s="228">
        <v>0.00024000000000000001</v>
      </c>
      <c r="R246" s="228">
        <f>Q246*H246</f>
        <v>0.00048000000000000001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144</v>
      </c>
      <c r="AT246" s="230" t="s">
        <v>140</v>
      </c>
      <c r="AU246" s="230" t="s">
        <v>93</v>
      </c>
      <c r="AY246" s="16" t="s">
        <v>137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91</v>
      </c>
      <c r="BK246" s="231">
        <f>ROUND(I246*H246,2)</f>
        <v>0</v>
      </c>
      <c r="BL246" s="16" t="s">
        <v>144</v>
      </c>
      <c r="BM246" s="230" t="s">
        <v>697</v>
      </c>
    </row>
    <row r="247" s="2" customFormat="1">
      <c r="A247" s="37"/>
      <c r="B247" s="38"/>
      <c r="C247" s="39"/>
      <c r="D247" s="232" t="s">
        <v>149</v>
      </c>
      <c r="E247" s="39"/>
      <c r="F247" s="233" t="s">
        <v>698</v>
      </c>
      <c r="G247" s="39"/>
      <c r="H247" s="39"/>
      <c r="I247" s="234"/>
      <c r="J247" s="39"/>
      <c r="K247" s="39"/>
      <c r="L247" s="43"/>
      <c r="M247" s="235"/>
      <c r="N247" s="236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149</v>
      </c>
      <c r="AU247" s="16" t="s">
        <v>93</v>
      </c>
    </row>
    <row r="248" s="12" customFormat="1" ht="22.8" customHeight="1">
      <c r="A248" s="12"/>
      <c r="B248" s="202"/>
      <c r="C248" s="203"/>
      <c r="D248" s="204" t="s">
        <v>82</v>
      </c>
      <c r="E248" s="216" t="s">
        <v>194</v>
      </c>
      <c r="F248" s="216" t="s">
        <v>449</v>
      </c>
      <c r="G248" s="203"/>
      <c r="H248" s="203"/>
      <c r="I248" s="206"/>
      <c r="J248" s="217">
        <f>BK248</f>
        <v>0</v>
      </c>
      <c r="K248" s="203"/>
      <c r="L248" s="208"/>
      <c r="M248" s="209"/>
      <c r="N248" s="210"/>
      <c r="O248" s="210"/>
      <c r="P248" s="211">
        <f>SUM(P249:P303)</f>
        <v>0</v>
      </c>
      <c r="Q248" s="210"/>
      <c r="R248" s="211">
        <f>SUM(R249:R303)</f>
        <v>62.717332004999996</v>
      </c>
      <c r="S248" s="210"/>
      <c r="T248" s="212">
        <f>SUM(T249:T303)</f>
        <v>3.29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3" t="s">
        <v>91</v>
      </c>
      <c r="AT248" s="214" t="s">
        <v>82</v>
      </c>
      <c r="AU248" s="214" t="s">
        <v>91</v>
      </c>
      <c r="AY248" s="213" t="s">
        <v>137</v>
      </c>
      <c r="BK248" s="215">
        <f>SUM(BK249:BK303)</f>
        <v>0</v>
      </c>
    </row>
    <row r="249" s="2" customFormat="1" ht="21.75" customHeight="1">
      <c r="A249" s="37"/>
      <c r="B249" s="38"/>
      <c r="C249" s="218" t="s">
        <v>420</v>
      </c>
      <c r="D249" s="218" t="s">
        <v>140</v>
      </c>
      <c r="E249" s="219" t="s">
        <v>451</v>
      </c>
      <c r="F249" s="220" t="s">
        <v>452</v>
      </c>
      <c r="G249" s="221" t="s">
        <v>143</v>
      </c>
      <c r="H249" s="222">
        <v>15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48</v>
      </c>
      <c r="O249" s="90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144</v>
      </c>
      <c r="AT249" s="230" t="s">
        <v>140</v>
      </c>
      <c r="AU249" s="230" t="s">
        <v>93</v>
      </c>
      <c r="AY249" s="16" t="s">
        <v>137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91</v>
      </c>
      <c r="BK249" s="231">
        <f>ROUND(I249*H249,2)</f>
        <v>0</v>
      </c>
      <c r="BL249" s="16" t="s">
        <v>144</v>
      </c>
      <c r="BM249" s="230" t="s">
        <v>699</v>
      </c>
    </row>
    <row r="250" s="2" customFormat="1">
      <c r="A250" s="37"/>
      <c r="B250" s="38"/>
      <c r="C250" s="39"/>
      <c r="D250" s="232" t="s">
        <v>149</v>
      </c>
      <c r="E250" s="39"/>
      <c r="F250" s="233" t="s">
        <v>454</v>
      </c>
      <c r="G250" s="39"/>
      <c r="H250" s="39"/>
      <c r="I250" s="234"/>
      <c r="J250" s="39"/>
      <c r="K250" s="39"/>
      <c r="L250" s="43"/>
      <c r="M250" s="235"/>
      <c r="N250" s="236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149</v>
      </c>
      <c r="AU250" s="16" t="s">
        <v>93</v>
      </c>
    </row>
    <row r="251" s="2" customFormat="1" ht="24.15" customHeight="1">
      <c r="A251" s="37"/>
      <c r="B251" s="38"/>
      <c r="C251" s="218" t="s">
        <v>425</v>
      </c>
      <c r="D251" s="218" t="s">
        <v>140</v>
      </c>
      <c r="E251" s="219" t="s">
        <v>456</v>
      </c>
      <c r="F251" s="220" t="s">
        <v>457</v>
      </c>
      <c r="G251" s="221" t="s">
        <v>143</v>
      </c>
      <c r="H251" s="222">
        <v>130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48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144</v>
      </c>
      <c r="AT251" s="230" t="s">
        <v>140</v>
      </c>
      <c r="AU251" s="230" t="s">
        <v>93</v>
      </c>
      <c r="AY251" s="16" t="s">
        <v>137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91</v>
      </c>
      <c r="BK251" s="231">
        <f>ROUND(I251*H251,2)</f>
        <v>0</v>
      </c>
      <c r="BL251" s="16" t="s">
        <v>144</v>
      </c>
      <c r="BM251" s="230" t="s">
        <v>700</v>
      </c>
    </row>
    <row r="252" s="2" customFormat="1">
      <c r="A252" s="37"/>
      <c r="B252" s="38"/>
      <c r="C252" s="39"/>
      <c r="D252" s="232" t="s">
        <v>149</v>
      </c>
      <c r="E252" s="39"/>
      <c r="F252" s="233" t="s">
        <v>459</v>
      </c>
      <c r="G252" s="39"/>
      <c r="H252" s="39"/>
      <c r="I252" s="234"/>
      <c r="J252" s="39"/>
      <c r="K252" s="39"/>
      <c r="L252" s="43"/>
      <c r="M252" s="235"/>
      <c r="N252" s="236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149</v>
      </c>
      <c r="AU252" s="16" t="s">
        <v>93</v>
      </c>
    </row>
    <row r="253" s="2" customFormat="1" ht="24.15" customHeight="1">
      <c r="A253" s="37"/>
      <c r="B253" s="38"/>
      <c r="C253" s="218" t="s">
        <v>429</v>
      </c>
      <c r="D253" s="218" t="s">
        <v>140</v>
      </c>
      <c r="E253" s="219" t="s">
        <v>461</v>
      </c>
      <c r="F253" s="220" t="s">
        <v>462</v>
      </c>
      <c r="G253" s="221" t="s">
        <v>143</v>
      </c>
      <c r="H253" s="222">
        <v>130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48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144</v>
      </c>
      <c r="AT253" s="230" t="s">
        <v>140</v>
      </c>
      <c r="AU253" s="230" t="s">
        <v>93</v>
      </c>
      <c r="AY253" s="16" t="s">
        <v>137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91</v>
      </c>
      <c r="BK253" s="231">
        <f>ROUND(I253*H253,2)</f>
        <v>0</v>
      </c>
      <c r="BL253" s="16" t="s">
        <v>144</v>
      </c>
      <c r="BM253" s="230" t="s">
        <v>701</v>
      </c>
    </row>
    <row r="254" s="2" customFormat="1" ht="16.5" customHeight="1">
      <c r="A254" s="37"/>
      <c r="B254" s="38"/>
      <c r="C254" s="259" t="s">
        <v>435</v>
      </c>
      <c r="D254" s="259" t="s">
        <v>290</v>
      </c>
      <c r="E254" s="260" t="s">
        <v>465</v>
      </c>
      <c r="F254" s="261" t="s">
        <v>466</v>
      </c>
      <c r="G254" s="262" t="s">
        <v>467</v>
      </c>
      <c r="H254" s="263">
        <v>3.8999999999999999</v>
      </c>
      <c r="I254" s="264"/>
      <c r="J254" s="265">
        <f>ROUND(I254*H254,2)</f>
        <v>0</v>
      </c>
      <c r="K254" s="266"/>
      <c r="L254" s="267"/>
      <c r="M254" s="268" t="s">
        <v>1</v>
      </c>
      <c r="N254" s="269" t="s">
        <v>48</v>
      </c>
      <c r="O254" s="90"/>
      <c r="P254" s="228">
        <f>O254*H254</f>
        <v>0</v>
      </c>
      <c r="Q254" s="228">
        <v>0.001</v>
      </c>
      <c r="R254" s="228">
        <f>Q254*H254</f>
        <v>0.0038999999999999998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184</v>
      </c>
      <c r="AT254" s="230" t="s">
        <v>290</v>
      </c>
      <c r="AU254" s="230" t="s">
        <v>93</v>
      </c>
      <c r="AY254" s="16" t="s">
        <v>137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91</v>
      </c>
      <c r="BK254" s="231">
        <f>ROUND(I254*H254,2)</f>
        <v>0</v>
      </c>
      <c r="BL254" s="16" t="s">
        <v>144</v>
      </c>
      <c r="BM254" s="230" t="s">
        <v>702</v>
      </c>
    </row>
    <row r="255" s="2" customFormat="1">
      <c r="A255" s="37"/>
      <c r="B255" s="38"/>
      <c r="C255" s="39"/>
      <c r="D255" s="232" t="s">
        <v>149</v>
      </c>
      <c r="E255" s="39"/>
      <c r="F255" s="233" t="s">
        <v>469</v>
      </c>
      <c r="G255" s="39"/>
      <c r="H255" s="39"/>
      <c r="I255" s="234"/>
      <c r="J255" s="39"/>
      <c r="K255" s="39"/>
      <c r="L255" s="43"/>
      <c r="M255" s="235"/>
      <c r="N255" s="236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149</v>
      </c>
      <c r="AU255" s="16" t="s">
        <v>93</v>
      </c>
    </row>
    <row r="256" s="13" customFormat="1">
      <c r="A256" s="13"/>
      <c r="B256" s="237"/>
      <c r="C256" s="238"/>
      <c r="D256" s="232" t="s">
        <v>165</v>
      </c>
      <c r="E256" s="239" t="s">
        <v>1</v>
      </c>
      <c r="F256" s="240" t="s">
        <v>703</v>
      </c>
      <c r="G256" s="238"/>
      <c r="H256" s="241">
        <v>3.8999999999999999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165</v>
      </c>
      <c r="AU256" s="247" t="s">
        <v>93</v>
      </c>
      <c r="AV256" s="13" t="s">
        <v>93</v>
      </c>
      <c r="AW256" s="13" t="s">
        <v>38</v>
      </c>
      <c r="AX256" s="13" t="s">
        <v>91</v>
      </c>
      <c r="AY256" s="247" t="s">
        <v>137</v>
      </c>
    </row>
    <row r="257" s="2" customFormat="1" ht="24.15" customHeight="1">
      <c r="A257" s="37"/>
      <c r="B257" s="38"/>
      <c r="C257" s="218" t="s">
        <v>440</v>
      </c>
      <c r="D257" s="218" t="s">
        <v>140</v>
      </c>
      <c r="E257" s="219" t="s">
        <v>247</v>
      </c>
      <c r="F257" s="220" t="s">
        <v>248</v>
      </c>
      <c r="G257" s="221" t="s">
        <v>143</v>
      </c>
      <c r="H257" s="222">
        <v>130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48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144</v>
      </c>
      <c r="AT257" s="230" t="s">
        <v>140</v>
      </c>
      <c r="AU257" s="230" t="s">
        <v>93</v>
      </c>
      <c r="AY257" s="16" t="s">
        <v>137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91</v>
      </c>
      <c r="BK257" s="231">
        <f>ROUND(I257*H257,2)</f>
        <v>0</v>
      </c>
      <c r="BL257" s="16" t="s">
        <v>144</v>
      </c>
      <c r="BM257" s="230" t="s">
        <v>704</v>
      </c>
    </row>
    <row r="258" s="2" customFormat="1">
      <c r="A258" s="37"/>
      <c r="B258" s="38"/>
      <c r="C258" s="39"/>
      <c r="D258" s="232" t="s">
        <v>149</v>
      </c>
      <c r="E258" s="39"/>
      <c r="F258" s="233" t="s">
        <v>473</v>
      </c>
      <c r="G258" s="39"/>
      <c r="H258" s="39"/>
      <c r="I258" s="234"/>
      <c r="J258" s="39"/>
      <c r="K258" s="39"/>
      <c r="L258" s="43"/>
      <c r="M258" s="235"/>
      <c r="N258" s="236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149</v>
      </c>
      <c r="AU258" s="16" t="s">
        <v>93</v>
      </c>
    </row>
    <row r="259" s="2" customFormat="1" ht="16.5" customHeight="1">
      <c r="A259" s="37"/>
      <c r="B259" s="38"/>
      <c r="C259" s="218" t="s">
        <v>444</v>
      </c>
      <c r="D259" s="218" t="s">
        <v>140</v>
      </c>
      <c r="E259" s="219" t="s">
        <v>475</v>
      </c>
      <c r="F259" s="220" t="s">
        <v>476</v>
      </c>
      <c r="G259" s="221" t="s">
        <v>163</v>
      </c>
      <c r="H259" s="222">
        <v>1.3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48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144</v>
      </c>
      <c r="AT259" s="230" t="s">
        <v>140</v>
      </c>
      <c r="AU259" s="230" t="s">
        <v>93</v>
      </c>
      <c r="AY259" s="16" t="s">
        <v>137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91</v>
      </c>
      <c r="BK259" s="231">
        <f>ROUND(I259*H259,2)</f>
        <v>0</v>
      </c>
      <c r="BL259" s="16" t="s">
        <v>144</v>
      </c>
      <c r="BM259" s="230" t="s">
        <v>705</v>
      </c>
    </row>
    <row r="260" s="2" customFormat="1">
      <c r="A260" s="37"/>
      <c r="B260" s="38"/>
      <c r="C260" s="39"/>
      <c r="D260" s="232" t="s">
        <v>149</v>
      </c>
      <c r="E260" s="39"/>
      <c r="F260" s="233" t="s">
        <v>478</v>
      </c>
      <c r="G260" s="39"/>
      <c r="H260" s="39"/>
      <c r="I260" s="234"/>
      <c r="J260" s="39"/>
      <c r="K260" s="39"/>
      <c r="L260" s="43"/>
      <c r="M260" s="235"/>
      <c r="N260" s="236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149</v>
      </c>
      <c r="AU260" s="16" t="s">
        <v>93</v>
      </c>
    </row>
    <row r="261" s="13" customFormat="1">
      <c r="A261" s="13"/>
      <c r="B261" s="237"/>
      <c r="C261" s="238"/>
      <c r="D261" s="232" t="s">
        <v>165</v>
      </c>
      <c r="E261" s="239" t="s">
        <v>1</v>
      </c>
      <c r="F261" s="240" t="s">
        <v>706</v>
      </c>
      <c r="G261" s="238"/>
      <c r="H261" s="241">
        <v>1.3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165</v>
      </c>
      <c r="AU261" s="247" t="s">
        <v>93</v>
      </c>
      <c r="AV261" s="13" t="s">
        <v>93</v>
      </c>
      <c r="AW261" s="13" t="s">
        <v>38</v>
      </c>
      <c r="AX261" s="13" t="s">
        <v>91</v>
      </c>
      <c r="AY261" s="247" t="s">
        <v>137</v>
      </c>
    </row>
    <row r="262" s="2" customFormat="1" ht="24.15" customHeight="1">
      <c r="A262" s="37"/>
      <c r="B262" s="38"/>
      <c r="C262" s="218" t="s">
        <v>450</v>
      </c>
      <c r="D262" s="218" t="s">
        <v>140</v>
      </c>
      <c r="E262" s="219" t="s">
        <v>481</v>
      </c>
      <c r="F262" s="220" t="s">
        <v>482</v>
      </c>
      <c r="G262" s="221" t="s">
        <v>154</v>
      </c>
      <c r="H262" s="222">
        <v>118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48</v>
      </c>
      <c r="O262" s="90"/>
      <c r="P262" s="228">
        <f>O262*H262</f>
        <v>0</v>
      </c>
      <c r="Q262" s="228">
        <v>0.00048959999999999997</v>
      </c>
      <c r="R262" s="228">
        <f>Q262*H262</f>
        <v>0.057772799999999999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144</v>
      </c>
      <c r="AT262" s="230" t="s">
        <v>140</v>
      </c>
      <c r="AU262" s="230" t="s">
        <v>93</v>
      </c>
      <c r="AY262" s="16" t="s">
        <v>137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91</v>
      </c>
      <c r="BK262" s="231">
        <f>ROUND(I262*H262,2)</f>
        <v>0</v>
      </c>
      <c r="BL262" s="16" t="s">
        <v>144</v>
      </c>
      <c r="BM262" s="230" t="s">
        <v>707</v>
      </c>
    </row>
    <row r="263" s="2" customFormat="1">
      <c r="A263" s="37"/>
      <c r="B263" s="38"/>
      <c r="C263" s="39"/>
      <c r="D263" s="232" t="s">
        <v>149</v>
      </c>
      <c r="E263" s="39"/>
      <c r="F263" s="233" t="s">
        <v>708</v>
      </c>
      <c r="G263" s="39"/>
      <c r="H263" s="39"/>
      <c r="I263" s="234"/>
      <c r="J263" s="39"/>
      <c r="K263" s="39"/>
      <c r="L263" s="43"/>
      <c r="M263" s="235"/>
      <c r="N263" s="236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149</v>
      </c>
      <c r="AU263" s="16" t="s">
        <v>93</v>
      </c>
    </row>
    <row r="264" s="13" customFormat="1">
      <c r="A264" s="13"/>
      <c r="B264" s="237"/>
      <c r="C264" s="238"/>
      <c r="D264" s="232" t="s">
        <v>165</v>
      </c>
      <c r="E264" s="239" t="s">
        <v>1</v>
      </c>
      <c r="F264" s="240" t="s">
        <v>709</v>
      </c>
      <c r="G264" s="238"/>
      <c r="H264" s="241">
        <v>98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165</v>
      </c>
      <c r="AU264" s="247" t="s">
        <v>93</v>
      </c>
      <c r="AV264" s="13" t="s">
        <v>93</v>
      </c>
      <c r="AW264" s="13" t="s">
        <v>38</v>
      </c>
      <c r="AX264" s="13" t="s">
        <v>83</v>
      </c>
      <c r="AY264" s="247" t="s">
        <v>137</v>
      </c>
    </row>
    <row r="265" s="13" customFormat="1">
      <c r="A265" s="13"/>
      <c r="B265" s="237"/>
      <c r="C265" s="238"/>
      <c r="D265" s="232" t="s">
        <v>165</v>
      </c>
      <c r="E265" s="239" t="s">
        <v>1</v>
      </c>
      <c r="F265" s="240" t="s">
        <v>486</v>
      </c>
      <c r="G265" s="238"/>
      <c r="H265" s="241">
        <v>20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165</v>
      </c>
      <c r="AU265" s="247" t="s">
        <v>93</v>
      </c>
      <c r="AV265" s="13" t="s">
        <v>93</v>
      </c>
      <c r="AW265" s="13" t="s">
        <v>38</v>
      </c>
      <c r="AX265" s="13" t="s">
        <v>83</v>
      </c>
      <c r="AY265" s="247" t="s">
        <v>137</v>
      </c>
    </row>
    <row r="266" s="14" customFormat="1">
      <c r="A266" s="14"/>
      <c r="B266" s="248"/>
      <c r="C266" s="249"/>
      <c r="D266" s="232" t="s">
        <v>165</v>
      </c>
      <c r="E266" s="250" t="s">
        <v>1</v>
      </c>
      <c r="F266" s="251" t="s">
        <v>172</v>
      </c>
      <c r="G266" s="249"/>
      <c r="H266" s="252">
        <v>118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8" t="s">
        <v>165</v>
      </c>
      <c r="AU266" s="258" t="s">
        <v>93</v>
      </c>
      <c r="AV266" s="14" t="s">
        <v>144</v>
      </c>
      <c r="AW266" s="14" t="s">
        <v>38</v>
      </c>
      <c r="AX266" s="14" t="s">
        <v>91</v>
      </c>
      <c r="AY266" s="258" t="s">
        <v>137</v>
      </c>
    </row>
    <row r="267" s="2" customFormat="1" ht="16.5" customHeight="1">
      <c r="A267" s="37"/>
      <c r="B267" s="38"/>
      <c r="C267" s="218" t="s">
        <v>455</v>
      </c>
      <c r="D267" s="218" t="s">
        <v>140</v>
      </c>
      <c r="E267" s="219" t="s">
        <v>488</v>
      </c>
      <c r="F267" s="220" t="s">
        <v>489</v>
      </c>
      <c r="G267" s="221" t="s">
        <v>163</v>
      </c>
      <c r="H267" s="222">
        <v>3.54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48</v>
      </c>
      <c r="O267" s="90"/>
      <c r="P267" s="228">
        <f>O267*H267</f>
        <v>0</v>
      </c>
      <c r="Q267" s="228">
        <v>1.6299999999999999</v>
      </c>
      <c r="R267" s="228">
        <f>Q267*H267</f>
        <v>5.7702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144</v>
      </c>
      <c r="AT267" s="230" t="s">
        <v>140</v>
      </c>
      <c r="AU267" s="230" t="s">
        <v>93</v>
      </c>
      <c r="AY267" s="16" t="s">
        <v>137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91</v>
      </c>
      <c r="BK267" s="231">
        <f>ROUND(I267*H267,2)</f>
        <v>0</v>
      </c>
      <c r="BL267" s="16" t="s">
        <v>144</v>
      </c>
      <c r="BM267" s="230" t="s">
        <v>710</v>
      </c>
    </row>
    <row r="268" s="13" customFormat="1">
      <c r="A268" s="13"/>
      <c r="B268" s="237"/>
      <c r="C268" s="238"/>
      <c r="D268" s="232" t="s">
        <v>165</v>
      </c>
      <c r="E268" s="239" t="s">
        <v>1</v>
      </c>
      <c r="F268" s="240" t="s">
        <v>711</v>
      </c>
      <c r="G268" s="238"/>
      <c r="H268" s="241">
        <v>3.54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165</v>
      </c>
      <c r="AU268" s="247" t="s">
        <v>93</v>
      </c>
      <c r="AV268" s="13" t="s">
        <v>93</v>
      </c>
      <c r="AW268" s="13" t="s">
        <v>38</v>
      </c>
      <c r="AX268" s="13" t="s">
        <v>91</v>
      </c>
      <c r="AY268" s="247" t="s">
        <v>137</v>
      </c>
    </row>
    <row r="269" s="2" customFormat="1" ht="16.5" customHeight="1">
      <c r="A269" s="37"/>
      <c r="B269" s="38"/>
      <c r="C269" s="218" t="s">
        <v>460</v>
      </c>
      <c r="D269" s="218" t="s">
        <v>140</v>
      </c>
      <c r="E269" s="219" t="s">
        <v>493</v>
      </c>
      <c r="F269" s="220" t="s">
        <v>494</v>
      </c>
      <c r="G269" s="221" t="s">
        <v>154</v>
      </c>
      <c r="H269" s="222">
        <v>118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48</v>
      </c>
      <c r="O269" s="90"/>
      <c r="P269" s="228">
        <f>O269*H269</f>
        <v>0</v>
      </c>
      <c r="Q269" s="228">
        <v>0.00010000000000000001</v>
      </c>
      <c r="R269" s="228">
        <f>Q269*H269</f>
        <v>0.0118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144</v>
      </c>
      <c r="AT269" s="230" t="s">
        <v>140</v>
      </c>
      <c r="AU269" s="230" t="s">
        <v>93</v>
      </c>
      <c r="AY269" s="16" t="s">
        <v>137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91</v>
      </c>
      <c r="BK269" s="231">
        <f>ROUND(I269*H269,2)</f>
        <v>0</v>
      </c>
      <c r="BL269" s="16" t="s">
        <v>144</v>
      </c>
      <c r="BM269" s="230" t="s">
        <v>712</v>
      </c>
    </row>
    <row r="270" s="2" customFormat="1" ht="33" customHeight="1">
      <c r="A270" s="37"/>
      <c r="B270" s="38"/>
      <c r="C270" s="218" t="s">
        <v>464</v>
      </c>
      <c r="D270" s="218" t="s">
        <v>140</v>
      </c>
      <c r="E270" s="219" t="s">
        <v>497</v>
      </c>
      <c r="F270" s="220" t="s">
        <v>498</v>
      </c>
      <c r="G270" s="221" t="s">
        <v>163</v>
      </c>
      <c r="H270" s="222">
        <v>16.079999999999998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48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144</v>
      </c>
      <c r="AT270" s="230" t="s">
        <v>140</v>
      </c>
      <c r="AU270" s="230" t="s">
        <v>93</v>
      </c>
      <c r="AY270" s="16" t="s">
        <v>137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91</v>
      </c>
      <c r="BK270" s="231">
        <f>ROUND(I270*H270,2)</f>
        <v>0</v>
      </c>
      <c r="BL270" s="16" t="s">
        <v>144</v>
      </c>
      <c r="BM270" s="230" t="s">
        <v>713</v>
      </c>
    </row>
    <row r="271" s="13" customFormat="1">
      <c r="A271" s="13"/>
      <c r="B271" s="237"/>
      <c r="C271" s="238"/>
      <c r="D271" s="232" t="s">
        <v>165</v>
      </c>
      <c r="E271" s="239" t="s">
        <v>1</v>
      </c>
      <c r="F271" s="240" t="s">
        <v>714</v>
      </c>
      <c r="G271" s="238"/>
      <c r="H271" s="241">
        <v>7.0800000000000001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165</v>
      </c>
      <c r="AU271" s="247" t="s">
        <v>93</v>
      </c>
      <c r="AV271" s="13" t="s">
        <v>93</v>
      </c>
      <c r="AW271" s="13" t="s">
        <v>38</v>
      </c>
      <c r="AX271" s="13" t="s">
        <v>83</v>
      </c>
      <c r="AY271" s="247" t="s">
        <v>137</v>
      </c>
    </row>
    <row r="272" s="13" customFormat="1">
      <c r="A272" s="13"/>
      <c r="B272" s="237"/>
      <c r="C272" s="238"/>
      <c r="D272" s="232" t="s">
        <v>165</v>
      </c>
      <c r="E272" s="239" t="s">
        <v>1</v>
      </c>
      <c r="F272" s="240" t="s">
        <v>715</v>
      </c>
      <c r="G272" s="238"/>
      <c r="H272" s="241">
        <v>9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165</v>
      </c>
      <c r="AU272" s="247" t="s">
        <v>93</v>
      </c>
      <c r="AV272" s="13" t="s">
        <v>93</v>
      </c>
      <c r="AW272" s="13" t="s">
        <v>38</v>
      </c>
      <c r="AX272" s="13" t="s">
        <v>83</v>
      </c>
      <c r="AY272" s="247" t="s">
        <v>137</v>
      </c>
    </row>
    <row r="273" s="14" customFormat="1">
      <c r="A273" s="14"/>
      <c r="B273" s="248"/>
      <c r="C273" s="249"/>
      <c r="D273" s="232" t="s">
        <v>165</v>
      </c>
      <c r="E273" s="250" t="s">
        <v>1</v>
      </c>
      <c r="F273" s="251" t="s">
        <v>172</v>
      </c>
      <c r="G273" s="249"/>
      <c r="H273" s="252">
        <v>16.079999999999998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8" t="s">
        <v>165</v>
      </c>
      <c r="AU273" s="258" t="s">
        <v>93</v>
      </c>
      <c r="AV273" s="14" t="s">
        <v>144</v>
      </c>
      <c r="AW273" s="14" t="s">
        <v>38</v>
      </c>
      <c r="AX273" s="14" t="s">
        <v>91</v>
      </c>
      <c r="AY273" s="258" t="s">
        <v>137</v>
      </c>
    </row>
    <row r="274" s="2" customFormat="1" ht="33" customHeight="1">
      <c r="A274" s="37"/>
      <c r="B274" s="38"/>
      <c r="C274" s="218" t="s">
        <v>471</v>
      </c>
      <c r="D274" s="218" t="s">
        <v>140</v>
      </c>
      <c r="E274" s="219" t="s">
        <v>716</v>
      </c>
      <c r="F274" s="220" t="s">
        <v>717</v>
      </c>
      <c r="G274" s="221" t="s">
        <v>143</v>
      </c>
      <c r="H274" s="222">
        <v>26.5</v>
      </c>
      <c r="I274" s="223"/>
      <c r="J274" s="224">
        <f>ROUND(I274*H274,2)</f>
        <v>0</v>
      </c>
      <c r="K274" s="225"/>
      <c r="L274" s="43"/>
      <c r="M274" s="226" t="s">
        <v>1</v>
      </c>
      <c r="N274" s="227" t="s">
        <v>48</v>
      </c>
      <c r="O274" s="90"/>
      <c r="P274" s="228">
        <f>O274*H274</f>
        <v>0</v>
      </c>
      <c r="Q274" s="228">
        <v>0.00030945000000000001</v>
      </c>
      <c r="R274" s="228">
        <f>Q274*H274</f>
        <v>0.0082004250000000008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144</v>
      </c>
      <c r="AT274" s="230" t="s">
        <v>140</v>
      </c>
      <c r="AU274" s="230" t="s">
        <v>93</v>
      </c>
      <c r="AY274" s="16" t="s">
        <v>137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91</v>
      </c>
      <c r="BK274" s="231">
        <f>ROUND(I274*H274,2)</f>
        <v>0</v>
      </c>
      <c r="BL274" s="16" t="s">
        <v>144</v>
      </c>
      <c r="BM274" s="230" t="s">
        <v>718</v>
      </c>
    </row>
    <row r="275" s="13" customFormat="1">
      <c r="A275" s="13"/>
      <c r="B275" s="237"/>
      <c r="C275" s="238"/>
      <c r="D275" s="232" t="s">
        <v>165</v>
      </c>
      <c r="E275" s="239" t="s">
        <v>1</v>
      </c>
      <c r="F275" s="240" t="s">
        <v>719</v>
      </c>
      <c r="G275" s="238"/>
      <c r="H275" s="241">
        <v>16.5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165</v>
      </c>
      <c r="AU275" s="247" t="s">
        <v>93</v>
      </c>
      <c r="AV275" s="13" t="s">
        <v>93</v>
      </c>
      <c r="AW275" s="13" t="s">
        <v>38</v>
      </c>
      <c r="AX275" s="13" t="s">
        <v>83</v>
      </c>
      <c r="AY275" s="247" t="s">
        <v>137</v>
      </c>
    </row>
    <row r="276" s="13" customFormat="1">
      <c r="A276" s="13"/>
      <c r="B276" s="237"/>
      <c r="C276" s="238"/>
      <c r="D276" s="232" t="s">
        <v>165</v>
      </c>
      <c r="E276" s="239" t="s">
        <v>1</v>
      </c>
      <c r="F276" s="240" t="s">
        <v>720</v>
      </c>
      <c r="G276" s="238"/>
      <c r="H276" s="241">
        <v>10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165</v>
      </c>
      <c r="AU276" s="247" t="s">
        <v>93</v>
      </c>
      <c r="AV276" s="13" t="s">
        <v>93</v>
      </c>
      <c r="AW276" s="13" t="s">
        <v>38</v>
      </c>
      <c r="AX276" s="13" t="s">
        <v>83</v>
      </c>
      <c r="AY276" s="247" t="s">
        <v>137</v>
      </c>
    </row>
    <row r="277" s="14" customFormat="1">
      <c r="A277" s="14"/>
      <c r="B277" s="248"/>
      <c r="C277" s="249"/>
      <c r="D277" s="232" t="s">
        <v>165</v>
      </c>
      <c r="E277" s="250" t="s">
        <v>1</v>
      </c>
      <c r="F277" s="251" t="s">
        <v>172</v>
      </c>
      <c r="G277" s="249"/>
      <c r="H277" s="252">
        <v>26.5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8" t="s">
        <v>165</v>
      </c>
      <c r="AU277" s="258" t="s">
        <v>93</v>
      </c>
      <c r="AV277" s="14" t="s">
        <v>144</v>
      </c>
      <c r="AW277" s="14" t="s">
        <v>38</v>
      </c>
      <c r="AX277" s="14" t="s">
        <v>91</v>
      </c>
      <c r="AY277" s="258" t="s">
        <v>137</v>
      </c>
    </row>
    <row r="278" s="2" customFormat="1" ht="24.15" customHeight="1">
      <c r="A278" s="37"/>
      <c r="B278" s="38"/>
      <c r="C278" s="259" t="s">
        <v>474</v>
      </c>
      <c r="D278" s="259" t="s">
        <v>290</v>
      </c>
      <c r="E278" s="260" t="s">
        <v>721</v>
      </c>
      <c r="F278" s="261" t="s">
        <v>722</v>
      </c>
      <c r="G278" s="262" t="s">
        <v>143</v>
      </c>
      <c r="H278" s="263">
        <v>16.995000000000001</v>
      </c>
      <c r="I278" s="264"/>
      <c r="J278" s="265">
        <f>ROUND(I278*H278,2)</f>
        <v>0</v>
      </c>
      <c r="K278" s="266"/>
      <c r="L278" s="267"/>
      <c r="M278" s="268" t="s">
        <v>1</v>
      </c>
      <c r="N278" s="269" t="s">
        <v>48</v>
      </c>
      <c r="O278" s="90"/>
      <c r="P278" s="228">
        <f>O278*H278</f>
        <v>0</v>
      </c>
      <c r="Q278" s="228">
        <v>0.00040000000000000002</v>
      </c>
      <c r="R278" s="228">
        <f>Q278*H278</f>
        <v>0.0067980000000000011</v>
      </c>
      <c r="S278" s="228">
        <v>0</v>
      </c>
      <c r="T278" s="22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184</v>
      </c>
      <c r="AT278" s="230" t="s">
        <v>290</v>
      </c>
      <c r="AU278" s="230" t="s">
        <v>93</v>
      </c>
      <c r="AY278" s="16" t="s">
        <v>137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91</v>
      </c>
      <c r="BK278" s="231">
        <f>ROUND(I278*H278,2)</f>
        <v>0</v>
      </c>
      <c r="BL278" s="16" t="s">
        <v>144</v>
      </c>
      <c r="BM278" s="230" t="s">
        <v>723</v>
      </c>
    </row>
    <row r="279" s="2" customFormat="1">
      <c r="A279" s="37"/>
      <c r="B279" s="38"/>
      <c r="C279" s="39"/>
      <c r="D279" s="232" t="s">
        <v>149</v>
      </c>
      <c r="E279" s="39"/>
      <c r="F279" s="233" t="s">
        <v>724</v>
      </c>
      <c r="G279" s="39"/>
      <c r="H279" s="39"/>
      <c r="I279" s="234"/>
      <c r="J279" s="39"/>
      <c r="K279" s="39"/>
      <c r="L279" s="43"/>
      <c r="M279" s="235"/>
      <c r="N279" s="236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149</v>
      </c>
      <c r="AU279" s="16" t="s">
        <v>93</v>
      </c>
    </row>
    <row r="280" s="13" customFormat="1">
      <c r="A280" s="13"/>
      <c r="B280" s="237"/>
      <c r="C280" s="238"/>
      <c r="D280" s="232" t="s">
        <v>165</v>
      </c>
      <c r="E280" s="238"/>
      <c r="F280" s="240" t="s">
        <v>725</v>
      </c>
      <c r="G280" s="238"/>
      <c r="H280" s="241">
        <v>16.995000000000001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165</v>
      </c>
      <c r="AU280" s="247" t="s">
        <v>93</v>
      </c>
      <c r="AV280" s="13" t="s">
        <v>93</v>
      </c>
      <c r="AW280" s="13" t="s">
        <v>4</v>
      </c>
      <c r="AX280" s="13" t="s">
        <v>91</v>
      </c>
      <c r="AY280" s="247" t="s">
        <v>137</v>
      </c>
    </row>
    <row r="281" s="2" customFormat="1" ht="21.75" customHeight="1">
      <c r="A281" s="37"/>
      <c r="B281" s="38"/>
      <c r="C281" s="259" t="s">
        <v>480</v>
      </c>
      <c r="D281" s="259" t="s">
        <v>290</v>
      </c>
      <c r="E281" s="260" t="s">
        <v>726</v>
      </c>
      <c r="F281" s="261" t="s">
        <v>727</v>
      </c>
      <c r="G281" s="262" t="s">
        <v>143</v>
      </c>
      <c r="H281" s="263">
        <v>10.300000000000001</v>
      </c>
      <c r="I281" s="264"/>
      <c r="J281" s="265">
        <f>ROUND(I281*H281,2)</f>
        <v>0</v>
      </c>
      <c r="K281" s="266"/>
      <c r="L281" s="267"/>
      <c r="M281" s="268" t="s">
        <v>1</v>
      </c>
      <c r="N281" s="269" t="s">
        <v>48</v>
      </c>
      <c r="O281" s="90"/>
      <c r="P281" s="228">
        <f>O281*H281</f>
        <v>0</v>
      </c>
      <c r="Q281" s="228">
        <v>0.0012700000000000001</v>
      </c>
      <c r="R281" s="228">
        <f>Q281*H281</f>
        <v>0.013081000000000002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184</v>
      </c>
      <c r="AT281" s="230" t="s">
        <v>290</v>
      </c>
      <c r="AU281" s="230" t="s">
        <v>93</v>
      </c>
      <c r="AY281" s="16" t="s">
        <v>137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91</v>
      </c>
      <c r="BK281" s="231">
        <f>ROUND(I281*H281,2)</f>
        <v>0</v>
      </c>
      <c r="BL281" s="16" t="s">
        <v>144</v>
      </c>
      <c r="BM281" s="230" t="s">
        <v>728</v>
      </c>
    </row>
    <row r="282" s="13" customFormat="1">
      <c r="A282" s="13"/>
      <c r="B282" s="237"/>
      <c r="C282" s="238"/>
      <c r="D282" s="232" t="s">
        <v>165</v>
      </c>
      <c r="E282" s="238"/>
      <c r="F282" s="240" t="s">
        <v>729</v>
      </c>
      <c r="G282" s="238"/>
      <c r="H282" s="241">
        <v>10.300000000000001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165</v>
      </c>
      <c r="AU282" s="247" t="s">
        <v>93</v>
      </c>
      <c r="AV282" s="13" t="s">
        <v>93</v>
      </c>
      <c r="AW282" s="13" t="s">
        <v>4</v>
      </c>
      <c r="AX282" s="13" t="s">
        <v>91</v>
      </c>
      <c r="AY282" s="247" t="s">
        <v>137</v>
      </c>
    </row>
    <row r="283" s="2" customFormat="1" ht="16.5" customHeight="1">
      <c r="A283" s="37"/>
      <c r="B283" s="38"/>
      <c r="C283" s="218" t="s">
        <v>487</v>
      </c>
      <c r="D283" s="218" t="s">
        <v>140</v>
      </c>
      <c r="E283" s="219" t="s">
        <v>502</v>
      </c>
      <c r="F283" s="220" t="s">
        <v>503</v>
      </c>
      <c r="G283" s="221" t="s">
        <v>143</v>
      </c>
      <c r="H283" s="222">
        <v>62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48</v>
      </c>
      <c r="O283" s="90"/>
      <c r="P283" s="228">
        <f>O283*H283</f>
        <v>0</v>
      </c>
      <c r="Q283" s="228">
        <v>0.0011999999999999999</v>
      </c>
      <c r="R283" s="228">
        <f>Q283*H283</f>
        <v>0.074399999999999994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144</v>
      </c>
      <c r="AT283" s="230" t="s">
        <v>140</v>
      </c>
      <c r="AU283" s="230" t="s">
        <v>93</v>
      </c>
      <c r="AY283" s="16" t="s">
        <v>137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91</v>
      </c>
      <c r="BK283" s="231">
        <f>ROUND(I283*H283,2)</f>
        <v>0</v>
      </c>
      <c r="BL283" s="16" t="s">
        <v>144</v>
      </c>
      <c r="BM283" s="230" t="s">
        <v>730</v>
      </c>
    </row>
    <row r="284" s="2" customFormat="1">
      <c r="A284" s="37"/>
      <c r="B284" s="38"/>
      <c r="C284" s="39"/>
      <c r="D284" s="232" t="s">
        <v>149</v>
      </c>
      <c r="E284" s="39"/>
      <c r="F284" s="233" t="s">
        <v>505</v>
      </c>
      <c r="G284" s="39"/>
      <c r="H284" s="39"/>
      <c r="I284" s="234"/>
      <c r="J284" s="39"/>
      <c r="K284" s="39"/>
      <c r="L284" s="43"/>
      <c r="M284" s="235"/>
      <c r="N284" s="236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149</v>
      </c>
      <c r="AU284" s="16" t="s">
        <v>93</v>
      </c>
    </row>
    <row r="285" s="2" customFormat="1" ht="33" customHeight="1">
      <c r="A285" s="37"/>
      <c r="B285" s="38"/>
      <c r="C285" s="218" t="s">
        <v>492</v>
      </c>
      <c r="D285" s="218" t="s">
        <v>140</v>
      </c>
      <c r="E285" s="219" t="s">
        <v>515</v>
      </c>
      <c r="F285" s="220" t="s">
        <v>516</v>
      </c>
      <c r="G285" s="221" t="s">
        <v>154</v>
      </c>
      <c r="H285" s="222">
        <v>219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48</v>
      </c>
      <c r="O285" s="90"/>
      <c r="P285" s="228">
        <f>O285*H285</f>
        <v>0</v>
      </c>
      <c r="Q285" s="228">
        <v>0.16850351999999999</v>
      </c>
      <c r="R285" s="228">
        <f>Q285*H285</f>
        <v>36.902270879999996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144</v>
      </c>
      <c r="AT285" s="230" t="s">
        <v>140</v>
      </c>
      <c r="AU285" s="230" t="s">
        <v>93</v>
      </c>
      <c r="AY285" s="16" t="s">
        <v>137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91</v>
      </c>
      <c r="BK285" s="231">
        <f>ROUND(I285*H285,2)</f>
        <v>0</v>
      </c>
      <c r="BL285" s="16" t="s">
        <v>144</v>
      </c>
      <c r="BM285" s="230" t="s">
        <v>731</v>
      </c>
    </row>
    <row r="286" s="13" customFormat="1">
      <c r="A286" s="13"/>
      <c r="B286" s="237"/>
      <c r="C286" s="238"/>
      <c r="D286" s="232" t="s">
        <v>165</v>
      </c>
      <c r="E286" s="239" t="s">
        <v>1</v>
      </c>
      <c r="F286" s="240" t="s">
        <v>732</v>
      </c>
      <c r="G286" s="238"/>
      <c r="H286" s="241">
        <v>165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165</v>
      </c>
      <c r="AU286" s="247" t="s">
        <v>93</v>
      </c>
      <c r="AV286" s="13" t="s">
        <v>93</v>
      </c>
      <c r="AW286" s="13" t="s">
        <v>38</v>
      </c>
      <c r="AX286" s="13" t="s">
        <v>83</v>
      </c>
      <c r="AY286" s="247" t="s">
        <v>137</v>
      </c>
    </row>
    <row r="287" s="13" customFormat="1">
      <c r="A287" s="13"/>
      <c r="B287" s="237"/>
      <c r="C287" s="238"/>
      <c r="D287" s="232" t="s">
        <v>165</v>
      </c>
      <c r="E287" s="239" t="s">
        <v>1</v>
      </c>
      <c r="F287" s="240" t="s">
        <v>733</v>
      </c>
      <c r="G287" s="238"/>
      <c r="H287" s="241">
        <v>43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165</v>
      </c>
      <c r="AU287" s="247" t="s">
        <v>93</v>
      </c>
      <c r="AV287" s="13" t="s">
        <v>93</v>
      </c>
      <c r="AW287" s="13" t="s">
        <v>38</v>
      </c>
      <c r="AX287" s="13" t="s">
        <v>83</v>
      </c>
      <c r="AY287" s="247" t="s">
        <v>137</v>
      </c>
    </row>
    <row r="288" s="13" customFormat="1">
      <c r="A288" s="13"/>
      <c r="B288" s="237"/>
      <c r="C288" s="238"/>
      <c r="D288" s="232" t="s">
        <v>165</v>
      </c>
      <c r="E288" s="239" t="s">
        <v>1</v>
      </c>
      <c r="F288" s="240" t="s">
        <v>734</v>
      </c>
      <c r="G288" s="238"/>
      <c r="H288" s="241">
        <v>11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165</v>
      </c>
      <c r="AU288" s="247" t="s">
        <v>93</v>
      </c>
      <c r="AV288" s="13" t="s">
        <v>93</v>
      </c>
      <c r="AW288" s="13" t="s">
        <v>38</v>
      </c>
      <c r="AX288" s="13" t="s">
        <v>83</v>
      </c>
      <c r="AY288" s="247" t="s">
        <v>137</v>
      </c>
    </row>
    <row r="289" s="14" customFormat="1">
      <c r="A289" s="14"/>
      <c r="B289" s="248"/>
      <c r="C289" s="249"/>
      <c r="D289" s="232" t="s">
        <v>165</v>
      </c>
      <c r="E289" s="250" t="s">
        <v>1</v>
      </c>
      <c r="F289" s="251" t="s">
        <v>172</v>
      </c>
      <c r="G289" s="249"/>
      <c r="H289" s="252">
        <v>219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8" t="s">
        <v>165</v>
      </c>
      <c r="AU289" s="258" t="s">
        <v>93</v>
      </c>
      <c r="AV289" s="14" t="s">
        <v>144</v>
      </c>
      <c r="AW289" s="14" t="s">
        <v>38</v>
      </c>
      <c r="AX289" s="14" t="s">
        <v>91</v>
      </c>
      <c r="AY289" s="258" t="s">
        <v>137</v>
      </c>
    </row>
    <row r="290" s="2" customFormat="1" ht="16.5" customHeight="1">
      <c r="A290" s="37"/>
      <c r="B290" s="38"/>
      <c r="C290" s="259" t="s">
        <v>496</v>
      </c>
      <c r="D290" s="259" t="s">
        <v>290</v>
      </c>
      <c r="E290" s="260" t="s">
        <v>522</v>
      </c>
      <c r="F290" s="261" t="s">
        <v>523</v>
      </c>
      <c r="G290" s="262" t="s">
        <v>154</v>
      </c>
      <c r="H290" s="263">
        <v>169.94999999999999</v>
      </c>
      <c r="I290" s="264"/>
      <c r="J290" s="265">
        <f>ROUND(I290*H290,2)</f>
        <v>0</v>
      </c>
      <c r="K290" s="266"/>
      <c r="L290" s="267"/>
      <c r="M290" s="268" t="s">
        <v>1</v>
      </c>
      <c r="N290" s="269" t="s">
        <v>48</v>
      </c>
      <c r="O290" s="90"/>
      <c r="P290" s="228">
        <f>O290*H290</f>
        <v>0</v>
      </c>
      <c r="Q290" s="228">
        <v>0.080000000000000002</v>
      </c>
      <c r="R290" s="228">
        <f>Q290*H290</f>
        <v>13.596</v>
      </c>
      <c r="S290" s="228">
        <v>0</v>
      </c>
      <c r="T290" s="22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0" t="s">
        <v>184</v>
      </c>
      <c r="AT290" s="230" t="s">
        <v>290</v>
      </c>
      <c r="AU290" s="230" t="s">
        <v>93</v>
      </c>
      <c r="AY290" s="16" t="s">
        <v>137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6" t="s">
        <v>91</v>
      </c>
      <c r="BK290" s="231">
        <f>ROUND(I290*H290,2)</f>
        <v>0</v>
      </c>
      <c r="BL290" s="16" t="s">
        <v>144</v>
      </c>
      <c r="BM290" s="230" t="s">
        <v>735</v>
      </c>
    </row>
    <row r="291" s="13" customFormat="1">
      <c r="A291" s="13"/>
      <c r="B291" s="237"/>
      <c r="C291" s="238"/>
      <c r="D291" s="232" t="s">
        <v>165</v>
      </c>
      <c r="E291" s="238"/>
      <c r="F291" s="240" t="s">
        <v>736</v>
      </c>
      <c r="G291" s="238"/>
      <c r="H291" s="241">
        <v>169.94999999999999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165</v>
      </c>
      <c r="AU291" s="247" t="s">
        <v>93</v>
      </c>
      <c r="AV291" s="13" t="s">
        <v>93</v>
      </c>
      <c r="AW291" s="13" t="s">
        <v>4</v>
      </c>
      <c r="AX291" s="13" t="s">
        <v>91</v>
      </c>
      <c r="AY291" s="247" t="s">
        <v>137</v>
      </c>
    </row>
    <row r="292" s="2" customFormat="1" ht="24.15" customHeight="1">
      <c r="A292" s="37"/>
      <c r="B292" s="38"/>
      <c r="C292" s="259" t="s">
        <v>501</v>
      </c>
      <c r="D292" s="259" t="s">
        <v>290</v>
      </c>
      <c r="E292" s="260" t="s">
        <v>527</v>
      </c>
      <c r="F292" s="261" t="s">
        <v>528</v>
      </c>
      <c r="G292" s="262" t="s">
        <v>154</v>
      </c>
      <c r="H292" s="263">
        <v>44.289999999999999</v>
      </c>
      <c r="I292" s="264"/>
      <c r="J292" s="265">
        <f>ROUND(I292*H292,2)</f>
        <v>0</v>
      </c>
      <c r="K292" s="266"/>
      <c r="L292" s="267"/>
      <c r="M292" s="268" t="s">
        <v>1</v>
      </c>
      <c r="N292" s="269" t="s">
        <v>48</v>
      </c>
      <c r="O292" s="90"/>
      <c r="P292" s="228">
        <f>O292*H292</f>
        <v>0</v>
      </c>
      <c r="Q292" s="228">
        <v>0.048300000000000003</v>
      </c>
      <c r="R292" s="228">
        <f>Q292*H292</f>
        <v>2.1392069999999999</v>
      </c>
      <c r="S292" s="228">
        <v>0</v>
      </c>
      <c r="T292" s="22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0" t="s">
        <v>184</v>
      </c>
      <c r="AT292" s="230" t="s">
        <v>290</v>
      </c>
      <c r="AU292" s="230" t="s">
        <v>93</v>
      </c>
      <c r="AY292" s="16" t="s">
        <v>137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6" t="s">
        <v>91</v>
      </c>
      <c r="BK292" s="231">
        <f>ROUND(I292*H292,2)</f>
        <v>0</v>
      </c>
      <c r="BL292" s="16" t="s">
        <v>144</v>
      </c>
      <c r="BM292" s="230" t="s">
        <v>737</v>
      </c>
    </row>
    <row r="293" s="13" customFormat="1">
      <c r="A293" s="13"/>
      <c r="B293" s="237"/>
      <c r="C293" s="238"/>
      <c r="D293" s="232" t="s">
        <v>165</v>
      </c>
      <c r="E293" s="238"/>
      <c r="F293" s="240" t="s">
        <v>738</v>
      </c>
      <c r="G293" s="238"/>
      <c r="H293" s="241">
        <v>44.289999999999999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165</v>
      </c>
      <c r="AU293" s="247" t="s">
        <v>93</v>
      </c>
      <c r="AV293" s="13" t="s">
        <v>93</v>
      </c>
      <c r="AW293" s="13" t="s">
        <v>4</v>
      </c>
      <c r="AX293" s="13" t="s">
        <v>91</v>
      </c>
      <c r="AY293" s="247" t="s">
        <v>137</v>
      </c>
    </row>
    <row r="294" s="2" customFormat="1" ht="24.15" customHeight="1">
      <c r="A294" s="37"/>
      <c r="B294" s="38"/>
      <c r="C294" s="259" t="s">
        <v>506</v>
      </c>
      <c r="D294" s="259" t="s">
        <v>290</v>
      </c>
      <c r="E294" s="260" t="s">
        <v>532</v>
      </c>
      <c r="F294" s="261" t="s">
        <v>533</v>
      </c>
      <c r="G294" s="262" t="s">
        <v>154</v>
      </c>
      <c r="H294" s="263">
        <v>11.33</v>
      </c>
      <c r="I294" s="264"/>
      <c r="J294" s="265">
        <f>ROUND(I294*H294,2)</f>
        <v>0</v>
      </c>
      <c r="K294" s="266"/>
      <c r="L294" s="267"/>
      <c r="M294" s="268" t="s">
        <v>1</v>
      </c>
      <c r="N294" s="269" t="s">
        <v>48</v>
      </c>
      <c r="O294" s="90"/>
      <c r="P294" s="228">
        <f>O294*H294</f>
        <v>0</v>
      </c>
      <c r="Q294" s="228">
        <v>0.065670000000000006</v>
      </c>
      <c r="R294" s="228">
        <f>Q294*H294</f>
        <v>0.74404110000000012</v>
      </c>
      <c r="S294" s="228">
        <v>0</v>
      </c>
      <c r="T294" s="22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0" t="s">
        <v>184</v>
      </c>
      <c r="AT294" s="230" t="s">
        <v>290</v>
      </c>
      <c r="AU294" s="230" t="s">
        <v>93</v>
      </c>
      <c r="AY294" s="16" t="s">
        <v>137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6" t="s">
        <v>91</v>
      </c>
      <c r="BK294" s="231">
        <f>ROUND(I294*H294,2)</f>
        <v>0</v>
      </c>
      <c r="BL294" s="16" t="s">
        <v>144</v>
      </c>
      <c r="BM294" s="230" t="s">
        <v>739</v>
      </c>
    </row>
    <row r="295" s="2" customFormat="1">
      <c r="A295" s="37"/>
      <c r="B295" s="38"/>
      <c r="C295" s="39"/>
      <c r="D295" s="232" t="s">
        <v>149</v>
      </c>
      <c r="E295" s="39"/>
      <c r="F295" s="233" t="s">
        <v>535</v>
      </c>
      <c r="G295" s="39"/>
      <c r="H295" s="39"/>
      <c r="I295" s="234"/>
      <c r="J295" s="39"/>
      <c r="K295" s="39"/>
      <c r="L295" s="43"/>
      <c r="M295" s="235"/>
      <c r="N295" s="236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149</v>
      </c>
      <c r="AU295" s="16" t="s">
        <v>93</v>
      </c>
    </row>
    <row r="296" s="13" customFormat="1">
      <c r="A296" s="13"/>
      <c r="B296" s="237"/>
      <c r="C296" s="238"/>
      <c r="D296" s="232" t="s">
        <v>165</v>
      </c>
      <c r="E296" s="238"/>
      <c r="F296" s="240" t="s">
        <v>740</v>
      </c>
      <c r="G296" s="238"/>
      <c r="H296" s="241">
        <v>11.33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165</v>
      </c>
      <c r="AU296" s="247" t="s">
        <v>93</v>
      </c>
      <c r="AV296" s="13" t="s">
        <v>93</v>
      </c>
      <c r="AW296" s="13" t="s">
        <v>4</v>
      </c>
      <c r="AX296" s="13" t="s">
        <v>91</v>
      </c>
      <c r="AY296" s="247" t="s">
        <v>137</v>
      </c>
    </row>
    <row r="297" s="2" customFormat="1" ht="33" customHeight="1">
      <c r="A297" s="37"/>
      <c r="B297" s="38"/>
      <c r="C297" s="218" t="s">
        <v>510</v>
      </c>
      <c r="D297" s="218" t="s">
        <v>140</v>
      </c>
      <c r="E297" s="219" t="s">
        <v>553</v>
      </c>
      <c r="F297" s="220" t="s">
        <v>554</v>
      </c>
      <c r="G297" s="221" t="s">
        <v>154</v>
      </c>
      <c r="H297" s="222">
        <v>219</v>
      </c>
      <c r="I297" s="223"/>
      <c r="J297" s="224">
        <f>ROUND(I297*H297,2)</f>
        <v>0</v>
      </c>
      <c r="K297" s="225"/>
      <c r="L297" s="43"/>
      <c r="M297" s="226" t="s">
        <v>1</v>
      </c>
      <c r="N297" s="227" t="s">
        <v>48</v>
      </c>
      <c r="O297" s="90"/>
      <c r="P297" s="228">
        <f>O297*H297</f>
        <v>0</v>
      </c>
      <c r="Q297" s="228">
        <v>0.00045320000000000001</v>
      </c>
      <c r="R297" s="228">
        <f>Q297*H297</f>
        <v>0.0992508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144</v>
      </c>
      <c r="AT297" s="230" t="s">
        <v>140</v>
      </c>
      <c r="AU297" s="230" t="s">
        <v>93</v>
      </c>
      <c r="AY297" s="16" t="s">
        <v>137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91</v>
      </c>
      <c r="BK297" s="231">
        <f>ROUND(I297*H297,2)</f>
        <v>0</v>
      </c>
      <c r="BL297" s="16" t="s">
        <v>144</v>
      </c>
      <c r="BM297" s="230" t="s">
        <v>741</v>
      </c>
    </row>
    <row r="298" s="2" customFormat="1">
      <c r="A298" s="37"/>
      <c r="B298" s="38"/>
      <c r="C298" s="39"/>
      <c r="D298" s="232" t="s">
        <v>149</v>
      </c>
      <c r="E298" s="39"/>
      <c r="F298" s="233" t="s">
        <v>742</v>
      </c>
      <c r="G298" s="39"/>
      <c r="H298" s="39"/>
      <c r="I298" s="234"/>
      <c r="J298" s="39"/>
      <c r="K298" s="39"/>
      <c r="L298" s="43"/>
      <c r="M298" s="235"/>
      <c r="N298" s="236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149</v>
      </c>
      <c r="AU298" s="16" t="s">
        <v>93</v>
      </c>
    </row>
    <row r="299" s="13" customFormat="1">
      <c r="A299" s="13"/>
      <c r="B299" s="237"/>
      <c r="C299" s="238"/>
      <c r="D299" s="232" t="s">
        <v>165</v>
      </c>
      <c r="E299" s="239" t="s">
        <v>1</v>
      </c>
      <c r="F299" s="240" t="s">
        <v>743</v>
      </c>
      <c r="G299" s="238"/>
      <c r="H299" s="241">
        <v>219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165</v>
      </c>
      <c r="AU299" s="247" t="s">
        <v>93</v>
      </c>
      <c r="AV299" s="13" t="s">
        <v>93</v>
      </c>
      <c r="AW299" s="13" t="s">
        <v>38</v>
      </c>
      <c r="AX299" s="13" t="s">
        <v>91</v>
      </c>
      <c r="AY299" s="247" t="s">
        <v>137</v>
      </c>
    </row>
    <row r="300" s="2" customFormat="1" ht="33" customHeight="1">
      <c r="A300" s="37"/>
      <c r="B300" s="38"/>
      <c r="C300" s="218" t="s">
        <v>514</v>
      </c>
      <c r="D300" s="218" t="s">
        <v>140</v>
      </c>
      <c r="E300" s="219" t="s">
        <v>507</v>
      </c>
      <c r="F300" s="220" t="s">
        <v>508</v>
      </c>
      <c r="G300" s="221" t="s">
        <v>371</v>
      </c>
      <c r="H300" s="222">
        <v>4</v>
      </c>
      <c r="I300" s="223"/>
      <c r="J300" s="224">
        <f>ROUND(I300*H300,2)</f>
        <v>0</v>
      </c>
      <c r="K300" s="225"/>
      <c r="L300" s="43"/>
      <c r="M300" s="226" t="s">
        <v>1</v>
      </c>
      <c r="N300" s="227" t="s">
        <v>48</v>
      </c>
      <c r="O300" s="90"/>
      <c r="P300" s="228">
        <f>O300*H300</f>
        <v>0</v>
      </c>
      <c r="Q300" s="228">
        <v>0.65847999999999995</v>
      </c>
      <c r="R300" s="228">
        <f>Q300*H300</f>
        <v>2.6339199999999998</v>
      </c>
      <c r="S300" s="228">
        <v>0.66000000000000003</v>
      </c>
      <c r="T300" s="229">
        <f>S300*H300</f>
        <v>2.6400000000000001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0" t="s">
        <v>144</v>
      </c>
      <c r="AT300" s="230" t="s">
        <v>140</v>
      </c>
      <c r="AU300" s="230" t="s">
        <v>93</v>
      </c>
      <c r="AY300" s="16" t="s">
        <v>137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6" t="s">
        <v>91</v>
      </c>
      <c r="BK300" s="231">
        <f>ROUND(I300*H300,2)</f>
        <v>0</v>
      </c>
      <c r="BL300" s="16" t="s">
        <v>144</v>
      </c>
      <c r="BM300" s="230" t="s">
        <v>744</v>
      </c>
    </row>
    <row r="301" s="2" customFormat="1" ht="24.15" customHeight="1">
      <c r="A301" s="37"/>
      <c r="B301" s="38"/>
      <c r="C301" s="218" t="s">
        <v>521</v>
      </c>
      <c r="D301" s="218" t="s">
        <v>140</v>
      </c>
      <c r="E301" s="219" t="s">
        <v>511</v>
      </c>
      <c r="F301" s="220" t="s">
        <v>512</v>
      </c>
      <c r="G301" s="221" t="s">
        <v>371</v>
      </c>
      <c r="H301" s="222">
        <v>5</v>
      </c>
      <c r="I301" s="223"/>
      <c r="J301" s="224">
        <f>ROUND(I301*H301,2)</f>
        <v>0</v>
      </c>
      <c r="K301" s="225"/>
      <c r="L301" s="43"/>
      <c r="M301" s="226" t="s">
        <v>1</v>
      </c>
      <c r="N301" s="227" t="s">
        <v>48</v>
      </c>
      <c r="O301" s="90"/>
      <c r="P301" s="228">
        <f>O301*H301</f>
        <v>0</v>
      </c>
      <c r="Q301" s="228">
        <v>0.10037</v>
      </c>
      <c r="R301" s="228">
        <f>Q301*H301</f>
        <v>0.50185000000000002</v>
      </c>
      <c r="S301" s="228">
        <v>0.10000000000000001</v>
      </c>
      <c r="T301" s="229">
        <f>S301*H301</f>
        <v>0.5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144</v>
      </c>
      <c r="AT301" s="230" t="s">
        <v>140</v>
      </c>
      <c r="AU301" s="230" t="s">
        <v>93</v>
      </c>
      <c r="AY301" s="16" t="s">
        <v>137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91</v>
      </c>
      <c r="BK301" s="231">
        <f>ROUND(I301*H301,2)</f>
        <v>0</v>
      </c>
      <c r="BL301" s="16" t="s">
        <v>144</v>
      </c>
      <c r="BM301" s="230" t="s">
        <v>745</v>
      </c>
    </row>
    <row r="302" s="2" customFormat="1" ht="24.15" customHeight="1">
      <c r="A302" s="37"/>
      <c r="B302" s="38"/>
      <c r="C302" s="218" t="s">
        <v>526</v>
      </c>
      <c r="D302" s="218" t="s">
        <v>140</v>
      </c>
      <c r="E302" s="219" t="s">
        <v>746</v>
      </c>
      <c r="F302" s="220" t="s">
        <v>747</v>
      </c>
      <c r="G302" s="221" t="s">
        <v>371</v>
      </c>
      <c r="H302" s="222">
        <v>1</v>
      </c>
      <c r="I302" s="223"/>
      <c r="J302" s="224">
        <f>ROUND(I302*H302,2)</f>
        <v>0</v>
      </c>
      <c r="K302" s="225"/>
      <c r="L302" s="43"/>
      <c r="M302" s="226" t="s">
        <v>1</v>
      </c>
      <c r="N302" s="227" t="s">
        <v>48</v>
      </c>
      <c r="O302" s="90"/>
      <c r="P302" s="228">
        <f>O302*H302</f>
        <v>0</v>
      </c>
      <c r="Q302" s="228">
        <v>0.15056</v>
      </c>
      <c r="R302" s="228">
        <f>Q302*H302</f>
        <v>0.15056</v>
      </c>
      <c r="S302" s="228">
        <v>0.14999999999999999</v>
      </c>
      <c r="T302" s="229">
        <f>S302*H302</f>
        <v>0.14999999999999999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0" t="s">
        <v>144</v>
      </c>
      <c r="AT302" s="230" t="s">
        <v>140</v>
      </c>
      <c r="AU302" s="230" t="s">
        <v>93</v>
      </c>
      <c r="AY302" s="16" t="s">
        <v>137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6" t="s">
        <v>91</v>
      </c>
      <c r="BK302" s="231">
        <f>ROUND(I302*H302,2)</f>
        <v>0</v>
      </c>
      <c r="BL302" s="16" t="s">
        <v>144</v>
      </c>
      <c r="BM302" s="230" t="s">
        <v>748</v>
      </c>
    </row>
    <row r="303" s="2" customFormat="1" ht="24.15" customHeight="1">
      <c r="A303" s="37"/>
      <c r="B303" s="38"/>
      <c r="C303" s="218" t="s">
        <v>531</v>
      </c>
      <c r="D303" s="218" t="s">
        <v>140</v>
      </c>
      <c r="E303" s="219" t="s">
        <v>549</v>
      </c>
      <c r="F303" s="220" t="s">
        <v>550</v>
      </c>
      <c r="G303" s="221" t="s">
        <v>154</v>
      </c>
      <c r="H303" s="222">
        <v>12</v>
      </c>
      <c r="I303" s="223"/>
      <c r="J303" s="224">
        <f>ROUND(I303*H303,2)</f>
        <v>0</v>
      </c>
      <c r="K303" s="225"/>
      <c r="L303" s="43"/>
      <c r="M303" s="226" t="s">
        <v>1</v>
      </c>
      <c r="N303" s="227" t="s">
        <v>48</v>
      </c>
      <c r="O303" s="90"/>
      <c r="P303" s="228">
        <f>O303*H303</f>
        <v>0</v>
      </c>
      <c r="Q303" s="228">
        <v>0.00034000000000000002</v>
      </c>
      <c r="R303" s="228">
        <f>Q303*H303</f>
        <v>0.0040800000000000003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144</v>
      </c>
      <c r="AT303" s="230" t="s">
        <v>140</v>
      </c>
      <c r="AU303" s="230" t="s">
        <v>93</v>
      </c>
      <c r="AY303" s="16" t="s">
        <v>137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91</v>
      </c>
      <c r="BK303" s="231">
        <f>ROUND(I303*H303,2)</f>
        <v>0</v>
      </c>
      <c r="BL303" s="16" t="s">
        <v>144</v>
      </c>
      <c r="BM303" s="230" t="s">
        <v>749</v>
      </c>
    </row>
    <row r="304" s="12" customFormat="1" ht="22.8" customHeight="1">
      <c r="A304" s="12"/>
      <c r="B304" s="202"/>
      <c r="C304" s="203"/>
      <c r="D304" s="204" t="s">
        <v>82</v>
      </c>
      <c r="E304" s="216" t="s">
        <v>558</v>
      </c>
      <c r="F304" s="216" t="s">
        <v>559</v>
      </c>
      <c r="G304" s="203"/>
      <c r="H304" s="203"/>
      <c r="I304" s="206"/>
      <c r="J304" s="217">
        <f>BK304</f>
        <v>0</v>
      </c>
      <c r="K304" s="203"/>
      <c r="L304" s="208"/>
      <c r="M304" s="209"/>
      <c r="N304" s="210"/>
      <c r="O304" s="210"/>
      <c r="P304" s="211">
        <f>SUM(P305:P315)</f>
        <v>0</v>
      </c>
      <c r="Q304" s="210"/>
      <c r="R304" s="211">
        <f>SUM(R305:R315)</f>
        <v>0</v>
      </c>
      <c r="S304" s="210"/>
      <c r="T304" s="212">
        <f>SUM(T305:T315)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3" t="s">
        <v>91</v>
      </c>
      <c r="AT304" s="214" t="s">
        <v>82</v>
      </c>
      <c r="AU304" s="214" t="s">
        <v>91</v>
      </c>
      <c r="AY304" s="213" t="s">
        <v>137</v>
      </c>
      <c r="BK304" s="215">
        <f>SUM(BK305:BK315)</f>
        <v>0</v>
      </c>
    </row>
    <row r="305" s="2" customFormat="1" ht="16.5" customHeight="1">
      <c r="A305" s="37"/>
      <c r="B305" s="38"/>
      <c r="C305" s="218" t="s">
        <v>537</v>
      </c>
      <c r="D305" s="218" t="s">
        <v>140</v>
      </c>
      <c r="E305" s="219" t="s">
        <v>561</v>
      </c>
      <c r="F305" s="220" t="s">
        <v>562</v>
      </c>
      <c r="G305" s="221" t="s">
        <v>350</v>
      </c>
      <c r="H305" s="222">
        <v>2.9700000000000002</v>
      </c>
      <c r="I305" s="223"/>
      <c r="J305" s="224">
        <f>ROUND(I305*H305,2)</f>
        <v>0</v>
      </c>
      <c r="K305" s="225"/>
      <c r="L305" s="43"/>
      <c r="M305" s="226" t="s">
        <v>1</v>
      </c>
      <c r="N305" s="227" t="s">
        <v>48</v>
      </c>
      <c r="O305" s="90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0" t="s">
        <v>144</v>
      </c>
      <c r="AT305" s="230" t="s">
        <v>140</v>
      </c>
      <c r="AU305" s="230" t="s">
        <v>93</v>
      </c>
      <c r="AY305" s="16" t="s">
        <v>137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6" t="s">
        <v>91</v>
      </c>
      <c r="BK305" s="231">
        <f>ROUND(I305*H305,2)</f>
        <v>0</v>
      </c>
      <c r="BL305" s="16" t="s">
        <v>144</v>
      </c>
      <c r="BM305" s="230" t="s">
        <v>750</v>
      </c>
    </row>
    <row r="306" s="13" customFormat="1">
      <c r="A306" s="13"/>
      <c r="B306" s="237"/>
      <c r="C306" s="238"/>
      <c r="D306" s="232" t="s">
        <v>165</v>
      </c>
      <c r="E306" s="239" t="s">
        <v>1</v>
      </c>
      <c r="F306" s="240" t="s">
        <v>751</v>
      </c>
      <c r="G306" s="238"/>
      <c r="H306" s="241">
        <v>1.3200000000000001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165</v>
      </c>
      <c r="AU306" s="247" t="s">
        <v>93</v>
      </c>
      <c r="AV306" s="13" t="s">
        <v>93</v>
      </c>
      <c r="AW306" s="13" t="s">
        <v>38</v>
      </c>
      <c r="AX306" s="13" t="s">
        <v>83</v>
      </c>
      <c r="AY306" s="247" t="s">
        <v>137</v>
      </c>
    </row>
    <row r="307" s="13" customFormat="1">
      <c r="A307" s="13"/>
      <c r="B307" s="237"/>
      <c r="C307" s="238"/>
      <c r="D307" s="232" t="s">
        <v>165</v>
      </c>
      <c r="E307" s="239" t="s">
        <v>1</v>
      </c>
      <c r="F307" s="240" t="s">
        <v>752</v>
      </c>
      <c r="G307" s="238"/>
      <c r="H307" s="241">
        <v>1.6499999999999999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165</v>
      </c>
      <c r="AU307" s="247" t="s">
        <v>93</v>
      </c>
      <c r="AV307" s="13" t="s">
        <v>93</v>
      </c>
      <c r="AW307" s="13" t="s">
        <v>38</v>
      </c>
      <c r="AX307" s="13" t="s">
        <v>83</v>
      </c>
      <c r="AY307" s="247" t="s">
        <v>137</v>
      </c>
    </row>
    <row r="308" s="14" customFormat="1">
      <c r="A308" s="14"/>
      <c r="B308" s="248"/>
      <c r="C308" s="249"/>
      <c r="D308" s="232" t="s">
        <v>165</v>
      </c>
      <c r="E308" s="250" t="s">
        <v>1</v>
      </c>
      <c r="F308" s="251" t="s">
        <v>172</v>
      </c>
      <c r="G308" s="249"/>
      <c r="H308" s="252">
        <v>2.9699999999999998</v>
      </c>
      <c r="I308" s="253"/>
      <c r="J308" s="249"/>
      <c r="K308" s="249"/>
      <c r="L308" s="254"/>
      <c r="M308" s="255"/>
      <c r="N308" s="256"/>
      <c r="O308" s="256"/>
      <c r="P308" s="256"/>
      <c r="Q308" s="256"/>
      <c r="R308" s="256"/>
      <c r="S308" s="256"/>
      <c r="T308" s="25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8" t="s">
        <v>165</v>
      </c>
      <c r="AU308" s="258" t="s">
        <v>93</v>
      </c>
      <c r="AV308" s="14" t="s">
        <v>144</v>
      </c>
      <c r="AW308" s="14" t="s">
        <v>38</v>
      </c>
      <c r="AX308" s="14" t="s">
        <v>91</v>
      </c>
      <c r="AY308" s="258" t="s">
        <v>137</v>
      </c>
    </row>
    <row r="309" s="2" customFormat="1" ht="21.75" customHeight="1">
      <c r="A309" s="37"/>
      <c r="B309" s="38"/>
      <c r="C309" s="218" t="s">
        <v>542</v>
      </c>
      <c r="D309" s="218" t="s">
        <v>140</v>
      </c>
      <c r="E309" s="219" t="s">
        <v>567</v>
      </c>
      <c r="F309" s="220" t="s">
        <v>568</v>
      </c>
      <c r="G309" s="221" t="s">
        <v>350</v>
      </c>
      <c r="H309" s="222">
        <v>2.9700000000000002</v>
      </c>
      <c r="I309" s="223"/>
      <c r="J309" s="224">
        <f>ROUND(I309*H309,2)</f>
        <v>0</v>
      </c>
      <c r="K309" s="225"/>
      <c r="L309" s="43"/>
      <c r="M309" s="226" t="s">
        <v>1</v>
      </c>
      <c r="N309" s="227" t="s">
        <v>48</v>
      </c>
      <c r="O309" s="90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0" t="s">
        <v>144</v>
      </c>
      <c r="AT309" s="230" t="s">
        <v>140</v>
      </c>
      <c r="AU309" s="230" t="s">
        <v>93</v>
      </c>
      <c r="AY309" s="16" t="s">
        <v>137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6" t="s">
        <v>91</v>
      </c>
      <c r="BK309" s="231">
        <f>ROUND(I309*H309,2)</f>
        <v>0</v>
      </c>
      <c r="BL309" s="16" t="s">
        <v>144</v>
      </c>
      <c r="BM309" s="230" t="s">
        <v>753</v>
      </c>
    </row>
    <row r="310" s="2" customFormat="1" ht="24.15" customHeight="1">
      <c r="A310" s="37"/>
      <c r="B310" s="38"/>
      <c r="C310" s="218" t="s">
        <v>548</v>
      </c>
      <c r="D310" s="218" t="s">
        <v>140</v>
      </c>
      <c r="E310" s="219" t="s">
        <v>571</v>
      </c>
      <c r="F310" s="220" t="s">
        <v>572</v>
      </c>
      <c r="G310" s="221" t="s">
        <v>350</v>
      </c>
      <c r="H310" s="222">
        <v>53.460000000000001</v>
      </c>
      <c r="I310" s="223"/>
      <c r="J310" s="224">
        <f>ROUND(I310*H310,2)</f>
        <v>0</v>
      </c>
      <c r="K310" s="225"/>
      <c r="L310" s="43"/>
      <c r="M310" s="226" t="s">
        <v>1</v>
      </c>
      <c r="N310" s="227" t="s">
        <v>48</v>
      </c>
      <c r="O310" s="90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0" t="s">
        <v>144</v>
      </c>
      <c r="AT310" s="230" t="s">
        <v>140</v>
      </c>
      <c r="AU310" s="230" t="s">
        <v>93</v>
      </c>
      <c r="AY310" s="16" t="s">
        <v>137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6" t="s">
        <v>91</v>
      </c>
      <c r="BK310" s="231">
        <f>ROUND(I310*H310,2)</f>
        <v>0</v>
      </c>
      <c r="BL310" s="16" t="s">
        <v>144</v>
      </c>
      <c r="BM310" s="230" t="s">
        <v>754</v>
      </c>
    </row>
    <row r="311" s="13" customFormat="1">
      <c r="A311" s="13"/>
      <c r="B311" s="237"/>
      <c r="C311" s="238"/>
      <c r="D311" s="232" t="s">
        <v>165</v>
      </c>
      <c r="E311" s="239" t="s">
        <v>1</v>
      </c>
      <c r="F311" s="240" t="s">
        <v>755</v>
      </c>
      <c r="G311" s="238"/>
      <c r="H311" s="241">
        <v>23.760000000000002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165</v>
      </c>
      <c r="AU311" s="247" t="s">
        <v>93</v>
      </c>
      <c r="AV311" s="13" t="s">
        <v>93</v>
      </c>
      <c r="AW311" s="13" t="s">
        <v>38</v>
      </c>
      <c r="AX311" s="13" t="s">
        <v>83</v>
      </c>
      <c r="AY311" s="247" t="s">
        <v>137</v>
      </c>
    </row>
    <row r="312" s="13" customFormat="1">
      <c r="A312" s="13"/>
      <c r="B312" s="237"/>
      <c r="C312" s="238"/>
      <c r="D312" s="232" t="s">
        <v>165</v>
      </c>
      <c r="E312" s="239" t="s">
        <v>1</v>
      </c>
      <c r="F312" s="240" t="s">
        <v>756</v>
      </c>
      <c r="G312" s="238"/>
      <c r="H312" s="241">
        <v>29.699999999999999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165</v>
      </c>
      <c r="AU312" s="247" t="s">
        <v>93</v>
      </c>
      <c r="AV312" s="13" t="s">
        <v>93</v>
      </c>
      <c r="AW312" s="13" t="s">
        <v>38</v>
      </c>
      <c r="AX312" s="13" t="s">
        <v>83</v>
      </c>
      <c r="AY312" s="247" t="s">
        <v>137</v>
      </c>
    </row>
    <row r="313" s="14" customFormat="1">
      <c r="A313" s="14"/>
      <c r="B313" s="248"/>
      <c r="C313" s="249"/>
      <c r="D313" s="232" t="s">
        <v>165</v>
      </c>
      <c r="E313" s="250" t="s">
        <v>1</v>
      </c>
      <c r="F313" s="251" t="s">
        <v>172</v>
      </c>
      <c r="G313" s="249"/>
      <c r="H313" s="252">
        <v>53.460000000000001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8" t="s">
        <v>165</v>
      </c>
      <c r="AU313" s="258" t="s">
        <v>93</v>
      </c>
      <c r="AV313" s="14" t="s">
        <v>144</v>
      </c>
      <c r="AW313" s="14" t="s">
        <v>38</v>
      </c>
      <c r="AX313" s="14" t="s">
        <v>91</v>
      </c>
      <c r="AY313" s="258" t="s">
        <v>137</v>
      </c>
    </row>
    <row r="314" s="2" customFormat="1" ht="37.8" customHeight="1">
      <c r="A314" s="37"/>
      <c r="B314" s="38"/>
      <c r="C314" s="218" t="s">
        <v>552</v>
      </c>
      <c r="D314" s="218" t="s">
        <v>140</v>
      </c>
      <c r="E314" s="219" t="s">
        <v>577</v>
      </c>
      <c r="F314" s="220" t="s">
        <v>578</v>
      </c>
      <c r="G314" s="221" t="s">
        <v>350</v>
      </c>
      <c r="H314" s="222">
        <v>1.6499999999999999</v>
      </c>
      <c r="I314" s="223"/>
      <c r="J314" s="224">
        <f>ROUND(I314*H314,2)</f>
        <v>0</v>
      </c>
      <c r="K314" s="225"/>
      <c r="L314" s="43"/>
      <c r="M314" s="226" t="s">
        <v>1</v>
      </c>
      <c r="N314" s="227" t="s">
        <v>48</v>
      </c>
      <c r="O314" s="90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0" t="s">
        <v>144</v>
      </c>
      <c r="AT314" s="230" t="s">
        <v>140</v>
      </c>
      <c r="AU314" s="230" t="s">
        <v>93</v>
      </c>
      <c r="AY314" s="16" t="s">
        <v>137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6" t="s">
        <v>91</v>
      </c>
      <c r="BK314" s="231">
        <f>ROUND(I314*H314,2)</f>
        <v>0</v>
      </c>
      <c r="BL314" s="16" t="s">
        <v>144</v>
      </c>
      <c r="BM314" s="230" t="s">
        <v>757</v>
      </c>
    </row>
    <row r="315" s="2" customFormat="1" ht="44.25" customHeight="1">
      <c r="A315" s="37"/>
      <c r="B315" s="38"/>
      <c r="C315" s="218" t="s">
        <v>560</v>
      </c>
      <c r="D315" s="218" t="s">
        <v>140</v>
      </c>
      <c r="E315" s="219" t="s">
        <v>581</v>
      </c>
      <c r="F315" s="220" t="s">
        <v>582</v>
      </c>
      <c r="G315" s="221" t="s">
        <v>350</v>
      </c>
      <c r="H315" s="222">
        <v>1.3200000000000001</v>
      </c>
      <c r="I315" s="223"/>
      <c r="J315" s="224">
        <f>ROUND(I315*H315,2)</f>
        <v>0</v>
      </c>
      <c r="K315" s="225"/>
      <c r="L315" s="43"/>
      <c r="M315" s="226" t="s">
        <v>1</v>
      </c>
      <c r="N315" s="227" t="s">
        <v>48</v>
      </c>
      <c r="O315" s="90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0" t="s">
        <v>144</v>
      </c>
      <c r="AT315" s="230" t="s">
        <v>140</v>
      </c>
      <c r="AU315" s="230" t="s">
        <v>93</v>
      </c>
      <c r="AY315" s="16" t="s">
        <v>137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6" t="s">
        <v>91</v>
      </c>
      <c r="BK315" s="231">
        <f>ROUND(I315*H315,2)</f>
        <v>0</v>
      </c>
      <c r="BL315" s="16" t="s">
        <v>144</v>
      </c>
      <c r="BM315" s="230" t="s">
        <v>758</v>
      </c>
    </row>
    <row r="316" s="12" customFormat="1" ht="22.8" customHeight="1">
      <c r="A316" s="12"/>
      <c r="B316" s="202"/>
      <c r="C316" s="203"/>
      <c r="D316" s="204" t="s">
        <v>82</v>
      </c>
      <c r="E316" s="216" t="s">
        <v>584</v>
      </c>
      <c r="F316" s="216" t="s">
        <v>585</v>
      </c>
      <c r="G316" s="203"/>
      <c r="H316" s="203"/>
      <c r="I316" s="206"/>
      <c r="J316" s="217">
        <f>BK316</f>
        <v>0</v>
      </c>
      <c r="K316" s="203"/>
      <c r="L316" s="208"/>
      <c r="M316" s="209"/>
      <c r="N316" s="210"/>
      <c r="O316" s="210"/>
      <c r="P316" s="211">
        <f>P317</f>
        <v>0</v>
      </c>
      <c r="Q316" s="210"/>
      <c r="R316" s="211">
        <f>R317</f>
        <v>0</v>
      </c>
      <c r="S316" s="210"/>
      <c r="T316" s="212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3" t="s">
        <v>91</v>
      </c>
      <c r="AT316" s="214" t="s">
        <v>82</v>
      </c>
      <c r="AU316" s="214" t="s">
        <v>91</v>
      </c>
      <c r="AY316" s="213" t="s">
        <v>137</v>
      </c>
      <c r="BK316" s="215">
        <f>BK317</f>
        <v>0</v>
      </c>
    </row>
    <row r="317" s="2" customFormat="1" ht="33" customHeight="1">
      <c r="A317" s="37"/>
      <c r="B317" s="38"/>
      <c r="C317" s="218" t="s">
        <v>566</v>
      </c>
      <c r="D317" s="218" t="s">
        <v>140</v>
      </c>
      <c r="E317" s="219" t="s">
        <v>587</v>
      </c>
      <c r="F317" s="220" t="s">
        <v>588</v>
      </c>
      <c r="G317" s="221" t="s">
        <v>350</v>
      </c>
      <c r="H317" s="222">
        <v>121.82599999999999</v>
      </c>
      <c r="I317" s="223"/>
      <c r="J317" s="224">
        <f>ROUND(I317*H317,2)</f>
        <v>0</v>
      </c>
      <c r="K317" s="225"/>
      <c r="L317" s="43"/>
      <c r="M317" s="270" t="s">
        <v>1</v>
      </c>
      <c r="N317" s="271" t="s">
        <v>48</v>
      </c>
      <c r="O317" s="272"/>
      <c r="P317" s="273">
        <f>O317*H317</f>
        <v>0</v>
      </c>
      <c r="Q317" s="273">
        <v>0</v>
      </c>
      <c r="R317" s="273">
        <f>Q317*H317</f>
        <v>0</v>
      </c>
      <c r="S317" s="273">
        <v>0</v>
      </c>
      <c r="T317" s="274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0" t="s">
        <v>144</v>
      </c>
      <c r="AT317" s="230" t="s">
        <v>140</v>
      </c>
      <c r="AU317" s="230" t="s">
        <v>93</v>
      </c>
      <c r="AY317" s="16" t="s">
        <v>137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6" t="s">
        <v>91</v>
      </c>
      <c r="BK317" s="231">
        <f>ROUND(I317*H317,2)</f>
        <v>0</v>
      </c>
      <c r="BL317" s="16" t="s">
        <v>144</v>
      </c>
      <c r="BM317" s="230" t="s">
        <v>759</v>
      </c>
    </row>
    <row r="318" s="2" customFormat="1" ht="6.96" customHeight="1">
      <c r="A318" s="37"/>
      <c r="B318" s="65"/>
      <c r="C318" s="66"/>
      <c r="D318" s="66"/>
      <c r="E318" s="66"/>
      <c r="F318" s="66"/>
      <c r="G318" s="66"/>
      <c r="H318" s="66"/>
      <c r="I318" s="66"/>
      <c r="J318" s="66"/>
      <c r="K318" s="66"/>
      <c r="L318" s="43"/>
      <c r="M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</row>
  </sheetData>
  <sheetProtection sheet="1" autoFilter="0" formatColumns="0" formatRows="0" objects="1" scenarios="1" spinCount="100000" saltValue="/1+PnbEVgPpnSbyWMMlbsRmfk+OyOrAcgQx3EXjqMEXQz/e1fdrjawqxFA/jf5oX76euOuZxhW1KKGezrL4pcg==" hashValue="qZ/pQOBaQ3EODjTGkEgGR1EvvcdMXUOcwjRTl+hp3TGRja9y9tBgOjM7Qdn/5EfRZsN7AfItfVvTAnQdNnqP+w==" algorithmName="SHA-512" password="CC35"/>
  <autoFilter ref="C124:K31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93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Libá, Irsko - III.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760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4. 6. 2025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28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29</v>
      </c>
      <c r="F15" s="37"/>
      <c r="G15" s="37"/>
      <c r="H15" s="37"/>
      <c r="I15" s="139" t="s">
        <v>30</v>
      </c>
      <c r="J15" s="142" t="s">
        <v>31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30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34</v>
      </c>
      <c r="E20" s="37"/>
      <c r="F20" s="37"/>
      <c r="G20" s="37"/>
      <c r="H20" s="37"/>
      <c r="I20" s="139" t="s">
        <v>27</v>
      </c>
      <c r="J20" s="142" t="s">
        <v>35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36</v>
      </c>
      <c r="F21" s="37"/>
      <c r="G21" s="37"/>
      <c r="H21" s="37"/>
      <c r="I21" s="139" t="s">
        <v>30</v>
      </c>
      <c r="J21" s="142" t="s">
        <v>37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39</v>
      </c>
      <c r="E23" s="37"/>
      <c r="F23" s="37"/>
      <c r="G23" s="37"/>
      <c r="H23" s="37"/>
      <c r="I23" s="139" t="s">
        <v>27</v>
      </c>
      <c r="J23" s="142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40</v>
      </c>
      <c r="F24" s="37"/>
      <c r="G24" s="37"/>
      <c r="H24" s="37"/>
      <c r="I24" s="139" t="s">
        <v>30</v>
      </c>
      <c r="J24" s="142" t="s">
        <v>37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41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43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45</v>
      </c>
      <c r="G32" s="37"/>
      <c r="H32" s="37"/>
      <c r="I32" s="151" t="s">
        <v>44</v>
      </c>
      <c r="J32" s="151" t="s">
        <v>46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47</v>
      </c>
      <c r="E33" s="139" t="s">
        <v>48</v>
      </c>
      <c r="F33" s="153">
        <f>ROUND((SUM(BE127:BE353)),  2)</f>
        <v>0</v>
      </c>
      <c r="G33" s="37"/>
      <c r="H33" s="37"/>
      <c r="I33" s="154">
        <v>0.20999999999999999</v>
      </c>
      <c r="J33" s="153">
        <f>ROUND(((SUM(BE127:BE353))*I33),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49</v>
      </c>
      <c r="F34" s="153">
        <f>ROUND((SUM(BF127:BF353)),  2)</f>
        <v>0</v>
      </c>
      <c r="G34" s="37"/>
      <c r="H34" s="37"/>
      <c r="I34" s="154">
        <v>0.12</v>
      </c>
      <c r="J34" s="153">
        <f>ROUND(((SUM(BF127:BF353))*I34),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50</v>
      </c>
      <c r="F35" s="153">
        <f>ROUND((SUM(BG127:BG353)),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51</v>
      </c>
      <c r="F36" s="153">
        <f>ROUND((SUM(BH127:BH353)),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52</v>
      </c>
      <c r="F37" s="153">
        <f>ROUND((SUM(BI127:BI353)),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53</v>
      </c>
      <c r="E39" s="157"/>
      <c r="F39" s="157"/>
      <c r="G39" s="158" t="s">
        <v>54</v>
      </c>
      <c r="H39" s="159" t="s">
        <v>55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56</v>
      </c>
      <c r="E50" s="163"/>
      <c r="F50" s="163"/>
      <c r="G50" s="162" t="s">
        <v>57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58</v>
      </c>
      <c r="E61" s="165"/>
      <c r="F61" s="166" t="s">
        <v>59</v>
      </c>
      <c r="G61" s="164" t="s">
        <v>58</v>
      </c>
      <c r="H61" s="165"/>
      <c r="I61" s="165"/>
      <c r="J61" s="167" t="s">
        <v>59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60</v>
      </c>
      <c r="E65" s="168"/>
      <c r="F65" s="168"/>
      <c r="G65" s="162" t="s">
        <v>61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58</v>
      </c>
      <c r="E76" s="165"/>
      <c r="F76" s="166" t="s">
        <v>59</v>
      </c>
      <c r="G76" s="164" t="s">
        <v>58</v>
      </c>
      <c r="H76" s="165"/>
      <c r="I76" s="165"/>
      <c r="J76" s="167" t="s">
        <v>59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Libá, Irsko - III.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103c - Libá, Irsko - etapa III.c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>Irsko - obytná zóna</v>
      </c>
      <c r="G89" s="39"/>
      <c r="H89" s="39"/>
      <c r="I89" s="31" t="s">
        <v>24</v>
      </c>
      <c r="J89" s="78" t="str">
        <f>IF(J12="","",J12)</f>
        <v>4. 6. 2025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26</v>
      </c>
      <c r="D91" s="39"/>
      <c r="E91" s="39"/>
      <c r="F91" s="26" t="str">
        <f>E15</f>
        <v>Obec Libá</v>
      </c>
      <c r="G91" s="39"/>
      <c r="H91" s="39"/>
      <c r="I91" s="31" t="s">
        <v>34</v>
      </c>
      <c r="J91" s="35" t="str">
        <f>E21</f>
        <v>DSVA, s.r.o. - Miroslav Fischer, Ing. Petr Král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32</v>
      </c>
      <c r="D92" s="39"/>
      <c r="E92" s="39"/>
      <c r="F92" s="26" t="str">
        <f>IF(E18="","",E18)</f>
        <v>Vyplň údaj</v>
      </c>
      <c r="G92" s="39"/>
      <c r="H92" s="39"/>
      <c r="I92" s="31" t="s">
        <v>39</v>
      </c>
      <c r="J92" s="35" t="str">
        <f>E24</f>
        <v>DSVA, s.r.o. - Miroslav Fischer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111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112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113</v>
      </c>
      <c r="E99" s="187"/>
      <c r="F99" s="187"/>
      <c r="G99" s="187"/>
      <c r="H99" s="187"/>
      <c r="I99" s="187"/>
      <c r="J99" s="188">
        <f>J169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114</v>
      </c>
      <c r="E100" s="187"/>
      <c r="F100" s="187"/>
      <c r="G100" s="187"/>
      <c r="H100" s="187"/>
      <c r="I100" s="187"/>
      <c r="J100" s="188">
        <f>J177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115</v>
      </c>
      <c r="E101" s="187"/>
      <c r="F101" s="187"/>
      <c r="G101" s="187"/>
      <c r="H101" s="187"/>
      <c r="I101" s="187"/>
      <c r="J101" s="188">
        <f>J194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116</v>
      </c>
      <c r="E102" s="187"/>
      <c r="F102" s="187"/>
      <c r="G102" s="187"/>
      <c r="H102" s="187"/>
      <c r="I102" s="187"/>
      <c r="J102" s="188">
        <f>J202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117</v>
      </c>
      <c r="E103" s="187"/>
      <c r="F103" s="187"/>
      <c r="G103" s="187"/>
      <c r="H103" s="187"/>
      <c r="I103" s="187"/>
      <c r="J103" s="188">
        <f>J216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118</v>
      </c>
      <c r="E104" s="187"/>
      <c r="F104" s="187"/>
      <c r="G104" s="187"/>
      <c r="H104" s="187"/>
      <c r="I104" s="187"/>
      <c r="J104" s="188">
        <f>J220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119</v>
      </c>
      <c r="E105" s="187"/>
      <c r="F105" s="187"/>
      <c r="G105" s="187"/>
      <c r="H105" s="187"/>
      <c r="I105" s="187"/>
      <c r="J105" s="188">
        <f>J274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120</v>
      </c>
      <c r="E106" s="187"/>
      <c r="F106" s="187"/>
      <c r="G106" s="187"/>
      <c r="H106" s="187"/>
      <c r="I106" s="187"/>
      <c r="J106" s="188">
        <f>J340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121</v>
      </c>
      <c r="E107" s="187"/>
      <c r="F107" s="187"/>
      <c r="G107" s="187"/>
      <c r="H107" s="187"/>
      <c r="I107" s="187"/>
      <c r="J107" s="188">
        <f>J352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122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Libá, Irsko - III. etapa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104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SO 103c - Libá, Irsko - etapa III.c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22</v>
      </c>
      <c r="D121" s="39"/>
      <c r="E121" s="39"/>
      <c r="F121" s="26" t="str">
        <f>F12</f>
        <v>Irsko - obytná zóna</v>
      </c>
      <c r="G121" s="39"/>
      <c r="H121" s="39"/>
      <c r="I121" s="31" t="s">
        <v>24</v>
      </c>
      <c r="J121" s="78" t="str">
        <f>IF(J12="","",J12)</f>
        <v>4. 6. 2025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40.05" customHeight="1">
      <c r="A123" s="37"/>
      <c r="B123" s="38"/>
      <c r="C123" s="31" t="s">
        <v>26</v>
      </c>
      <c r="D123" s="39"/>
      <c r="E123" s="39"/>
      <c r="F123" s="26" t="str">
        <f>E15</f>
        <v>Obec Libá</v>
      </c>
      <c r="G123" s="39"/>
      <c r="H123" s="39"/>
      <c r="I123" s="31" t="s">
        <v>34</v>
      </c>
      <c r="J123" s="35" t="str">
        <f>E21</f>
        <v>DSVA, s.r.o. - Miroslav Fischer, Ing. Petr Král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31" t="s">
        <v>32</v>
      </c>
      <c r="D124" s="39"/>
      <c r="E124" s="39"/>
      <c r="F124" s="26" t="str">
        <f>IF(E18="","",E18)</f>
        <v>Vyplň údaj</v>
      </c>
      <c r="G124" s="39"/>
      <c r="H124" s="39"/>
      <c r="I124" s="31" t="s">
        <v>39</v>
      </c>
      <c r="J124" s="35" t="str">
        <f>E24</f>
        <v>DSVA, s.r.o. - Miroslav Fischer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123</v>
      </c>
      <c r="D126" s="193" t="s">
        <v>68</v>
      </c>
      <c r="E126" s="193" t="s">
        <v>64</v>
      </c>
      <c r="F126" s="193" t="s">
        <v>65</v>
      </c>
      <c r="G126" s="193" t="s">
        <v>124</v>
      </c>
      <c r="H126" s="193" t="s">
        <v>125</v>
      </c>
      <c r="I126" s="193" t="s">
        <v>126</v>
      </c>
      <c r="J126" s="194" t="s">
        <v>108</v>
      </c>
      <c r="K126" s="195" t="s">
        <v>127</v>
      </c>
      <c r="L126" s="196"/>
      <c r="M126" s="99" t="s">
        <v>1</v>
      </c>
      <c r="N126" s="100" t="s">
        <v>47</v>
      </c>
      <c r="O126" s="100" t="s">
        <v>128</v>
      </c>
      <c r="P126" s="100" t="s">
        <v>129</v>
      </c>
      <c r="Q126" s="100" t="s">
        <v>130</v>
      </c>
      <c r="R126" s="100" t="s">
        <v>131</v>
      </c>
      <c r="S126" s="100" t="s">
        <v>132</v>
      </c>
      <c r="T126" s="101" t="s">
        <v>133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134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</f>
        <v>0</v>
      </c>
      <c r="Q127" s="103"/>
      <c r="R127" s="199">
        <f>R128</f>
        <v>254.3289357703564</v>
      </c>
      <c r="S127" s="103"/>
      <c r="T127" s="200">
        <f>T128</f>
        <v>124.545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82</v>
      </c>
      <c r="AU127" s="16" t="s">
        <v>110</v>
      </c>
      <c r="BK127" s="201">
        <f>BK128</f>
        <v>0</v>
      </c>
    </row>
    <row r="128" s="12" customFormat="1" ht="25.92" customHeight="1">
      <c r="A128" s="12"/>
      <c r="B128" s="202"/>
      <c r="C128" s="203"/>
      <c r="D128" s="204" t="s">
        <v>82</v>
      </c>
      <c r="E128" s="205" t="s">
        <v>135</v>
      </c>
      <c r="F128" s="205" t="s">
        <v>136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P129+P169+P177+P194+P202+P216+P220+P274+P340+P352</f>
        <v>0</v>
      </c>
      <c r="Q128" s="210"/>
      <c r="R128" s="211">
        <f>R129+R169+R177+R194+R202+R216+R220+R274+R340+R352</f>
        <v>254.3289357703564</v>
      </c>
      <c r="S128" s="210"/>
      <c r="T128" s="212">
        <f>T129+T169+T177+T194+T202+T216+T220+T274+T340+T352</f>
        <v>124.545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91</v>
      </c>
      <c r="AT128" s="214" t="s">
        <v>82</v>
      </c>
      <c r="AU128" s="214" t="s">
        <v>83</v>
      </c>
      <c r="AY128" s="213" t="s">
        <v>137</v>
      </c>
      <c r="BK128" s="215">
        <f>BK129+BK169+BK177+BK194+BK202+BK216+BK220+BK274+BK340+BK352</f>
        <v>0</v>
      </c>
    </row>
    <row r="129" s="12" customFormat="1" ht="22.8" customHeight="1">
      <c r="A129" s="12"/>
      <c r="B129" s="202"/>
      <c r="C129" s="203"/>
      <c r="D129" s="204" t="s">
        <v>82</v>
      </c>
      <c r="E129" s="216" t="s">
        <v>138</v>
      </c>
      <c r="F129" s="216" t="s">
        <v>139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SUM(P130:P168)</f>
        <v>0</v>
      </c>
      <c r="Q129" s="210"/>
      <c r="R129" s="211">
        <f>SUM(R130:R168)</f>
        <v>0.075093549999999995</v>
      </c>
      <c r="S129" s="210"/>
      <c r="T129" s="212">
        <f>SUM(T130:T168)</f>
        <v>119.325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91</v>
      </c>
      <c r="AT129" s="214" t="s">
        <v>82</v>
      </c>
      <c r="AU129" s="214" t="s">
        <v>91</v>
      </c>
      <c r="AY129" s="213" t="s">
        <v>137</v>
      </c>
      <c r="BK129" s="215">
        <f>SUM(BK130:BK168)</f>
        <v>0</v>
      </c>
    </row>
    <row r="130" s="2" customFormat="1" ht="24.15" customHeight="1">
      <c r="A130" s="37"/>
      <c r="B130" s="38"/>
      <c r="C130" s="218" t="s">
        <v>91</v>
      </c>
      <c r="D130" s="218" t="s">
        <v>140</v>
      </c>
      <c r="E130" s="219" t="s">
        <v>141</v>
      </c>
      <c r="F130" s="220" t="s">
        <v>142</v>
      </c>
      <c r="G130" s="221" t="s">
        <v>143</v>
      </c>
      <c r="H130" s="222">
        <v>5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0.22</v>
      </c>
      <c r="T130" s="229">
        <f>S130*H130</f>
        <v>1.1000000000000001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144</v>
      </c>
      <c r="AT130" s="230" t="s">
        <v>140</v>
      </c>
      <c r="AU130" s="230" t="s">
        <v>93</v>
      </c>
      <c r="AY130" s="16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91</v>
      </c>
      <c r="BK130" s="231">
        <f>ROUND(I130*H130,2)</f>
        <v>0</v>
      </c>
      <c r="BL130" s="16" t="s">
        <v>144</v>
      </c>
      <c r="BM130" s="230" t="s">
        <v>761</v>
      </c>
    </row>
    <row r="131" s="2" customFormat="1" ht="24.15" customHeight="1">
      <c r="A131" s="37"/>
      <c r="B131" s="38"/>
      <c r="C131" s="218" t="s">
        <v>93</v>
      </c>
      <c r="D131" s="218" t="s">
        <v>140</v>
      </c>
      <c r="E131" s="219" t="s">
        <v>146</v>
      </c>
      <c r="F131" s="220" t="s">
        <v>147</v>
      </c>
      <c r="G131" s="221" t="s">
        <v>143</v>
      </c>
      <c r="H131" s="222">
        <v>687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0.17000000000000001</v>
      </c>
      <c r="T131" s="229">
        <f>S131*H131</f>
        <v>116.79000000000001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144</v>
      </c>
      <c r="AT131" s="230" t="s">
        <v>140</v>
      </c>
      <c r="AU131" s="230" t="s">
        <v>93</v>
      </c>
      <c r="AY131" s="16" t="s">
        <v>137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91</v>
      </c>
      <c r="BK131" s="231">
        <f>ROUND(I131*H131,2)</f>
        <v>0</v>
      </c>
      <c r="BL131" s="16" t="s">
        <v>144</v>
      </c>
      <c r="BM131" s="230" t="s">
        <v>762</v>
      </c>
    </row>
    <row r="132" s="2" customFormat="1">
      <c r="A132" s="37"/>
      <c r="B132" s="38"/>
      <c r="C132" s="39"/>
      <c r="D132" s="232" t="s">
        <v>149</v>
      </c>
      <c r="E132" s="39"/>
      <c r="F132" s="233" t="s">
        <v>150</v>
      </c>
      <c r="G132" s="39"/>
      <c r="H132" s="39"/>
      <c r="I132" s="234"/>
      <c r="J132" s="39"/>
      <c r="K132" s="39"/>
      <c r="L132" s="43"/>
      <c r="M132" s="235"/>
      <c r="N132" s="23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149</v>
      </c>
      <c r="AU132" s="16" t="s">
        <v>93</v>
      </c>
    </row>
    <row r="133" s="2" customFormat="1" ht="16.5" customHeight="1">
      <c r="A133" s="37"/>
      <c r="B133" s="38"/>
      <c r="C133" s="218" t="s">
        <v>151</v>
      </c>
      <c r="D133" s="218" t="s">
        <v>140</v>
      </c>
      <c r="E133" s="219" t="s">
        <v>152</v>
      </c>
      <c r="F133" s="220" t="s">
        <v>153</v>
      </c>
      <c r="G133" s="221" t="s">
        <v>154</v>
      </c>
      <c r="H133" s="222">
        <v>7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48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0.20499999999999999</v>
      </c>
      <c r="T133" s="229">
        <f>S133*H133</f>
        <v>1.4349999999999998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144</v>
      </c>
      <c r="AT133" s="230" t="s">
        <v>140</v>
      </c>
      <c r="AU133" s="230" t="s">
        <v>93</v>
      </c>
      <c r="AY133" s="16" t="s">
        <v>137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91</v>
      </c>
      <c r="BK133" s="231">
        <f>ROUND(I133*H133,2)</f>
        <v>0</v>
      </c>
      <c r="BL133" s="16" t="s">
        <v>144</v>
      </c>
      <c r="BM133" s="230" t="s">
        <v>763</v>
      </c>
    </row>
    <row r="134" s="2" customFormat="1" ht="24.15" customHeight="1">
      <c r="A134" s="37"/>
      <c r="B134" s="38"/>
      <c r="C134" s="218" t="s">
        <v>144</v>
      </c>
      <c r="D134" s="218" t="s">
        <v>140</v>
      </c>
      <c r="E134" s="219" t="s">
        <v>156</v>
      </c>
      <c r="F134" s="220" t="s">
        <v>157</v>
      </c>
      <c r="G134" s="221" t="s">
        <v>143</v>
      </c>
      <c r="H134" s="222">
        <v>700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144</v>
      </c>
      <c r="AT134" s="230" t="s">
        <v>140</v>
      </c>
      <c r="AU134" s="230" t="s">
        <v>93</v>
      </c>
      <c r="AY134" s="16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91</v>
      </c>
      <c r="BK134" s="231">
        <f>ROUND(I134*H134,2)</f>
        <v>0</v>
      </c>
      <c r="BL134" s="16" t="s">
        <v>144</v>
      </c>
      <c r="BM134" s="230" t="s">
        <v>764</v>
      </c>
    </row>
    <row r="135" s="2" customFormat="1">
      <c r="A135" s="37"/>
      <c r="B135" s="38"/>
      <c r="C135" s="39"/>
      <c r="D135" s="232" t="s">
        <v>149</v>
      </c>
      <c r="E135" s="39"/>
      <c r="F135" s="233" t="s">
        <v>159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149</v>
      </c>
      <c r="AU135" s="16" t="s">
        <v>93</v>
      </c>
    </row>
    <row r="136" s="2" customFormat="1" ht="24.15" customHeight="1">
      <c r="A136" s="37"/>
      <c r="B136" s="38"/>
      <c r="C136" s="218" t="s">
        <v>160</v>
      </c>
      <c r="D136" s="218" t="s">
        <v>140</v>
      </c>
      <c r="E136" s="219" t="s">
        <v>199</v>
      </c>
      <c r="F136" s="220" t="s">
        <v>200</v>
      </c>
      <c r="G136" s="221" t="s">
        <v>143</v>
      </c>
      <c r="H136" s="222">
        <v>1820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48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144</v>
      </c>
      <c r="AT136" s="230" t="s">
        <v>140</v>
      </c>
      <c r="AU136" s="230" t="s">
        <v>93</v>
      </c>
      <c r="AY136" s="16" t="s">
        <v>137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91</v>
      </c>
      <c r="BK136" s="231">
        <f>ROUND(I136*H136,2)</f>
        <v>0</v>
      </c>
      <c r="BL136" s="16" t="s">
        <v>144</v>
      </c>
      <c r="BM136" s="230" t="s">
        <v>765</v>
      </c>
    </row>
    <row r="137" s="2" customFormat="1">
      <c r="A137" s="37"/>
      <c r="B137" s="38"/>
      <c r="C137" s="39"/>
      <c r="D137" s="232" t="s">
        <v>149</v>
      </c>
      <c r="E137" s="39"/>
      <c r="F137" s="233" t="s">
        <v>766</v>
      </c>
      <c r="G137" s="39"/>
      <c r="H137" s="39"/>
      <c r="I137" s="234"/>
      <c r="J137" s="39"/>
      <c r="K137" s="39"/>
      <c r="L137" s="43"/>
      <c r="M137" s="235"/>
      <c r="N137" s="23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149</v>
      </c>
      <c r="AU137" s="16" t="s">
        <v>93</v>
      </c>
    </row>
    <row r="138" s="13" customFormat="1">
      <c r="A138" s="13"/>
      <c r="B138" s="237"/>
      <c r="C138" s="238"/>
      <c r="D138" s="232" t="s">
        <v>165</v>
      </c>
      <c r="E138" s="239" t="s">
        <v>1</v>
      </c>
      <c r="F138" s="240" t="s">
        <v>767</v>
      </c>
      <c r="G138" s="238"/>
      <c r="H138" s="241">
        <v>1820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165</v>
      </c>
      <c r="AU138" s="247" t="s">
        <v>93</v>
      </c>
      <c r="AV138" s="13" t="s">
        <v>93</v>
      </c>
      <c r="AW138" s="13" t="s">
        <v>38</v>
      </c>
      <c r="AX138" s="13" t="s">
        <v>91</v>
      </c>
      <c r="AY138" s="247" t="s">
        <v>137</v>
      </c>
    </row>
    <row r="139" s="2" customFormat="1" ht="33" customHeight="1">
      <c r="A139" s="37"/>
      <c r="B139" s="38"/>
      <c r="C139" s="218" t="s">
        <v>173</v>
      </c>
      <c r="D139" s="218" t="s">
        <v>140</v>
      </c>
      <c r="E139" s="219" t="s">
        <v>161</v>
      </c>
      <c r="F139" s="220" t="s">
        <v>162</v>
      </c>
      <c r="G139" s="221" t="s">
        <v>163</v>
      </c>
      <c r="H139" s="222">
        <v>488.38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144</v>
      </c>
      <c r="AT139" s="230" t="s">
        <v>140</v>
      </c>
      <c r="AU139" s="230" t="s">
        <v>93</v>
      </c>
      <c r="AY139" s="16" t="s">
        <v>137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91</v>
      </c>
      <c r="BK139" s="231">
        <f>ROUND(I139*H139,2)</f>
        <v>0</v>
      </c>
      <c r="BL139" s="16" t="s">
        <v>144</v>
      </c>
      <c r="BM139" s="230" t="s">
        <v>768</v>
      </c>
    </row>
    <row r="140" s="13" customFormat="1">
      <c r="A140" s="13"/>
      <c r="B140" s="237"/>
      <c r="C140" s="238"/>
      <c r="D140" s="232" t="s">
        <v>165</v>
      </c>
      <c r="E140" s="239" t="s">
        <v>1</v>
      </c>
      <c r="F140" s="240" t="s">
        <v>769</v>
      </c>
      <c r="G140" s="238"/>
      <c r="H140" s="241">
        <v>3.4500000000000002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165</v>
      </c>
      <c r="AU140" s="247" t="s">
        <v>93</v>
      </c>
      <c r="AV140" s="13" t="s">
        <v>93</v>
      </c>
      <c r="AW140" s="13" t="s">
        <v>38</v>
      </c>
      <c r="AX140" s="13" t="s">
        <v>83</v>
      </c>
      <c r="AY140" s="247" t="s">
        <v>137</v>
      </c>
    </row>
    <row r="141" s="13" customFormat="1">
      <c r="A141" s="13"/>
      <c r="B141" s="237"/>
      <c r="C141" s="238"/>
      <c r="D141" s="232" t="s">
        <v>165</v>
      </c>
      <c r="E141" s="239" t="s">
        <v>1</v>
      </c>
      <c r="F141" s="240" t="s">
        <v>770</v>
      </c>
      <c r="G141" s="238"/>
      <c r="H141" s="241">
        <v>167.75999999999999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165</v>
      </c>
      <c r="AU141" s="247" t="s">
        <v>93</v>
      </c>
      <c r="AV141" s="13" t="s">
        <v>93</v>
      </c>
      <c r="AW141" s="13" t="s">
        <v>38</v>
      </c>
      <c r="AX141" s="13" t="s">
        <v>83</v>
      </c>
      <c r="AY141" s="247" t="s">
        <v>137</v>
      </c>
    </row>
    <row r="142" s="13" customFormat="1">
      <c r="A142" s="13"/>
      <c r="B142" s="237"/>
      <c r="C142" s="238"/>
      <c r="D142" s="232" t="s">
        <v>165</v>
      </c>
      <c r="E142" s="239" t="s">
        <v>1</v>
      </c>
      <c r="F142" s="240" t="s">
        <v>771</v>
      </c>
      <c r="G142" s="238"/>
      <c r="H142" s="241">
        <v>46.619999999999997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165</v>
      </c>
      <c r="AU142" s="247" t="s">
        <v>93</v>
      </c>
      <c r="AV142" s="13" t="s">
        <v>93</v>
      </c>
      <c r="AW142" s="13" t="s">
        <v>38</v>
      </c>
      <c r="AX142" s="13" t="s">
        <v>83</v>
      </c>
      <c r="AY142" s="247" t="s">
        <v>137</v>
      </c>
    </row>
    <row r="143" s="13" customFormat="1">
      <c r="A143" s="13"/>
      <c r="B143" s="237"/>
      <c r="C143" s="238"/>
      <c r="D143" s="232" t="s">
        <v>165</v>
      </c>
      <c r="E143" s="239" t="s">
        <v>1</v>
      </c>
      <c r="F143" s="240" t="s">
        <v>772</v>
      </c>
      <c r="G143" s="238"/>
      <c r="H143" s="241">
        <v>3.75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165</v>
      </c>
      <c r="AU143" s="247" t="s">
        <v>93</v>
      </c>
      <c r="AV143" s="13" t="s">
        <v>93</v>
      </c>
      <c r="AW143" s="13" t="s">
        <v>38</v>
      </c>
      <c r="AX143" s="13" t="s">
        <v>83</v>
      </c>
      <c r="AY143" s="247" t="s">
        <v>137</v>
      </c>
    </row>
    <row r="144" s="13" customFormat="1">
      <c r="A144" s="13"/>
      <c r="B144" s="237"/>
      <c r="C144" s="238"/>
      <c r="D144" s="232" t="s">
        <v>165</v>
      </c>
      <c r="E144" s="239" t="s">
        <v>1</v>
      </c>
      <c r="F144" s="240" t="s">
        <v>773</v>
      </c>
      <c r="G144" s="238"/>
      <c r="H144" s="241">
        <v>236.80000000000001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165</v>
      </c>
      <c r="AU144" s="247" t="s">
        <v>93</v>
      </c>
      <c r="AV144" s="13" t="s">
        <v>93</v>
      </c>
      <c r="AW144" s="13" t="s">
        <v>38</v>
      </c>
      <c r="AX144" s="13" t="s">
        <v>83</v>
      </c>
      <c r="AY144" s="247" t="s">
        <v>137</v>
      </c>
    </row>
    <row r="145" s="13" customFormat="1">
      <c r="A145" s="13"/>
      <c r="B145" s="237"/>
      <c r="C145" s="238"/>
      <c r="D145" s="232" t="s">
        <v>165</v>
      </c>
      <c r="E145" s="239" t="s">
        <v>1</v>
      </c>
      <c r="F145" s="240" t="s">
        <v>774</v>
      </c>
      <c r="G145" s="238"/>
      <c r="H145" s="241">
        <v>30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165</v>
      </c>
      <c r="AU145" s="247" t="s">
        <v>93</v>
      </c>
      <c r="AV145" s="13" t="s">
        <v>93</v>
      </c>
      <c r="AW145" s="13" t="s">
        <v>38</v>
      </c>
      <c r="AX145" s="13" t="s">
        <v>83</v>
      </c>
      <c r="AY145" s="247" t="s">
        <v>137</v>
      </c>
    </row>
    <row r="146" s="14" customFormat="1">
      <c r="A146" s="14"/>
      <c r="B146" s="248"/>
      <c r="C146" s="249"/>
      <c r="D146" s="232" t="s">
        <v>165</v>
      </c>
      <c r="E146" s="250" t="s">
        <v>1</v>
      </c>
      <c r="F146" s="251" t="s">
        <v>172</v>
      </c>
      <c r="G146" s="249"/>
      <c r="H146" s="252">
        <v>488.38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165</v>
      </c>
      <c r="AU146" s="258" t="s">
        <v>93</v>
      </c>
      <c r="AV146" s="14" t="s">
        <v>144</v>
      </c>
      <c r="AW146" s="14" t="s">
        <v>38</v>
      </c>
      <c r="AX146" s="14" t="s">
        <v>91</v>
      </c>
      <c r="AY146" s="258" t="s">
        <v>137</v>
      </c>
    </row>
    <row r="147" s="2" customFormat="1" ht="33" customHeight="1">
      <c r="A147" s="37"/>
      <c r="B147" s="38"/>
      <c r="C147" s="218" t="s">
        <v>178</v>
      </c>
      <c r="D147" s="218" t="s">
        <v>140</v>
      </c>
      <c r="E147" s="219" t="s">
        <v>174</v>
      </c>
      <c r="F147" s="220" t="s">
        <v>175</v>
      </c>
      <c r="G147" s="221" t="s">
        <v>163</v>
      </c>
      <c r="H147" s="222">
        <v>28.225000000000001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48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144</v>
      </c>
      <c r="AT147" s="230" t="s">
        <v>140</v>
      </c>
      <c r="AU147" s="230" t="s">
        <v>93</v>
      </c>
      <c r="AY147" s="16" t="s">
        <v>137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91</v>
      </c>
      <c r="BK147" s="231">
        <f>ROUND(I147*H147,2)</f>
        <v>0</v>
      </c>
      <c r="BL147" s="16" t="s">
        <v>144</v>
      </c>
      <c r="BM147" s="230" t="s">
        <v>775</v>
      </c>
    </row>
    <row r="148" s="13" customFormat="1">
      <c r="A148" s="13"/>
      <c r="B148" s="237"/>
      <c r="C148" s="238"/>
      <c r="D148" s="232" t="s">
        <v>165</v>
      </c>
      <c r="E148" s="239" t="s">
        <v>1</v>
      </c>
      <c r="F148" s="240" t="s">
        <v>776</v>
      </c>
      <c r="G148" s="238"/>
      <c r="H148" s="241">
        <v>4.5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165</v>
      </c>
      <c r="AU148" s="247" t="s">
        <v>93</v>
      </c>
      <c r="AV148" s="13" t="s">
        <v>93</v>
      </c>
      <c r="AW148" s="13" t="s">
        <v>38</v>
      </c>
      <c r="AX148" s="13" t="s">
        <v>83</v>
      </c>
      <c r="AY148" s="247" t="s">
        <v>137</v>
      </c>
    </row>
    <row r="149" s="13" customFormat="1">
      <c r="A149" s="13"/>
      <c r="B149" s="237"/>
      <c r="C149" s="238"/>
      <c r="D149" s="232" t="s">
        <v>165</v>
      </c>
      <c r="E149" s="239" t="s">
        <v>1</v>
      </c>
      <c r="F149" s="240" t="s">
        <v>777</v>
      </c>
      <c r="G149" s="238"/>
      <c r="H149" s="241">
        <v>13.6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165</v>
      </c>
      <c r="AU149" s="247" t="s">
        <v>93</v>
      </c>
      <c r="AV149" s="13" t="s">
        <v>93</v>
      </c>
      <c r="AW149" s="13" t="s">
        <v>38</v>
      </c>
      <c r="AX149" s="13" t="s">
        <v>83</v>
      </c>
      <c r="AY149" s="247" t="s">
        <v>137</v>
      </c>
    </row>
    <row r="150" s="13" customFormat="1">
      <c r="A150" s="13"/>
      <c r="B150" s="237"/>
      <c r="C150" s="238"/>
      <c r="D150" s="232" t="s">
        <v>165</v>
      </c>
      <c r="E150" s="239" t="s">
        <v>1</v>
      </c>
      <c r="F150" s="240" t="s">
        <v>778</v>
      </c>
      <c r="G150" s="238"/>
      <c r="H150" s="241">
        <v>10.125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165</v>
      </c>
      <c r="AU150" s="247" t="s">
        <v>93</v>
      </c>
      <c r="AV150" s="13" t="s">
        <v>93</v>
      </c>
      <c r="AW150" s="13" t="s">
        <v>38</v>
      </c>
      <c r="AX150" s="13" t="s">
        <v>83</v>
      </c>
      <c r="AY150" s="247" t="s">
        <v>137</v>
      </c>
    </row>
    <row r="151" s="14" customFormat="1">
      <c r="A151" s="14"/>
      <c r="B151" s="248"/>
      <c r="C151" s="249"/>
      <c r="D151" s="232" t="s">
        <v>165</v>
      </c>
      <c r="E151" s="250" t="s">
        <v>1</v>
      </c>
      <c r="F151" s="251" t="s">
        <v>172</v>
      </c>
      <c r="G151" s="249"/>
      <c r="H151" s="252">
        <v>28.225000000000001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165</v>
      </c>
      <c r="AU151" s="258" t="s">
        <v>93</v>
      </c>
      <c r="AV151" s="14" t="s">
        <v>144</v>
      </c>
      <c r="AW151" s="14" t="s">
        <v>38</v>
      </c>
      <c r="AX151" s="14" t="s">
        <v>91</v>
      </c>
      <c r="AY151" s="258" t="s">
        <v>137</v>
      </c>
    </row>
    <row r="152" s="2" customFormat="1" ht="33" customHeight="1">
      <c r="A152" s="37"/>
      <c r="B152" s="38"/>
      <c r="C152" s="218" t="s">
        <v>184</v>
      </c>
      <c r="D152" s="218" t="s">
        <v>140</v>
      </c>
      <c r="E152" s="219" t="s">
        <v>179</v>
      </c>
      <c r="F152" s="220" t="s">
        <v>180</v>
      </c>
      <c r="G152" s="221" t="s">
        <v>163</v>
      </c>
      <c r="H152" s="222">
        <v>61.773000000000003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48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144</v>
      </c>
      <c r="AT152" s="230" t="s">
        <v>140</v>
      </c>
      <c r="AU152" s="230" t="s">
        <v>93</v>
      </c>
      <c r="AY152" s="16" t="s">
        <v>137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91</v>
      </c>
      <c r="BK152" s="231">
        <f>ROUND(I152*H152,2)</f>
        <v>0</v>
      </c>
      <c r="BL152" s="16" t="s">
        <v>144</v>
      </c>
      <c r="BM152" s="230" t="s">
        <v>779</v>
      </c>
    </row>
    <row r="153" s="13" customFormat="1">
      <c r="A153" s="13"/>
      <c r="B153" s="237"/>
      <c r="C153" s="238"/>
      <c r="D153" s="232" t="s">
        <v>165</v>
      </c>
      <c r="E153" s="239" t="s">
        <v>1</v>
      </c>
      <c r="F153" s="240" t="s">
        <v>780</v>
      </c>
      <c r="G153" s="238"/>
      <c r="H153" s="241">
        <v>33.512999999999998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165</v>
      </c>
      <c r="AU153" s="247" t="s">
        <v>93</v>
      </c>
      <c r="AV153" s="13" t="s">
        <v>93</v>
      </c>
      <c r="AW153" s="13" t="s">
        <v>38</v>
      </c>
      <c r="AX153" s="13" t="s">
        <v>83</v>
      </c>
      <c r="AY153" s="247" t="s">
        <v>137</v>
      </c>
    </row>
    <row r="154" s="13" customFormat="1">
      <c r="A154" s="13"/>
      <c r="B154" s="237"/>
      <c r="C154" s="238"/>
      <c r="D154" s="232" t="s">
        <v>165</v>
      </c>
      <c r="E154" s="239" t="s">
        <v>1</v>
      </c>
      <c r="F154" s="240" t="s">
        <v>781</v>
      </c>
      <c r="G154" s="238"/>
      <c r="H154" s="241">
        <v>16.379999999999999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165</v>
      </c>
      <c r="AU154" s="247" t="s">
        <v>93</v>
      </c>
      <c r="AV154" s="13" t="s">
        <v>93</v>
      </c>
      <c r="AW154" s="13" t="s">
        <v>38</v>
      </c>
      <c r="AX154" s="13" t="s">
        <v>83</v>
      </c>
      <c r="AY154" s="247" t="s">
        <v>137</v>
      </c>
    </row>
    <row r="155" s="13" customFormat="1">
      <c r="A155" s="13"/>
      <c r="B155" s="237"/>
      <c r="C155" s="238"/>
      <c r="D155" s="232" t="s">
        <v>165</v>
      </c>
      <c r="E155" s="239" t="s">
        <v>1</v>
      </c>
      <c r="F155" s="240" t="s">
        <v>782</v>
      </c>
      <c r="G155" s="238"/>
      <c r="H155" s="241">
        <v>11.880000000000001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165</v>
      </c>
      <c r="AU155" s="247" t="s">
        <v>93</v>
      </c>
      <c r="AV155" s="13" t="s">
        <v>93</v>
      </c>
      <c r="AW155" s="13" t="s">
        <v>38</v>
      </c>
      <c r="AX155" s="13" t="s">
        <v>83</v>
      </c>
      <c r="AY155" s="247" t="s">
        <v>137</v>
      </c>
    </row>
    <row r="156" s="14" customFormat="1">
      <c r="A156" s="14"/>
      <c r="B156" s="248"/>
      <c r="C156" s="249"/>
      <c r="D156" s="232" t="s">
        <v>165</v>
      </c>
      <c r="E156" s="250" t="s">
        <v>1</v>
      </c>
      <c r="F156" s="251" t="s">
        <v>172</v>
      </c>
      <c r="G156" s="249"/>
      <c r="H156" s="252">
        <v>61.773000000000003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165</v>
      </c>
      <c r="AU156" s="258" t="s">
        <v>93</v>
      </c>
      <c r="AV156" s="14" t="s">
        <v>144</v>
      </c>
      <c r="AW156" s="14" t="s">
        <v>38</v>
      </c>
      <c r="AX156" s="14" t="s">
        <v>91</v>
      </c>
      <c r="AY156" s="258" t="s">
        <v>137</v>
      </c>
    </row>
    <row r="157" s="2" customFormat="1" ht="33" customHeight="1">
      <c r="A157" s="37"/>
      <c r="B157" s="38"/>
      <c r="C157" s="218" t="s">
        <v>189</v>
      </c>
      <c r="D157" s="218" t="s">
        <v>140</v>
      </c>
      <c r="E157" s="219" t="s">
        <v>185</v>
      </c>
      <c r="F157" s="220" t="s">
        <v>186</v>
      </c>
      <c r="G157" s="221" t="s">
        <v>163</v>
      </c>
      <c r="H157" s="222">
        <v>16.800000000000001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144</v>
      </c>
      <c r="AT157" s="230" t="s">
        <v>140</v>
      </c>
      <c r="AU157" s="230" t="s">
        <v>93</v>
      </c>
      <c r="AY157" s="16" t="s">
        <v>137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91</v>
      </c>
      <c r="BK157" s="231">
        <f>ROUND(I157*H157,2)</f>
        <v>0</v>
      </c>
      <c r="BL157" s="16" t="s">
        <v>144</v>
      </c>
      <c r="BM157" s="230" t="s">
        <v>783</v>
      </c>
    </row>
    <row r="158" s="13" customFormat="1">
      <c r="A158" s="13"/>
      <c r="B158" s="237"/>
      <c r="C158" s="238"/>
      <c r="D158" s="232" t="s">
        <v>165</v>
      </c>
      <c r="E158" s="239" t="s">
        <v>1</v>
      </c>
      <c r="F158" s="240" t="s">
        <v>784</v>
      </c>
      <c r="G158" s="238"/>
      <c r="H158" s="241">
        <v>16.800000000000001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165</v>
      </c>
      <c r="AU158" s="247" t="s">
        <v>93</v>
      </c>
      <c r="AV158" s="13" t="s">
        <v>93</v>
      </c>
      <c r="AW158" s="13" t="s">
        <v>38</v>
      </c>
      <c r="AX158" s="13" t="s">
        <v>91</v>
      </c>
      <c r="AY158" s="247" t="s">
        <v>137</v>
      </c>
    </row>
    <row r="159" s="2" customFormat="1" ht="21.75" customHeight="1">
      <c r="A159" s="37"/>
      <c r="B159" s="38"/>
      <c r="C159" s="218" t="s">
        <v>194</v>
      </c>
      <c r="D159" s="218" t="s">
        <v>140</v>
      </c>
      <c r="E159" s="219" t="s">
        <v>190</v>
      </c>
      <c r="F159" s="220" t="s">
        <v>191</v>
      </c>
      <c r="G159" s="221" t="s">
        <v>143</v>
      </c>
      <c r="H159" s="222">
        <v>107.09999999999999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48</v>
      </c>
      <c r="O159" s="90"/>
      <c r="P159" s="228">
        <f>O159*H159</f>
        <v>0</v>
      </c>
      <c r="Q159" s="228">
        <v>0.00070100000000000002</v>
      </c>
      <c r="R159" s="228">
        <f>Q159*H159</f>
        <v>0.075077099999999994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144</v>
      </c>
      <c r="AT159" s="230" t="s">
        <v>140</v>
      </c>
      <c r="AU159" s="230" t="s">
        <v>93</v>
      </c>
      <c r="AY159" s="16" t="s">
        <v>137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91</v>
      </c>
      <c r="BK159" s="231">
        <f>ROUND(I159*H159,2)</f>
        <v>0</v>
      </c>
      <c r="BL159" s="16" t="s">
        <v>144</v>
      </c>
      <c r="BM159" s="230" t="s">
        <v>785</v>
      </c>
    </row>
    <row r="160" s="13" customFormat="1">
      <c r="A160" s="13"/>
      <c r="B160" s="237"/>
      <c r="C160" s="238"/>
      <c r="D160" s="232" t="s">
        <v>165</v>
      </c>
      <c r="E160" s="239" t="s">
        <v>1</v>
      </c>
      <c r="F160" s="240" t="s">
        <v>786</v>
      </c>
      <c r="G160" s="238"/>
      <c r="H160" s="241">
        <v>107.09999999999999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165</v>
      </c>
      <c r="AU160" s="247" t="s">
        <v>93</v>
      </c>
      <c r="AV160" s="13" t="s">
        <v>93</v>
      </c>
      <c r="AW160" s="13" t="s">
        <v>38</v>
      </c>
      <c r="AX160" s="13" t="s">
        <v>91</v>
      </c>
      <c r="AY160" s="247" t="s">
        <v>137</v>
      </c>
    </row>
    <row r="161" s="2" customFormat="1" ht="16.5" customHeight="1">
      <c r="A161" s="37"/>
      <c r="B161" s="38"/>
      <c r="C161" s="218" t="s">
        <v>198</v>
      </c>
      <c r="D161" s="218" t="s">
        <v>140</v>
      </c>
      <c r="E161" s="219" t="s">
        <v>195</v>
      </c>
      <c r="F161" s="220" t="s">
        <v>196</v>
      </c>
      <c r="G161" s="221" t="s">
        <v>143</v>
      </c>
      <c r="H161" s="222">
        <v>107.09999999999999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48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144</v>
      </c>
      <c r="AT161" s="230" t="s">
        <v>140</v>
      </c>
      <c r="AU161" s="230" t="s">
        <v>93</v>
      </c>
      <c r="AY161" s="16" t="s">
        <v>137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91</v>
      </c>
      <c r="BK161" s="231">
        <f>ROUND(I161*H161,2)</f>
        <v>0</v>
      </c>
      <c r="BL161" s="16" t="s">
        <v>144</v>
      </c>
      <c r="BM161" s="230" t="s">
        <v>787</v>
      </c>
    </row>
    <row r="162" s="2" customFormat="1" ht="24.15" customHeight="1">
      <c r="A162" s="37"/>
      <c r="B162" s="38"/>
      <c r="C162" s="218" t="s">
        <v>8</v>
      </c>
      <c r="D162" s="218" t="s">
        <v>140</v>
      </c>
      <c r="E162" s="219" t="s">
        <v>204</v>
      </c>
      <c r="F162" s="220" t="s">
        <v>205</v>
      </c>
      <c r="G162" s="221" t="s">
        <v>163</v>
      </c>
      <c r="H162" s="222">
        <v>863.04100000000005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48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144</v>
      </c>
      <c r="AT162" s="230" t="s">
        <v>140</v>
      </c>
      <c r="AU162" s="230" t="s">
        <v>93</v>
      </c>
      <c r="AY162" s="16" t="s">
        <v>137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91</v>
      </c>
      <c r="BK162" s="231">
        <f>ROUND(I162*H162,2)</f>
        <v>0</v>
      </c>
      <c r="BL162" s="16" t="s">
        <v>144</v>
      </c>
      <c r="BM162" s="230" t="s">
        <v>788</v>
      </c>
    </row>
    <row r="163" s="2" customFormat="1">
      <c r="A163" s="37"/>
      <c r="B163" s="38"/>
      <c r="C163" s="39"/>
      <c r="D163" s="232" t="s">
        <v>149</v>
      </c>
      <c r="E163" s="39"/>
      <c r="F163" s="233" t="s">
        <v>207</v>
      </c>
      <c r="G163" s="39"/>
      <c r="H163" s="39"/>
      <c r="I163" s="234"/>
      <c r="J163" s="39"/>
      <c r="K163" s="39"/>
      <c r="L163" s="43"/>
      <c r="M163" s="235"/>
      <c r="N163" s="236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149</v>
      </c>
      <c r="AU163" s="16" t="s">
        <v>93</v>
      </c>
    </row>
    <row r="164" s="13" customFormat="1">
      <c r="A164" s="13"/>
      <c r="B164" s="237"/>
      <c r="C164" s="238"/>
      <c r="D164" s="232" t="s">
        <v>165</v>
      </c>
      <c r="E164" s="239" t="s">
        <v>1</v>
      </c>
      <c r="F164" s="240" t="s">
        <v>789</v>
      </c>
      <c r="G164" s="238"/>
      <c r="H164" s="241">
        <v>863.04100000000005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165</v>
      </c>
      <c r="AU164" s="247" t="s">
        <v>93</v>
      </c>
      <c r="AV164" s="13" t="s">
        <v>93</v>
      </c>
      <c r="AW164" s="13" t="s">
        <v>38</v>
      </c>
      <c r="AX164" s="13" t="s">
        <v>91</v>
      </c>
      <c r="AY164" s="247" t="s">
        <v>137</v>
      </c>
    </row>
    <row r="165" s="2" customFormat="1" ht="16.5" customHeight="1">
      <c r="A165" s="37"/>
      <c r="B165" s="38"/>
      <c r="C165" s="218" t="s">
        <v>209</v>
      </c>
      <c r="D165" s="218" t="s">
        <v>140</v>
      </c>
      <c r="E165" s="219" t="s">
        <v>210</v>
      </c>
      <c r="F165" s="220" t="s">
        <v>211</v>
      </c>
      <c r="G165" s="221" t="s">
        <v>163</v>
      </c>
      <c r="H165" s="222">
        <v>663.87800000000004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48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144</v>
      </c>
      <c r="AT165" s="230" t="s">
        <v>140</v>
      </c>
      <c r="AU165" s="230" t="s">
        <v>93</v>
      </c>
      <c r="AY165" s="16" t="s">
        <v>137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91</v>
      </c>
      <c r="BK165" s="231">
        <f>ROUND(I165*H165,2)</f>
        <v>0</v>
      </c>
      <c r="BL165" s="16" t="s">
        <v>144</v>
      </c>
      <c r="BM165" s="230" t="s">
        <v>790</v>
      </c>
    </row>
    <row r="166" s="2" customFormat="1">
      <c r="A166" s="37"/>
      <c r="B166" s="38"/>
      <c r="C166" s="39"/>
      <c r="D166" s="232" t="s">
        <v>149</v>
      </c>
      <c r="E166" s="39"/>
      <c r="F166" s="233" t="s">
        <v>213</v>
      </c>
      <c r="G166" s="39"/>
      <c r="H166" s="39"/>
      <c r="I166" s="234"/>
      <c r="J166" s="39"/>
      <c r="K166" s="39"/>
      <c r="L166" s="43"/>
      <c r="M166" s="235"/>
      <c r="N166" s="23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149</v>
      </c>
      <c r="AU166" s="16" t="s">
        <v>93</v>
      </c>
    </row>
    <row r="167" s="13" customFormat="1">
      <c r="A167" s="13"/>
      <c r="B167" s="237"/>
      <c r="C167" s="238"/>
      <c r="D167" s="232" t="s">
        <v>165</v>
      </c>
      <c r="E167" s="239" t="s">
        <v>1</v>
      </c>
      <c r="F167" s="240" t="s">
        <v>791</v>
      </c>
      <c r="G167" s="238"/>
      <c r="H167" s="241">
        <v>663.87800000000004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165</v>
      </c>
      <c r="AU167" s="247" t="s">
        <v>93</v>
      </c>
      <c r="AV167" s="13" t="s">
        <v>93</v>
      </c>
      <c r="AW167" s="13" t="s">
        <v>38</v>
      </c>
      <c r="AX167" s="13" t="s">
        <v>91</v>
      </c>
      <c r="AY167" s="247" t="s">
        <v>137</v>
      </c>
    </row>
    <row r="168" s="2" customFormat="1" ht="24.15" customHeight="1">
      <c r="A168" s="37"/>
      <c r="B168" s="38"/>
      <c r="C168" s="218" t="s">
        <v>215</v>
      </c>
      <c r="D168" s="218" t="s">
        <v>140</v>
      </c>
      <c r="E168" s="219" t="s">
        <v>216</v>
      </c>
      <c r="F168" s="220" t="s">
        <v>217</v>
      </c>
      <c r="G168" s="221" t="s">
        <v>154</v>
      </c>
      <c r="H168" s="222">
        <v>10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48</v>
      </c>
      <c r="O168" s="90"/>
      <c r="P168" s="228">
        <f>O168*H168</f>
        <v>0</v>
      </c>
      <c r="Q168" s="228">
        <v>1.6449999999999999E-06</v>
      </c>
      <c r="R168" s="228">
        <f>Q168*H168</f>
        <v>1.645E-05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144</v>
      </c>
      <c r="AT168" s="230" t="s">
        <v>140</v>
      </c>
      <c r="AU168" s="230" t="s">
        <v>93</v>
      </c>
      <c r="AY168" s="16" t="s">
        <v>137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91</v>
      </c>
      <c r="BK168" s="231">
        <f>ROUND(I168*H168,2)</f>
        <v>0</v>
      </c>
      <c r="BL168" s="16" t="s">
        <v>144</v>
      </c>
      <c r="BM168" s="230" t="s">
        <v>792</v>
      </c>
    </row>
    <row r="169" s="12" customFormat="1" ht="22.8" customHeight="1">
      <c r="A169" s="12"/>
      <c r="B169" s="202"/>
      <c r="C169" s="203"/>
      <c r="D169" s="204" t="s">
        <v>82</v>
      </c>
      <c r="E169" s="216" t="s">
        <v>224</v>
      </c>
      <c r="F169" s="216" t="s">
        <v>225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SUM(P170:P176)</f>
        <v>0</v>
      </c>
      <c r="Q169" s="210"/>
      <c r="R169" s="211">
        <f>SUM(R170:R176)</f>
        <v>0</v>
      </c>
      <c r="S169" s="210"/>
      <c r="T169" s="212">
        <f>SUM(T170:T176)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91</v>
      </c>
      <c r="AT169" s="214" t="s">
        <v>82</v>
      </c>
      <c r="AU169" s="214" t="s">
        <v>91</v>
      </c>
      <c r="AY169" s="213" t="s">
        <v>137</v>
      </c>
      <c r="BK169" s="215">
        <f>SUM(BK170:BK176)</f>
        <v>0</v>
      </c>
    </row>
    <row r="170" s="2" customFormat="1" ht="33" customHeight="1">
      <c r="A170" s="37"/>
      <c r="B170" s="38"/>
      <c r="C170" s="218" t="s">
        <v>219</v>
      </c>
      <c r="D170" s="218" t="s">
        <v>140</v>
      </c>
      <c r="E170" s="219" t="s">
        <v>227</v>
      </c>
      <c r="F170" s="220" t="s">
        <v>228</v>
      </c>
      <c r="G170" s="221" t="s">
        <v>143</v>
      </c>
      <c r="H170" s="222">
        <v>474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48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144</v>
      </c>
      <c r="AT170" s="230" t="s">
        <v>140</v>
      </c>
      <c r="AU170" s="230" t="s">
        <v>93</v>
      </c>
      <c r="AY170" s="16" t="s">
        <v>137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91</v>
      </c>
      <c r="BK170" s="231">
        <f>ROUND(I170*H170,2)</f>
        <v>0</v>
      </c>
      <c r="BL170" s="16" t="s">
        <v>144</v>
      </c>
      <c r="BM170" s="230" t="s">
        <v>793</v>
      </c>
    </row>
    <row r="171" s="2" customFormat="1" ht="21.75" customHeight="1">
      <c r="A171" s="37"/>
      <c r="B171" s="38"/>
      <c r="C171" s="218" t="s">
        <v>226</v>
      </c>
      <c r="D171" s="218" t="s">
        <v>140</v>
      </c>
      <c r="E171" s="219" t="s">
        <v>231</v>
      </c>
      <c r="F171" s="220" t="s">
        <v>232</v>
      </c>
      <c r="G171" s="221" t="s">
        <v>143</v>
      </c>
      <c r="H171" s="222">
        <v>474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48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144</v>
      </c>
      <c r="AT171" s="230" t="s">
        <v>140</v>
      </c>
      <c r="AU171" s="230" t="s">
        <v>93</v>
      </c>
      <c r="AY171" s="16" t="s">
        <v>137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91</v>
      </c>
      <c r="BK171" s="231">
        <f>ROUND(I171*H171,2)</f>
        <v>0</v>
      </c>
      <c r="BL171" s="16" t="s">
        <v>144</v>
      </c>
      <c r="BM171" s="230" t="s">
        <v>794</v>
      </c>
    </row>
    <row r="172" s="2" customFormat="1" ht="33" customHeight="1">
      <c r="A172" s="37"/>
      <c r="B172" s="38"/>
      <c r="C172" s="218" t="s">
        <v>230</v>
      </c>
      <c r="D172" s="218" t="s">
        <v>140</v>
      </c>
      <c r="E172" s="219" t="s">
        <v>235</v>
      </c>
      <c r="F172" s="220" t="s">
        <v>236</v>
      </c>
      <c r="G172" s="221" t="s">
        <v>143</v>
      </c>
      <c r="H172" s="222">
        <v>474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48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144</v>
      </c>
      <c r="AT172" s="230" t="s">
        <v>140</v>
      </c>
      <c r="AU172" s="230" t="s">
        <v>93</v>
      </c>
      <c r="AY172" s="16" t="s">
        <v>137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91</v>
      </c>
      <c r="BK172" s="231">
        <f>ROUND(I172*H172,2)</f>
        <v>0</v>
      </c>
      <c r="BL172" s="16" t="s">
        <v>144</v>
      </c>
      <c r="BM172" s="230" t="s">
        <v>795</v>
      </c>
    </row>
    <row r="173" s="2" customFormat="1" ht="24.15" customHeight="1">
      <c r="A173" s="37"/>
      <c r="B173" s="38"/>
      <c r="C173" s="218" t="s">
        <v>234</v>
      </c>
      <c r="D173" s="218" t="s">
        <v>140</v>
      </c>
      <c r="E173" s="219" t="s">
        <v>239</v>
      </c>
      <c r="F173" s="220" t="s">
        <v>240</v>
      </c>
      <c r="G173" s="221" t="s">
        <v>143</v>
      </c>
      <c r="H173" s="222">
        <v>474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48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144</v>
      </c>
      <c r="AT173" s="230" t="s">
        <v>140</v>
      </c>
      <c r="AU173" s="230" t="s">
        <v>93</v>
      </c>
      <c r="AY173" s="16" t="s">
        <v>137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91</v>
      </c>
      <c r="BK173" s="231">
        <f>ROUND(I173*H173,2)</f>
        <v>0</v>
      </c>
      <c r="BL173" s="16" t="s">
        <v>144</v>
      </c>
      <c r="BM173" s="230" t="s">
        <v>796</v>
      </c>
    </row>
    <row r="174" s="2" customFormat="1" ht="24.15" customHeight="1">
      <c r="A174" s="37"/>
      <c r="B174" s="38"/>
      <c r="C174" s="218" t="s">
        <v>238</v>
      </c>
      <c r="D174" s="218" t="s">
        <v>140</v>
      </c>
      <c r="E174" s="219" t="s">
        <v>243</v>
      </c>
      <c r="F174" s="220" t="s">
        <v>244</v>
      </c>
      <c r="G174" s="221" t="s">
        <v>143</v>
      </c>
      <c r="H174" s="222">
        <v>474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48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144</v>
      </c>
      <c r="AT174" s="230" t="s">
        <v>140</v>
      </c>
      <c r="AU174" s="230" t="s">
        <v>93</v>
      </c>
      <c r="AY174" s="16" t="s">
        <v>137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91</v>
      </c>
      <c r="BK174" s="231">
        <f>ROUND(I174*H174,2)</f>
        <v>0</v>
      </c>
      <c r="BL174" s="16" t="s">
        <v>144</v>
      </c>
      <c r="BM174" s="230" t="s">
        <v>797</v>
      </c>
    </row>
    <row r="175" s="2" customFormat="1">
      <c r="A175" s="37"/>
      <c r="B175" s="38"/>
      <c r="C175" s="39"/>
      <c r="D175" s="232" t="s">
        <v>149</v>
      </c>
      <c r="E175" s="39"/>
      <c r="F175" s="233" t="s">
        <v>246</v>
      </c>
      <c r="G175" s="39"/>
      <c r="H175" s="39"/>
      <c r="I175" s="234"/>
      <c r="J175" s="39"/>
      <c r="K175" s="39"/>
      <c r="L175" s="43"/>
      <c r="M175" s="235"/>
      <c r="N175" s="236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149</v>
      </c>
      <c r="AU175" s="16" t="s">
        <v>93</v>
      </c>
    </row>
    <row r="176" s="2" customFormat="1" ht="24.15" customHeight="1">
      <c r="A176" s="37"/>
      <c r="B176" s="38"/>
      <c r="C176" s="218" t="s">
        <v>242</v>
      </c>
      <c r="D176" s="218" t="s">
        <v>140</v>
      </c>
      <c r="E176" s="219" t="s">
        <v>247</v>
      </c>
      <c r="F176" s="220" t="s">
        <v>248</v>
      </c>
      <c r="G176" s="221" t="s">
        <v>143</v>
      </c>
      <c r="H176" s="222">
        <v>474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48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144</v>
      </c>
      <c r="AT176" s="230" t="s">
        <v>140</v>
      </c>
      <c r="AU176" s="230" t="s">
        <v>93</v>
      </c>
      <c r="AY176" s="16" t="s">
        <v>137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91</v>
      </c>
      <c r="BK176" s="231">
        <f>ROUND(I176*H176,2)</f>
        <v>0</v>
      </c>
      <c r="BL176" s="16" t="s">
        <v>144</v>
      </c>
      <c r="BM176" s="230" t="s">
        <v>798</v>
      </c>
    </row>
    <row r="177" s="12" customFormat="1" ht="22.8" customHeight="1">
      <c r="A177" s="12"/>
      <c r="B177" s="202"/>
      <c r="C177" s="203"/>
      <c r="D177" s="204" t="s">
        <v>82</v>
      </c>
      <c r="E177" s="216" t="s">
        <v>250</v>
      </c>
      <c r="F177" s="216" t="s">
        <v>251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SUM(P178:P193)</f>
        <v>0</v>
      </c>
      <c r="Q177" s="210"/>
      <c r="R177" s="211">
        <f>SUM(R178:R193)</f>
        <v>0</v>
      </c>
      <c r="S177" s="210"/>
      <c r="T177" s="212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91</v>
      </c>
      <c r="AT177" s="214" t="s">
        <v>82</v>
      </c>
      <c r="AU177" s="214" t="s">
        <v>91</v>
      </c>
      <c r="AY177" s="213" t="s">
        <v>137</v>
      </c>
      <c r="BK177" s="215">
        <f>SUM(BK178:BK193)</f>
        <v>0</v>
      </c>
    </row>
    <row r="178" s="2" customFormat="1" ht="33" customHeight="1">
      <c r="A178" s="37"/>
      <c r="B178" s="38"/>
      <c r="C178" s="218" t="s">
        <v>7</v>
      </c>
      <c r="D178" s="218" t="s">
        <v>140</v>
      </c>
      <c r="E178" s="219" t="s">
        <v>227</v>
      </c>
      <c r="F178" s="220" t="s">
        <v>228</v>
      </c>
      <c r="G178" s="221" t="s">
        <v>143</v>
      </c>
      <c r="H178" s="222">
        <v>466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48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144</v>
      </c>
      <c r="AT178" s="230" t="s">
        <v>140</v>
      </c>
      <c r="AU178" s="230" t="s">
        <v>93</v>
      </c>
      <c r="AY178" s="16" t="s">
        <v>137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91</v>
      </c>
      <c r="BK178" s="231">
        <f>ROUND(I178*H178,2)</f>
        <v>0</v>
      </c>
      <c r="BL178" s="16" t="s">
        <v>144</v>
      </c>
      <c r="BM178" s="230" t="s">
        <v>799</v>
      </c>
    </row>
    <row r="179" s="2" customFormat="1" ht="21.75" customHeight="1">
      <c r="A179" s="37"/>
      <c r="B179" s="38"/>
      <c r="C179" s="218" t="s">
        <v>252</v>
      </c>
      <c r="D179" s="218" t="s">
        <v>140</v>
      </c>
      <c r="E179" s="219" t="s">
        <v>231</v>
      </c>
      <c r="F179" s="220" t="s">
        <v>232</v>
      </c>
      <c r="G179" s="221" t="s">
        <v>143</v>
      </c>
      <c r="H179" s="222">
        <v>466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48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144</v>
      </c>
      <c r="AT179" s="230" t="s">
        <v>140</v>
      </c>
      <c r="AU179" s="230" t="s">
        <v>93</v>
      </c>
      <c r="AY179" s="16" t="s">
        <v>137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91</v>
      </c>
      <c r="BK179" s="231">
        <f>ROUND(I179*H179,2)</f>
        <v>0</v>
      </c>
      <c r="BL179" s="16" t="s">
        <v>144</v>
      </c>
      <c r="BM179" s="230" t="s">
        <v>800</v>
      </c>
    </row>
    <row r="180" s="2" customFormat="1" ht="33" customHeight="1">
      <c r="A180" s="37"/>
      <c r="B180" s="38"/>
      <c r="C180" s="218" t="s">
        <v>254</v>
      </c>
      <c r="D180" s="218" t="s">
        <v>140</v>
      </c>
      <c r="E180" s="219" t="s">
        <v>235</v>
      </c>
      <c r="F180" s="220" t="s">
        <v>236</v>
      </c>
      <c r="G180" s="221" t="s">
        <v>143</v>
      </c>
      <c r="H180" s="222">
        <v>466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48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144</v>
      </c>
      <c r="AT180" s="230" t="s">
        <v>140</v>
      </c>
      <c r="AU180" s="230" t="s">
        <v>93</v>
      </c>
      <c r="AY180" s="16" t="s">
        <v>137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91</v>
      </c>
      <c r="BK180" s="231">
        <f>ROUND(I180*H180,2)</f>
        <v>0</v>
      </c>
      <c r="BL180" s="16" t="s">
        <v>144</v>
      </c>
      <c r="BM180" s="230" t="s">
        <v>801</v>
      </c>
    </row>
    <row r="181" s="2" customFormat="1" ht="24.15" customHeight="1">
      <c r="A181" s="37"/>
      <c r="B181" s="38"/>
      <c r="C181" s="218" t="s">
        <v>256</v>
      </c>
      <c r="D181" s="218" t="s">
        <v>140</v>
      </c>
      <c r="E181" s="219" t="s">
        <v>239</v>
      </c>
      <c r="F181" s="220" t="s">
        <v>240</v>
      </c>
      <c r="G181" s="221" t="s">
        <v>143</v>
      </c>
      <c r="H181" s="222">
        <v>466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48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144</v>
      </c>
      <c r="AT181" s="230" t="s">
        <v>140</v>
      </c>
      <c r="AU181" s="230" t="s">
        <v>93</v>
      </c>
      <c r="AY181" s="16" t="s">
        <v>137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91</v>
      </c>
      <c r="BK181" s="231">
        <f>ROUND(I181*H181,2)</f>
        <v>0</v>
      </c>
      <c r="BL181" s="16" t="s">
        <v>144</v>
      </c>
      <c r="BM181" s="230" t="s">
        <v>802</v>
      </c>
    </row>
    <row r="182" s="2" customFormat="1" ht="24.15" customHeight="1">
      <c r="A182" s="37"/>
      <c r="B182" s="38"/>
      <c r="C182" s="218" t="s">
        <v>258</v>
      </c>
      <c r="D182" s="218" t="s">
        <v>140</v>
      </c>
      <c r="E182" s="219" t="s">
        <v>261</v>
      </c>
      <c r="F182" s="220" t="s">
        <v>262</v>
      </c>
      <c r="G182" s="221" t="s">
        <v>143</v>
      </c>
      <c r="H182" s="222">
        <v>512.60000000000002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48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144</v>
      </c>
      <c r="AT182" s="230" t="s">
        <v>140</v>
      </c>
      <c r="AU182" s="230" t="s">
        <v>93</v>
      </c>
      <c r="AY182" s="16" t="s">
        <v>137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91</v>
      </c>
      <c r="BK182" s="231">
        <f>ROUND(I182*H182,2)</f>
        <v>0</v>
      </c>
      <c r="BL182" s="16" t="s">
        <v>144</v>
      </c>
      <c r="BM182" s="230" t="s">
        <v>803</v>
      </c>
    </row>
    <row r="183" s="2" customFormat="1">
      <c r="A183" s="37"/>
      <c r="B183" s="38"/>
      <c r="C183" s="39"/>
      <c r="D183" s="232" t="s">
        <v>149</v>
      </c>
      <c r="E183" s="39"/>
      <c r="F183" s="233" t="s">
        <v>246</v>
      </c>
      <c r="G183" s="39"/>
      <c r="H183" s="39"/>
      <c r="I183" s="234"/>
      <c r="J183" s="39"/>
      <c r="K183" s="39"/>
      <c r="L183" s="43"/>
      <c r="M183" s="235"/>
      <c r="N183" s="236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149</v>
      </c>
      <c r="AU183" s="16" t="s">
        <v>93</v>
      </c>
    </row>
    <row r="184" s="13" customFormat="1">
      <c r="A184" s="13"/>
      <c r="B184" s="237"/>
      <c r="C184" s="238"/>
      <c r="D184" s="232" t="s">
        <v>165</v>
      </c>
      <c r="E184" s="239" t="s">
        <v>1</v>
      </c>
      <c r="F184" s="240" t="s">
        <v>804</v>
      </c>
      <c r="G184" s="238"/>
      <c r="H184" s="241">
        <v>512.60000000000002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165</v>
      </c>
      <c r="AU184" s="247" t="s">
        <v>93</v>
      </c>
      <c r="AV184" s="13" t="s">
        <v>93</v>
      </c>
      <c r="AW184" s="13" t="s">
        <v>38</v>
      </c>
      <c r="AX184" s="13" t="s">
        <v>91</v>
      </c>
      <c r="AY184" s="247" t="s">
        <v>137</v>
      </c>
    </row>
    <row r="185" s="2" customFormat="1" ht="24.15" customHeight="1">
      <c r="A185" s="37"/>
      <c r="B185" s="38"/>
      <c r="C185" s="218" t="s">
        <v>260</v>
      </c>
      <c r="D185" s="218" t="s">
        <v>140</v>
      </c>
      <c r="E185" s="219" t="s">
        <v>266</v>
      </c>
      <c r="F185" s="220" t="s">
        <v>267</v>
      </c>
      <c r="G185" s="221" t="s">
        <v>143</v>
      </c>
      <c r="H185" s="222">
        <v>559.20000000000005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48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144</v>
      </c>
      <c r="AT185" s="230" t="s">
        <v>140</v>
      </c>
      <c r="AU185" s="230" t="s">
        <v>93</v>
      </c>
      <c r="AY185" s="16" t="s">
        <v>137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91</v>
      </c>
      <c r="BK185" s="231">
        <f>ROUND(I185*H185,2)</f>
        <v>0</v>
      </c>
      <c r="BL185" s="16" t="s">
        <v>144</v>
      </c>
      <c r="BM185" s="230" t="s">
        <v>805</v>
      </c>
    </row>
    <row r="186" s="2" customFormat="1">
      <c r="A186" s="37"/>
      <c r="B186" s="38"/>
      <c r="C186" s="39"/>
      <c r="D186" s="232" t="s">
        <v>149</v>
      </c>
      <c r="E186" s="39"/>
      <c r="F186" s="233" t="s">
        <v>246</v>
      </c>
      <c r="G186" s="39"/>
      <c r="H186" s="39"/>
      <c r="I186" s="234"/>
      <c r="J186" s="39"/>
      <c r="K186" s="39"/>
      <c r="L186" s="43"/>
      <c r="M186" s="235"/>
      <c r="N186" s="236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149</v>
      </c>
      <c r="AU186" s="16" t="s">
        <v>93</v>
      </c>
    </row>
    <row r="187" s="13" customFormat="1">
      <c r="A187" s="13"/>
      <c r="B187" s="237"/>
      <c r="C187" s="238"/>
      <c r="D187" s="232" t="s">
        <v>165</v>
      </c>
      <c r="E187" s="239" t="s">
        <v>1</v>
      </c>
      <c r="F187" s="240" t="s">
        <v>806</v>
      </c>
      <c r="G187" s="238"/>
      <c r="H187" s="241">
        <v>559.20000000000005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165</v>
      </c>
      <c r="AU187" s="247" t="s">
        <v>93</v>
      </c>
      <c r="AV187" s="13" t="s">
        <v>93</v>
      </c>
      <c r="AW187" s="13" t="s">
        <v>38</v>
      </c>
      <c r="AX187" s="13" t="s">
        <v>91</v>
      </c>
      <c r="AY187" s="247" t="s">
        <v>137</v>
      </c>
    </row>
    <row r="188" s="2" customFormat="1" ht="24.15" customHeight="1">
      <c r="A188" s="37"/>
      <c r="B188" s="38"/>
      <c r="C188" s="218" t="s">
        <v>265</v>
      </c>
      <c r="D188" s="218" t="s">
        <v>140</v>
      </c>
      <c r="E188" s="219" t="s">
        <v>271</v>
      </c>
      <c r="F188" s="220" t="s">
        <v>272</v>
      </c>
      <c r="G188" s="221" t="s">
        <v>143</v>
      </c>
      <c r="H188" s="222">
        <v>559.20000000000005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48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144</v>
      </c>
      <c r="AT188" s="230" t="s">
        <v>140</v>
      </c>
      <c r="AU188" s="230" t="s">
        <v>93</v>
      </c>
      <c r="AY188" s="16" t="s">
        <v>137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91</v>
      </c>
      <c r="BK188" s="231">
        <f>ROUND(I188*H188,2)</f>
        <v>0</v>
      </c>
      <c r="BL188" s="16" t="s">
        <v>144</v>
      </c>
      <c r="BM188" s="230" t="s">
        <v>807</v>
      </c>
    </row>
    <row r="189" s="2" customFormat="1" ht="24.15" customHeight="1">
      <c r="A189" s="37"/>
      <c r="B189" s="38"/>
      <c r="C189" s="218" t="s">
        <v>270</v>
      </c>
      <c r="D189" s="218" t="s">
        <v>140</v>
      </c>
      <c r="E189" s="219" t="s">
        <v>261</v>
      </c>
      <c r="F189" s="220" t="s">
        <v>262</v>
      </c>
      <c r="G189" s="221" t="s">
        <v>143</v>
      </c>
      <c r="H189" s="222">
        <v>560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48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144</v>
      </c>
      <c r="AT189" s="230" t="s">
        <v>140</v>
      </c>
      <c r="AU189" s="230" t="s">
        <v>93</v>
      </c>
      <c r="AY189" s="16" t="s">
        <v>137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91</v>
      </c>
      <c r="BK189" s="231">
        <f>ROUND(I189*H189,2)</f>
        <v>0</v>
      </c>
      <c r="BL189" s="16" t="s">
        <v>144</v>
      </c>
      <c r="BM189" s="230" t="s">
        <v>808</v>
      </c>
    </row>
    <row r="190" s="2" customFormat="1">
      <c r="A190" s="37"/>
      <c r="B190" s="38"/>
      <c r="C190" s="39"/>
      <c r="D190" s="232" t="s">
        <v>149</v>
      </c>
      <c r="E190" s="39"/>
      <c r="F190" s="233" t="s">
        <v>276</v>
      </c>
      <c r="G190" s="39"/>
      <c r="H190" s="39"/>
      <c r="I190" s="234"/>
      <c r="J190" s="39"/>
      <c r="K190" s="39"/>
      <c r="L190" s="43"/>
      <c r="M190" s="235"/>
      <c r="N190" s="236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149</v>
      </c>
      <c r="AU190" s="16" t="s">
        <v>93</v>
      </c>
    </row>
    <row r="191" s="2" customFormat="1" ht="24.15" customHeight="1">
      <c r="A191" s="37"/>
      <c r="B191" s="38"/>
      <c r="C191" s="218" t="s">
        <v>274</v>
      </c>
      <c r="D191" s="218" t="s">
        <v>140</v>
      </c>
      <c r="E191" s="219" t="s">
        <v>261</v>
      </c>
      <c r="F191" s="220" t="s">
        <v>262</v>
      </c>
      <c r="G191" s="221" t="s">
        <v>143</v>
      </c>
      <c r="H191" s="222">
        <v>560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48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144</v>
      </c>
      <c r="AT191" s="230" t="s">
        <v>140</v>
      </c>
      <c r="AU191" s="230" t="s">
        <v>93</v>
      </c>
      <c r="AY191" s="16" t="s">
        <v>137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91</v>
      </c>
      <c r="BK191" s="231">
        <f>ROUND(I191*H191,2)</f>
        <v>0</v>
      </c>
      <c r="BL191" s="16" t="s">
        <v>144</v>
      </c>
      <c r="BM191" s="230" t="s">
        <v>809</v>
      </c>
    </row>
    <row r="192" s="2" customFormat="1">
      <c r="A192" s="37"/>
      <c r="B192" s="38"/>
      <c r="C192" s="39"/>
      <c r="D192" s="232" t="s">
        <v>149</v>
      </c>
      <c r="E192" s="39"/>
      <c r="F192" s="233" t="s">
        <v>276</v>
      </c>
      <c r="G192" s="39"/>
      <c r="H192" s="39"/>
      <c r="I192" s="234"/>
      <c r="J192" s="39"/>
      <c r="K192" s="39"/>
      <c r="L192" s="43"/>
      <c r="M192" s="235"/>
      <c r="N192" s="236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149</v>
      </c>
      <c r="AU192" s="16" t="s">
        <v>93</v>
      </c>
    </row>
    <row r="193" s="2" customFormat="1" ht="24.15" customHeight="1">
      <c r="A193" s="37"/>
      <c r="B193" s="38"/>
      <c r="C193" s="218" t="s">
        <v>277</v>
      </c>
      <c r="D193" s="218" t="s">
        <v>140</v>
      </c>
      <c r="E193" s="219" t="s">
        <v>280</v>
      </c>
      <c r="F193" s="220" t="s">
        <v>281</v>
      </c>
      <c r="G193" s="221" t="s">
        <v>143</v>
      </c>
      <c r="H193" s="222">
        <v>560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48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144</v>
      </c>
      <c r="AT193" s="230" t="s">
        <v>140</v>
      </c>
      <c r="AU193" s="230" t="s">
        <v>93</v>
      </c>
      <c r="AY193" s="16" t="s">
        <v>137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91</v>
      </c>
      <c r="BK193" s="231">
        <f>ROUND(I193*H193,2)</f>
        <v>0</v>
      </c>
      <c r="BL193" s="16" t="s">
        <v>144</v>
      </c>
      <c r="BM193" s="230" t="s">
        <v>810</v>
      </c>
    </row>
    <row r="194" s="12" customFormat="1" ht="22.8" customHeight="1">
      <c r="A194" s="12"/>
      <c r="B194" s="202"/>
      <c r="C194" s="203"/>
      <c r="D194" s="204" t="s">
        <v>82</v>
      </c>
      <c r="E194" s="216" t="s">
        <v>283</v>
      </c>
      <c r="F194" s="216" t="s">
        <v>284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SUM(P195:P201)</f>
        <v>0</v>
      </c>
      <c r="Q194" s="210"/>
      <c r="R194" s="211">
        <f>SUM(R195:R201)</f>
        <v>17.946480000000001</v>
      </c>
      <c r="S194" s="210"/>
      <c r="T194" s="212">
        <f>SUM(T195:T201)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91</v>
      </c>
      <c r="AT194" s="214" t="s">
        <v>82</v>
      </c>
      <c r="AU194" s="214" t="s">
        <v>91</v>
      </c>
      <c r="AY194" s="213" t="s">
        <v>137</v>
      </c>
      <c r="BK194" s="215">
        <f>SUM(BK195:BK201)</f>
        <v>0</v>
      </c>
    </row>
    <row r="195" s="2" customFormat="1" ht="24.15" customHeight="1">
      <c r="A195" s="37"/>
      <c r="B195" s="38"/>
      <c r="C195" s="218" t="s">
        <v>279</v>
      </c>
      <c r="D195" s="218" t="s">
        <v>140</v>
      </c>
      <c r="E195" s="219" t="s">
        <v>286</v>
      </c>
      <c r="F195" s="220" t="s">
        <v>287</v>
      </c>
      <c r="G195" s="221" t="s">
        <v>143</v>
      </c>
      <c r="H195" s="222">
        <v>43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48</v>
      </c>
      <c r="O195" s="90"/>
      <c r="P195" s="228">
        <f>O195*H195</f>
        <v>0</v>
      </c>
      <c r="Q195" s="228">
        <v>0.19536000000000001</v>
      </c>
      <c r="R195" s="228">
        <f>Q195*H195</f>
        <v>8.4004799999999999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144</v>
      </c>
      <c r="AT195" s="230" t="s">
        <v>140</v>
      </c>
      <c r="AU195" s="230" t="s">
        <v>93</v>
      </c>
      <c r="AY195" s="16" t="s">
        <v>137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91</v>
      </c>
      <c r="BK195" s="231">
        <f>ROUND(I195*H195,2)</f>
        <v>0</v>
      </c>
      <c r="BL195" s="16" t="s">
        <v>144</v>
      </c>
      <c r="BM195" s="230" t="s">
        <v>811</v>
      </c>
    </row>
    <row r="196" s="2" customFormat="1" ht="16.5" customHeight="1">
      <c r="A196" s="37"/>
      <c r="B196" s="38"/>
      <c r="C196" s="259" t="s">
        <v>285</v>
      </c>
      <c r="D196" s="259" t="s">
        <v>290</v>
      </c>
      <c r="E196" s="260" t="s">
        <v>291</v>
      </c>
      <c r="F196" s="261" t="s">
        <v>292</v>
      </c>
      <c r="G196" s="262" t="s">
        <v>143</v>
      </c>
      <c r="H196" s="263">
        <v>43</v>
      </c>
      <c r="I196" s="264"/>
      <c r="J196" s="265">
        <f>ROUND(I196*H196,2)</f>
        <v>0</v>
      </c>
      <c r="K196" s="266"/>
      <c r="L196" s="267"/>
      <c r="M196" s="268" t="s">
        <v>1</v>
      </c>
      <c r="N196" s="269" t="s">
        <v>48</v>
      </c>
      <c r="O196" s="90"/>
      <c r="P196" s="228">
        <f>O196*H196</f>
        <v>0</v>
      </c>
      <c r="Q196" s="228">
        <v>0.222</v>
      </c>
      <c r="R196" s="228">
        <f>Q196*H196</f>
        <v>9.5459999999999994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184</v>
      </c>
      <c r="AT196" s="230" t="s">
        <v>290</v>
      </c>
      <c r="AU196" s="230" t="s">
        <v>93</v>
      </c>
      <c r="AY196" s="16" t="s">
        <v>137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91</v>
      </c>
      <c r="BK196" s="231">
        <f>ROUND(I196*H196,2)</f>
        <v>0</v>
      </c>
      <c r="BL196" s="16" t="s">
        <v>144</v>
      </c>
      <c r="BM196" s="230" t="s">
        <v>812</v>
      </c>
    </row>
    <row r="197" s="2" customFormat="1">
      <c r="A197" s="37"/>
      <c r="B197" s="38"/>
      <c r="C197" s="39"/>
      <c r="D197" s="232" t="s">
        <v>149</v>
      </c>
      <c r="E197" s="39"/>
      <c r="F197" s="233" t="s">
        <v>294</v>
      </c>
      <c r="G197" s="39"/>
      <c r="H197" s="39"/>
      <c r="I197" s="234"/>
      <c r="J197" s="39"/>
      <c r="K197" s="39"/>
      <c r="L197" s="43"/>
      <c r="M197" s="235"/>
      <c r="N197" s="236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149</v>
      </c>
      <c r="AU197" s="16" t="s">
        <v>93</v>
      </c>
    </row>
    <row r="198" s="2" customFormat="1" ht="24.15" customHeight="1">
      <c r="A198" s="37"/>
      <c r="B198" s="38"/>
      <c r="C198" s="218" t="s">
        <v>289</v>
      </c>
      <c r="D198" s="218" t="s">
        <v>140</v>
      </c>
      <c r="E198" s="219" t="s">
        <v>296</v>
      </c>
      <c r="F198" s="220" t="s">
        <v>297</v>
      </c>
      <c r="G198" s="221" t="s">
        <v>143</v>
      </c>
      <c r="H198" s="222">
        <v>43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48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144</v>
      </c>
      <c r="AT198" s="230" t="s">
        <v>140</v>
      </c>
      <c r="AU198" s="230" t="s">
        <v>93</v>
      </c>
      <c r="AY198" s="16" t="s">
        <v>137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91</v>
      </c>
      <c r="BK198" s="231">
        <f>ROUND(I198*H198,2)</f>
        <v>0</v>
      </c>
      <c r="BL198" s="16" t="s">
        <v>144</v>
      </c>
      <c r="BM198" s="230" t="s">
        <v>813</v>
      </c>
    </row>
    <row r="199" s="2" customFormat="1" ht="21.75" customHeight="1">
      <c r="A199" s="37"/>
      <c r="B199" s="38"/>
      <c r="C199" s="218" t="s">
        <v>295</v>
      </c>
      <c r="D199" s="218" t="s">
        <v>140</v>
      </c>
      <c r="E199" s="219" t="s">
        <v>300</v>
      </c>
      <c r="F199" s="220" t="s">
        <v>301</v>
      </c>
      <c r="G199" s="221" t="s">
        <v>143</v>
      </c>
      <c r="H199" s="222">
        <v>43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48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144</v>
      </c>
      <c r="AT199" s="230" t="s">
        <v>140</v>
      </c>
      <c r="AU199" s="230" t="s">
        <v>93</v>
      </c>
      <c r="AY199" s="16" t="s">
        <v>137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91</v>
      </c>
      <c r="BK199" s="231">
        <f>ROUND(I199*H199,2)</f>
        <v>0</v>
      </c>
      <c r="BL199" s="16" t="s">
        <v>144</v>
      </c>
      <c r="BM199" s="230" t="s">
        <v>814</v>
      </c>
    </row>
    <row r="200" s="2" customFormat="1">
      <c r="A200" s="37"/>
      <c r="B200" s="38"/>
      <c r="C200" s="39"/>
      <c r="D200" s="232" t="s">
        <v>149</v>
      </c>
      <c r="E200" s="39"/>
      <c r="F200" s="233" t="s">
        <v>246</v>
      </c>
      <c r="G200" s="39"/>
      <c r="H200" s="39"/>
      <c r="I200" s="234"/>
      <c r="J200" s="39"/>
      <c r="K200" s="39"/>
      <c r="L200" s="43"/>
      <c r="M200" s="235"/>
      <c r="N200" s="236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149</v>
      </c>
      <c r="AU200" s="16" t="s">
        <v>93</v>
      </c>
    </row>
    <row r="201" s="2" customFormat="1" ht="24.15" customHeight="1">
      <c r="A201" s="37"/>
      <c r="B201" s="38"/>
      <c r="C201" s="218" t="s">
        <v>299</v>
      </c>
      <c r="D201" s="218" t="s">
        <v>140</v>
      </c>
      <c r="E201" s="219" t="s">
        <v>247</v>
      </c>
      <c r="F201" s="220" t="s">
        <v>248</v>
      </c>
      <c r="G201" s="221" t="s">
        <v>143</v>
      </c>
      <c r="H201" s="222">
        <v>43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48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144</v>
      </c>
      <c r="AT201" s="230" t="s">
        <v>140</v>
      </c>
      <c r="AU201" s="230" t="s">
        <v>93</v>
      </c>
      <c r="AY201" s="16" t="s">
        <v>137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91</v>
      </c>
      <c r="BK201" s="231">
        <f>ROUND(I201*H201,2)</f>
        <v>0</v>
      </c>
      <c r="BL201" s="16" t="s">
        <v>144</v>
      </c>
      <c r="BM201" s="230" t="s">
        <v>815</v>
      </c>
    </row>
    <row r="202" s="12" customFormat="1" ht="22.8" customHeight="1">
      <c r="A202" s="12"/>
      <c r="B202" s="202"/>
      <c r="C202" s="203"/>
      <c r="D202" s="204" t="s">
        <v>82</v>
      </c>
      <c r="E202" s="216" t="s">
        <v>305</v>
      </c>
      <c r="F202" s="216" t="s">
        <v>306</v>
      </c>
      <c r="G202" s="203"/>
      <c r="H202" s="203"/>
      <c r="I202" s="206"/>
      <c r="J202" s="217">
        <f>BK202</f>
        <v>0</v>
      </c>
      <c r="K202" s="203"/>
      <c r="L202" s="208"/>
      <c r="M202" s="209"/>
      <c r="N202" s="210"/>
      <c r="O202" s="210"/>
      <c r="P202" s="211">
        <f>SUM(P203:P215)</f>
        <v>0</v>
      </c>
      <c r="Q202" s="210"/>
      <c r="R202" s="211">
        <f>SUM(R203:R215)</f>
        <v>52.587360000000004</v>
      </c>
      <c r="S202" s="210"/>
      <c r="T202" s="212">
        <f>SUM(T203:T215)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3" t="s">
        <v>91</v>
      </c>
      <c r="AT202" s="214" t="s">
        <v>82</v>
      </c>
      <c r="AU202" s="214" t="s">
        <v>91</v>
      </c>
      <c r="AY202" s="213" t="s">
        <v>137</v>
      </c>
      <c r="BK202" s="215">
        <f>SUM(BK203:BK215)</f>
        <v>0</v>
      </c>
    </row>
    <row r="203" s="2" customFormat="1" ht="24.15" customHeight="1">
      <c r="A203" s="37"/>
      <c r="B203" s="38"/>
      <c r="C203" s="218" t="s">
        <v>303</v>
      </c>
      <c r="D203" s="218" t="s">
        <v>140</v>
      </c>
      <c r="E203" s="219" t="s">
        <v>286</v>
      </c>
      <c r="F203" s="220" t="s">
        <v>287</v>
      </c>
      <c r="G203" s="221" t="s">
        <v>143</v>
      </c>
      <c r="H203" s="222">
        <v>126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48</v>
      </c>
      <c r="O203" s="90"/>
      <c r="P203" s="228">
        <f>O203*H203</f>
        <v>0</v>
      </c>
      <c r="Q203" s="228">
        <v>0.19536000000000001</v>
      </c>
      <c r="R203" s="228">
        <f>Q203*H203</f>
        <v>24.615359999999999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144</v>
      </c>
      <c r="AT203" s="230" t="s">
        <v>140</v>
      </c>
      <c r="AU203" s="230" t="s">
        <v>93</v>
      </c>
      <c r="AY203" s="16" t="s">
        <v>137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91</v>
      </c>
      <c r="BK203" s="231">
        <f>ROUND(I203*H203,2)</f>
        <v>0</v>
      </c>
      <c r="BL203" s="16" t="s">
        <v>144</v>
      </c>
      <c r="BM203" s="230" t="s">
        <v>816</v>
      </c>
    </row>
    <row r="204" s="2" customFormat="1" ht="16.5" customHeight="1">
      <c r="A204" s="37"/>
      <c r="B204" s="38"/>
      <c r="C204" s="259" t="s">
        <v>307</v>
      </c>
      <c r="D204" s="259" t="s">
        <v>290</v>
      </c>
      <c r="E204" s="260" t="s">
        <v>291</v>
      </c>
      <c r="F204" s="261" t="s">
        <v>292</v>
      </c>
      <c r="G204" s="262" t="s">
        <v>143</v>
      </c>
      <c r="H204" s="263">
        <v>126</v>
      </c>
      <c r="I204" s="264"/>
      <c r="J204" s="265">
        <f>ROUND(I204*H204,2)</f>
        <v>0</v>
      </c>
      <c r="K204" s="266"/>
      <c r="L204" s="267"/>
      <c r="M204" s="268" t="s">
        <v>1</v>
      </c>
      <c r="N204" s="269" t="s">
        <v>48</v>
      </c>
      <c r="O204" s="90"/>
      <c r="P204" s="228">
        <f>O204*H204</f>
        <v>0</v>
      </c>
      <c r="Q204" s="228">
        <v>0.222</v>
      </c>
      <c r="R204" s="228">
        <f>Q204*H204</f>
        <v>27.972000000000001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184</v>
      </c>
      <c r="AT204" s="230" t="s">
        <v>290</v>
      </c>
      <c r="AU204" s="230" t="s">
        <v>93</v>
      </c>
      <c r="AY204" s="16" t="s">
        <v>137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91</v>
      </c>
      <c r="BK204" s="231">
        <f>ROUND(I204*H204,2)</f>
        <v>0</v>
      </c>
      <c r="BL204" s="16" t="s">
        <v>144</v>
      </c>
      <c r="BM204" s="230" t="s">
        <v>817</v>
      </c>
    </row>
    <row r="205" s="2" customFormat="1">
      <c r="A205" s="37"/>
      <c r="B205" s="38"/>
      <c r="C205" s="39"/>
      <c r="D205" s="232" t="s">
        <v>149</v>
      </c>
      <c r="E205" s="39"/>
      <c r="F205" s="233" t="s">
        <v>294</v>
      </c>
      <c r="G205" s="39"/>
      <c r="H205" s="39"/>
      <c r="I205" s="234"/>
      <c r="J205" s="39"/>
      <c r="K205" s="39"/>
      <c r="L205" s="43"/>
      <c r="M205" s="235"/>
      <c r="N205" s="236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149</v>
      </c>
      <c r="AU205" s="16" t="s">
        <v>93</v>
      </c>
    </row>
    <row r="206" s="2" customFormat="1" ht="24.15" customHeight="1">
      <c r="A206" s="37"/>
      <c r="B206" s="38"/>
      <c r="C206" s="218" t="s">
        <v>309</v>
      </c>
      <c r="D206" s="218" t="s">
        <v>140</v>
      </c>
      <c r="E206" s="219" t="s">
        <v>296</v>
      </c>
      <c r="F206" s="220" t="s">
        <v>297</v>
      </c>
      <c r="G206" s="221" t="s">
        <v>143</v>
      </c>
      <c r="H206" s="222">
        <v>126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48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144</v>
      </c>
      <c r="AT206" s="230" t="s">
        <v>140</v>
      </c>
      <c r="AU206" s="230" t="s">
        <v>93</v>
      </c>
      <c r="AY206" s="16" t="s">
        <v>137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91</v>
      </c>
      <c r="BK206" s="231">
        <f>ROUND(I206*H206,2)</f>
        <v>0</v>
      </c>
      <c r="BL206" s="16" t="s">
        <v>144</v>
      </c>
      <c r="BM206" s="230" t="s">
        <v>818</v>
      </c>
    </row>
    <row r="207" s="2" customFormat="1" ht="24.15" customHeight="1">
      <c r="A207" s="37"/>
      <c r="B207" s="38"/>
      <c r="C207" s="218" t="s">
        <v>311</v>
      </c>
      <c r="D207" s="218" t="s">
        <v>140</v>
      </c>
      <c r="E207" s="219" t="s">
        <v>261</v>
      </c>
      <c r="F207" s="220" t="s">
        <v>262</v>
      </c>
      <c r="G207" s="221" t="s">
        <v>143</v>
      </c>
      <c r="H207" s="222">
        <v>151.19999999999999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48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144</v>
      </c>
      <c r="AT207" s="230" t="s">
        <v>140</v>
      </c>
      <c r="AU207" s="230" t="s">
        <v>93</v>
      </c>
      <c r="AY207" s="16" t="s">
        <v>137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91</v>
      </c>
      <c r="BK207" s="231">
        <f>ROUND(I207*H207,2)</f>
        <v>0</v>
      </c>
      <c r="BL207" s="16" t="s">
        <v>144</v>
      </c>
      <c r="BM207" s="230" t="s">
        <v>819</v>
      </c>
    </row>
    <row r="208" s="2" customFormat="1">
      <c r="A208" s="37"/>
      <c r="B208" s="38"/>
      <c r="C208" s="39"/>
      <c r="D208" s="232" t="s">
        <v>149</v>
      </c>
      <c r="E208" s="39"/>
      <c r="F208" s="233" t="s">
        <v>246</v>
      </c>
      <c r="G208" s="39"/>
      <c r="H208" s="39"/>
      <c r="I208" s="234"/>
      <c r="J208" s="39"/>
      <c r="K208" s="39"/>
      <c r="L208" s="43"/>
      <c r="M208" s="235"/>
      <c r="N208" s="236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149</v>
      </c>
      <c r="AU208" s="16" t="s">
        <v>93</v>
      </c>
    </row>
    <row r="209" s="13" customFormat="1">
      <c r="A209" s="13"/>
      <c r="B209" s="237"/>
      <c r="C209" s="238"/>
      <c r="D209" s="232" t="s">
        <v>165</v>
      </c>
      <c r="E209" s="239" t="s">
        <v>1</v>
      </c>
      <c r="F209" s="240" t="s">
        <v>820</v>
      </c>
      <c r="G209" s="238"/>
      <c r="H209" s="241">
        <v>151.19999999999999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165</v>
      </c>
      <c r="AU209" s="247" t="s">
        <v>93</v>
      </c>
      <c r="AV209" s="13" t="s">
        <v>93</v>
      </c>
      <c r="AW209" s="13" t="s">
        <v>38</v>
      </c>
      <c r="AX209" s="13" t="s">
        <v>91</v>
      </c>
      <c r="AY209" s="247" t="s">
        <v>137</v>
      </c>
    </row>
    <row r="210" s="2" customFormat="1" ht="24.15" customHeight="1">
      <c r="A210" s="37"/>
      <c r="B210" s="38"/>
      <c r="C210" s="218" t="s">
        <v>313</v>
      </c>
      <c r="D210" s="218" t="s">
        <v>140</v>
      </c>
      <c r="E210" s="219" t="s">
        <v>271</v>
      </c>
      <c r="F210" s="220" t="s">
        <v>272</v>
      </c>
      <c r="G210" s="221" t="s">
        <v>143</v>
      </c>
      <c r="H210" s="222">
        <v>151.19999999999999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48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144</v>
      </c>
      <c r="AT210" s="230" t="s">
        <v>140</v>
      </c>
      <c r="AU210" s="230" t="s">
        <v>93</v>
      </c>
      <c r="AY210" s="16" t="s">
        <v>137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91</v>
      </c>
      <c r="BK210" s="231">
        <f>ROUND(I210*H210,2)</f>
        <v>0</v>
      </c>
      <c r="BL210" s="16" t="s">
        <v>144</v>
      </c>
      <c r="BM210" s="230" t="s">
        <v>821</v>
      </c>
    </row>
    <row r="211" s="2" customFormat="1" ht="24.15" customHeight="1">
      <c r="A211" s="37"/>
      <c r="B211" s="38"/>
      <c r="C211" s="218" t="s">
        <v>316</v>
      </c>
      <c r="D211" s="218" t="s">
        <v>140</v>
      </c>
      <c r="E211" s="219" t="s">
        <v>261</v>
      </c>
      <c r="F211" s="220" t="s">
        <v>262</v>
      </c>
      <c r="G211" s="221" t="s">
        <v>143</v>
      </c>
      <c r="H211" s="222">
        <v>152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48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144</v>
      </c>
      <c r="AT211" s="230" t="s">
        <v>140</v>
      </c>
      <c r="AU211" s="230" t="s">
        <v>93</v>
      </c>
      <c r="AY211" s="16" t="s">
        <v>137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91</v>
      </c>
      <c r="BK211" s="231">
        <f>ROUND(I211*H211,2)</f>
        <v>0</v>
      </c>
      <c r="BL211" s="16" t="s">
        <v>144</v>
      </c>
      <c r="BM211" s="230" t="s">
        <v>822</v>
      </c>
    </row>
    <row r="212" s="2" customFormat="1">
      <c r="A212" s="37"/>
      <c r="B212" s="38"/>
      <c r="C212" s="39"/>
      <c r="D212" s="232" t="s">
        <v>149</v>
      </c>
      <c r="E212" s="39"/>
      <c r="F212" s="233" t="s">
        <v>276</v>
      </c>
      <c r="G212" s="39"/>
      <c r="H212" s="39"/>
      <c r="I212" s="234"/>
      <c r="J212" s="39"/>
      <c r="K212" s="39"/>
      <c r="L212" s="43"/>
      <c r="M212" s="235"/>
      <c r="N212" s="236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149</v>
      </c>
      <c r="AU212" s="16" t="s">
        <v>93</v>
      </c>
    </row>
    <row r="213" s="2" customFormat="1" ht="24.15" customHeight="1">
      <c r="A213" s="37"/>
      <c r="B213" s="38"/>
      <c r="C213" s="218" t="s">
        <v>318</v>
      </c>
      <c r="D213" s="218" t="s">
        <v>140</v>
      </c>
      <c r="E213" s="219" t="s">
        <v>261</v>
      </c>
      <c r="F213" s="220" t="s">
        <v>262</v>
      </c>
      <c r="G213" s="221" t="s">
        <v>143</v>
      </c>
      <c r="H213" s="222">
        <v>152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48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144</v>
      </c>
      <c r="AT213" s="230" t="s">
        <v>140</v>
      </c>
      <c r="AU213" s="230" t="s">
        <v>93</v>
      </c>
      <c r="AY213" s="16" t="s">
        <v>137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91</v>
      </c>
      <c r="BK213" s="231">
        <f>ROUND(I213*H213,2)</f>
        <v>0</v>
      </c>
      <c r="BL213" s="16" t="s">
        <v>144</v>
      </c>
      <c r="BM213" s="230" t="s">
        <v>823</v>
      </c>
    </row>
    <row r="214" s="2" customFormat="1">
      <c r="A214" s="37"/>
      <c r="B214" s="38"/>
      <c r="C214" s="39"/>
      <c r="D214" s="232" t="s">
        <v>149</v>
      </c>
      <c r="E214" s="39"/>
      <c r="F214" s="233" t="s">
        <v>276</v>
      </c>
      <c r="G214" s="39"/>
      <c r="H214" s="39"/>
      <c r="I214" s="234"/>
      <c r="J214" s="39"/>
      <c r="K214" s="39"/>
      <c r="L214" s="43"/>
      <c r="M214" s="235"/>
      <c r="N214" s="236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149</v>
      </c>
      <c r="AU214" s="16" t="s">
        <v>93</v>
      </c>
    </row>
    <row r="215" s="2" customFormat="1" ht="24.15" customHeight="1">
      <c r="A215" s="37"/>
      <c r="B215" s="38"/>
      <c r="C215" s="218" t="s">
        <v>320</v>
      </c>
      <c r="D215" s="218" t="s">
        <v>140</v>
      </c>
      <c r="E215" s="219" t="s">
        <v>280</v>
      </c>
      <c r="F215" s="220" t="s">
        <v>281</v>
      </c>
      <c r="G215" s="221" t="s">
        <v>143</v>
      </c>
      <c r="H215" s="222">
        <v>152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48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144</v>
      </c>
      <c r="AT215" s="230" t="s">
        <v>140</v>
      </c>
      <c r="AU215" s="230" t="s">
        <v>93</v>
      </c>
      <c r="AY215" s="16" t="s">
        <v>137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91</v>
      </c>
      <c r="BK215" s="231">
        <f>ROUND(I215*H215,2)</f>
        <v>0</v>
      </c>
      <c r="BL215" s="16" t="s">
        <v>144</v>
      </c>
      <c r="BM215" s="230" t="s">
        <v>824</v>
      </c>
    </row>
    <row r="216" s="12" customFormat="1" ht="22.8" customHeight="1">
      <c r="A216" s="12"/>
      <c r="B216" s="202"/>
      <c r="C216" s="203"/>
      <c r="D216" s="204" t="s">
        <v>82</v>
      </c>
      <c r="E216" s="216" t="s">
        <v>324</v>
      </c>
      <c r="F216" s="216" t="s">
        <v>325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SUM(P217:P219)</f>
        <v>0</v>
      </c>
      <c r="Q216" s="210"/>
      <c r="R216" s="211">
        <f>SUM(R217:R219)</f>
        <v>0.0093049599999999993</v>
      </c>
      <c r="S216" s="210"/>
      <c r="T216" s="212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91</v>
      </c>
      <c r="AT216" s="214" t="s">
        <v>82</v>
      </c>
      <c r="AU216" s="214" t="s">
        <v>91</v>
      </c>
      <c r="AY216" s="213" t="s">
        <v>137</v>
      </c>
      <c r="BK216" s="215">
        <f>SUM(BK217:BK219)</f>
        <v>0</v>
      </c>
    </row>
    <row r="217" s="2" customFormat="1" ht="24.15" customHeight="1">
      <c r="A217" s="37"/>
      <c r="B217" s="38"/>
      <c r="C217" s="218" t="s">
        <v>322</v>
      </c>
      <c r="D217" s="218" t="s">
        <v>140</v>
      </c>
      <c r="E217" s="219" t="s">
        <v>327</v>
      </c>
      <c r="F217" s="220" t="s">
        <v>328</v>
      </c>
      <c r="G217" s="221" t="s">
        <v>154</v>
      </c>
      <c r="H217" s="222">
        <v>67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48</v>
      </c>
      <c r="O217" s="90"/>
      <c r="P217" s="228">
        <f>O217*H217</f>
        <v>0</v>
      </c>
      <c r="Q217" s="228">
        <v>0.00013400000000000001</v>
      </c>
      <c r="R217" s="228">
        <f>Q217*H217</f>
        <v>0.0089779999999999999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144</v>
      </c>
      <c r="AT217" s="230" t="s">
        <v>140</v>
      </c>
      <c r="AU217" s="230" t="s">
        <v>93</v>
      </c>
      <c r="AY217" s="16" t="s">
        <v>137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91</v>
      </c>
      <c r="BK217" s="231">
        <f>ROUND(I217*H217,2)</f>
        <v>0</v>
      </c>
      <c r="BL217" s="16" t="s">
        <v>144</v>
      </c>
      <c r="BM217" s="230" t="s">
        <v>825</v>
      </c>
    </row>
    <row r="218" s="2" customFormat="1">
      <c r="A218" s="37"/>
      <c r="B218" s="38"/>
      <c r="C218" s="39"/>
      <c r="D218" s="232" t="s">
        <v>149</v>
      </c>
      <c r="E218" s="39"/>
      <c r="F218" s="233" t="s">
        <v>330</v>
      </c>
      <c r="G218" s="39"/>
      <c r="H218" s="39"/>
      <c r="I218" s="234"/>
      <c r="J218" s="39"/>
      <c r="K218" s="39"/>
      <c r="L218" s="43"/>
      <c r="M218" s="235"/>
      <c r="N218" s="236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149</v>
      </c>
      <c r="AU218" s="16" t="s">
        <v>93</v>
      </c>
    </row>
    <row r="219" s="2" customFormat="1" ht="16.5" customHeight="1">
      <c r="A219" s="37"/>
      <c r="B219" s="38"/>
      <c r="C219" s="218" t="s">
        <v>326</v>
      </c>
      <c r="D219" s="218" t="s">
        <v>140</v>
      </c>
      <c r="E219" s="219" t="s">
        <v>332</v>
      </c>
      <c r="F219" s="220" t="s">
        <v>333</v>
      </c>
      <c r="G219" s="221" t="s">
        <v>154</v>
      </c>
      <c r="H219" s="222">
        <v>67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48</v>
      </c>
      <c r="O219" s="90"/>
      <c r="P219" s="228">
        <f>O219*H219</f>
        <v>0</v>
      </c>
      <c r="Q219" s="228">
        <v>4.8799999999999999E-06</v>
      </c>
      <c r="R219" s="228">
        <f>Q219*H219</f>
        <v>0.00032696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144</v>
      </c>
      <c r="AT219" s="230" t="s">
        <v>140</v>
      </c>
      <c r="AU219" s="230" t="s">
        <v>93</v>
      </c>
      <c r="AY219" s="16" t="s">
        <v>137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91</v>
      </c>
      <c r="BK219" s="231">
        <f>ROUND(I219*H219,2)</f>
        <v>0</v>
      </c>
      <c r="BL219" s="16" t="s">
        <v>144</v>
      </c>
      <c r="BM219" s="230" t="s">
        <v>826</v>
      </c>
    </row>
    <row r="220" s="12" customFormat="1" ht="22.8" customHeight="1">
      <c r="A220" s="12"/>
      <c r="B220" s="202"/>
      <c r="C220" s="203"/>
      <c r="D220" s="204" t="s">
        <v>82</v>
      </c>
      <c r="E220" s="216" t="s">
        <v>335</v>
      </c>
      <c r="F220" s="216" t="s">
        <v>336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SUM(P221:P273)</f>
        <v>0</v>
      </c>
      <c r="Q220" s="210"/>
      <c r="R220" s="211">
        <f>SUM(R221:R273)</f>
        <v>73.569479405356404</v>
      </c>
      <c r="S220" s="210"/>
      <c r="T220" s="212">
        <f>SUM(T221:T273)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91</v>
      </c>
      <c r="AT220" s="214" t="s">
        <v>82</v>
      </c>
      <c r="AU220" s="214" t="s">
        <v>91</v>
      </c>
      <c r="AY220" s="213" t="s">
        <v>137</v>
      </c>
      <c r="BK220" s="215">
        <f>SUM(BK221:BK273)</f>
        <v>0</v>
      </c>
    </row>
    <row r="221" s="2" customFormat="1" ht="24.15" customHeight="1">
      <c r="A221" s="37"/>
      <c r="B221" s="38"/>
      <c r="C221" s="218" t="s">
        <v>331</v>
      </c>
      <c r="D221" s="218" t="s">
        <v>140</v>
      </c>
      <c r="E221" s="219" t="s">
        <v>640</v>
      </c>
      <c r="F221" s="220" t="s">
        <v>641</v>
      </c>
      <c r="G221" s="221" t="s">
        <v>163</v>
      </c>
      <c r="H221" s="222">
        <v>0.61499999999999999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48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144</v>
      </c>
      <c r="AT221" s="230" t="s">
        <v>140</v>
      </c>
      <c r="AU221" s="230" t="s">
        <v>93</v>
      </c>
      <c r="AY221" s="16" t="s">
        <v>137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91</v>
      </c>
      <c r="BK221" s="231">
        <f>ROUND(I221*H221,2)</f>
        <v>0</v>
      </c>
      <c r="BL221" s="16" t="s">
        <v>144</v>
      </c>
      <c r="BM221" s="230" t="s">
        <v>827</v>
      </c>
    </row>
    <row r="222" s="13" customFormat="1">
      <c r="A222" s="13"/>
      <c r="B222" s="237"/>
      <c r="C222" s="238"/>
      <c r="D222" s="232" t="s">
        <v>165</v>
      </c>
      <c r="E222" s="239" t="s">
        <v>1</v>
      </c>
      <c r="F222" s="240" t="s">
        <v>828</v>
      </c>
      <c r="G222" s="238"/>
      <c r="H222" s="241">
        <v>0.61499999999999999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165</v>
      </c>
      <c r="AU222" s="247" t="s">
        <v>93</v>
      </c>
      <c r="AV222" s="13" t="s">
        <v>93</v>
      </c>
      <c r="AW222" s="13" t="s">
        <v>38</v>
      </c>
      <c r="AX222" s="13" t="s">
        <v>91</v>
      </c>
      <c r="AY222" s="247" t="s">
        <v>137</v>
      </c>
    </row>
    <row r="223" s="2" customFormat="1" ht="24.15" customHeight="1">
      <c r="A223" s="37"/>
      <c r="B223" s="38"/>
      <c r="C223" s="218" t="s">
        <v>337</v>
      </c>
      <c r="D223" s="218" t="s">
        <v>140</v>
      </c>
      <c r="E223" s="219" t="s">
        <v>644</v>
      </c>
      <c r="F223" s="220" t="s">
        <v>645</v>
      </c>
      <c r="G223" s="221" t="s">
        <v>163</v>
      </c>
      <c r="H223" s="222">
        <v>0.61499999999999999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48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144</v>
      </c>
      <c r="AT223" s="230" t="s">
        <v>140</v>
      </c>
      <c r="AU223" s="230" t="s">
        <v>93</v>
      </c>
      <c r="AY223" s="16" t="s">
        <v>137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91</v>
      </c>
      <c r="BK223" s="231">
        <f>ROUND(I223*H223,2)</f>
        <v>0</v>
      </c>
      <c r="BL223" s="16" t="s">
        <v>144</v>
      </c>
      <c r="BM223" s="230" t="s">
        <v>829</v>
      </c>
    </row>
    <row r="224" s="2" customFormat="1" ht="24.15" customHeight="1">
      <c r="A224" s="37"/>
      <c r="B224" s="38"/>
      <c r="C224" s="218" t="s">
        <v>342</v>
      </c>
      <c r="D224" s="218" t="s">
        <v>140</v>
      </c>
      <c r="E224" s="219" t="s">
        <v>647</v>
      </c>
      <c r="F224" s="220" t="s">
        <v>648</v>
      </c>
      <c r="G224" s="221" t="s">
        <v>143</v>
      </c>
      <c r="H224" s="222">
        <v>3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48</v>
      </c>
      <c r="O224" s="90"/>
      <c r="P224" s="228">
        <f>O224*H224</f>
        <v>0</v>
      </c>
      <c r="Q224" s="228">
        <v>0.0063200000000000001</v>
      </c>
      <c r="R224" s="228">
        <f>Q224*H224</f>
        <v>0.018960000000000001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144</v>
      </c>
      <c r="AT224" s="230" t="s">
        <v>140</v>
      </c>
      <c r="AU224" s="230" t="s">
        <v>93</v>
      </c>
      <c r="AY224" s="16" t="s">
        <v>137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91</v>
      </c>
      <c r="BK224" s="231">
        <f>ROUND(I224*H224,2)</f>
        <v>0</v>
      </c>
      <c r="BL224" s="16" t="s">
        <v>144</v>
      </c>
      <c r="BM224" s="230" t="s">
        <v>830</v>
      </c>
    </row>
    <row r="225" s="2" customFormat="1" ht="24.15" customHeight="1">
      <c r="A225" s="37"/>
      <c r="B225" s="38"/>
      <c r="C225" s="218" t="s">
        <v>347</v>
      </c>
      <c r="D225" s="218" t="s">
        <v>140</v>
      </c>
      <c r="E225" s="219" t="s">
        <v>650</v>
      </c>
      <c r="F225" s="220" t="s">
        <v>651</v>
      </c>
      <c r="G225" s="221" t="s">
        <v>143</v>
      </c>
      <c r="H225" s="222">
        <v>3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48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144</v>
      </c>
      <c r="AT225" s="230" t="s">
        <v>140</v>
      </c>
      <c r="AU225" s="230" t="s">
        <v>93</v>
      </c>
      <c r="AY225" s="16" t="s">
        <v>137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91</v>
      </c>
      <c r="BK225" s="231">
        <f>ROUND(I225*H225,2)</f>
        <v>0</v>
      </c>
      <c r="BL225" s="16" t="s">
        <v>144</v>
      </c>
      <c r="BM225" s="230" t="s">
        <v>831</v>
      </c>
    </row>
    <row r="226" s="2" customFormat="1" ht="33" customHeight="1">
      <c r="A226" s="37"/>
      <c r="B226" s="38"/>
      <c r="C226" s="218" t="s">
        <v>353</v>
      </c>
      <c r="D226" s="218" t="s">
        <v>140</v>
      </c>
      <c r="E226" s="219" t="s">
        <v>653</v>
      </c>
      <c r="F226" s="220" t="s">
        <v>654</v>
      </c>
      <c r="G226" s="221" t="s">
        <v>350</v>
      </c>
      <c r="H226" s="222">
        <v>0.032000000000000001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48</v>
      </c>
      <c r="O226" s="90"/>
      <c r="P226" s="228">
        <f>O226*H226</f>
        <v>0</v>
      </c>
      <c r="Q226" s="228">
        <v>1.0608010000000001</v>
      </c>
      <c r="R226" s="228">
        <f>Q226*H226</f>
        <v>0.033945632000000003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144</v>
      </c>
      <c r="AT226" s="230" t="s">
        <v>140</v>
      </c>
      <c r="AU226" s="230" t="s">
        <v>93</v>
      </c>
      <c r="AY226" s="16" t="s">
        <v>137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91</v>
      </c>
      <c r="BK226" s="231">
        <f>ROUND(I226*H226,2)</f>
        <v>0</v>
      </c>
      <c r="BL226" s="16" t="s">
        <v>144</v>
      </c>
      <c r="BM226" s="230" t="s">
        <v>832</v>
      </c>
    </row>
    <row r="227" s="2" customFormat="1" ht="24.15" customHeight="1">
      <c r="A227" s="37"/>
      <c r="B227" s="38"/>
      <c r="C227" s="218" t="s">
        <v>359</v>
      </c>
      <c r="D227" s="218" t="s">
        <v>140</v>
      </c>
      <c r="E227" s="219" t="s">
        <v>656</v>
      </c>
      <c r="F227" s="220" t="s">
        <v>657</v>
      </c>
      <c r="G227" s="221" t="s">
        <v>350</v>
      </c>
      <c r="H227" s="222">
        <v>0.012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48</v>
      </c>
      <c r="O227" s="90"/>
      <c r="P227" s="228">
        <f>O227*H227</f>
        <v>0</v>
      </c>
      <c r="Q227" s="228">
        <v>1.0627727797</v>
      </c>
      <c r="R227" s="228">
        <f>Q227*H227</f>
        <v>0.012753273356399999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144</v>
      </c>
      <c r="AT227" s="230" t="s">
        <v>140</v>
      </c>
      <c r="AU227" s="230" t="s">
        <v>93</v>
      </c>
      <c r="AY227" s="16" t="s">
        <v>137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91</v>
      </c>
      <c r="BK227" s="231">
        <f>ROUND(I227*H227,2)</f>
        <v>0</v>
      </c>
      <c r="BL227" s="16" t="s">
        <v>144</v>
      </c>
      <c r="BM227" s="230" t="s">
        <v>833</v>
      </c>
    </row>
    <row r="228" s="2" customFormat="1" ht="33" customHeight="1">
      <c r="A228" s="37"/>
      <c r="B228" s="38"/>
      <c r="C228" s="218" t="s">
        <v>364</v>
      </c>
      <c r="D228" s="218" t="s">
        <v>140</v>
      </c>
      <c r="E228" s="219" t="s">
        <v>659</v>
      </c>
      <c r="F228" s="220" t="s">
        <v>660</v>
      </c>
      <c r="G228" s="221" t="s">
        <v>371</v>
      </c>
      <c r="H228" s="222">
        <v>2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48</v>
      </c>
      <c r="O228" s="90"/>
      <c r="P228" s="228">
        <f>O228*H228</f>
        <v>0</v>
      </c>
      <c r="Q228" s="228">
        <v>0.22422</v>
      </c>
      <c r="R228" s="228">
        <f>Q228*H228</f>
        <v>0.44844000000000001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144</v>
      </c>
      <c r="AT228" s="230" t="s">
        <v>140</v>
      </c>
      <c r="AU228" s="230" t="s">
        <v>93</v>
      </c>
      <c r="AY228" s="16" t="s">
        <v>137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91</v>
      </c>
      <c r="BK228" s="231">
        <f>ROUND(I228*H228,2)</f>
        <v>0</v>
      </c>
      <c r="BL228" s="16" t="s">
        <v>144</v>
      </c>
      <c r="BM228" s="230" t="s">
        <v>834</v>
      </c>
    </row>
    <row r="229" s="2" customFormat="1">
      <c r="A229" s="37"/>
      <c r="B229" s="38"/>
      <c r="C229" s="39"/>
      <c r="D229" s="232" t="s">
        <v>149</v>
      </c>
      <c r="E229" s="39"/>
      <c r="F229" s="233" t="s">
        <v>662</v>
      </c>
      <c r="G229" s="39"/>
      <c r="H229" s="39"/>
      <c r="I229" s="234"/>
      <c r="J229" s="39"/>
      <c r="K229" s="39"/>
      <c r="L229" s="43"/>
      <c r="M229" s="235"/>
      <c r="N229" s="236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149</v>
      </c>
      <c r="AU229" s="16" t="s">
        <v>93</v>
      </c>
    </row>
    <row r="230" s="2" customFormat="1" ht="24.15" customHeight="1">
      <c r="A230" s="37"/>
      <c r="B230" s="38"/>
      <c r="C230" s="218" t="s">
        <v>368</v>
      </c>
      <c r="D230" s="218" t="s">
        <v>140</v>
      </c>
      <c r="E230" s="219" t="s">
        <v>338</v>
      </c>
      <c r="F230" s="220" t="s">
        <v>339</v>
      </c>
      <c r="G230" s="221" t="s">
        <v>163</v>
      </c>
      <c r="H230" s="222">
        <v>21.318000000000001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48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144</v>
      </c>
      <c r="AT230" s="230" t="s">
        <v>140</v>
      </c>
      <c r="AU230" s="230" t="s">
        <v>93</v>
      </c>
      <c r="AY230" s="16" t="s">
        <v>137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91</v>
      </c>
      <c r="BK230" s="231">
        <f>ROUND(I230*H230,2)</f>
        <v>0</v>
      </c>
      <c r="BL230" s="16" t="s">
        <v>144</v>
      </c>
      <c r="BM230" s="230" t="s">
        <v>835</v>
      </c>
    </row>
    <row r="231" s="13" customFormat="1">
      <c r="A231" s="13"/>
      <c r="B231" s="237"/>
      <c r="C231" s="238"/>
      <c r="D231" s="232" t="s">
        <v>165</v>
      </c>
      <c r="E231" s="239" t="s">
        <v>1</v>
      </c>
      <c r="F231" s="240" t="s">
        <v>836</v>
      </c>
      <c r="G231" s="238"/>
      <c r="H231" s="241">
        <v>12.093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165</v>
      </c>
      <c r="AU231" s="247" t="s">
        <v>93</v>
      </c>
      <c r="AV231" s="13" t="s">
        <v>93</v>
      </c>
      <c r="AW231" s="13" t="s">
        <v>38</v>
      </c>
      <c r="AX231" s="13" t="s">
        <v>83</v>
      </c>
      <c r="AY231" s="247" t="s">
        <v>137</v>
      </c>
    </row>
    <row r="232" s="13" customFormat="1">
      <c r="A232" s="13"/>
      <c r="B232" s="237"/>
      <c r="C232" s="238"/>
      <c r="D232" s="232" t="s">
        <v>165</v>
      </c>
      <c r="E232" s="239" t="s">
        <v>1</v>
      </c>
      <c r="F232" s="240" t="s">
        <v>837</v>
      </c>
      <c r="G232" s="238"/>
      <c r="H232" s="241">
        <v>9.2249999999999996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165</v>
      </c>
      <c r="AU232" s="247" t="s">
        <v>93</v>
      </c>
      <c r="AV232" s="13" t="s">
        <v>93</v>
      </c>
      <c r="AW232" s="13" t="s">
        <v>38</v>
      </c>
      <c r="AX232" s="13" t="s">
        <v>83</v>
      </c>
      <c r="AY232" s="247" t="s">
        <v>137</v>
      </c>
    </row>
    <row r="233" s="14" customFormat="1">
      <c r="A233" s="14"/>
      <c r="B233" s="248"/>
      <c r="C233" s="249"/>
      <c r="D233" s="232" t="s">
        <v>165</v>
      </c>
      <c r="E233" s="250" t="s">
        <v>1</v>
      </c>
      <c r="F233" s="251" t="s">
        <v>172</v>
      </c>
      <c r="G233" s="249"/>
      <c r="H233" s="252">
        <v>21.317999999999998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165</v>
      </c>
      <c r="AU233" s="258" t="s">
        <v>93</v>
      </c>
      <c r="AV233" s="14" t="s">
        <v>144</v>
      </c>
      <c r="AW233" s="14" t="s">
        <v>38</v>
      </c>
      <c r="AX233" s="14" t="s">
        <v>91</v>
      </c>
      <c r="AY233" s="258" t="s">
        <v>137</v>
      </c>
    </row>
    <row r="234" s="2" customFormat="1" ht="24.15" customHeight="1">
      <c r="A234" s="37"/>
      <c r="B234" s="38"/>
      <c r="C234" s="218" t="s">
        <v>374</v>
      </c>
      <c r="D234" s="218" t="s">
        <v>140</v>
      </c>
      <c r="E234" s="219" t="s">
        <v>343</v>
      </c>
      <c r="F234" s="220" t="s">
        <v>344</v>
      </c>
      <c r="G234" s="221" t="s">
        <v>163</v>
      </c>
      <c r="H234" s="222">
        <v>15.119999999999999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48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144</v>
      </c>
      <c r="AT234" s="230" t="s">
        <v>140</v>
      </c>
      <c r="AU234" s="230" t="s">
        <v>93</v>
      </c>
      <c r="AY234" s="16" t="s">
        <v>137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91</v>
      </c>
      <c r="BK234" s="231">
        <f>ROUND(I234*H234,2)</f>
        <v>0</v>
      </c>
      <c r="BL234" s="16" t="s">
        <v>144</v>
      </c>
      <c r="BM234" s="230" t="s">
        <v>838</v>
      </c>
    </row>
    <row r="235" s="13" customFormat="1">
      <c r="A235" s="13"/>
      <c r="B235" s="237"/>
      <c r="C235" s="238"/>
      <c r="D235" s="232" t="s">
        <v>165</v>
      </c>
      <c r="E235" s="239" t="s">
        <v>1</v>
      </c>
      <c r="F235" s="240" t="s">
        <v>839</v>
      </c>
      <c r="G235" s="238"/>
      <c r="H235" s="241">
        <v>15.119999999999999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165</v>
      </c>
      <c r="AU235" s="247" t="s">
        <v>93</v>
      </c>
      <c r="AV235" s="13" t="s">
        <v>93</v>
      </c>
      <c r="AW235" s="13" t="s">
        <v>38</v>
      </c>
      <c r="AX235" s="13" t="s">
        <v>91</v>
      </c>
      <c r="AY235" s="247" t="s">
        <v>137</v>
      </c>
    </row>
    <row r="236" s="2" customFormat="1" ht="16.5" customHeight="1">
      <c r="A236" s="37"/>
      <c r="B236" s="38"/>
      <c r="C236" s="259" t="s">
        <v>378</v>
      </c>
      <c r="D236" s="259" t="s">
        <v>290</v>
      </c>
      <c r="E236" s="260" t="s">
        <v>348</v>
      </c>
      <c r="F236" s="261" t="s">
        <v>349</v>
      </c>
      <c r="G236" s="262" t="s">
        <v>350</v>
      </c>
      <c r="H236" s="263">
        <v>69.231999999999999</v>
      </c>
      <c r="I236" s="264"/>
      <c r="J236" s="265">
        <f>ROUND(I236*H236,2)</f>
        <v>0</v>
      </c>
      <c r="K236" s="266"/>
      <c r="L236" s="267"/>
      <c r="M236" s="268" t="s">
        <v>1</v>
      </c>
      <c r="N236" s="269" t="s">
        <v>48</v>
      </c>
      <c r="O236" s="90"/>
      <c r="P236" s="228">
        <f>O236*H236</f>
        <v>0</v>
      </c>
      <c r="Q236" s="228">
        <v>1</v>
      </c>
      <c r="R236" s="228">
        <f>Q236*H236</f>
        <v>69.231999999999999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184</v>
      </c>
      <c r="AT236" s="230" t="s">
        <v>290</v>
      </c>
      <c r="AU236" s="230" t="s">
        <v>93</v>
      </c>
      <c r="AY236" s="16" t="s">
        <v>137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91</v>
      </c>
      <c r="BK236" s="231">
        <f>ROUND(I236*H236,2)</f>
        <v>0</v>
      </c>
      <c r="BL236" s="16" t="s">
        <v>144</v>
      </c>
      <c r="BM236" s="230" t="s">
        <v>840</v>
      </c>
    </row>
    <row r="237" s="13" customFormat="1">
      <c r="A237" s="13"/>
      <c r="B237" s="237"/>
      <c r="C237" s="238"/>
      <c r="D237" s="232" t="s">
        <v>165</v>
      </c>
      <c r="E237" s="239" t="s">
        <v>1</v>
      </c>
      <c r="F237" s="240" t="s">
        <v>841</v>
      </c>
      <c r="G237" s="238"/>
      <c r="H237" s="241">
        <v>69.231999999999999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165</v>
      </c>
      <c r="AU237" s="247" t="s">
        <v>93</v>
      </c>
      <c r="AV237" s="13" t="s">
        <v>93</v>
      </c>
      <c r="AW237" s="13" t="s">
        <v>38</v>
      </c>
      <c r="AX237" s="13" t="s">
        <v>91</v>
      </c>
      <c r="AY237" s="247" t="s">
        <v>137</v>
      </c>
    </row>
    <row r="238" s="2" customFormat="1" ht="24.15" customHeight="1">
      <c r="A238" s="37"/>
      <c r="B238" s="38"/>
      <c r="C238" s="218" t="s">
        <v>382</v>
      </c>
      <c r="D238" s="218" t="s">
        <v>140</v>
      </c>
      <c r="E238" s="219" t="s">
        <v>354</v>
      </c>
      <c r="F238" s="220" t="s">
        <v>355</v>
      </c>
      <c r="G238" s="221" t="s">
        <v>143</v>
      </c>
      <c r="H238" s="222">
        <v>9.3800000000000008</v>
      </c>
      <c r="I238" s="223"/>
      <c r="J238" s="224">
        <f>ROUND(I238*H238,2)</f>
        <v>0</v>
      </c>
      <c r="K238" s="225"/>
      <c r="L238" s="43"/>
      <c r="M238" s="226" t="s">
        <v>1</v>
      </c>
      <c r="N238" s="227" t="s">
        <v>48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144</v>
      </c>
      <c r="AT238" s="230" t="s">
        <v>140</v>
      </c>
      <c r="AU238" s="230" t="s">
        <v>93</v>
      </c>
      <c r="AY238" s="16" t="s">
        <v>137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91</v>
      </c>
      <c r="BK238" s="231">
        <f>ROUND(I238*H238,2)</f>
        <v>0</v>
      </c>
      <c r="BL238" s="16" t="s">
        <v>144</v>
      </c>
      <c r="BM238" s="230" t="s">
        <v>842</v>
      </c>
    </row>
    <row r="239" s="13" customFormat="1">
      <c r="A239" s="13"/>
      <c r="B239" s="237"/>
      <c r="C239" s="238"/>
      <c r="D239" s="232" t="s">
        <v>165</v>
      </c>
      <c r="E239" s="239" t="s">
        <v>1</v>
      </c>
      <c r="F239" s="240" t="s">
        <v>843</v>
      </c>
      <c r="G239" s="238"/>
      <c r="H239" s="241">
        <v>2.8799999999999999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165</v>
      </c>
      <c r="AU239" s="247" t="s">
        <v>93</v>
      </c>
      <c r="AV239" s="13" t="s">
        <v>93</v>
      </c>
      <c r="AW239" s="13" t="s">
        <v>38</v>
      </c>
      <c r="AX239" s="13" t="s">
        <v>83</v>
      </c>
      <c r="AY239" s="247" t="s">
        <v>137</v>
      </c>
    </row>
    <row r="240" s="13" customFormat="1">
      <c r="A240" s="13"/>
      <c r="B240" s="237"/>
      <c r="C240" s="238"/>
      <c r="D240" s="232" t="s">
        <v>165</v>
      </c>
      <c r="E240" s="239" t="s">
        <v>1</v>
      </c>
      <c r="F240" s="240" t="s">
        <v>844</v>
      </c>
      <c r="G240" s="238"/>
      <c r="H240" s="241">
        <v>3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165</v>
      </c>
      <c r="AU240" s="247" t="s">
        <v>93</v>
      </c>
      <c r="AV240" s="13" t="s">
        <v>93</v>
      </c>
      <c r="AW240" s="13" t="s">
        <v>38</v>
      </c>
      <c r="AX240" s="13" t="s">
        <v>83</v>
      </c>
      <c r="AY240" s="247" t="s">
        <v>137</v>
      </c>
    </row>
    <row r="241" s="13" customFormat="1">
      <c r="A241" s="13"/>
      <c r="B241" s="237"/>
      <c r="C241" s="238"/>
      <c r="D241" s="232" t="s">
        <v>165</v>
      </c>
      <c r="E241" s="239" t="s">
        <v>1</v>
      </c>
      <c r="F241" s="240" t="s">
        <v>845</v>
      </c>
      <c r="G241" s="238"/>
      <c r="H241" s="241">
        <v>3.5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165</v>
      </c>
      <c r="AU241" s="247" t="s">
        <v>93</v>
      </c>
      <c r="AV241" s="13" t="s">
        <v>93</v>
      </c>
      <c r="AW241" s="13" t="s">
        <v>38</v>
      </c>
      <c r="AX241" s="13" t="s">
        <v>83</v>
      </c>
      <c r="AY241" s="247" t="s">
        <v>137</v>
      </c>
    </row>
    <row r="242" s="14" customFormat="1">
      <c r="A242" s="14"/>
      <c r="B242" s="248"/>
      <c r="C242" s="249"/>
      <c r="D242" s="232" t="s">
        <v>165</v>
      </c>
      <c r="E242" s="250" t="s">
        <v>1</v>
      </c>
      <c r="F242" s="251" t="s">
        <v>172</v>
      </c>
      <c r="G242" s="249"/>
      <c r="H242" s="252">
        <v>9.379999999999999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8" t="s">
        <v>165</v>
      </c>
      <c r="AU242" s="258" t="s">
        <v>93</v>
      </c>
      <c r="AV242" s="14" t="s">
        <v>144</v>
      </c>
      <c r="AW242" s="14" t="s">
        <v>38</v>
      </c>
      <c r="AX242" s="14" t="s">
        <v>91</v>
      </c>
      <c r="AY242" s="258" t="s">
        <v>137</v>
      </c>
    </row>
    <row r="243" s="2" customFormat="1" ht="16.5" customHeight="1">
      <c r="A243" s="37"/>
      <c r="B243" s="38"/>
      <c r="C243" s="259" t="s">
        <v>386</v>
      </c>
      <c r="D243" s="259" t="s">
        <v>290</v>
      </c>
      <c r="E243" s="260" t="s">
        <v>360</v>
      </c>
      <c r="F243" s="261" t="s">
        <v>361</v>
      </c>
      <c r="G243" s="262" t="s">
        <v>350</v>
      </c>
      <c r="H243" s="263">
        <v>1.782</v>
      </c>
      <c r="I243" s="264"/>
      <c r="J243" s="265">
        <f>ROUND(I243*H243,2)</f>
        <v>0</v>
      </c>
      <c r="K243" s="266"/>
      <c r="L243" s="267"/>
      <c r="M243" s="268" t="s">
        <v>1</v>
      </c>
      <c r="N243" s="269" t="s">
        <v>48</v>
      </c>
      <c r="O243" s="90"/>
      <c r="P243" s="228">
        <f>O243*H243</f>
        <v>0</v>
      </c>
      <c r="Q243" s="228">
        <v>1</v>
      </c>
      <c r="R243" s="228">
        <f>Q243*H243</f>
        <v>1.782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184</v>
      </c>
      <c r="AT243" s="230" t="s">
        <v>290</v>
      </c>
      <c r="AU243" s="230" t="s">
        <v>93</v>
      </c>
      <c r="AY243" s="16" t="s">
        <v>137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91</v>
      </c>
      <c r="BK243" s="231">
        <f>ROUND(I243*H243,2)</f>
        <v>0</v>
      </c>
      <c r="BL243" s="16" t="s">
        <v>144</v>
      </c>
      <c r="BM243" s="230" t="s">
        <v>846</v>
      </c>
    </row>
    <row r="244" s="13" customFormat="1">
      <c r="A244" s="13"/>
      <c r="B244" s="237"/>
      <c r="C244" s="238"/>
      <c r="D244" s="232" t="s">
        <v>165</v>
      </c>
      <c r="E244" s="239" t="s">
        <v>1</v>
      </c>
      <c r="F244" s="240" t="s">
        <v>847</v>
      </c>
      <c r="G244" s="238"/>
      <c r="H244" s="241">
        <v>1.782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165</v>
      </c>
      <c r="AU244" s="247" t="s">
        <v>93</v>
      </c>
      <c r="AV244" s="13" t="s">
        <v>93</v>
      </c>
      <c r="AW244" s="13" t="s">
        <v>38</v>
      </c>
      <c r="AX244" s="13" t="s">
        <v>91</v>
      </c>
      <c r="AY244" s="247" t="s">
        <v>137</v>
      </c>
    </row>
    <row r="245" s="2" customFormat="1" ht="24.15" customHeight="1">
      <c r="A245" s="37"/>
      <c r="B245" s="38"/>
      <c r="C245" s="218" t="s">
        <v>391</v>
      </c>
      <c r="D245" s="218" t="s">
        <v>140</v>
      </c>
      <c r="E245" s="219" t="s">
        <v>365</v>
      </c>
      <c r="F245" s="220" t="s">
        <v>366</v>
      </c>
      <c r="G245" s="221" t="s">
        <v>154</v>
      </c>
      <c r="H245" s="222">
        <v>7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48</v>
      </c>
      <c r="O245" s="90"/>
      <c r="P245" s="228">
        <f>O245*H245</f>
        <v>0</v>
      </c>
      <c r="Q245" s="228">
        <v>1.1E-05</v>
      </c>
      <c r="R245" s="228">
        <f>Q245*H245</f>
        <v>7.7000000000000001E-05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144</v>
      </c>
      <c r="AT245" s="230" t="s">
        <v>140</v>
      </c>
      <c r="AU245" s="230" t="s">
        <v>93</v>
      </c>
      <c r="AY245" s="16" t="s">
        <v>137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91</v>
      </c>
      <c r="BK245" s="231">
        <f>ROUND(I245*H245,2)</f>
        <v>0</v>
      </c>
      <c r="BL245" s="16" t="s">
        <v>144</v>
      </c>
      <c r="BM245" s="230" t="s">
        <v>848</v>
      </c>
    </row>
    <row r="246" s="2" customFormat="1">
      <c r="A246" s="37"/>
      <c r="B246" s="38"/>
      <c r="C246" s="39"/>
      <c r="D246" s="232" t="s">
        <v>149</v>
      </c>
      <c r="E246" s="39"/>
      <c r="F246" s="233" t="s">
        <v>849</v>
      </c>
      <c r="G246" s="39"/>
      <c r="H246" s="39"/>
      <c r="I246" s="234"/>
      <c r="J246" s="39"/>
      <c r="K246" s="39"/>
      <c r="L246" s="43"/>
      <c r="M246" s="235"/>
      <c r="N246" s="236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149</v>
      </c>
      <c r="AU246" s="16" t="s">
        <v>93</v>
      </c>
    </row>
    <row r="247" s="2" customFormat="1" ht="16.5" customHeight="1">
      <c r="A247" s="37"/>
      <c r="B247" s="38"/>
      <c r="C247" s="259" t="s">
        <v>396</v>
      </c>
      <c r="D247" s="259" t="s">
        <v>290</v>
      </c>
      <c r="E247" s="260" t="s">
        <v>369</v>
      </c>
      <c r="F247" s="261" t="s">
        <v>370</v>
      </c>
      <c r="G247" s="262" t="s">
        <v>371</v>
      </c>
      <c r="H247" s="263">
        <v>7</v>
      </c>
      <c r="I247" s="264"/>
      <c r="J247" s="265">
        <f>ROUND(I247*H247,2)</f>
        <v>0</v>
      </c>
      <c r="K247" s="266"/>
      <c r="L247" s="267"/>
      <c r="M247" s="268" t="s">
        <v>1</v>
      </c>
      <c r="N247" s="269" t="s">
        <v>48</v>
      </c>
      <c r="O247" s="90"/>
      <c r="P247" s="228">
        <f>O247*H247</f>
        <v>0</v>
      </c>
      <c r="Q247" s="228">
        <v>0.0026700000000000001</v>
      </c>
      <c r="R247" s="228">
        <f>Q247*H247</f>
        <v>0.018690000000000002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184</v>
      </c>
      <c r="AT247" s="230" t="s">
        <v>290</v>
      </c>
      <c r="AU247" s="230" t="s">
        <v>93</v>
      </c>
      <c r="AY247" s="16" t="s">
        <v>137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91</v>
      </c>
      <c r="BK247" s="231">
        <f>ROUND(I247*H247,2)</f>
        <v>0</v>
      </c>
      <c r="BL247" s="16" t="s">
        <v>144</v>
      </c>
      <c r="BM247" s="230" t="s">
        <v>850</v>
      </c>
    </row>
    <row r="248" s="2" customFormat="1">
      <c r="A248" s="37"/>
      <c r="B248" s="38"/>
      <c r="C248" s="39"/>
      <c r="D248" s="232" t="s">
        <v>149</v>
      </c>
      <c r="E248" s="39"/>
      <c r="F248" s="233" t="s">
        <v>373</v>
      </c>
      <c r="G248" s="39"/>
      <c r="H248" s="39"/>
      <c r="I248" s="234"/>
      <c r="J248" s="39"/>
      <c r="K248" s="39"/>
      <c r="L248" s="43"/>
      <c r="M248" s="235"/>
      <c r="N248" s="236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149</v>
      </c>
      <c r="AU248" s="16" t="s">
        <v>93</v>
      </c>
    </row>
    <row r="249" s="2" customFormat="1" ht="33" customHeight="1">
      <c r="A249" s="37"/>
      <c r="B249" s="38"/>
      <c r="C249" s="218" t="s">
        <v>400</v>
      </c>
      <c r="D249" s="218" t="s">
        <v>140</v>
      </c>
      <c r="E249" s="219" t="s">
        <v>375</v>
      </c>
      <c r="F249" s="220" t="s">
        <v>376</v>
      </c>
      <c r="G249" s="221" t="s">
        <v>371</v>
      </c>
      <c r="H249" s="222">
        <v>6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48</v>
      </c>
      <c r="O249" s="90"/>
      <c r="P249" s="228">
        <f>O249*H249</f>
        <v>0</v>
      </c>
      <c r="Q249" s="228">
        <v>1.2500000000000001E-06</v>
      </c>
      <c r="R249" s="228">
        <f>Q249*H249</f>
        <v>7.500000000000001E-06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144</v>
      </c>
      <c r="AT249" s="230" t="s">
        <v>140</v>
      </c>
      <c r="AU249" s="230" t="s">
        <v>93</v>
      </c>
      <c r="AY249" s="16" t="s">
        <v>137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91</v>
      </c>
      <c r="BK249" s="231">
        <f>ROUND(I249*H249,2)</f>
        <v>0</v>
      </c>
      <c r="BL249" s="16" t="s">
        <v>144</v>
      </c>
      <c r="BM249" s="230" t="s">
        <v>851</v>
      </c>
    </row>
    <row r="250" s="2" customFormat="1" ht="16.5" customHeight="1">
      <c r="A250" s="37"/>
      <c r="B250" s="38"/>
      <c r="C250" s="259" t="s">
        <v>404</v>
      </c>
      <c r="D250" s="259" t="s">
        <v>290</v>
      </c>
      <c r="E250" s="260" t="s">
        <v>379</v>
      </c>
      <c r="F250" s="261" t="s">
        <v>380</v>
      </c>
      <c r="G250" s="262" t="s">
        <v>371</v>
      </c>
      <c r="H250" s="263">
        <v>3</v>
      </c>
      <c r="I250" s="264"/>
      <c r="J250" s="265">
        <f>ROUND(I250*H250,2)</f>
        <v>0</v>
      </c>
      <c r="K250" s="266"/>
      <c r="L250" s="267"/>
      <c r="M250" s="268" t="s">
        <v>1</v>
      </c>
      <c r="N250" s="269" t="s">
        <v>48</v>
      </c>
      <c r="O250" s="90"/>
      <c r="P250" s="228">
        <f>O250*H250</f>
        <v>0</v>
      </c>
      <c r="Q250" s="228">
        <v>0.00064999999999999997</v>
      </c>
      <c r="R250" s="228">
        <f>Q250*H250</f>
        <v>0.0019499999999999999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184</v>
      </c>
      <c r="AT250" s="230" t="s">
        <v>290</v>
      </c>
      <c r="AU250" s="230" t="s">
        <v>93</v>
      </c>
      <c r="AY250" s="16" t="s">
        <v>137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91</v>
      </c>
      <c r="BK250" s="231">
        <f>ROUND(I250*H250,2)</f>
        <v>0</v>
      </c>
      <c r="BL250" s="16" t="s">
        <v>144</v>
      </c>
      <c r="BM250" s="230" t="s">
        <v>852</v>
      </c>
    </row>
    <row r="251" s="2" customFormat="1" ht="16.5" customHeight="1">
      <c r="A251" s="37"/>
      <c r="B251" s="38"/>
      <c r="C251" s="259" t="s">
        <v>408</v>
      </c>
      <c r="D251" s="259" t="s">
        <v>290</v>
      </c>
      <c r="E251" s="260" t="s">
        <v>383</v>
      </c>
      <c r="F251" s="261" t="s">
        <v>384</v>
      </c>
      <c r="G251" s="262" t="s">
        <v>371</v>
      </c>
      <c r="H251" s="263">
        <v>3</v>
      </c>
      <c r="I251" s="264"/>
      <c r="J251" s="265">
        <f>ROUND(I251*H251,2)</f>
        <v>0</v>
      </c>
      <c r="K251" s="266"/>
      <c r="L251" s="267"/>
      <c r="M251" s="268" t="s">
        <v>1</v>
      </c>
      <c r="N251" s="269" t="s">
        <v>48</v>
      </c>
      <c r="O251" s="90"/>
      <c r="P251" s="228">
        <f>O251*H251</f>
        <v>0</v>
      </c>
      <c r="Q251" s="228">
        <v>0.00088000000000000003</v>
      </c>
      <c r="R251" s="228">
        <f>Q251*H251</f>
        <v>0.00264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184</v>
      </c>
      <c r="AT251" s="230" t="s">
        <v>290</v>
      </c>
      <c r="AU251" s="230" t="s">
        <v>93</v>
      </c>
      <c r="AY251" s="16" t="s">
        <v>137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91</v>
      </c>
      <c r="BK251" s="231">
        <f>ROUND(I251*H251,2)</f>
        <v>0</v>
      </c>
      <c r="BL251" s="16" t="s">
        <v>144</v>
      </c>
      <c r="BM251" s="230" t="s">
        <v>853</v>
      </c>
    </row>
    <row r="252" s="2" customFormat="1" ht="21.75" customHeight="1">
      <c r="A252" s="37"/>
      <c r="B252" s="38"/>
      <c r="C252" s="218" t="s">
        <v>412</v>
      </c>
      <c r="D252" s="218" t="s">
        <v>140</v>
      </c>
      <c r="E252" s="219" t="s">
        <v>387</v>
      </c>
      <c r="F252" s="220" t="s">
        <v>388</v>
      </c>
      <c r="G252" s="221" t="s">
        <v>154</v>
      </c>
      <c r="H252" s="222">
        <v>7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48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144</v>
      </c>
      <c r="AT252" s="230" t="s">
        <v>140</v>
      </c>
      <c r="AU252" s="230" t="s">
        <v>93</v>
      </c>
      <c r="AY252" s="16" t="s">
        <v>137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91</v>
      </c>
      <c r="BK252" s="231">
        <f>ROUND(I252*H252,2)</f>
        <v>0</v>
      </c>
      <c r="BL252" s="16" t="s">
        <v>144</v>
      </c>
      <c r="BM252" s="230" t="s">
        <v>854</v>
      </c>
    </row>
    <row r="253" s="2" customFormat="1">
      <c r="A253" s="37"/>
      <c r="B253" s="38"/>
      <c r="C253" s="39"/>
      <c r="D253" s="232" t="s">
        <v>149</v>
      </c>
      <c r="E253" s="39"/>
      <c r="F253" s="233" t="s">
        <v>390</v>
      </c>
      <c r="G253" s="39"/>
      <c r="H253" s="39"/>
      <c r="I253" s="234"/>
      <c r="J253" s="39"/>
      <c r="K253" s="39"/>
      <c r="L253" s="43"/>
      <c r="M253" s="235"/>
      <c r="N253" s="236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149</v>
      </c>
      <c r="AU253" s="16" t="s">
        <v>93</v>
      </c>
    </row>
    <row r="254" s="2" customFormat="1" ht="24.15" customHeight="1">
      <c r="A254" s="37"/>
      <c r="B254" s="38"/>
      <c r="C254" s="218" t="s">
        <v>416</v>
      </c>
      <c r="D254" s="218" t="s">
        <v>140</v>
      </c>
      <c r="E254" s="219" t="s">
        <v>392</v>
      </c>
      <c r="F254" s="220" t="s">
        <v>393</v>
      </c>
      <c r="G254" s="221" t="s">
        <v>371</v>
      </c>
      <c r="H254" s="222">
        <v>3</v>
      </c>
      <c r="I254" s="223"/>
      <c r="J254" s="224">
        <f>ROUND(I254*H254,2)</f>
        <v>0</v>
      </c>
      <c r="K254" s="225"/>
      <c r="L254" s="43"/>
      <c r="M254" s="226" t="s">
        <v>1</v>
      </c>
      <c r="N254" s="227" t="s">
        <v>48</v>
      </c>
      <c r="O254" s="90"/>
      <c r="P254" s="228">
        <f>O254*H254</f>
        <v>0</v>
      </c>
      <c r="Q254" s="228">
        <v>0.12525800000000001</v>
      </c>
      <c r="R254" s="228">
        <f>Q254*H254</f>
        <v>0.37577400000000005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144</v>
      </c>
      <c r="AT254" s="230" t="s">
        <v>140</v>
      </c>
      <c r="AU254" s="230" t="s">
        <v>93</v>
      </c>
      <c r="AY254" s="16" t="s">
        <v>137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91</v>
      </c>
      <c r="BK254" s="231">
        <f>ROUND(I254*H254,2)</f>
        <v>0</v>
      </c>
      <c r="BL254" s="16" t="s">
        <v>144</v>
      </c>
      <c r="BM254" s="230" t="s">
        <v>855</v>
      </c>
    </row>
    <row r="255" s="2" customFormat="1">
      <c r="A255" s="37"/>
      <c r="B255" s="38"/>
      <c r="C255" s="39"/>
      <c r="D255" s="232" t="s">
        <v>149</v>
      </c>
      <c r="E255" s="39"/>
      <c r="F255" s="233" t="s">
        <v>395</v>
      </c>
      <c r="G255" s="39"/>
      <c r="H255" s="39"/>
      <c r="I255" s="234"/>
      <c r="J255" s="39"/>
      <c r="K255" s="39"/>
      <c r="L255" s="43"/>
      <c r="M255" s="235"/>
      <c r="N255" s="236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149</v>
      </c>
      <c r="AU255" s="16" t="s">
        <v>93</v>
      </c>
    </row>
    <row r="256" s="2" customFormat="1" ht="24.15" customHeight="1">
      <c r="A256" s="37"/>
      <c r="B256" s="38"/>
      <c r="C256" s="259" t="s">
        <v>420</v>
      </c>
      <c r="D256" s="259" t="s">
        <v>290</v>
      </c>
      <c r="E256" s="260" t="s">
        <v>397</v>
      </c>
      <c r="F256" s="261" t="s">
        <v>398</v>
      </c>
      <c r="G256" s="262" t="s">
        <v>371</v>
      </c>
      <c r="H256" s="263">
        <v>3</v>
      </c>
      <c r="I256" s="264"/>
      <c r="J256" s="265">
        <f>ROUND(I256*H256,2)</f>
        <v>0</v>
      </c>
      <c r="K256" s="266"/>
      <c r="L256" s="267"/>
      <c r="M256" s="268" t="s">
        <v>1</v>
      </c>
      <c r="N256" s="269" t="s">
        <v>48</v>
      </c>
      <c r="O256" s="90"/>
      <c r="P256" s="228">
        <f>O256*H256</f>
        <v>0</v>
      </c>
      <c r="Q256" s="228">
        <v>0.097000000000000003</v>
      </c>
      <c r="R256" s="228">
        <f>Q256*H256</f>
        <v>0.29100000000000004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184</v>
      </c>
      <c r="AT256" s="230" t="s">
        <v>290</v>
      </c>
      <c r="AU256" s="230" t="s">
        <v>93</v>
      </c>
      <c r="AY256" s="16" t="s">
        <v>137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91</v>
      </c>
      <c r="BK256" s="231">
        <f>ROUND(I256*H256,2)</f>
        <v>0</v>
      </c>
      <c r="BL256" s="16" t="s">
        <v>144</v>
      </c>
      <c r="BM256" s="230" t="s">
        <v>856</v>
      </c>
    </row>
    <row r="257" s="2" customFormat="1" ht="24.15" customHeight="1">
      <c r="A257" s="37"/>
      <c r="B257" s="38"/>
      <c r="C257" s="218" t="s">
        <v>425</v>
      </c>
      <c r="D257" s="218" t="s">
        <v>140</v>
      </c>
      <c r="E257" s="219" t="s">
        <v>401</v>
      </c>
      <c r="F257" s="220" t="s">
        <v>402</v>
      </c>
      <c r="G257" s="221" t="s">
        <v>371</v>
      </c>
      <c r="H257" s="222">
        <v>3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48</v>
      </c>
      <c r="O257" s="90"/>
      <c r="P257" s="228">
        <f>O257*H257</f>
        <v>0</v>
      </c>
      <c r="Q257" s="228">
        <v>0.030758000000000001</v>
      </c>
      <c r="R257" s="228">
        <f>Q257*H257</f>
        <v>0.092273999999999995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144</v>
      </c>
      <c r="AT257" s="230" t="s">
        <v>140</v>
      </c>
      <c r="AU257" s="230" t="s">
        <v>93</v>
      </c>
      <c r="AY257" s="16" t="s">
        <v>137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91</v>
      </c>
      <c r="BK257" s="231">
        <f>ROUND(I257*H257,2)</f>
        <v>0</v>
      </c>
      <c r="BL257" s="16" t="s">
        <v>144</v>
      </c>
      <c r="BM257" s="230" t="s">
        <v>857</v>
      </c>
    </row>
    <row r="258" s="2" customFormat="1" ht="21.75" customHeight="1">
      <c r="A258" s="37"/>
      <c r="B258" s="38"/>
      <c r="C258" s="259" t="s">
        <v>429</v>
      </c>
      <c r="D258" s="259" t="s">
        <v>290</v>
      </c>
      <c r="E258" s="260" t="s">
        <v>405</v>
      </c>
      <c r="F258" s="261" t="s">
        <v>406</v>
      </c>
      <c r="G258" s="262" t="s">
        <v>371</v>
      </c>
      <c r="H258" s="263">
        <v>3</v>
      </c>
      <c r="I258" s="264"/>
      <c r="J258" s="265">
        <f>ROUND(I258*H258,2)</f>
        <v>0</v>
      </c>
      <c r="K258" s="266"/>
      <c r="L258" s="267"/>
      <c r="M258" s="268" t="s">
        <v>1</v>
      </c>
      <c r="N258" s="269" t="s">
        <v>48</v>
      </c>
      <c r="O258" s="90"/>
      <c r="P258" s="228">
        <f>O258*H258</f>
        <v>0</v>
      </c>
      <c r="Q258" s="228">
        <v>0.058000000000000003</v>
      </c>
      <c r="R258" s="228">
        <f>Q258*H258</f>
        <v>0.17400000000000002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184</v>
      </c>
      <c r="AT258" s="230" t="s">
        <v>290</v>
      </c>
      <c r="AU258" s="230" t="s">
        <v>93</v>
      </c>
      <c r="AY258" s="16" t="s">
        <v>137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91</v>
      </c>
      <c r="BK258" s="231">
        <f>ROUND(I258*H258,2)</f>
        <v>0</v>
      </c>
      <c r="BL258" s="16" t="s">
        <v>144</v>
      </c>
      <c r="BM258" s="230" t="s">
        <v>858</v>
      </c>
    </row>
    <row r="259" s="2" customFormat="1" ht="24.15" customHeight="1">
      <c r="A259" s="37"/>
      <c r="B259" s="38"/>
      <c r="C259" s="218" t="s">
        <v>435</v>
      </c>
      <c r="D259" s="218" t="s">
        <v>140</v>
      </c>
      <c r="E259" s="219" t="s">
        <v>409</v>
      </c>
      <c r="F259" s="220" t="s">
        <v>410</v>
      </c>
      <c r="G259" s="221" t="s">
        <v>371</v>
      </c>
      <c r="H259" s="222">
        <v>3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48</v>
      </c>
      <c r="O259" s="90"/>
      <c r="P259" s="228">
        <f>O259*H259</f>
        <v>0</v>
      </c>
      <c r="Q259" s="228">
        <v>0.030758000000000001</v>
      </c>
      <c r="R259" s="228">
        <f>Q259*H259</f>
        <v>0.092273999999999995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144</v>
      </c>
      <c r="AT259" s="230" t="s">
        <v>140</v>
      </c>
      <c r="AU259" s="230" t="s">
        <v>93</v>
      </c>
      <c r="AY259" s="16" t="s">
        <v>137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91</v>
      </c>
      <c r="BK259" s="231">
        <f>ROUND(I259*H259,2)</f>
        <v>0</v>
      </c>
      <c r="BL259" s="16" t="s">
        <v>144</v>
      </c>
      <c r="BM259" s="230" t="s">
        <v>859</v>
      </c>
    </row>
    <row r="260" s="2" customFormat="1" ht="24.15" customHeight="1">
      <c r="A260" s="37"/>
      <c r="B260" s="38"/>
      <c r="C260" s="259" t="s">
        <v>440</v>
      </c>
      <c r="D260" s="259" t="s">
        <v>290</v>
      </c>
      <c r="E260" s="260" t="s">
        <v>413</v>
      </c>
      <c r="F260" s="261" t="s">
        <v>414</v>
      </c>
      <c r="G260" s="262" t="s">
        <v>371</v>
      </c>
      <c r="H260" s="263">
        <v>3</v>
      </c>
      <c r="I260" s="264"/>
      <c r="J260" s="265">
        <f>ROUND(I260*H260,2)</f>
        <v>0</v>
      </c>
      <c r="K260" s="266"/>
      <c r="L260" s="267"/>
      <c r="M260" s="268" t="s">
        <v>1</v>
      </c>
      <c r="N260" s="269" t="s">
        <v>48</v>
      </c>
      <c r="O260" s="90"/>
      <c r="P260" s="228">
        <f>O260*H260</f>
        <v>0</v>
      </c>
      <c r="Q260" s="228">
        <v>0.057000000000000002</v>
      </c>
      <c r="R260" s="228">
        <f>Q260*H260</f>
        <v>0.17100000000000001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184</v>
      </c>
      <c r="AT260" s="230" t="s">
        <v>290</v>
      </c>
      <c r="AU260" s="230" t="s">
        <v>93</v>
      </c>
      <c r="AY260" s="16" t="s">
        <v>137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91</v>
      </c>
      <c r="BK260" s="231">
        <f>ROUND(I260*H260,2)</f>
        <v>0</v>
      </c>
      <c r="BL260" s="16" t="s">
        <v>144</v>
      </c>
      <c r="BM260" s="230" t="s">
        <v>860</v>
      </c>
    </row>
    <row r="261" s="2" customFormat="1" ht="24.15" customHeight="1">
      <c r="A261" s="37"/>
      <c r="B261" s="38"/>
      <c r="C261" s="218" t="s">
        <v>444</v>
      </c>
      <c r="D261" s="218" t="s">
        <v>140</v>
      </c>
      <c r="E261" s="219" t="s">
        <v>417</v>
      </c>
      <c r="F261" s="220" t="s">
        <v>418</v>
      </c>
      <c r="G261" s="221" t="s">
        <v>371</v>
      </c>
      <c r="H261" s="222">
        <v>3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48</v>
      </c>
      <c r="O261" s="90"/>
      <c r="P261" s="228">
        <f>O261*H261</f>
        <v>0</v>
      </c>
      <c r="Q261" s="228">
        <v>0.217338</v>
      </c>
      <c r="R261" s="228">
        <f>Q261*H261</f>
        <v>0.65201399999999998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144</v>
      </c>
      <c r="AT261" s="230" t="s">
        <v>140</v>
      </c>
      <c r="AU261" s="230" t="s">
        <v>93</v>
      </c>
      <c r="AY261" s="16" t="s">
        <v>137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91</v>
      </c>
      <c r="BK261" s="231">
        <f>ROUND(I261*H261,2)</f>
        <v>0</v>
      </c>
      <c r="BL261" s="16" t="s">
        <v>144</v>
      </c>
      <c r="BM261" s="230" t="s">
        <v>861</v>
      </c>
    </row>
    <row r="262" s="2" customFormat="1" ht="16.5" customHeight="1">
      <c r="A262" s="37"/>
      <c r="B262" s="38"/>
      <c r="C262" s="259" t="s">
        <v>450</v>
      </c>
      <c r="D262" s="259" t="s">
        <v>290</v>
      </c>
      <c r="E262" s="260" t="s">
        <v>421</v>
      </c>
      <c r="F262" s="261" t="s">
        <v>422</v>
      </c>
      <c r="G262" s="262" t="s">
        <v>371</v>
      </c>
      <c r="H262" s="263">
        <v>3</v>
      </c>
      <c r="I262" s="264"/>
      <c r="J262" s="265">
        <f>ROUND(I262*H262,2)</f>
        <v>0</v>
      </c>
      <c r="K262" s="266"/>
      <c r="L262" s="267"/>
      <c r="M262" s="268" t="s">
        <v>1</v>
      </c>
      <c r="N262" s="269" t="s">
        <v>48</v>
      </c>
      <c r="O262" s="90"/>
      <c r="P262" s="228">
        <f>O262*H262</f>
        <v>0</v>
      </c>
      <c r="Q262" s="228">
        <v>0.050599999999999999</v>
      </c>
      <c r="R262" s="228">
        <f>Q262*H262</f>
        <v>0.15179999999999999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184</v>
      </c>
      <c r="AT262" s="230" t="s">
        <v>290</v>
      </c>
      <c r="AU262" s="230" t="s">
        <v>93</v>
      </c>
      <c r="AY262" s="16" t="s">
        <v>137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91</v>
      </c>
      <c r="BK262" s="231">
        <f>ROUND(I262*H262,2)</f>
        <v>0</v>
      </c>
      <c r="BL262" s="16" t="s">
        <v>144</v>
      </c>
      <c r="BM262" s="230" t="s">
        <v>862</v>
      </c>
    </row>
    <row r="263" s="2" customFormat="1">
      <c r="A263" s="37"/>
      <c r="B263" s="38"/>
      <c r="C263" s="39"/>
      <c r="D263" s="232" t="s">
        <v>149</v>
      </c>
      <c r="E263" s="39"/>
      <c r="F263" s="233" t="s">
        <v>424</v>
      </c>
      <c r="G263" s="39"/>
      <c r="H263" s="39"/>
      <c r="I263" s="234"/>
      <c r="J263" s="39"/>
      <c r="K263" s="39"/>
      <c r="L263" s="43"/>
      <c r="M263" s="235"/>
      <c r="N263" s="236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149</v>
      </c>
      <c r="AU263" s="16" t="s">
        <v>93</v>
      </c>
    </row>
    <row r="264" s="2" customFormat="1" ht="24.15" customHeight="1">
      <c r="A264" s="37"/>
      <c r="B264" s="38"/>
      <c r="C264" s="259" t="s">
        <v>455</v>
      </c>
      <c r="D264" s="259" t="s">
        <v>290</v>
      </c>
      <c r="E264" s="260" t="s">
        <v>426</v>
      </c>
      <c r="F264" s="261" t="s">
        <v>427</v>
      </c>
      <c r="G264" s="262" t="s">
        <v>371</v>
      </c>
      <c r="H264" s="263">
        <v>3</v>
      </c>
      <c r="I264" s="264"/>
      <c r="J264" s="265">
        <f>ROUND(I264*H264,2)</f>
        <v>0</v>
      </c>
      <c r="K264" s="266"/>
      <c r="L264" s="267"/>
      <c r="M264" s="268" t="s">
        <v>1</v>
      </c>
      <c r="N264" s="269" t="s">
        <v>48</v>
      </c>
      <c r="O264" s="90"/>
      <c r="P264" s="228">
        <f>O264*H264</f>
        <v>0</v>
      </c>
      <c r="Q264" s="228">
        <v>0.0040000000000000001</v>
      </c>
      <c r="R264" s="228">
        <f>Q264*H264</f>
        <v>0.012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184</v>
      </c>
      <c r="AT264" s="230" t="s">
        <v>290</v>
      </c>
      <c r="AU264" s="230" t="s">
        <v>93</v>
      </c>
      <c r="AY264" s="16" t="s">
        <v>137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91</v>
      </c>
      <c r="BK264" s="231">
        <f>ROUND(I264*H264,2)</f>
        <v>0</v>
      </c>
      <c r="BL264" s="16" t="s">
        <v>144</v>
      </c>
      <c r="BM264" s="230" t="s">
        <v>863</v>
      </c>
    </row>
    <row r="265" s="2" customFormat="1" ht="16.5" customHeight="1">
      <c r="A265" s="37"/>
      <c r="B265" s="38"/>
      <c r="C265" s="218" t="s">
        <v>460</v>
      </c>
      <c r="D265" s="218" t="s">
        <v>140</v>
      </c>
      <c r="E265" s="219" t="s">
        <v>430</v>
      </c>
      <c r="F265" s="220" t="s">
        <v>431</v>
      </c>
      <c r="G265" s="221" t="s">
        <v>432</v>
      </c>
      <c r="H265" s="222">
        <v>15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48</v>
      </c>
      <c r="O265" s="90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144</v>
      </c>
      <c r="AT265" s="230" t="s">
        <v>140</v>
      </c>
      <c r="AU265" s="230" t="s">
        <v>93</v>
      </c>
      <c r="AY265" s="16" t="s">
        <v>137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91</v>
      </c>
      <c r="BK265" s="231">
        <f>ROUND(I265*H265,2)</f>
        <v>0</v>
      </c>
      <c r="BL265" s="16" t="s">
        <v>144</v>
      </c>
      <c r="BM265" s="230" t="s">
        <v>864</v>
      </c>
    </row>
    <row r="266" s="2" customFormat="1">
      <c r="A266" s="37"/>
      <c r="B266" s="38"/>
      <c r="C266" s="39"/>
      <c r="D266" s="232" t="s">
        <v>149</v>
      </c>
      <c r="E266" s="39"/>
      <c r="F266" s="233" t="s">
        <v>434</v>
      </c>
      <c r="G266" s="39"/>
      <c r="H266" s="39"/>
      <c r="I266" s="234"/>
      <c r="J266" s="39"/>
      <c r="K266" s="39"/>
      <c r="L266" s="43"/>
      <c r="M266" s="235"/>
      <c r="N266" s="236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149</v>
      </c>
      <c r="AU266" s="16" t="s">
        <v>93</v>
      </c>
    </row>
    <row r="267" s="2" customFormat="1" ht="21.75" customHeight="1">
      <c r="A267" s="37"/>
      <c r="B267" s="38"/>
      <c r="C267" s="218" t="s">
        <v>464</v>
      </c>
      <c r="D267" s="218" t="s">
        <v>140</v>
      </c>
      <c r="E267" s="219" t="s">
        <v>436</v>
      </c>
      <c r="F267" s="220" t="s">
        <v>437</v>
      </c>
      <c r="G267" s="221" t="s">
        <v>432</v>
      </c>
      <c r="H267" s="222">
        <v>2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48</v>
      </c>
      <c r="O267" s="90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144</v>
      </c>
      <c r="AT267" s="230" t="s">
        <v>140</v>
      </c>
      <c r="AU267" s="230" t="s">
        <v>93</v>
      </c>
      <c r="AY267" s="16" t="s">
        <v>137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91</v>
      </c>
      <c r="BK267" s="231">
        <f>ROUND(I267*H267,2)</f>
        <v>0</v>
      </c>
      <c r="BL267" s="16" t="s">
        <v>144</v>
      </c>
      <c r="BM267" s="230" t="s">
        <v>865</v>
      </c>
    </row>
    <row r="268" s="2" customFormat="1">
      <c r="A268" s="37"/>
      <c r="B268" s="38"/>
      <c r="C268" s="39"/>
      <c r="D268" s="232" t="s">
        <v>149</v>
      </c>
      <c r="E268" s="39"/>
      <c r="F268" s="233" t="s">
        <v>439</v>
      </c>
      <c r="G268" s="39"/>
      <c r="H268" s="39"/>
      <c r="I268" s="234"/>
      <c r="J268" s="39"/>
      <c r="K268" s="39"/>
      <c r="L268" s="43"/>
      <c r="M268" s="235"/>
      <c r="N268" s="236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149</v>
      </c>
      <c r="AU268" s="16" t="s">
        <v>93</v>
      </c>
    </row>
    <row r="269" s="2" customFormat="1" ht="21.75" customHeight="1">
      <c r="A269" s="37"/>
      <c r="B269" s="38"/>
      <c r="C269" s="259" t="s">
        <v>471</v>
      </c>
      <c r="D269" s="259" t="s">
        <v>290</v>
      </c>
      <c r="E269" s="260" t="s">
        <v>441</v>
      </c>
      <c r="F269" s="261" t="s">
        <v>442</v>
      </c>
      <c r="G269" s="262" t="s">
        <v>371</v>
      </c>
      <c r="H269" s="263">
        <v>2</v>
      </c>
      <c r="I269" s="264"/>
      <c r="J269" s="265">
        <f>ROUND(I269*H269,2)</f>
        <v>0</v>
      </c>
      <c r="K269" s="266"/>
      <c r="L269" s="267"/>
      <c r="M269" s="268" t="s">
        <v>1</v>
      </c>
      <c r="N269" s="269" t="s">
        <v>48</v>
      </c>
      <c r="O269" s="90"/>
      <c r="P269" s="228">
        <f>O269*H269</f>
        <v>0</v>
      </c>
      <c r="Q269" s="228">
        <v>0.0023</v>
      </c>
      <c r="R269" s="228">
        <f>Q269*H269</f>
        <v>0.0045999999999999999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184</v>
      </c>
      <c r="AT269" s="230" t="s">
        <v>290</v>
      </c>
      <c r="AU269" s="230" t="s">
        <v>93</v>
      </c>
      <c r="AY269" s="16" t="s">
        <v>137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91</v>
      </c>
      <c r="BK269" s="231">
        <f>ROUND(I269*H269,2)</f>
        <v>0</v>
      </c>
      <c r="BL269" s="16" t="s">
        <v>144</v>
      </c>
      <c r="BM269" s="230" t="s">
        <v>866</v>
      </c>
    </row>
    <row r="270" s="2" customFormat="1" ht="16.5" customHeight="1">
      <c r="A270" s="37"/>
      <c r="B270" s="38"/>
      <c r="C270" s="218" t="s">
        <v>474</v>
      </c>
      <c r="D270" s="218" t="s">
        <v>140</v>
      </c>
      <c r="E270" s="219" t="s">
        <v>445</v>
      </c>
      <c r="F270" s="220" t="s">
        <v>446</v>
      </c>
      <c r="G270" s="221" t="s">
        <v>432</v>
      </c>
      <c r="H270" s="222">
        <v>1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48</v>
      </c>
      <c r="O270" s="90"/>
      <c r="P270" s="228">
        <f>O270*H270</f>
        <v>0</v>
      </c>
      <c r="Q270" s="228">
        <v>0.00032000000000000003</v>
      </c>
      <c r="R270" s="228">
        <f>Q270*H270</f>
        <v>0.00032000000000000003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144</v>
      </c>
      <c r="AT270" s="230" t="s">
        <v>140</v>
      </c>
      <c r="AU270" s="230" t="s">
        <v>93</v>
      </c>
      <c r="AY270" s="16" t="s">
        <v>137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91</v>
      </c>
      <c r="BK270" s="231">
        <f>ROUND(I270*H270,2)</f>
        <v>0</v>
      </c>
      <c r="BL270" s="16" t="s">
        <v>144</v>
      </c>
      <c r="BM270" s="230" t="s">
        <v>867</v>
      </c>
    </row>
    <row r="271" s="2" customFormat="1">
      <c r="A271" s="37"/>
      <c r="B271" s="38"/>
      <c r="C271" s="39"/>
      <c r="D271" s="232" t="s">
        <v>149</v>
      </c>
      <c r="E271" s="39"/>
      <c r="F271" s="233" t="s">
        <v>448</v>
      </c>
      <c r="G271" s="39"/>
      <c r="H271" s="39"/>
      <c r="I271" s="234"/>
      <c r="J271" s="39"/>
      <c r="K271" s="39"/>
      <c r="L271" s="43"/>
      <c r="M271" s="235"/>
      <c r="N271" s="236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149</v>
      </c>
      <c r="AU271" s="16" t="s">
        <v>93</v>
      </c>
    </row>
    <row r="272" s="2" customFormat="1" ht="21.75" customHeight="1">
      <c r="A272" s="37"/>
      <c r="B272" s="38"/>
      <c r="C272" s="218" t="s">
        <v>480</v>
      </c>
      <c r="D272" s="218" t="s">
        <v>140</v>
      </c>
      <c r="E272" s="219" t="s">
        <v>695</v>
      </c>
      <c r="F272" s="220" t="s">
        <v>696</v>
      </c>
      <c r="G272" s="221" t="s">
        <v>371</v>
      </c>
      <c r="H272" s="222">
        <v>4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48</v>
      </c>
      <c r="O272" s="90"/>
      <c r="P272" s="228">
        <f>O272*H272</f>
        <v>0</v>
      </c>
      <c r="Q272" s="228">
        <v>0.00024000000000000001</v>
      </c>
      <c r="R272" s="228">
        <f>Q272*H272</f>
        <v>0.00096000000000000002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144</v>
      </c>
      <c r="AT272" s="230" t="s">
        <v>140</v>
      </c>
      <c r="AU272" s="230" t="s">
        <v>93</v>
      </c>
      <c r="AY272" s="16" t="s">
        <v>137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91</v>
      </c>
      <c r="BK272" s="231">
        <f>ROUND(I272*H272,2)</f>
        <v>0</v>
      </c>
      <c r="BL272" s="16" t="s">
        <v>144</v>
      </c>
      <c r="BM272" s="230" t="s">
        <v>868</v>
      </c>
    </row>
    <row r="273" s="2" customFormat="1">
      <c r="A273" s="37"/>
      <c r="B273" s="38"/>
      <c r="C273" s="39"/>
      <c r="D273" s="232" t="s">
        <v>149</v>
      </c>
      <c r="E273" s="39"/>
      <c r="F273" s="233" t="s">
        <v>698</v>
      </c>
      <c r="G273" s="39"/>
      <c r="H273" s="39"/>
      <c r="I273" s="234"/>
      <c r="J273" s="39"/>
      <c r="K273" s="39"/>
      <c r="L273" s="43"/>
      <c r="M273" s="235"/>
      <c r="N273" s="236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149</v>
      </c>
      <c r="AU273" s="16" t="s">
        <v>93</v>
      </c>
    </row>
    <row r="274" s="12" customFormat="1" ht="22.8" customHeight="1">
      <c r="A274" s="12"/>
      <c r="B274" s="202"/>
      <c r="C274" s="203"/>
      <c r="D274" s="204" t="s">
        <v>82</v>
      </c>
      <c r="E274" s="216" t="s">
        <v>194</v>
      </c>
      <c r="F274" s="216" t="s">
        <v>449</v>
      </c>
      <c r="G274" s="203"/>
      <c r="H274" s="203"/>
      <c r="I274" s="206"/>
      <c r="J274" s="217">
        <f>BK274</f>
        <v>0</v>
      </c>
      <c r="K274" s="203"/>
      <c r="L274" s="208"/>
      <c r="M274" s="209"/>
      <c r="N274" s="210"/>
      <c r="O274" s="210"/>
      <c r="P274" s="211">
        <f>SUM(P275:P339)</f>
        <v>0</v>
      </c>
      <c r="Q274" s="210"/>
      <c r="R274" s="211">
        <f>SUM(R275:R339)</f>
        <v>110.14121785499999</v>
      </c>
      <c r="S274" s="210"/>
      <c r="T274" s="212">
        <f>SUM(T275:T339)</f>
        <v>5.2200000000000006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3" t="s">
        <v>91</v>
      </c>
      <c r="AT274" s="214" t="s">
        <v>82</v>
      </c>
      <c r="AU274" s="214" t="s">
        <v>91</v>
      </c>
      <c r="AY274" s="213" t="s">
        <v>137</v>
      </c>
      <c r="BK274" s="215">
        <f>SUM(BK275:BK339)</f>
        <v>0</v>
      </c>
    </row>
    <row r="275" s="2" customFormat="1" ht="21.75" customHeight="1">
      <c r="A275" s="37"/>
      <c r="B275" s="38"/>
      <c r="C275" s="218" t="s">
        <v>487</v>
      </c>
      <c r="D275" s="218" t="s">
        <v>140</v>
      </c>
      <c r="E275" s="219" t="s">
        <v>451</v>
      </c>
      <c r="F275" s="220" t="s">
        <v>452</v>
      </c>
      <c r="G275" s="221" t="s">
        <v>143</v>
      </c>
      <c r="H275" s="222">
        <v>25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48</v>
      </c>
      <c r="O275" s="90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144</v>
      </c>
      <c r="AT275" s="230" t="s">
        <v>140</v>
      </c>
      <c r="AU275" s="230" t="s">
        <v>93</v>
      </c>
      <c r="AY275" s="16" t="s">
        <v>137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91</v>
      </c>
      <c r="BK275" s="231">
        <f>ROUND(I275*H275,2)</f>
        <v>0</v>
      </c>
      <c r="BL275" s="16" t="s">
        <v>144</v>
      </c>
      <c r="BM275" s="230" t="s">
        <v>869</v>
      </c>
    </row>
    <row r="276" s="2" customFormat="1">
      <c r="A276" s="37"/>
      <c r="B276" s="38"/>
      <c r="C276" s="39"/>
      <c r="D276" s="232" t="s">
        <v>149</v>
      </c>
      <c r="E276" s="39"/>
      <c r="F276" s="233" t="s">
        <v>454</v>
      </c>
      <c r="G276" s="39"/>
      <c r="H276" s="39"/>
      <c r="I276" s="234"/>
      <c r="J276" s="39"/>
      <c r="K276" s="39"/>
      <c r="L276" s="43"/>
      <c r="M276" s="235"/>
      <c r="N276" s="236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149</v>
      </c>
      <c r="AU276" s="16" t="s">
        <v>93</v>
      </c>
    </row>
    <row r="277" s="2" customFormat="1" ht="24.15" customHeight="1">
      <c r="A277" s="37"/>
      <c r="B277" s="38"/>
      <c r="C277" s="218" t="s">
        <v>492</v>
      </c>
      <c r="D277" s="218" t="s">
        <v>140</v>
      </c>
      <c r="E277" s="219" t="s">
        <v>456</v>
      </c>
      <c r="F277" s="220" t="s">
        <v>457</v>
      </c>
      <c r="G277" s="221" t="s">
        <v>143</v>
      </c>
      <c r="H277" s="222">
        <v>215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48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144</v>
      </c>
      <c r="AT277" s="230" t="s">
        <v>140</v>
      </c>
      <c r="AU277" s="230" t="s">
        <v>93</v>
      </c>
      <c r="AY277" s="16" t="s">
        <v>137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91</v>
      </c>
      <c r="BK277" s="231">
        <f>ROUND(I277*H277,2)</f>
        <v>0</v>
      </c>
      <c r="BL277" s="16" t="s">
        <v>144</v>
      </c>
      <c r="BM277" s="230" t="s">
        <v>870</v>
      </c>
    </row>
    <row r="278" s="2" customFormat="1">
      <c r="A278" s="37"/>
      <c r="B278" s="38"/>
      <c r="C278" s="39"/>
      <c r="D278" s="232" t="s">
        <v>149</v>
      </c>
      <c r="E278" s="39"/>
      <c r="F278" s="233" t="s">
        <v>459</v>
      </c>
      <c r="G278" s="39"/>
      <c r="H278" s="39"/>
      <c r="I278" s="234"/>
      <c r="J278" s="39"/>
      <c r="K278" s="39"/>
      <c r="L278" s="43"/>
      <c r="M278" s="235"/>
      <c r="N278" s="236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149</v>
      </c>
      <c r="AU278" s="16" t="s">
        <v>93</v>
      </c>
    </row>
    <row r="279" s="2" customFormat="1" ht="24.15" customHeight="1">
      <c r="A279" s="37"/>
      <c r="B279" s="38"/>
      <c r="C279" s="218" t="s">
        <v>496</v>
      </c>
      <c r="D279" s="218" t="s">
        <v>140</v>
      </c>
      <c r="E279" s="219" t="s">
        <v>461</v>
      </c>
      <c r="F279" s="220" t="s">
        <v>462</v>
      </c>
      <c r="G279" s="221" t="s">
        <v>143</v>
      </c>
      <c r="H279" s="222">
        <v>215</v>
      </c>
      <c r="I279" s="223"/>
      <c r="J279" s="224">
        <f>ROUND(I279*H279,2)</f>
        <v>0</v>
      </c>
      <c r="K279" s="225"/>
      <c r="L279" s="43"/>
      <c r="M279" s="226" t="s">
        <v>1</v>
      </c>
      <c r="N279" s="227" t="s">
        <v>48</v>
      </c>
      <c r="O279" s="90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144</v>
      </c>
      <c r="AT279" s="230" t="s">
        <v>140</v>
      </c>
      <c r="AU279" s="230" t="s">
        <v>93</v>
      </c>
      <c r="AY279" s="16" t="s">
        <v>137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91</v>
      </c>
      <c r="BK279" s="231">
        <f>ROUND(I279*H279,2)</f>
        <v>0</v>
      </c>
      <c r="BL279" s="16" t="s">
        <v>144</v>
      </c>
      <c r="BM279" s="230" t="s">
        <v>871</v>
      </c>
    </row>
    <row r="280" s="2" customFormat="1" ht="16.5" customHeight="1">
      <c r="A280" s="37"/>
      <c r="B280" s="38"/>
      <c r="C280" s="259" t="s">
        <v>501</v>
      </c>
      <c r="D280" s="259" t="s">
        <v>290</v>
      </c>
      <c r="E280" s="260" t="s">
        <v>465</v>
      </c>
      <c r="F280" s="261" t="s">
        <v>466</v>
      </c>
      <c r="G280" s="262" t="s">
        <v>467</v>
      </c>
      <c r="H280" s="263">
        <v>6.4500000000000002</v>
      </c>
      <c r="I280" s="264"/>
      <c r="J280" s="265">
        <f>ROUND(I280*H280,2)</f>
        <v>0</v>
      </c>
      <c r="K280" s="266"/>
      <c r="L280" s="267"/>
      <c r="M280" s="268" t="s">
        <v>1</v>
      </c>
      <c r="N280" s="269" t="s">
        <v>48</v>
      </c>
      <c r="O280" s="90"/>
      <c r="P280" s="228">
        <f>O280*H280</f>
        <v>0</v>
      </c>
      <c r="Q280" s="228">
        <v>0.001</v>
      </c>
      <c r="R280" s="228">
        <f>Q280*H280</f>
        <v>0.00645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184</v>
      </c>
      <c r="AT280" s="230" t="s">
        <v>290</v>
      </c>
      <c r="AU280" s="230" t="s">
        <v>93</v>
      </c>
      <c r="AY280" s="16" t="s">
        <v>137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91</v>
      </c>
      <c r="BK280" s="231">
        <f>ROUND(I280*H280,2)</f>
        <v>0</v>
      </c>
      <c r="BL280" s="16" t="s">
        <v>144</v>
      </c>
      <c r="BM280" s="230" t="s">
        <v>872</v>
      </c>
    </row>
    <row r="281" s="2" customFormat="1">
      <c r="A281" s="37"/>
      <c r="B281" s="38"/>
      <c r="C281" s="39"/>
      <c r="D281" s="232" t="s">
        <v>149</v>
      </c>
      <c r="E281" s="39"/>
      <c r="F281" s="233" t="s">
        <v>469</v>
      </c>
      <c r="G281" s="39"/>
      <c r="H281" s="39"/>
      <c r="I281" s="234"/>
      <c r="J281" s="39"/>
      <c r="K281" s="39"/>
      <c r="L281" s="43"/>
      <c r="M281" s="235"/>
      <c r="N281" s="236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149</v>
      </c>
      <c r="AU281" s="16" t="s">
        <v>93</v>
      </c>
    </row>
    <row r="282" s="13" customFormat="1">
      <c r="A282" s="13"/>
      <c r="B282" s="237"/>
      <c r="C282" s="238"/>
      <c r="D282" s="232" t="s">
        <v>165</v>
      </c>
      <c r="E282" s="239" t="s">
        <v>1</v>
      </c>
      <c r="F282" s="240" t="s">
        <v>873</v>
      </c>
      <c r="G282" s="238"/>
      <c r="H282" s="241">
        <v>6.4500000000000002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165</v>
      </c>
      <c r="AU282" s="247" t="s">
        <v>93</v>
      </c>
      <c r="AV282" s="13" t="s">
        <v>93</v>
      </c>
      <c r="AW282" s="13" t="s">
        <v>38</v>
      </c>
      <c r="AX282" s="13" t="s">
        <v>91</v>
      </c>
      <c r="AY282" s="247" t="s">
        <v>137</v>
      </c>
    </row>
    <row r="283" s="2" customFormat="1" ht="24.15" customHeight="1">
      <c r="A283" s="37"/>
      <c r="B283" s="38"/>
      <c r="C283" s="218" t="s">
        <v>506</v>
      </c>
      <c r="D283" s="218" t="s">
        <v>140</v>
      </c>
      <c r="E283" s="219" t="s">
        <v>247</v>
      </c>
      <c r="F283" s="220" t="s">
        <v>248</v>
      </c>
      <c r="G283" s="221" t="s">
        <v>143</v>
      </c>
      <c r="H283" s="222">
        <v>215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48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144</v>
      </c>
      <c r="AT283" s="230" t="s">
        <v>140</v>
      </c>
      <c r="AU283" s="230" t="s">
        <v>93</v>
      </c>
      <c r="AY283" s="16" t="s">
        <v>137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91</v>
      </c>
      <c r="BK283" s="231">
        <f>ROUND(I283*H283,2)</f>
        <v>0</v>
      </c>
      <c r="BL283" s="16" t="s">
        <v>144</v>
      </c>
      <c r="BM283" s="230" t="s">
        <v>874</v>
      </c>
    </row>
    <row r="284" s="2" customFormat="1">
      <c r="A284" s="37"/>
      <c r="B284" s="38"/>
      <c r="C284" s="39"/>
      <c r="D284" s="232" t="s">
        <v>149</v>
      </c>
      <c r="E284" s="39"/>
      <c r="F284" s="233" t="s">
        <v>473</v>
      </c>
      <c r="G284" s="39"/>
      <c r="H284" s="39"/>
      <c r="I284" s="234"/>
      <c r="J284" s="39"/>
      <c r="K284" s="39"/>
      <c r="L284" s="43"/>
      <c r="M284" s="235"/>
      <c r="N284" s="236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149</v>
      </c>
      <c r="AU284" s="16" t="s">
        <v>93</v>
      </c>
    </row>
    <row r="285" s="2" customFormat="1" ht="16.5" customHeight="1">
      <c r="A285" s="37"/>
      <c r="B285" s="38"/>
      <c r="C285" s="218" t="s">
        <v>510</v>
      </c>
      <c r="D285" s="218" t="s">
        <v>140</v>
      </c>
      <c r="E285" s="219" t="s">
        <v>475</v>
      </c>
      <c r="F285" s="220" t="s">
        <v>476</v>
      </c>
      <c r="G285" s="221" t="s">
        <v>163</v>
      </c>
      <c r="H285" s="222">
        <v>2.1499999999999999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48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144</v>
      </c>
      <c r="AT285" s="230" t="s">
        <v>140</v>
      </c>
      <c r="AU285" s="230" t="s">
        <v>93</v>
      </c>
      <c r="AY285" s="16" t="s">
        <v>137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91</v>
      </c>
      <c r="BK285" s="231">
        <f>ROUND(I285*H285,2)</f>
        <v>0</v>
      </c>
      <c r="BL285" s="16" t="s">
        <v>144</v>
      </c>
      <c r="BM285" s="230" t="s">
        <v>875</v>
      </c>
    </row>
    <row r="286" s="2" customFormat="1">
      <c r="A286" s="37"/>
      <c r="B286" s="38"/>
      <c r="C286" s="39"/>
      <c r="D286" s="232" t="s">
        <v>149</v>
      </c>
      <c r="E286" s="39"/>
      <c r="F286" s="233" t="s">
        <v>478</v>
      </c>
      <c r="G286" s="39"/>
      <c r="H286" s="39"/>
      <c r="I286" s="234"/>
      <c r="J286" s="39"/>
      <c r="K286" s="39"/>
      <c r="L286" s="43"/>
      <c r="M286" s="235"/>
      <c r="N286" s="236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149</v>
      </c>
      <c r="AU286" s="16" t="s">
        <v>93</v>
      </c>
    </row>
    <row r="287" s="13" customFormat="1">
      <c r="A287" s="13"/>
      <c r="B287" s="237"/>
      <c r="C287" s="238"/>
      <c r="D287" s="232" t="s">
        <v>165</v>
      </c>
      <c r="E287" s="239" t="s">
        <v>1</v>
      </c>
      <c r="F287" s="240" t="s">
        <v>876</v>
      </c>
      <c r="G287" s="238"/>
      <c r="H287" s="241">
        <v>2.1499999999999999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165</v>
      </c>
      <c r="AU287" s="247" t="s">
        <v>93</v>
      </c>
      <c r="AV287" s="13" t="s">
        <v>93</v>
      </c>
      <c r="AW287" s="13" t="s">
        <v>38</v>
      </c>
      <c r="AX287" s="13" t="s">
        <v>91</v>
      </c>
      <c r="AY287" s="247" t="s">
        <v>137</v>
      </c>
    </row>
    <row r="288" s="2" customFormat="1" ht="24.15" customHeight="1">
      <c r="A288" s="37"/>
      <c r="B288" s="38"/>
      <c r="C288" s="218" t="s">
        <v>514</v>
      </c>
      <c r="D288" s="218" t="s">
        <v>140</v>
      </c>
      <c r="E288" s="219" t="s">
        <v>481</v>
      </c>
      <c r="F288" s="220" t="s">
        <v>482</v>
      </c>
      <c r="G288" s="221" t="s">
        <v>154</v>
      </c>
      <c r="H288" s="222">
        <v>222</v>
      </c>
      <c r="I288" s="223"/>
      <c r="J288" s="224">
        <f>ROUND(I288*H288,2)</f>
        <v>0</v>
      </c>
      <c r="K288" s="225"/>
      <c r="L288" s="43"/>
      <c r="M288" s="226" t="s">
        <v>1</v>
      </c>
      <c r="N288" s="227" t="s">
        <v>48</v>
      </c>
      <c r="O288" s="90"/>
      <c r="P288" s="228">
        <f>O288*H288</f>
        <v>0</v>
      </c>
      <c r="Q288" s="228">
        <v>0.00048959999999999997</v>
      </c>
      <c r="R288" s="228">
        <f>Q288*H288</f>
        <v>0.10869119999999999</v>
      </c>
      <c r="S288" s="228">
        <v>0</v>
      </c>
      <c r="T288" s="22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0" t="s">
        <v>144</v>
      </c>
      <c r="AT288" s="230" t="s">
        <v>140</v>
      </c>
      <c r="AU288" s="230" t="s">
        <v>93</v>
      </c>
      <c r="AY288" s="16" t="s">
        <v>137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6" t="s">
        <v>91</v>
      </c>
      <c r="BK288" s="231">
        <f>ROUND(I288*H288,2)</f>
        <v>0</v>
      </c>
      <c r="BL288" s="16" t="s">
        <v>144</v>
      </c>
      <c r="BM288" s="230" t="s">
        <v>877</v>
      </c>
    </row>
    <row r="289" s="2" customFormat="1">
      <c r="A289" s="37"/>
      <c r="B289" s="38"/>
      <c r="C289" s="39"/>
      <c r="D289" s="232" t="s">
        <v>149</v>
      </c>
      <c r="E289" s="39"/>
      <c r="F289" s="233" t="s">
        <v>878</v>
      </c>
      <c r="G289" s="39"/>
      <c r="H289" s="39"/>
      <c r="I289" s="234"/>
      <c r="J289" s="39"/>
      <c r="K289" s="39"/>
      <c r="L289" s="43"/>
      <c r="M289" s="235"/>
      <c r="N289" s="236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149</v>
      </c>
      <c r="AU289" s="16" t="s">
        <v>93</v>
      </c>
    </row>
    <row r="290" s="13" customFormat="1">
      <c r="A290" s="13"/>
      <c r="B290" s="237"/>
      <c r="C290" s="238"/>
      <c r="D290" s="232" t="s">
        <v>165</v>
      </c>
      <c r="E290" s="239" t="s">
        <v>1</v>
      </c>
      <c r="F290" s="240" t="s">
        <v>879</v>
      </c>
      <c r="G290" s="238"/>
      <c r="H290" s="241">
        <v>182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165</v>
      </c>
      <c r="AU290" s="247" t="s">
        <v>93</v>
      </c>
      <c r="AV290" s="13" t="s">
        <v>93</v>
      </c>
      <c r="AW290" s="13" t="s">
        <v>38</v>
      </c>
      <c r="AX290" s="13" t="s">
        <v>83</v>
      </c>
      <c r="AY290" s="247" t="s">
        <v>137</v>
      </c>
    </row>
    <row r="291" s="13" customFormat="1">
      <c r="A291" s="13"/>
      <c r="B291" s="237"/>
      <c r="C291" s="238"/>
      <c r="D291" s="232" t="s">
        <v>165</v>
      </c>
      <c r="E291" s="239" t="s">
        <v>1</v>
      </c>
      <c r="F291" s="240" t="s">
        <v>880</v>
      </c>
      <c r="G291" s="238"/>
      <c r="H291" s="241">
        <v>40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165</v>
      </c>
      <c r="AU291" s="247" t="s">
        <v>93</v>
      </c>
      <c r="AV291" s="13" t="s">
        <v>93</v>
      </c>
      <c r="AW291" s="13" t="s">
        <v>38</v>
      </c>
      <c r="AX291" s="13" t="s">
        <v>83</v>
      </c>
      <c r="AY291" s="247" t="s">
        <v>137</v>
      </c>
    </row>
    <row r="292" s="14" customFormat="1">
      <c r="A292" s="14"/>
      <c r="B292" s="248"/>
      <c r="C292" s="249"/>
      <c r="D292" s="232" t="s">
        <v>165</v>
      </c>
      <c r="E292" s="250" t="s">
        <v>1</v>
      </c>
      <c r="F292" s="251" t="s">
        <v>172</v>
      </c>
      <c r="G292" s="249"/>
      <c r="H292" s="252">
        <v>222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8" t="s">
        <v>165</v>
      </c>
      <c r="AU292" s="258" t="s">
        <v>93</v>
      </c>
      <c r="AV292" s="14" t="s">
        <v>144</v>
      </c>
      <c r="AW292" s="14" t="s">
        <v>38</v>
      </c>
      <c r="AX292" s="14" t="s">
        <v>91</v>
      </c>
      <c r="AY292" s="258" t="s">
        <v>137</v>
      </c>
    </row>
    <row r="293" s="2" customFormat="1" ht="16.5" customHeight="1">
      <c r="A293" s="37"/>
      <c r="B293" s="38"/>
      <c r="C293" s="218" t="s">
        <v>521</v>
      </c>
      <c r="D293" s="218" t="s">
        <v>140</v>
      </c>
      <c r="E293" s="219" t="s">
        <v>488</v>
      </c>
      <c r="F293" s="220" t="s">
        <v>489</v>
      </c>
      <c r="G293" s="221" t="s">
        <v>163</v>
      </c>
      <c r="H293" s="222">
        <v>6.6600000000000001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48</v>
      </c>
      <c r="O293" s="90"/>
      <c r="P293" s="228">
        <f>O293*H293</f>
        <v>0</v>
      </c>
      <c r="Q293" s="228">
        <v>1.6299999999999999</v>
      </c>
      <c r="R293" s="228">
        <f>Q293*H293</f>
        <v>10.8558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144</v>
      </c>
      <c r="AT293" s="230" t="s">
        <v>140</v>
      </c>
      <c r="AU293" s="230" t="s">
        <v>93</v>
      </c>
      <c r="AY293" s="16" t="s">
        <v>137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91</v>
      </c>
      <c r="BK293" s="231">
        <f>ROUND(I293*H293,2)</f>
        <v>0</v>
      </c>
      <c r="BL293" s="16" t="s">
        <v>144</v>
      </c>
      <c r="BM293" s="230" t="s">
        <v>881</v>
      </c>
    </row>
    <row r="294" s="13" customFormat="1">
      <c r="A294" s="13"/>
      <c r="B294" s="237"/>
      <c r="C294" s="238"/>
      <c r="D294" s="232" t="s">
        <v>165</v>
      </c>
      <c r="E294" s="239" t="s">
        <v>1</v>
      </c>
      <c r="F294" s="240" t="s">
        <v>882</v>
      </c>
      <c r="G294" s="238"/>
      <c r="H294" s="241">
        <v>6.6600000000000001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165</v>
      </c>
      <c r="AU294" s="247" t="s">
        <v>93</v>
      </c>
      <c r="AV294" s="13" t="s">
        <v>93</v>
      </c>
      <c r="AW294" s="13" t="s">
        <v>38</v>
      </c>
      <c r="AX294" s="13" t="s">
        <v>91</v>
      </c>
      <c r="AY294" s="247" t="s">
        <v>137</v>
      </c>
    </row>
    <row r="295" s="2" customFormat="1" ht="16.5" customHeight="1">
      <c r="A295" s="37"/>
      <c r="B295" s="38"/>
      <c r="C295" s="218" t="s">
        <v>526</v>
      </c>
      <c r="D295" s="218" t="s">
        <v>140</v>
      </c>
      <c r="E295" s="219" t="s">
        <v>493</v>
      </c>
      <c r="F295" s="220" t="s">
        <v>494</v>
      </c>
      <c r="G295" s="221" t="s">
        <v>154</v>
      </c>
      <c r="H295" s="222">
        <v>222</v>
      </c>
      <c r="I295" s="223"/>
      <c r="J295" s="224">
        <f>ROUND(I295*H295,2)</f>
        <v>0</v>
      </c>
      <c r="K295" s="225"/>
      <c r="L295" s="43"/>
      <c r="M295" s="226" t="s">
        <v>1</v>
      </c>
      <c r="N295" s="227" t="s">
        <v>48</v>
      </c>
      <c r="O295" s="90"/>
      <c r="P295" s="228">
        <f>O295*H295</f>
        <v>0</v>
      </c>
      <c r="Q295" s="228">
        <v>0.00010000000000000001</v>
      </c>
      <c r="R295" s="228">
        <f>Q295*H295</f>
        <v>0.022200000000000001</v>
      </c>
      <c r="S295" s="228">
        <v>0</v>
      </c>
      <c r="T295" s="22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144</v>
      </c>
      <c r="AT295" s="230" t="s">
        <v>140</v>
      </c>
      <c r="AU295" s="230" t="s">
        <v>93</v>
      </c>
      <c r="AY295" s="16" t="s">
        <v>137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91</v>
      </c>
      <c r="BK295" s="231">
        <f>ROUND(I295*H295,2)</f>
        <v>0</v>
      </c>
      <c r="BL295" s="16" t="s">
        <v>144</v>
      </c>
      <c r="BM295" s="230" t="s">
        <v>883</v>
      </c>
    </row>
    <row r="296" s="2" customFormat="1" ht="33" customHeight="1">
      <c r="A296" s="37"/>
      <c r="B296" s="38"/>
      <c r="C296" s="218" t="s">
        <v>531</v>
      </c>
      <c r="D296" s="218" t="s">
        <v>140</v>
      </c>
      <c r="E296" s="219" t="s">
        <v>497</v>
      </c>
      <c r="F296" s="220" t="s">
        <v>498</v>
      </c>
      <c r="G296" s="221" t="s">
        <v>163</v>
      </c>
      <c r="H296" s="222">
        <v>17.82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48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144</v>
      </c>
      <c r="AT296" s="230" t="s">
        <v>140</v>
      </c>
      <c r="AU296" s="230" t="s">
        <v>93</v>
      </c>
      <c r="AY296" s="16" t="s">
        <v>137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91</v>
      </c>
      <c r="BK296" s="231">
        <f>ROUND(I296*H296,2)</f>
        <v>0</v>
      </c>
      <c r="BL296" s="16" t="s">
        <v>144</v>
      </c>
      <c r="BM296" s="230" t="s">
        <v>884</v>
      </c>
    </row>
    <row r="297" s="13" customFormat="1">
      <c r="A297" s="13"/>
      <c r="B297" s="237"/>
      <c r="C297" s="238"/>
      <c r="D297" s="232" t="s">
        <v>165</v>
      </c>
      <c r="E297" s="239" t="s">
        <v>1</v>
      </c>
      <c r="F297" s="240" t="s">
        <v>885</v>
      </c>
      <c r="G297" s="238"/>
      <c r="H297" s="241">
        <v>4.5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165</v>
      </c>
      <c r="AU297" s="247" t="s">
        <v>93</v>
      </c>
      <c r="AV297" s="13" t="s">
        <v>93</v>
      </c>
      <c r="AW297" s="13" t="s">
        <v>38</v>
      </c>
      <c r="AX297" s="13" t="s">
        <v>83</v>
      </c>
      <c r="AY297" s="247" t="s">
        <v>137</v>
      </c>
    </row>
    <row r="298" s="13" customFormat="1">
      <c r="A298" s="13"/>
      <c r="B298" s="237"/>
      <c r="C298" s="238"/>
      <c r="D298" s="232" t="s">
        <v>165</v>
      </c>
      <c r="E298" s="239" t="s">
        <v>1</v>
      </c>
      <c r="F298" s="240" t="s">
        <v>886</v>
      </c>
      <c r="G298" s="238"/>
      <c r="H298" s="241">
        <v>13.32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165</v>
      </c>
      <c r="AU298" s="247" t="s">
        <v>93</v>
      </c>
      <c r="AV298" s="13" t="s">
        <v>93</v>
      </c>
      <c r="AW298" s="13" t="s">
        <v>38</v>
      </c>
      <c r="AX298" s="13" t="s">
        <v>83</v>
      </c>
      <c r="AY298" s="247" t="s">
        <v>137</v>
      </c>
    </row>
    <row r="299" s="14" customFormat="1">
      <c r="A299" s="14"/>
      <c r="B299" s="248"/>
      <c r="C299" s="249"/>
      <c r="D299" s="232" t="s">
        <v>165</v>
      </c>
      <c r="E299" s="250" t="s">
        <v>1</v>
      </c>
      <c r="F299" s="251" t="s">
        <v>172</v>
      </c>
      <c r="G299" s="249"/>
      <c r="H299" s="252">
        <v>17.82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8" t="s">
        <v>165</v>
      </c>
      <c r="AU299" s="258" t="s">
        <v>93</v>
      </c>
      <c r="AV299" s="14" t="s">
        <v>144</v>
      </c>
      <c r="AW299" s="14" t="s">
        <v>38</v>
      </c>
      <c r="AX299" s="14" t="s">
        <v>91</v>
      </c>
      <c r="AY299" s="258" t="s">
        <v>137</v>
      </c>
    </row>
    <row r="300" s="2" customFormat="1" ht="33" customHeight="1">
      <c r="A300" s="37"/>
      <c r="B300" s="38"/>
      <c r="C300" s="218" t="s">
        <v>537</v>
      </c>
      <c r="D300" s="218" t="s">
        <v>140</v>
      </c>
      <c r="E300" s="219" t="s">
        <v>716</v>
      </c>
      <c r="F300" s="220" t="s">
        <v>717</v>
      </c>
      <c r="G300" s="221" t="s">
        <v>143</v>
      </c>
      <c r="H300" s="222">
        <v>15.5</v>
      </c>
      <c r="I300" s="223"/>
      <c r="J300" s="224">
        <f>ROUND(I300*H300,2)</f>
        <v>0</v>
      </c>
      <c r="K300" s="225"/>
      <c r="L300" s="43"/>
      <c r="M300" s="226" t="s">
        <v>1</v>
      </c>
      <c r="N300" s="227" t="s">
        <v>48</v>
      </c>
      <c r="O300" s="90"/>
      <c r="P300" s="228">
        <f>O300*H300</f>
        <v>0</v>
      </c>
      <c r="Q300" s="228">
        <v>0.00030945000000000001</v>
      </c>
      <c r="R300" s="228">
        <f>Q300*H300</f>
        <v>0.0047964750000000006</v>
      </c>
      <c r="S300" s="228">
        <v>0</v>
      </c>
      <c r="T300" s="22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0" t="s">
        <v>144</v>
      </c>
      <c r="AT300" s="230" t="s">
        <v>140</v>
      </c>
      <c r="AU300" s="230" t="s">
        <v>93</v>
      </c>
      <c r="AY300" s="16" t="s">
        <v>137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6" t="s">
        <v>91</v>
      </c>
      <c r="BK300" s="231">
        <f>ROUND(I300*H300,2)</f>
        <v>0</v>
      </c>
      <c r="BL300" s="16" t="s">
        <v>144</v>
      </c>
      <c r="BM300" s="230" t="s">
        <v>887</v>
      </c>
    </row>
    <row r="301" s="13" customFormat="1">
      <c r="A301" s="13"/>
      <c r="B301" s="237"/>
      <c r="C301" s="238"/>
      <c r="D301" s="232" t="s">
        <v>165</v>
      </c>
      <c r="E301" s="239" t="s">
        <v>1</v>
      </c>
      <c r="F301" s="240" t="s">
        <v>888</v>
      </c>
      <c r="G301" s="238"/>
      <c r="H301" s="241">
        <v>10.5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165</v>
      </c>
      <c r="AU301" s="247" t="s">
        <v>93</v>
      </c>
      <c r="AV301" s="13" t="s">
        <v>93</v>
      </c>
      <c r="AW301" s="13" t="s">
        <v>38</v>
      </c>
      <c r="AX301" s="13" t="s">
        <v>83</v>
      </c>
      <c r="AY301" s="247" t="s">
        <v>137</v>
      </c>
    </row>
    <row r="302" s="13" customFormat="1">
      <c r="A302" s="13"/>
      <c r="B302" s="237"/>
      <c r="C302" s="238"/>
      <c r="D302" s="232" t="s">
        <v>165</v>
      </c>
      <c r="E302" s="239" t="s">
        <v>1</v>
      </c>
      <c r="F302" s="240" t="s">
        <v>889</v>
      </c>
      <c r="G302" s="238"/>
      <c r="H302" s="241">
        <v>5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165</v>
      </c>
      <c r="AU302" s="247" t="s">
        <v>93</v>
      </c>
      <c r="AV302" s="13" t="s">
        <v>93</v>
      </c>
      <c r="AW302" s="13" t="s">
        <v>38</v>
      </c>
      <c r="AX302" s="13" t="s">
        <v>83</v>
      </c>
      <c r="AY302" s="247" t="s">
        <v>137</v>
      </c>
    </row>
    <row r="303" s="14" customFormat="1">
      <c r="A303" s="14"/>
      <c r="B303" s="248"/>
      <c r="C303" s="249"/>
      <c r="D303" s="232" t="s">
        <v>165</v>
      </c>
      <c r="E303" s="250" t="s">
        <v>1</v>
      </c>
      <c r="F303" s="251" t="s">
        <v>172</v>
      </c>
      <c r="G303" s="249"/>
      <c r="H303" s="252">
        <v>15.5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8" t="s">
        <v>165</v>
      </c>
      <c r="AU303" s="258" t="s">
        <v>93</v>
      </c>
      <c r="AV303" s="14" t="s">
        <v>144</v>
      </c>
      <c r="AW303" s="14" t="s">
        <v>38</v>
      </c>
      <c r="AX303" s="14" t="s">
        <v>91</v>
      </c>
      <c r="AY303" s="258" t="s">
        <v>137</v>
      </c>
    </row>
    <row r="304" s="2" customFormat="1" ht="24.15" customHeight="1">
      <c r="A304" s="37"/>
      <c r="B304" s="38"/>
      <c r="C304" s="259" t="s">
        <v>542</v>
      </c>
      <c r="D304" s="259" t="s">
        <v>290</v>
      </c>
      <c r="E304" s="260" t="s">
        <v>721</v>
      </c>
      <c r="F304" s="261" t="s">
        <v>722</v>
      </c>
      <c r="G304" s="262" t="s">
        <v>143</v>
      </c>
      <c r="H304" s="263">
        <v>10.815</v>
      </c>
      <c r="I304" s="264"/>
      <c r="J304" s="265">
        <f>ROUND(I304*H304,2)</f>
        <v>0</v>
      </c>
      <c r="K304" s="266"/>
      <c r="L304" s="267"/>
      <c r="M304" s="268" t="s">
        <v>1</v>
      </c>
      <c r="N304" s="269" t="s">
        <v>48</v>
      </c>
      <c r="O304" s="90"/>
      <c r="P304" s="228">
        <f>O304*H304</f>
        <v>0</v>
      </c>
      <c r="Q304" s="228">
        <v>0.00040000000000000002</v>
      </c>
      <c r="R304" s="228">
        <f>Q304*H304</f>
        <v>0.004326</v>
      </c>
      <c r="S304" s="228">
        <v>0</v>
      </c>
      <c r="T304" s="22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0" t="s">
        <v>184</v>
      </c>
      <c r="AT304" s="230" t="s">
        <v>290</v>
      </c>
      <c r="AU304" s="230" t="s">
        <v>93</v>
      </c>
      <c r="AY304" s="16" t="s">
        <v>137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6" t="s">
        <v>91</v>
      </c>
      <c r="BK304" s="231">
        <f>ROUND(I304*H304,2)</f>
        <v>0</v>
      </c>
      <c r="BL304" s="16" t="s">
        <v>144</v>
      </c>
      <c r="BM304" s="230" t="s">
        <v>890</v>
      </c>
    </row>
    <row r="305" s="2" customFormat="1">
      <c r="A305" s="37"/>
      <c r="B305" s="38"/>
      <c r="C305" s="39"/>
      <c r="D305" s="232" t="s">
        <v>149</v>
      </c>
      <c r="E305" s="39"/>
      <c r="F305" s="233" t="s">
        <v>724</v>
      </c>
      <c r="G305" s="39"/>
      <c r="H305" s="39"/>
      <c r="I305" s="234"/>
      <c r="J305" s="39"/>
      <c r="K305" s="39"/>
      <c r="L305" s="43"/>
      <c r="M305" s="235"/>
      <c r="N305" s="236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149</v>
      </c>
      <c r="AU305" s="16" t="s">
        <v>93</v>
      </c>
    </row>
    <row r="306" s="13" customFormat="1">
      <c r="A306" s="13"/>
      <c r="B306" s="237"/>
      <c r="C306" s="238"/>
      <c r="D306" s="232" t="s">
        <v>165</v>
      </c>
      <c r="E306" s="238"/>
      <c r="F306" s="240" t="s">
        <v>891</v>
      </c>
      <c r="G306" s="238"/>
      <c r="H306" s="241">
        <v>10.815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165</v>
      </c>
      <c r="AU306" s="247" t="s">
        <v>93</v>
      </c>
      <c r="AV306" s="13" t="s">
        <v>93</v>
      </c>
      <c r="AW306" s="13" t="s">
        <v>4</v>
      </c>
      <c r="AX306" s="13" t="s">
        <v>91</v>
      </c>
      <c r="AY306" s="247" t="s">
        <v>137</v>
      </c>
    </row>
    <row r="307" s="2" customFormat="1" ht="21.75" customHeight="1">
      <c r="A307" s="37"/>
      <c r="B307" s="38"/>
      <c r="C307" s="259" t="s">
        <v>548</v>
      </c>
      <c r="D307" s="259" t="s">
        <v>290</v>
      </c>
      <c r="E307" s="260" t="s">
        <v>726</v>
      </c>
      <c r="F307" s="261" t="s">
        <v>727</v>
      </c>
      <c r="G307" s="262" t="s">
        <v>143</v>
      </c>
      <c r="H307" s="263">
        <v>5.1500000000000004</v>
      </c>
      <c r="I307" s="264"/>
      <c r="J307" s="265">
        <f>ROUND(I307*H307,2)</f>
        <v>0</v>
      </c>
      <c r="K307" s="266"/>
      <c r="L307" s="267"/>
      <c r="M307" s="268" t="s">
        <v>1</v>
      </c>
      <c r="N307" s="269" t="s">
        <v>48</v>
      </c>
      <c r="O307" s="90"/>
      <c r="P307" s="228">
        <f>O307*H307</f>
        <v>0</v>
      </c>
      <c r="Q307" s="228">
        <v>0.0012700000000000001</v>
      </c>
      <c r="R307" s="228">
        <f>Q307*H307</f>
        <v>0.0065405000000000012</v>
      </c>
      <c r="S307" s="228">
        <v>0</v>
      </c>
      <c r="T307" s="22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184</v>
      </c>
      <c r="AT307" s="230" t="s">
        <v>290</v>
      </c>
      <c r="AU307" s="230" t="s">
        <v>93</v>
      </c>
      <c r="AY307" s="16" t="s">
        <v>137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91</v>
      </c>
      <c r="BK307" s="231">
        <f>ROUND(I307*H307,2)</f>
        <v>0</v>
      </c>
      <c r="BL307" s="16" t="s">
        <v>144</v>
      </c>
      <c r="BM307" s="230" t="s">
        <v>892</v>
      </c>
    </row>
    <row r="308" s="13" customFormat="1">
      <c r="A308" s="13"/>
      <c r="B308" s="237"/>
      <c r="C308" s="238"/>
      <c r="D308" s="232" t="s">
        <v>165</v>
      </c>
      <c r="E308" s="238"/>
      <c r="F308" s="240" t="s">
        <v>536</v>
      </c>
      <c r="G308" s="238"/>
      <c r="H308" s="241">
        <v>5.1500000000000004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165</v>
      </c>
      <c r="AU308" s="247" t="s">
        <v>93</v>
      </c>
      <c r="AV308" s="13" t="s">
        <v>93</v>
      </c>
      <c r="AW308" s="13" t="s">
        <v>4</v>
      </c>
      <c r="AX308" s="13" t="s">
        <v>91</v>
      </c>
      <c r="AY308" s="247" t="s">
        <v>137</v>
      </c>
    </row>
    <row r="309" s="2" customFormat="1" ht="33" customHeight="1">
      <c r="A309" s="37"/>
      <c r="B309" s="38"/>
      <c r="C309" s="218" t="s">
        <v>552</v>
      </c>
      <c r="D309" s="218" t="s">
        <v>140</v>
      </c>
      <c r="E309" s="219" t="s">
        <v>507</v>
      </c>
      <c r="F309" s="220" t="s">
        <v>508</v>
      </c>
      <c r="G309" s="221" t="s">
        <v>371</v>
      </c>
      <c r="H309" s="222">
        <v>7</v>
      </c>
      <c r="I309" s="223"/>
      <c r="J309" s="224">
        <f>ROUND(I309*H309,2)</f>
        <v>0</v>
      </c>
      <c r="K309" s="225"/>
      <c r="L309" s="43"/>
      <c r="M309" s="226" t="s">
        <v>1</v>
      </c>
      <c r="N309" s="227" t="s">
        <v>48</v>
      </c>
      <c r="O309" s="90"/>
      <c r="P309" s="228">
        <f>O309*H309</f>
        <v>0</v>
      </c>
      <c r="Q309" s="228">
        <v>0.65847999999999995</v>
      </c>
      <c r="R309" s="228">
        <f>Q309*H309</f>
        <v>4.6093599999999997</v>
      </c>
      <c r="S309" s="228">
        <v>0.66000000000000003</v>
      </c>
      <c r="T309" s="229">
        <f>S309*H309</f>
        <v>4.6200000000000001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0" t="s">
        <v>144</v>
      </c>
      <c r="AT309" s="230" t="s">
        <v>140</v>
      </c>
      <c r="AU309" s="230" t="s">
        <v>93</v>
      </c>
      <c r="AY309" s="16" t="s">
        <v>137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6" t="s">
        <v>91</v>
      </c>
      <c r="BK309" s="231">
        <f>ROUND(I309*H309,2)</f>
        <v>0</v>
      </c>
      <c r="BL309" s="16" t="s">
        <v>144</v>
      </c>
      <c r="BM309" s="230" t="s">
        <v>893</v>
      </c>
    </row>
    <row r="310" s="13" customFormat="1">
      <c r="A310" s="13"/>
      <c r="B310" s="237"/>
      <c r="C310" s="238"/>
      <c r="D310" s="232" t="s">
        <v>165</v>
      </c>
      <c r="E310" s="239" t="s">
        <v>1</v>
      </c>
      <c r="F310" s="240" t="s">
        <v>894</v>
      </c>
      <c r="G310" s="238"/>
      <c r="H310" s="241">
        <v>5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165</v>
      </c>
      <c r="AU310" s="247" t="s">
        <v>93</v>
      </c>
      <c r="AV310" s="13" t="s">
        <v>93</v>
      </c>
      <c r="AW310" s="13" t="s">
        <v>38</v>
      </c>
      <c r="AX310" s="13" t="s">
        <v>83</v>
      </c>
      <c r="AY310" s="247" t="s">
        <v>137</v>
      </c>
    </row>
    <row r="311" s="13" customFormat="1">
      <c r="A311" s="13"/>
      <c r="B311" s="237"/>
      <c r="C311" s="238"/>
      <c r="D311" s="232" t="s">
        <v>165</v>
      </c>
      <c r="E311" s="239" t="s">
        <v>1</v>
      </c>
      <c r="F311" s="240" t="s">
        <v>895</v>
      </c>
      <c r="G311" s="238"/>
      <c r="H311" s="241">
        <v>2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165</v>
      </c>
      <c r="AU311" s="247" t="s">
        <v>93</v>
      </c>
      <c r="AV311" s="13" t="s">
        <v>93</v>
      </c>
      <c r="AW311" s="13" t="s">
        <v>38</v>
      </c>
      <c r="AX311" s="13" t="s">
        <v>83</v>
      </c>
      <c r="AY311" s="247" t="s">
        <v>137</v>
      </c>
    </row>
    <row r="312" s="14" customFormat="1">
      <c r="A312" s="14"/>
      <c r="B312" s="248"/>
      <c r="C312" s="249"/>
      <c r="D312" s="232" t="s">
        <v>165</v>
      </c>
      <c r="E312" s="250" t="s">
        <v>1</v>
      </c>
      <c r="F312" s="251" t="s">
        <v>172</v>
      </c>
      <c r="G312" s="249"/>
      <c r="H312" s="252">
        <v>7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8" t="s">
        <v>165</v>
      </c>
      <c r="AU312" s="258" t="s">
        <v>93</v>
      </c>
      <c r="AV312" s="14" t="s">
        <v>144</v>
      </c>
      <c r="AW312" s="14" t="s">
        <v>38</v>
      </c>
      <c r="AX312" s="14" t="s">
        <v>91</v>
      </c>
      <c r="AY312" s="258" t="s">
        <v>137</v>
      </c>
    </row>
    <row r="313" s="2" customFormat="1" ht="24.15" customHeight="1">
      <c r="A313" s="37"/>
      <c r="B313" s="38"/>
      <c r="C313" s="218" t="s">
        <v>560</v>
      </c>
      <c r="D313" s="218" t="s">
        <v>140</v>
      </c>
      <c r="E313" s="219" t="s">
        <v>511</v>
      </c>
      <c r="F313" s="220" t="s">
        <v>512</v>
      </c>
      <c r="G313" s="221" t="s">
        <v>371</v>
      </c>
      <c r="H313" s="222">
        <v>6</v>
      </c>
      <c r="I313" s="223"/>
      <c r="J313" s="224">
        <f>ROUND(I313*H313,2)</f>
        <v>0</v>
      </c>
      <c r="K313" s="225"/>
      <c r="L313" s="43"/>
      <c r="M313" s="226" t="s">
        <v>1</v>
      </c>
      <c r="N313" s="227" t="s">
        <v>48</v>
      </c>
      <c r="O313" s="90"/>
      <c r="P313" s="228">
        <f>O313*H313</f>
        <v>0</v>
      </c>
      <c r="Q313" s="228">
        <v>0.10037</v>
      </c>
      <c r="R313" s="228">
        <f>Q313*H313</f>
        <v>0.60221999999999998</v>
      </c>
      <c r="S313" s="228">
        <v>0.10000000000000001</v>
      </c>
      <c r="T313" s="229">
        <f>S313*H313</f>
        <v>0.60000000000000009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0" t="s">
        <v>144</v>
      </c>
      <c r="AT313" s="230" t="s">
        <v>140</v>
      </c>
      <c r="AU313" s="230" t="s">
        <v>93</v>
      </c>
      <c r="AY313" s="16" t="s">
        <v>137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6" t="s">
        <v>91</v>
      </c>
      <c r="BK313" s="231">
        <f>ROUND(I313*H313,2)</f>
        <v>0</v>
      </c>
      <c r="BL313" s="16" t="s">
        <v>144</v>
      </c>
      <c r="BM313" s="230" t="s">
        <v>896</v>
      </c>
    </row>
    <row r="314" s="2" customFormat="1" ht="16.5" customHeight="1">
      <c r="A314" s="37"/>
      <c r="B314" s="38"/>
      <c r="C314" s="218" t="s">
        <v>566</v>
      </c>
      <c r="D314" s="218" t="s">
        <v>140</v>
      </c>
      <c r="E314" s="219" t="s">
        <v>502</v>
      </c>
      <c r="F314" s="220" t="s">
        <v>503</v>
      </c>
      <c r="G314" s="221" t="s">
        <v>143</v>
      </c>
      <c r="H314" s="222">
        <v>127</v>
      </c>
      <c r="I314" s="223"/>
      <c r="J314" s="224">
        <f>ROUND(I314*H314,2)</f>
        <v>0</v>
      </c>
      <c r="K314" s="225"/>
      <c r="L314" s="43"/>
      <c r="M314" s="226" t="s">
        <v>1</v>
      </c>
      <c r="N314" s="227" t="s">
        <v>48</v>
      </c>
      <c r="O314" s="90"/>
      <c r="P314" s="228">
        <f>O314*H314</f>
        <v>0</v>
      </c>
      <c r="Q314" s="228">
        <v>0.0011999999999999999</v>
      </c>
      <c r="R314" s="228">
        <f>Q314*H314</f>
        <v>0.15239999999999998</v>
      </c>
      <c r="S314" s="228">
        <v>0</v>
      </c>
      <c r="T314" s="22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0" t="s">
        <v>144</v>
      </c>
      <c r="AT314" s="230" t="s">
        <v>140</v>
      </c>
      <c r="AU314" s="230" t="s">
        <v>93</v>
      </c>
      <c r="AY314" s="16" t="s">
        <v>137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6" t="s">
        <v>91</v>
      </c>
      <c r="BK314" s="231">
        <f>ROUND(I314*H314,2)</f>
        <v>0</v>
      </c>
      <c r="BL314" s="16" t="s">
        <v>144</v>
      </c>
      <c r="BM314" s="230" t="s">
        <v>897</v>
      </c>
    </row>
    <row r="315" s="2" customFormat="1">
      <c r="A315" s="37"/>
      <c r="B315" s="38"/>
      <c r="C315" s="39"/>
      <c r="D315" s="232" t="s">
        <v>149</v>
      </c>
      <c r="E315" s="39"/>
      <c r="F315" s="233" t="s">
        <v>505</v>
      </c>
      <c r="G315" s="39"/>
      <c r="H315" s="39"/>
      <c r="I315" s="234"/>
      <c r="J315" s="39"/>
      <c r="K315" s="39"/>
      <c r="L315" s="43"/>
      <c r="M315" s="235"/>
      <c r="N315" s="236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149</v>
      </c>
      <c r="AU315" s="16" t="s">
        <v>93</v>
      </c>
    </row>
    <row r="316" s="2" customFormat="1" ht="24.15" customHeight="1">
      <c r="A316" s="37"/>
      <c r="B316" s="38"/>
      <c r="C316" s="218" t="s">
        <v>570</v>
      </c>
      <c r="D316" s="218" t="s">
        <v>140</v>
      </c>
      <c r="E316" s="219" t="s">
        <v>538</v>
      </c>
      <c r="F316" s="220" t="s">
        <v>539</v>
      </c>
      <c r="G316" s="221" t="s">
        <v>154</v>
      </c>
      <c r="H316" s="222">
        <v>14</v>
      </c>
      <c r="I316" s="223"/>
      <c r="J316" s="224">
        <f>ROUND(I316*H316,2)</f>
        <v>0</v>
      </c>
      <c r="K316" s="225"/>
      <c r="L316" s="43"/>
      <c r="M316" s="226" t="s">
        <v>1</v>
      </c>
      <c r="N316" s="227" t="s">
        <v>48</v>
      </c>
      <c r="O316" s="90"/>
      <c r="P316" s="228">
        <f>O316*H316</f>
        <v>0</v>
      </c>
      <c r="Q316" s="228">
        <v>0.10988000000000001</v>
      </c>
      <c r="R316" s="228">
        <f>Q316*H316</f>
        <v>1.5383200000000001</v>
      </c>
      <c r="S316" s="228">
        <v>0</v>
      </c>
      <c r="T316" s="22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0" t="s">
        <v>144</v>
      </c>
      <c r="AT316" s="230" t="s">
        <v>140</v>
      </c>
      <c r="AU316" s="230" t="s">
        <v>93</v>
      </c>
      <c r="AY316" s="16" t="s">
        <v>137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6" t="s">
        <v>91</v>
      </c>
      <c r="BK316" s="231">
        <f>ROUND(I316*H316,2)</f>
        <v>0</v>
      </c>
      <c r="BL316" s="16" t="s">
        <v>144</v>
      </c>
      <c r="BM316" s="230" t="s">
        <v>898</v>
      </c>
    </row>
    <row r="317" s="2" customFormat="1">
      <c r="A317" s="37"/>
      <c r="B317" s="38"/>
      <c r="C317" s="39"/>
      <c r="D317" s="232" t="s">
        <v>149</v>
      </c>
      <c r="E317" s="39"/>
      <c r="F317" s="233" t="s">
        <v>541</v>
      </c>
      <c r="G317" s="39"/>
      <c r="H317" s="39"/>
      <c r="I317" s="234"/>
      <c r="J317" s="39"/>
      <c r="K317" s="39"/>
      <c r="L317" s="43"/>
      <c r="M317" s="235"/>
      <c r="N317" s="236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149</v>
      </c>
      <c r="AU317" s="16" t="s">
        <v>93</v>
      </c>
    </row>
    <row r="318" s="2" customFormat="1" ht="16.5" customHeight="1">
      <c r="A318" s="37"/>
      <c r="B318" s="38"/>
      <c r="C318" s="259" t="s">
        <v>576</v>
      </c>
      <c r="D318" s="259" t="s">
        <v>290</v>
      </c>
      <c r="E318" s="260" t="s">
        <v>543</v>
      </c>
      <c r="F318" s="261" t="s">
        <v>544</v>
      </c>
      <c r="G318" s="262" t="s">
        <v>143</v>
      </c>
      <c r="H318" s="263">
        <v>2.3799999999999999</v>
      </c>
      <c r="I318" s="264"/>
      <c r="J318" s="265">
        <f>ROUND(I318*H318,2)</f>
        <v>0</v>
      </c>
      <c r="K318" s="266"/>
      <c r="L318" s="267"/>
      <c r="M318" s="268" t="s">
        <v>1</v>
      </c>
      <c r="N318" s="269" t="s">
        <v>48</v>
      </c>
      <c r="O318" s="90"/>
      <c r="P318" s="228">
        <f>O318*H318</f>
        <v>0</v>
      </c>
      <c r="Q318" s="228">
        <v>0.41699999999999998</v>
      </c>
      <c r="R318" s="228">
        <f>Q318*H318</f>
        <v>0.9924599999999999</v>
      </c>
      <c r="S318" s="228">
        <v>0</v>
      </c>
      <c r="T318" s="22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0" t="s">
        <v>184</v>
      </c>
      <c r="AT318" s="230" t="s">
        <v>290</v>
      </c>
      <c r="AU318" s="230" t="s">
        <v>93</v>
      </c>
      <c r="AY318" s="16" t="s">
        <v>137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6" t="s">
        <v>91</v>
      </c>
      <c r="BK318" s="231">
        <f>ROUND(I318*H318,2)</f>
        <v>0</v>
      </c>
      <c r="BL318" s="16" t="s">
        <v>144</v>
      </c>
      <c r="BM318" s="230" t="s">
        <v>899</v>
      </c>
    </row>
    <row r="319" s="2" customFormat="1">
      <c r="A319" s="37"/>
      <c r="B319" s="38"/>
      <c r="C319" s="39"/>
      <c r="D319" s="232" t="s">
        <v>149</v>
      </c>
      <c r="E319" s="39"/>
      <c r="F319" s="233" t="s">
        <v>546</v>
      </c>
      <c r="G319" s="39"/>
      <c r="H319" s="39"/>
      <c r="I319" s="234"/>
      <c r="J319" s="39"/>
      <c r="K319" s="39"/>
      <c r="L319" s="43"/>
      <c r="M319" s="235"/>
      <c r="N319" s="236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149</v>
      </c>
      <c r="AU319" s="16" t="s">
        <v>93</v>
      </c>
    </row>
    <row r="320" s="13" customFormat="1">
      <c r="A320" s="13"/>
      <c r="B320" s="237"/>
      <c r="C320" s="238"/>
      <c r="D320" s="232" t="s">
        <v>165</v>
      </c>
      <c r="E320" s="238"/>
      <c r="F320" s="240" t="s">
        <v>900</v>
      </c>
      <c r="G320" s="238"/>
      <c r="H320" s="241">
        <v>2.3799999999999999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165</v>
      </c>
      <c r="AU320" s="247" t="s">
        <v>93</v>
      </c>
      <c r="AV320" s="13" t="s">
        <v>93</v>
      </c>
      <c r="AW320" s="13" t="s">
        <v>4</v>
      </c>
      <c r="AX320" s="13" t="s">
        <v>91</v>
      </c>
      <c r="AY320" s="247" t="s">
        <v>137</v>
      </c>
    </row>
    <row r="321" s="2" customFormat="1" ht="33" customHeight="1">
      <c r="A321" s="37"/>
      <c r="B321" s="38"/>
      <c r="C321" s="218" t="s">
        <v>580</v>
      </c>
      <c r="D321" s="218" t="s">
        <v>140</v>
      </c>
      <c r="E321" s="219" t="s">
        <v>515</v>
      </c>
      <c r="F321" s="220" t="s">
        <v>516</v>
      </c>
      <c r="G321" s="221" t="s">
        <v>154</v>
      </c>
      <c r="H321" s="222">
        <v>369</v>
      </c>
      <c r="I321" s="223"/>
      <c r="J321" s="224">
        <f>ROUND(I321*H321,2)</f>
        <v>0</v>
      </c>
      <c r="K321" s="225"/>
      <c r="L321" s="43"/>
      <c r="M321" s="226" t="s">
        <v>1</v>
      </c>
      <c r="N321" s="227" t="s">
        <v>48</v>
      </c>
      <c r="O321" s="90"/>
      <c r="P321" s="228">
        <f>O321*H321</f>
        <v>0</v>
      </c>
      <c r="Q321" s="228">
        <v>0.16850351999999999</v>
      </c>
      <c r="R321" s="228">
        <f>Q321*H321</f>
        <v>62.177798879999997</v>
      </c>
      <c r="S321" s="228">
        <v>0</v>
      </c>
      <c r="T321" s="22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144</v>
      </c>
      <c r="AT321" s="230" t="s">
        <v>140</v>
      </c>
      <c r="AU321" s="230" t="s">
        <v>93</v>
      </c>
      <c r="AY321" s="16" t="s">
        <v>137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91</v>
      </c>
      <c r="BK321" s="231">
        <f>ROUND(I321*H321,2)</f>
        <v>0</v>
      </c>
      <c r="BL321" s="16" t="s">
        <v>144</v>
      </c>
      <c r="BM321" s="230" t="s">
        <v>901</v>
      </c>
    </row>
    <row r="322" s="13" customFormat="1">
      <c r="A322" s="13"/>
      <c r="B322" s="237"/>
      <c r="C322" s="238"/>
      <c r="D322" s="232" t="s">
        <v>165</v>
      </c>
      <c r="E322" s="239" t="s">
        <v>1</v>
      </c>
      <c r="F322" s="240" t="s">
        <v>902</v>
      </c>
      <c r="G322" s="238"/>
      <c r="H322" s="241">
        <v>315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165</v>
      </c>
      <c r="AU322" s="247" t="s">
        <v>93</v>
      </c>
      <c r="AV322" s="13" t="s">
        <v>93</v>
      </c>
      <c r="AW322" s="13" t="s">
        <v>38</v>
      </c>
      <c r="AX322" s="13" t="s">
        <v>83</v>
      </c>
      <c r="AY322" s="247" t="s">
        <v>137</v>
      </c>
    </row>
    <row r="323" s="13" customFormat="1">
      <c r="A323" s="13"/>
      <c r="B323" s="237"/>
      <c r="C323" s="238"/>
      <c r="D323" s="232" t="s">
        <v>165</v>
      </c>
      <c r="E323" s="239" t="s">
        <v>1</v>
      </c>
      <c r="F323" s="240" t="s">
        <v>903</v>
      </c>
      <c r="G323" s="238"/>
      <c r="H323" s="241">
        <v>42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165</v>
      </c>
      <c r="AU323" s="247" t="s">
        <v>93</v>
      </c>
      <c r="AV323" s="13" t="s">
        <v>93</v>
      </c>
      <c r="AW323" s="13" t="s">
        <v>38</v>
      </c>
      <c r="AX323" s="13" t="s">
        <v>83</v>
      </c>
      <c r="AY323" s="247" t="s">
        <v>137</v>
      </c>
    </row>
    <row r="324" s="13" customFormat="1">
      <c r="A324" s="13"/>
      <c r="B324" s="237"/>
      <c r="C324" s="238"/>
      <c r="D324" s="232" t="s">
        <v>165</v>
      </c>
      <c r="E324" s="239" t="s">
        <v>1</v>
      </c>
      <c r="F324" s="240" t="s">
        <v>904</v>
      </c>
      <c r="G324" s="238"/>
      <c r="H324" s="241">
        <v>12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165</v>
      </c>
      <c r="AU324" s="247" t="s">
        <v>93</v>
      </c>
      <c r="AV324" s="13" t="s">
        <v>93</v>
      </c>
      <c r="AW324" s="13" t="s">
        <v>38</v>
      </c>
      <c r="AX324" s="13" t="s">
        <v>83</v>
      </c>
      <c r="AY324" s="247" t="s">
        <v>137</v>
      </c>
    </row>
    <row r="325" s="14" customFormat="1">
      <c r="A325" s="14"/>
      <c r="B325" s="248"/>
      <c r="C325" s="249"/>
      <c r="D325" s="232" t="s">
        <v>165</v>
      </c>
      <c r="E325" s="250" t="s">
        <v>1</v>
      </c>
      <c r="F325" s="251" t="s">
        <v>172</v>
      </c>
      <c r="G325" s="249"/>
      <c r="H325" s="252">
        <v>369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8" t="s">
        <v>165</v>
      </c>
      <c r="AU325" s="258" t="s">
        <v>93</v>
      </c>
      <c r="AV325" s="14" t="s">
        <v>144</v>
      </c>
      <c r="AW325" s="14" t="s">
        <v>38</v>
      </c>
      <c r="AX325" s="14" t="s">
        <v>91</v>
      </c>
      <c r="AY325" s="258" t="s">
        <v>137</v>
      </c>
    </row>
    <row r="326" s="2" customFormat="1" ht="16.5" customHeight="1">
      <c r="A326" s="37"/>
      <c r="B326" s="38"/>
      <c r="C326" s="259" t="s">
        <v>586</v>
      </c>
      <c r="D326" s="259" t="s">
        <v>290</v>
      </c>
      <c r="E326" s="260" t="s">
        <v>522</v>
      </c>
      <c r="F326" s="261" t="s">
        <v>523</v>
      </c>
      <c r="G326" s="262" t="s">
        <v>154</v>
      </c>
      <c r="H326" s="263">
        <v>324.44999999999999</v>
      </c>
      <c r="I326" s="264"/>
      <c r="J326" s="265">
        <f>ROUND(I326*H326,2)</f>
        <v>0</v>
      </c>
      <c r="K326" s="266"/>
      <c r="L326" s="267"/>
      <c r="M326" s="268" t="s">
        <v>1</v>
      </c>
      <c r="N326" s="269" t="s">
        <v>48</v>
      </c>
      <c r="O326" s="90"/>
      <c r="P326" s="228">
        <f>O326*H326</f>
        <v>0</v>
      </c>
      <c r="Q326" s="228">
        <v>0.080000000000000002</v>
      </c>
      <c r="R326" s="228">
        <f>Q326*H326</f>
        <v>25.956</v>
      </c>
      <c r="S326" s="228">
        <v>0</v>
      </c>
      <c r="T326" s="22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0" t="s">
        <v>184</v>
      </c>
      <c r="AT326" s="230" t="s">
        <v>290</v>
      </c>
      <c r="AU326" s="230" t="s">
        <v>93</v>
      </c>
      <c r="AY326" s="16" t="s">
        <v>137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6" t="s">
        <v>91</v>
      </c>
      <c r="BK326" s="231">
        <f>ROUND(I326*H326,2)</f>
        <v>0</v>
      </c>
      <c r="BL326" s="16" t="s">
        <v>144</v>
      </c>
      <c r="BM326" s="230" t="s">
        <v>905</v>
      </c>
    </row>
    <row r="327" s="13" customFormat="1">
      <c r="A327" s="13"/>
      <c r="B327" s="237"/>
      <c r="C327" s="238"/>
      <c r="D327" s="232" t="s">
        <v>165</v>
      </c>
      <c r="E327" s="238"/>
      <c r="F327" s="240" t="s">
        <v>906</v>
      </c>
      <c r="G327" s="238"/>
      <c r="H327" s="241">
        <v>324.44999999999999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165</v>
      </c>
      <c r="AU327" s="247" t="s">
        <v>93</v>
      </c>
      <c r="AV327" s="13" t="s">
        <v>93</v>
      </c>
      <c r="AW327" s="13" t="s">
        <v>4</v>
      </c>
      <c r="AX327" s="13" t="s">
        <v>91</v>
      </c>
      <c r="AY327" s="247" t="s">
        <v>137</v>
      </c>
    </row>
    <row r="328" s="2" customFormat="1" ht="24.15" customHeight="1">
      <c r="A328" s="37"/>
      <c r="B328" s="38"/>
      <c r="C328" s="259" t="s">
        <v>907</v>
      </c>
      <c r="D328" s="259" t="s">
        <v>290</v>
      </c>
      <c r="E328" s="260" t="s">
        <v>527</v>
      </c>
      <c r="F328" s="261" t="s">
        <v>528</v>
      </c>
      <c r="G328" s="262" t="s">
        <v>154</v>
      </c>
      <c r="H328" s="263">
        <v>43.259999999999998</v>
      </c>
      <c r="I328" s="264"/>
      <c r="J328" s="265">
        <f>ROUND(I328*H328,2)</f>
        <v>0</v>
      </c>
      <c r="K328" s="266"/>
      <c r="L328" s="267"/>
      <c r="M328" s="268" t="s">
        <v>1</v>
      </c>
      <c r="N328" s="269" t="s">
        <v>48</v>
      </c>
      <c r="O328" s="90"/>
      <c r="P328" s="228">
        <f>O328*H328</f>
        <v>0</v>
      </c>
      <c r="Q328" s="228">
        <v>0.048300000000000003</v>
      </c>
      <c r="R328" s="228">
        <f>Q328*H328</f>
        <v>2.089458</v>
      </c>
      <c r="S328" s="228">
        <v>0</v>
      </c>
      <c r="T328" s="22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0" t="s">
        <v>184</v>
      </c>
      <c r="AT328" s="230" t="s">
        <v>290</v>
      </c>
      <c r="AU328" s="230" t="s">
        <v>93</v>
      </c>
      <c r="AY328" s="16" t="s">
        <v>137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6" t="s">
        <v>91</v>
      </c>
      <c r="BK328" s="231">
        <f>ROUND(I328*H328,2)</f>
        <v>0</v>
      </c>
      <c r="BL328" s="16" t="s">
        <v>144</v>
      </c>
      <c r="BM328" s="230" t="s">
        <v>908</v>
      </c>
    </row>
    <row r="329" s="13" customFormat="1">
      <c r="A329" s="13"/>
      <c r="B329" s="237"/>
      <c r="C329" s="238"/>
      <c r="D329" s="232" t="s">
        <v>165</v>
      </c>
      <c r="E329" s="238"/>
      <c r="F329" s="240" t="s">
        <v>909</v>
      </c>
      <c r="G329" s="238"/>
      <c r="H329" s="241">
        <v>43.259999999999998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165</v>
      </c>
      <c r="AU329" s="247" t="s">
        <v>93</v>
      </c>
      <c r="AV329" s="13" t="s">
        <v>93</v>
      </c>
      <c r="AW329" s="13" t="s">
        <v>4</v>
      </c>
      <c r="AX329" s="13" t="s">
        <v>91</v>
      </c>
      <c r="AY329" s="247" t="s">
        <v>137</v>
      </c>
    </row>
    <row r="330" s="2" customFormat="1" ht="24.15" customHeight="1">
      <c r="A330" s="37"/>
      <c r="B330" s="38"/>
      <c r="C330" s="259" t="s">
        <v>910</v>
      </c>
      <c r="D330" s="259" t="s">
        <v>290</v>
      </c>
      <c r="E330" s="260" t="s">
        <v>532</v>
      </c>
      <c r="F330" s="261" t="s">
        <v>533</v>
      </c>
      <c r="G330" s="262" t="s">
        <v>154</v>
      </c>
      <c r="H330" s="263">
        <v>12.359999999999999</v>
      </c>
      <c r="I330" s="264"/>
      <c r="J330" s="265">
        <f>ROUND(I330*H330,2)</f>
        <v>0</v>
      </c>
      <c r="K330" s="266"/>
      <c r="L330" s="267"/>
      <c r="M330" s="268" t="s">
        <v>1</v>
      </c>
      <c r="N330" s="269" t="s">
        <v>48</v>
      </c>
      <c r="O330" s="90"/>
      <c r="P330" s="228">
        <f>O330*H330</f>
        <v>0</v>
      </c>
      <c r="Q330" s="228">
        <v>0.065670000000000006</v>
      </c>
      <c r="R330" s="228">
        <f>Q330*H330</f>
        <v>0.81168119999999999</v>
      </c>
      <c r="S330" s="228">
        <v>0</v>
      </c>
      <c r="T330" s="22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0" t="s">
        <v>184</v>
      </c>
      <c r="AT330" s="230" t="s">
        <v>290</v>
      </c>
      <c r="AU330" s="230" t="s">
        <v>93</v>
      </c>
      <c r="AY330" s="16" t="s">
        <v>137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6" t="s">
        <v>91</v>
      </c>
      <c r="BK330" s="231">
        <f>ROUND(I330*H330,2)</f>
        <v>0</v>
      </c>
      <c r="BL330" s="16" t="s">
        <v>144</v>
      </c>
      <c r="BM330" s="230" t="s">
        <v>911</v>
      </c>
    </row>
    <row r="331" s="2" customFormat="1">
      <c r="A331" s="37"/>
      <c r="B331" s="38"/>
      <c r="C331" s="39"/>
      <c r="D331" s="232" t="s">
        <v>149</v>
      </c>
      <c r="E331" s="39"/>
      <c r="F331" s="233" t="s">
        <v>535</v>
      </c>
      <c r="G331" s="39"/>
      <c r="H331" s="39"/>
      <c r="I331" s="234"/>
      <c r="J331" s="39"/>
      <c r="K331" s="39"/>
      <c r="L331" s="43"/>
      <c r="M331" s="235"/>
      <c r="N331" s="236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149</v>
      </c>
      <c r="AU331" s="16" t="s">
        <v>93</v>
      </c>
    </row>
    <row r="332" s="13" customFormat="1">
      <c r="A332" s="13"/>
      <c r="B332" s="237"/>
      <c r="C332" s="238"/>
      <c r="D332" s="232" t="s">
        <v>165</v>
      </c>
      <c r="E332" s="238"/>
      <c r="F332" s="240" t="s">
        <v>912</v>
      </c>
      <c r="G332" s="238"/>
      <c r="H332" s="241">
        <v>12.359999999999999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165</v>
      </c>
      <c r="AU332" s="247" t="s">
        <v>93</v>
      </c>
      <c r="AV332" s="13" t="s">
        <v>93</v>
      </c>
      <c r="AW332" s="13" t="s">
        <v>4</v>
      </c>
      <c r="AX332" s="13" t="s">
        <v>91</v>
      </c>
      <c r="AY332" s="247" t="s">
        <v>137</v>
      </c>
    </row>
    <row r="333" s="2" customFormat="1" ht="24.15" customHeight="1">
      <c r="A333" s="37"/>
      <c r="B333" s="38"/>
      <c r="C333" s="218" t="s">
        <v>913</v>
      </c>
      <c r="D333" s="218" t="s">
        <v>140</v>
      </c>
      <c r="E333" s="219" t="s">
        <v>549</v>
      </c>
      <c r="F333" s="220" t="s">
        <v>550</v>
      </c>
      <c r="G333" s="221" t="s">
        <v>154</v>
      </c>
      <c r="H333" s="222">
        <v>10</v>
      </c>
      <c r="I333" s="223"/>
      <c r="J333" s="224">
        <f>ROUND(I333*H333,2)</f>
        <v>0</v>
      </c>
      <c r="K333" s="225"/>
      <c r="L333" s="43"/>
      <c r="M333" s="226" t="s">
        <v>1</v>
      </c>
      <c r="N333" s="227" t="s">
        <v>48</v>
      </c>
      <c r="O333" s="90"/>
      <c r="P333" s="228">
        <f>O333*H333</f>
        <v>0</v>
      </c>
      <c r="Q333" s="228">
        <v>0.00034000000000000002</v>
      </c>
      <c r="R333" s="228">
        <f>Q333*H333</f>
        <v>0.0034000000000000002</v>
      </c>
      <c r="S333" s="228">
        <v>0</v>
      </c>
      <c r="T333" s="22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0" t="s">
        <v>144</v>
      </c>
      <c r="AT333" s="230" t="s">
        <v>140</v>
      </c>
      <c r="AU333" s="230" t="s">
        <v>93</v>
      </c>
      <c r="AY333" s="16" t="s">
        <v>137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6" t="s">
        <v>91</v>
      </c>
      <c r="BK333" s="231">
        <f>ROUND(I333*H333,2)</f>
        <v>0</v>
      </c>
      <c r="BL333" s="16" t="s">
        <v>144</v>
      </c>
      <c r="BM333" s="230" t="s">
        <v>914</v>
      </c>
    </row>
    <row r="334" s="2" customFormat="1" ht="33" customHeight="1">
      <c r="A334" s="37"/>
      <c r="B334" s="38"/>
      <c r="C334" s="218" t="s">
        <v>915</v>
      </c>
      <c r="D334" s="218" t="s">
        <v>140</v>
      </c>
      <c r="E334" s="219" t="s">
        <v>553</v>
      </c>
      <c r="F334" s="220" t="s">
        <v>554</v>
      </c>
      <c r="G334" s="221" t="s">
        <v>154</v>
      </c>
      <c r="H334" s="222">
        <v>383</v>
      </c>
      <c r="I334" s="223"/>
      <c r="J334" s="224">
        <f>ROUND(I334*H334,2)</f>
        <v>0</v>
      </c>
      <c r="K334" s="225"/>
      <c r="L334" s="43"/>
      <c r="M334" s="226" t="s">
        <v>1</v>
      </c>
      <c r="N334" s="227" t="s">
        <v>48</v>
      </c>
      <c r="O334" s="90"/>
      <c r="P334" s="228">
        <f>O334*H334</f>
        <v>0</v>
      </c>
      <c r="Q334" s="228">
        <v>0.00045320000000000001</v>
      </c>
      <c r="R334" s="228">
        <f>Q334*H334</f>
        <v>0.1735756</v>
      </c>
      <c r="S334" s="228">
        <v>0</v>
      </c>
      <c r="T334" s="229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0" t="s">
        <v>144</v>
      </c>
      <c r="AT334" s="230" t="s">
        <v>140</v>
      </c>
      <c r="AU334" s="230" t="s">
        <v>93</v>
      </c>
      <c r="AY334" s="16" t="s">
        <v>137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6" t="s">
        <v>91</v>
      </c>
      <c r="BK334" s="231">
        <f>ROUND(I334*H334,2)</f>
        <v>0</v>
      </c>
      <c r="BL334" s="16" t="s">
        <v>144</v>
      </c>
      <c r="BM334" s="230" t="s">
        <v>916</v>
      </c>
    </row>
    <row r="335" s="2" customFormat="1">
      <c r="A335" s="37"/>
      <c r="B335" s="38"/>
      <c r="C335" s="39"/>
      <c r="D335" s="232" t="s">
        <v>149</v>
      </c>
      <c r="E335" s="39"/>
      <c r="F335" s="233" t="s">
        <v>556</v>
      </c>
      <c r="G335" s="39"/>
      <c r="H335" s="39"/>
      <c r="I335" s="234"/>
      <c r="J335" s="39"/>
      <c r="K335" s="39"/>
      <c r="L335" s="43"/>
      <c r="M335" s="235"/>
      <c r="N335" s="236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149</v>
      </c>
      <c r="AU335" s="16" t="s">
        <v>93</v>
      </c>
    </row>
    <row r="336" s="13" customFormat="1">
      <c r="A336" s="13"/>
      <c r="B336" s="237"/>
      <c r="C336" s="238"/>
      <c r="D336" s="232" t="s">
        <v>165</v>
      </c>
      <c r="E336" s="239" t="s">
        <v>1</v>
      </c>
      <c r="F336" s="240" t="s">
        <v>917</v>
      </c>
      <c r="G336" s="238"/>
      <c r="H336" s="241">
        <v>383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165</v>
      </c>
      <c r="AU336" s="247" t="s">
        <v>93</v>
      </c>
      <c r="AV336" s="13" t="s">
        <v>93</v>
      </c>
      <c r="AW336" s="13" t="s">
        <v>38</v>
      </c>
      <c r="AX336" s="13" t="s">
        <v>91</v>
      </c>
      <c r="AY336" s="247" t="s">
        <v>137</v>
      </c>
    </row>
    <row r="337" s="2" customFormat="1" ht="24.15" customHeight="1">
      <c r="A337" s="37"/>
      <c r="B337" s="38"/>
      <c r="C337" s="218" t="s">
        <v>918</v>
      </c>
      <c r="D337" s="218" t="s">
        <v>140</v>
      </c>
      <c r="E337" s="219" t="s">
        <v>919</v>
      </c>
      <c r="F337" s="220" t="s">
        <v>920</v>
      </c>
      <c r="G337" s="221" t="s">
        <v>154</v>
      </c>
      <c r="H337" s="222">
        <v>33</v>
      </c>
      <c r="I337" s="223"/>
      <c r="J337" s="224">
        <f>ROUND(I337*H337,2)</f>
        <v>0</v>
      </c>
      <c r="K337" s="225"/>
      <c r="L337" s="43"/>
      <c r="M337" s="226" t="s">
        <v>1</v>
      </c>
      <c r="N337" s="227" t="s">
        <v>48</v>
      </c>
      <c r="O337" s="90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0" t="s">
        <v>416</v>
      </c>
      <c r="AT337" s="230" t="s">
        <v>140</v>
      </c>
      <c r="AU337" s="230" t="s">
        <v>93</v>
      </c>
      <c r="AY337" s="16" t="s">
        <v>137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6" t="s">
        <v>91</v>
      </c>
      <c r="BK337" s="231">
        <f>ROUND(I337*H337,2)</f>
        <v>0</v>
      </c>
      <c r="BL337" s="16" t="s">
        <v>416</v>
      </c>
      <c r="BM337" s="230" t="s">
        <v>921</v>
      </c>
    </row>
    <row r="338" s="2" customFormat="1">
      <c r="A338" s="37"/>
      <c r="B338" s="38"/>
      <c r="C338" s="39"/>
      <c r="D338" s="232" t="s">
        <v>149</v>
      </c>
      <c r="E338" s="39"/>
      <c r="F338" s="233" t="s">
        <v>922</v>
      </c>
      <c r="G338" s="39"/>
      <c r="H338" s="39"/>
      <c r="I338" s="234"/>
      <c r="J338" s="39"/>
      <c r="K338" s="39"/>
      <c r="L338" s="43"/>
      <c r="M338" s="235"/>
      <c r="N338" s="236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149</v>
      </c>
      <c r="AU338" s="16" t="s">
        <v>93</v>
      </c>
    </row>
    <row r="339" s="2" customFormat="1" ht="24.15" customHeight="1">
      <c r="A339" s="37"/>
      <c r="B339" s="38"/>
      <c r="C339" s="259" t="s">
        <v>923</v>
      </c>
      <c r="D339" s="259" t="s">
        <v>290</v>
      </c>
      <c r="E339" s="260" t="s">
        <v>924</v>
      </c>
      <c r="F339" s="261" t="s">
        <v>925</v>
      </c>
      <c r="G339" s="262" t="s">
        <v>154</v>
      </c>
      <c r="H339" s="263">
        <v>33</v>
      </c>
      <c r="I339" s="264"/>
      <c r="J339" s="265">
        <f>ROUND(I339*H339,2)</f>
        <v>0</v>
      </c>
      <c r="K339" s="266"/>
      <c r="L339" s="267"/>
      <c r="M339" s="268" t="s">
        <v>1</v>
      </c>
      <c r="N339" s="269" t="s">
        <v>48</v>
      </c>
      <c r="O339" s="90"/>
      <c r="P339" s="228">
        <f>O339*H339</f>
        <v>0</v>
      </c>
      <c r="Q339" s="228">
        <v>0.00077999999999999999</v>
      </c>
      <c r="R339" s="228">
        <f>Q339*H339</f>
        <v>0.025739999999999999</v>
      </c>
      <c r="S339" s="228">
        <v>0</v>
      </c>
      <c r="T339" s="22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0" t="s">
        <v>926</v>
      </c>
      <c r="AT339" s="230" t="s">
        <v>290</v>
      </c>
      <c r="AU339" s="230" t="s">
        <v>93</v>
      </c>
      <c r="AY339" s="16" t="s">
        <v>137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6" t="s">
        <v>91</v>
      </c>
      <c r="BK339" s="231">
        <f>ROUND(I339*H339,2)</f>
        <v>0</v>
      </c>
      <c r="BL339" s="16" t="s">
        <v>926</v>
      </c>
      <c r="BM339" s="230" t="s">
        <v>927</v>
      </c>
    </row>
    <row r="340" s="12" customFormat="1" ht="22.8" customHeight="1">
      <c r="A340" s="12"/>
      <c r="B340" s="202"/>
      <c r="C340" s="203"/>
      <c r="D340" s="204" t="s">
        <v>82</v>
      </c>
      <c r="E340" s="216" t="s">
        <v>558</v>
      </c>
      <c r="F340" s="216" t="s">
        <v>559</v>
      </c>
      <c r="G340" s="203"/>
      <c r="H340" s="203"/>
      <c r="I340" s="206"/>
      <c r="J340" s="217">
        <f>BK340</f>
        <v>0</v>
      </c>
      <c r="K340" s="203"/>
      <c r="L340" s="208"/>
      <c r="M340" s="209"/>
      <c r="N340" s="210"/>
      <c r="O340" s="210"/>
      <c r="P340" s="211">
        <f>SUM(P341:P351)</f>
        <v>0</v>
      </c>
      <c r="Q340" s="210"/>
      <c r="R340" s="211">
        <f>SUM(R341:R351)</f>
        <v>0</v>
      </c>
      <c r="S340" s="210"/>
      <c r="T340" s="212">
        <f>SUM(T341:T351)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3" t="s">
        <v>91</v>
      </c>
      <c r="AT340" s="214" t="s">
        <v>82</v>
      </c>
      <c r="AU340" s="214" t="s">
        <v>91</v>
      </c>
      <c r="AY340" s="213" t="s">
        <v>137</v>
      </c>
      <c r="BK340" s="215">
        <f>SUM(BK341:BK351)</f>
        <v>0</v>
      </c>
    </row>
    <row r="341" s="2" customFormat="1" ht="16.5" customHeight="1">
      <c r="A341" s="37"/>
      <c r="B341" s="38"/>
      <c r="C341" s="218" t="s">
        <v>928</v>
      </c>
      <c r="D341" s="218" t="s">
        <v>140</v>
      </c>
      <c r="E341" s="219" t="s">
        <v>561</v>
      </c>
      <c r="F341" s="220" t="s">
        <v>562</v>
      </c>
      <c r="G341" s="221" t="s">
        <v>350</v>
      </c>
      <c r="H341" s="222">
        <v>2.54</v>
      </c>
      <c r="I341" s="223"/>
      <c r="J341" s="224">
        <f>ROUND(I341*H341,2)</f>
        <v>0</v>
      </c>
      <c r="K341" s="225"/>
      <c r="L341" s="43"/>
      <c r="M341" s="226" t="s">
        <v>1</v>
      </c>
      <c r="N341" s="227" t="s">
        <v>48</v>
      </c>
      <c r="O341" s="90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0" t="s">
        <v>144</v>
      </c>
      <c r="AT341" s="230" t="s">
        <v>140</v>
      </c>
      <c r="AU341" s="230" t="s">
        <v>93</v>
      </c>
      <c r="AY341" s="16" t="s">
        <v>137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6" t="s">
        <v>91</v>
      </c>
      <c r="BK341" s="231">
        <f>ROUND(I341*H341,2)</f>
        <v>0</v>
      </c>
      <c r="BL341" s="16" t="s">
        <v>144</v>
      </c>
      <c r="BM341" s="230" t="s">
        <v>929</v>
      </c>
    </row>
    <row r="342" s="13" customFormat="1">
      <c r="A342" s="13"/>
      <c r="B342" s="237"/>
      <c r="C342" s="238"/>
      <c r="D342" s="232" t="s">
        <v>165</v>
      </c>
      <c r="E342" s="239" t="s">
        <v>1</v>
      </c>
      <c r="F342" s="240" t="s">
        <v>930</v>
      </c>
      <c r="G342" s="238"/>
      <c r="H342" s="241">
        <v>1.1000000000000001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165</v>
      </c>
      <c r="AU342" s="247" t="s">
        <v>93</v>
      </c>
      <c r="AV342" s="13" t="s">
        <v>93</v>
      </c>
      <c r="AW342" s="13" t="s">
        <v>38</v>
      </c>
      <c r="AX342" s="13" t="s">
        <v>83</v>
      </c>
      <c r="AY342" s="247" t="s">
        <v>137</v>
      </c>
    </row>
    <row r="343" s="13" customFormat="1">
      <c r="A343" s="13"/>
      <c r="B343" s="237"/>
      <c r="C343" s="238"/>
      <c r="D343" s="232" t="s">
        <v>165</v>
      </c>
      <c r="E343" s="239" t="s">
        <v>1</v>
      </c>
      <c r="F343" s="240" t="s">
        <v>565</v>
      </c>
      <c r="G343" s="238"/>
      <c r="H343" s="241">
        <v>1.44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165</v>
      </c>
      <c r="AU343" s="247" t="s">
        <v>93</v>
      </c>
      <c r="AV343" s="13" t="s">
        <v>93</v>
      </c>
      <c r="AW343" s="13" t="s">
        <v>38</v>
      </c>
      <c r="AX343" s="13" t="s">
        <v>83</v>
      </c>
      <c r="AY343" s="247" t="s">
        <v>137</v>
      </c>
    </row>
    <row r="344" s="14" customFormat="1">
      <c r="A344" s="14"/>
      <c r="B344" s="248"/>
      <c r="C344" s="249"/>
      <c r="D344" s="232" t="s">
        <v>165</v>
      </c>
      <c r="E344" s="250" t="s">
        <v>1</v>
      </c>
      <c r="F344" s="251" t="s">
        <v>172</v>
      </c>
      <c r="G344" s="249"/>
      <c r="H344" s="252">
        <v>2.54</v>
      </c>
      <c r="I344" s="253"/>
      <c r="J344" s="249"/>
      <c r="K344" s="249"/>
      <c r="L344" s="254"/>
      <c r="M344" s="255"/>
      <c r="N344" s="256"/>
      <c r="O344" s="256"/>
      <c r="P344" s="256"/>
      <c r="Q344" s="256"/>
      <c r="R344" s="256"/>
      <c r="S344" s="256"/>
      <c r="T344" s="25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8" t="s">
        <v>165</v>
      </c>
      <c r="AU344" s="258" t="s">
        <v>93</v>
      </c>
      <c r="AV344" s="14" t="s">
        <v>144</v>
      </c>
      <c r="AW344" s="14" t="s">
        <v>38</v>
      </c>
      <c r="AX344" s="14" t="s">
        <v>91</v>
      </c>
      <c r="AY344" s="258" t="s">
        <v>137</v>
      </c>
    </row>
    <row r="345" s="2" customFormat="1" ht="21.75" customHeight="1">
      <c r="A345" s="37"/>
      <c r="B345" s="38"/>
      <c r="C345" s="218" t="s">
        <v>931</v>
      </c>
      <c r="D345" s="218" t="s">
        <v>140</v>
      </c>
      <c r="E345" s="219" t="s">
        <v>567</v>
      </c>
      <c r="F345" s="220" t="s">
        <v>568</v>
      </c>
      <c r="G345" s="221" t="s">
        <v>350</v>
      </c>
      <c r="H345" s="222">
        <v>2.54</v>
      </c>
      <c r="I345" s="223"/>
      <c r="J345" s="224">
        <f>ROUND(I345*H345,2)</f>
        <v>0</v>
      </c>
      <c r="K345" s="225"/>
      <c r="L345" s="43"/>
      <c r="M345" s="226" t="s">
        <v>1</v>
      </c>
      <c r="N345" s="227" t="s">
        <v>48</v>
      </c>
      <c r="O345" s="90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0" t="s">
        <v>144</v>
      </c>
      <c r="AT345" s="230" t="s">
        <v>140</v>
      </c>
      <c r="AU345" s="230" t="s">
        <v>93</v>
      </c>
      <c r="AY345" s="16" t="s">
        <v>137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6" t="s">
        <v>91</v>
      </c>
      <c r="BK345" s="231">
        <f>ROUND(I345*H345,2)</f>
        <v>0</v>
      </c>
      <c r="BL345" s="16" t="s">
        <v>144</v>
      </c>
      <c r="BM345" s="230" t="s">
        <v>932</v>
      </c>
    </row>
    <row r="346" s="2" customFormat="1" ht="24.15" customHeight="1">
      <c r="A346" s="37"/>
      <c r="B346" s="38"/>
      <c r="C346" s="218" t="s">
        <v>933</v>
      </c>
      <c r="D346" s="218" t="s">
        <v>140</v>
      </c>
      <c r="E346" s="219" t="s">
        <v>571</v>
      </c>
      <c r="F346" s="220" t="s">
        <v>572</v>
      </c>
      <c r="G346" s="221" t="s">
        <v>350</v>
      </c>
      <c r="H346" s="222">
        <v>45.719999999999999</v>
      </c>
      <c r="I346" s="223"/>
      <c r="J346" s="224">
        <f>ROUND(I346*H346,2)</f>
        <v>0</v>
      </c>
      <c r="K346" s="225"/>
      <c r="L346" s="43"/>
      <c r="M346" s="226" t="s">
        <v>1</v>
      </c>
      <c r="N346" s="227" t="s">
        <v>48</v>
      </c>
      <c r="O346" s="90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0" t="s">
        <v>144</v>
      </c>
      <c r="AT346" s="230" t="s">
        <v>140</v>
      </c>
      <c r="AU346" s="230" t="s">
        <v>93</v>
      </c>
      <c r="AY346" s="16" t="s">
        <v>137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6" t="s">
        <v>91</v>
      </c>
      <c r="BK346" s="231">
        <f>ROUND(I346*H346,2)</f>
        <v>0</v>
      </c>
      <c r="BL346" s="16" t="s">
        <v>144</v>
      </c>
      <c r="BM346" s="230" t="s">
        <v>934</v>
      </c>
    </row>
    <row r="347" s="13" customFormat="1">
      <c r="A347" s="13"/>
      <c r="B347" s="237"/>
      <c r="C347" s="238"/>
      <c r="D347" s="232" t="s">
        <v>165</v>
      </c>
      <c r="E347" s="239" t="s">
        <v>1</v>
      </c>
      <c r="F347" s="240" t="s">
        <v>935</v>
      </c>
      <c r="G347" s="238"/>
      <c r="H347" s="241">
        <v>19.800000000000001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165</v>
      </c>
      <c r="AU347" s="247" t="s">
        <v>93</v>
      </c>
      <c r="AV347" s="13" t="s">
        <v>93</v>
      </c>
      <c r="AW347" s="13" t="s">
        <v>38</v>
      </c>
      <c r="AX347" s="13" t="s">
        <v>83</v>
      </c>
      <c r="AY347" s="247" t="s">
        <v>137</v>
      </c>
    </row>
    <row r="348" s="13" customFormat="1">
      <c r="A348" s="13"/>
      <c r="B348" s="237"/>
      <c r="C348" s="238"/>
      <c r="D348" s="232" t="s">
        <v>165</v>
      </c>
      <c r="E348" s="239" t="s">
        <v>1</v>
      </c>
      <c r="F348" s="240" t="s">
        <v>575</v>
      </c>
      <c r="G348" s="238"/>
      <c r="H348" s="241">
        <v>25.920000000000002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165</v>
      </c>
      <c r="AU348" s="247" t="s">
        <v>93</v>
      </c>
      <c r="AV348" s="13" t="s">
        <v>93</v>
      </c>
      <c r="AW348" s="13" t="s">
        <v>38</v>
      </c>
      <c r="AX348" s="13" t="s">
        <v>83</v>
      </c>
      <c r="AY348" s="247" t="s">
        <v>137</v>
      </c>
    </row>
    <row r="349" s="14" customFormat="1">
      <c r="A349" s="14"/>
      <c r="B349" s="248"/>
      <c r="C349" s="249"/>
      <c r="D349" s="232" t="s">
        <v>165</v>
      </c>
      <c r="E349" s="250" t="s">
        <v>1</v>
      </c>
      <c r="F349" s="251" t="s">
        <v>172</v>
      </c>
      <c r="G349" s="249"/>
      <c r="H349" s="252">
        <v>45.719999999999999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8" t="s">
        <v>165</v>
      </c>
      <c r="AU349" s="258" t="s">
        <v>93</v>
      </c>
      <c r="AV349" s="14" t="s">
        <v>144</v>
      </c>
      <c r="AW349" s="14" t="s">
        <v>38</v>
      </c>
      <c r="AX349" s="14" t="s">
        <v>91</v>
      </c>
      <c r="AY349" s="258" t="s">
        <v>137</v>
      </c>
    </row>
    <row r="350" s="2" customFormat="1" ht="37.8" customHeight="1">
      <c r="A350" s="37"/>
      <c r="B350" s="38"/>
      <c r="C350" s="218" t="s">
        <v>936</v>
      </c>
      <c r="D350" s="218" t="s">
        <v>140</v>
      </c>
      <c r="E350" s="219" t="s">
        <v>577</v>
      </c>
      <c r="F350" s="220" t="s">
        <v>578</v>
      </c>
      <c r="G350" s="221" t="s">
        <v>350</v>
      </c>
      <c r="H350" s="222">
        <v>1.44</v>
      </c>
      <c r="I350" s="223"/>
      <c r="J350" s="224">
        <f>ROUND(I350*H350,2)</f>
        <v>0</v>
      </c>
      <c r="K350" s="225"/>
      <c r="L350" s="43"/>
      <c r="M350" s="226" t="s">
        <v>1</v>
      </c>
      <c r="N350" s="227" t="s">
        <v>48</v>
      </c>
      <c r="O350" s="90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0" t="s">
        <v>144</v>
      </c>
      <c r="AT350" s="230" t="s">
        <v>140</v>
      </c>
      <c r="AU350" s="230" t="s">
        <v>93</v>
      </c>
      <c r="AY350" s="16" t="s">
        <v>137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6" t="s">
        <v>91</v>
      </c>
      <c r="BK350" s="231">
        <f>ROUND(I350*H350,2)</f>
        <v>0</v>
      </c>
      <c r="BL350" s="16" t="s">
        <v>144</v>
      </c>
      <c r="BM350" s="230" t="s">
        <v>937</v>
      </c>
    </row>
    <row r="351" s="2" customFormat="1" ht="44.25" customHeight="1">
      <c r="A351" s="37"/>
      <c r="B351" s="38"/>
      <c r="C351" s="218" t="s">
        <v>938</v>
      </c>
      <c r="D351" s="218" t="s">
        <v>140</v>
      </c>
      <c r="E351" s="219" t="s">
        <v>581</v>
      </c>
      <c r="F351" s="220" t="s">
        <v>582</v>
      </c>
      <c r="G351" s="221" t="s">
        <v>350</v>
      </c>
      <c r="H351" s="222">
        <v>1.1000000000000001</v>
      </c>
      <c r="I351" s="223"/>
      <c r="J351" s="224">
        <f>ROUND(I351*H351,2)</f>
        <v>0</v>
      </c>
      <c r="K351" s="225"/>
      <c r="L351" s="43"/>
      <c r="M351" s="226" t="s">
        <v>1</v>
      </c>
      <c r="N351" s="227" t="s">
        <v>48</v>
      </c>
      <c r="O351" s="90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0" t="s">
        <v>144</v>
      </c>
      <c r="AT351" s="230" t="s">
        <v>140</v>
      </c>
      <c r="AU351" s="230" t="s">
        <v>93</v>
      </c>
      <c r="AY351" s="16" t="s">
        <v>137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6" t="s">
        <v>91</v>
      </c>
      <c r="BK351" s="231">
        <f>ROUND(I351*H351,2)</f>
        <v>0</v>
      </c>
      <c r="BL351" s="16" t="s">
        <v>144</v>
      </c>
      <c r="BM351" s="230" t="s">
        <v>939</v>
      </c>
    </row>
    <row r="352" s="12" customFormat="1" ht="22.8" customHeight="1">
      <c r="A352" s="12"/>
      <c r="B352" s="202"/>
      <c r="C352" s="203"/>
      <c r="D352" s="204" t="s">
        <v>82</v>
      </c>
      <c r="E352" s="216" t="s">
        <v>584</v>
      </c>
      <c r="F352" s="216" t="s">
        <v>585</v>
      </c>
      <c r="G352" s="203"/>
      <c r="H352" s="203"/>
      <c r="I352" s="206"/>
      <c r="J352" s="217">
        <f>BK352</f>
        <v>0</v>
      </c>
      <c r="K352" s="203"/>
      <c r="L352" s="208"/>
      <c r="M352" s="209"/>
      <c r="N352" s="210"/>
      <c r="O352" s="210"/>
      <c r="P352" s="211">
        <f>P353</f>
        <v>0</v>
      </c>
      <c r="Q352" s="210"/>
      <c r="R352" s="211">
        <f>R353</f>
        <v>0</v>
      </c>
      <c r="S352" s="210"/>
      <c r="T352" s="212">
        <f>T353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3" t="s">
        <v>91</v>
      </c>
      <c r="AT352" s="214" t="s">
        <v>82</v>
      </c>
      <c r="AU352" s="214" t="s">
        <v>91</v>
      </c>
      <c r="AY352" s="213" t="s">
        <v>137</v>
      </c>
      <c r="BK352" s="215">
        <f>BK353</f>
        <v>0</v>
      </c>
    </row>
    <row r="353" s="2" customFormat="1" ht="33" customHeight="1">
      <c r="A353" s="37"/>
      <c r="B353" s="38"/>
      <c r="C353" s="218" t="s">
        <v>940</v>
      </c>
      <c r="D353" s="218" t="s">
        <v>140</v>
      </c>
      <c r="E353" s="219" t="s">
        <v>587</v>
      </c>
      <c r="F353" s="220" t="s">
        <v>588</v>
      </c>
      <c r="G353" s="221" t="s">
        <v>350</v>
      </c>
      <c r="H353" s="222">
        <v>254.303</v>
      </c>
      <c r="I353" s="223"/>
      <c r="J353" s="224">
        <f>ROUND(I353*H353,2)</f>
        <v>0</v>
      </c>
      <c r="K353" s="225"/>
      <c r="L353" s="43"/>
      <c r="M353" s="270" t="s">
        <v>1</v>
      </c>
      <c r="N353" s="271" t="s">
        <v>48</v>
      </c>
      <c r="O353" s="272"/>
      <c r="P353" s="273">
        <f>O353*H353</f>
        <v>0</v>
      </c>
      <c r="Q353" s="273">
        <v>0</v>
      </c>
      <c r="R353" s="273">
        <f>Q353*H353</f>
        <v>0</v>
      </c>
      <c r="S353" s="273">
        <v>0</v>
      </c>
      <c r="T353" s="27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0" t="s">
        <v>144</v>
      </c>
      <c r="AT353" s="230" t="s">
        <v>140</v>
      </c>
      <c r="AU353" s="230" t="s">
        <v>93</v>
      </c>
      <c r="AY353" s="16" t="s">
        <v>137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6" t="s">
        <v>91</v>
      </c>
      <c r="BK353" s="231">
        <f>ROUND(I353*H353,2)</f>
        <v>0</v>
      </c>
      <c r="BL353" s="16" t="s">
        <v>144</v>
      </c>
      <c r="BM353" s="230" t="s">
        <v>941</v>
      </c>
    </row>
    <row r="354" s="2" customFormat="1" ht="6.96" customHeight="1">
      <c r="A354" s="37"/>
      <c r="B354" s="65"/>
      <c r="C354" s="66"/>
      <c r="D354" s="66"/>
      <c r="E354" s="66"/>
      <c r="F354" s="66"/>
      <c r="G354" s="66"/>
      <c r="H354" s="66"/>
      <c r="I354" s="66"/>
      <c r="J354" s="66"/>
      <c r="K354" s="66"/>
      <c r="L354" s="43"/>
      <c r="M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</row>
  </sheetData>
  <sheetProtection sheet="1" autoFilter="0" formatColumns="0" formatRows="0" objects="1" scenarios="1" spinCount="100000" saltValue="gQGZ7o5vJ4B2CwGzSXmdESFI9zrneW0GOnSNkXFdG3EfuXFwbskFXd/Xztszp7q+TBr0mB5uDmvBMK9N5W0/ig==" hashValue="tpG9eow5DWadhvrYakuqsHmsPTiepdTMEw+OjsfVWqJzImWmXSfy4VfCd+Sb4kkHRX6Ee0Eq9fBBstw9IB4Piw==" algorithmName="SHA-512" password="CC35"/>
  <autoFilter ref="C126:K353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93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Libá, Irsko - III.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942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22</v>
      </c>
      <c r="E12" s="37"/>
      <c r="F12" s="142" t="s">
        <v>23</v>
      </c>
      <c r="G12" s="37"/>
      <c r="H12" s="37"/>
      <c r="I12" s="139" t="s">
        <v>24</v>
      </c>
      <c r="J12" s="143" t="str">
        <f>'Rekapitulace stavby'!AN8</f>
        <v>4. 6. 2025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26</v>
      </c>
      <c r="E14" s="37"/>
      <c r="F14" s="37"/>
      <c r="G14" s="37"/>
      <c r="H14" s="37"/>
      <c r="I14" s="139" t="s">
        <v>27</v>
      </c>
      <c r="J14" s="142" t="s">
        <v>28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29</v>
      </c>
      <c r="F15" s="37"/>
      <c r="G15" s="37"/>
      <c r="H15" s="37"/>
      <c r="I15" s="139" t="s">
        <v>30</v>
      </c>
      <c r="J15" s="142" t="s">
        <v>31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30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34</v>
      </c>
      <c r="E20" s="37"/>
      <c r="F20" s="37"/>
      <c r="G20" s="37"/>
      <c r="H20" s="37"/>
      <c r="I20" s="139" t="s">
        <v>27</v>
      </c>
      <c r="J20" s="142" t="s">
        <v>35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36</v>
      </c>
      <c r="F21" s="37"/>
      <c r="G21" s="37"/>
      <c r="H21" s="37"/>
      <c r="I21" s="139" t="s">
        <v>30</v>
      </c>
      <c r="J21" s="142" t="s">
        <v>37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39</v>
      </c>
      <c r="E23" s="37"/>
      <c r="F23" s="37"/>
      <c r="G23" s="37"/>
      <c r="H23" s="37"/>
      <c r="I23" s="139" t="s">
        <v>27</v>
      </c>
      <c r="J23" s="142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40</v>
      </c>
      <c r="F24" s="37"/>
      <c r="G24" s="37"/>
      <c r="H24" s="37"/>
      <c r="I24" s="139" t="s">
        <v>30</v>
      </c>
      <c r="J24" s="142" t="s">
        <v>37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41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45</v>
      </c>
      <c r="G32" s="37"/>
      <c r="H32" s="37"/>
      <c r="I32" s="151" t="s">
        <v>44</v>
      </c>
      <c r="J32" s="151" t="s">
        <v>46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47</v>
      </c>
      <c r="E33" s="139" t="s">
        <v>48</v>
      </c>
      <c r="F33" s="153">
        <f>ROUND((SUM(BE121:BE157)),  2)</f>
        <v>0</v>
      </c>
      <c r="G33" s="37"/>
      <c r="H33" s="37"/>
      <c r="I33" s="154">
        <v>0.20999999999999999</v>
      </c>
      <c r="J33" s="153">
        <f>ROUND(((SUM(BE121:BE157))*I33),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49</v>
      </c>
      <c r="F34" s="153">
        <f>ROUND((SUM(BF121:BF157)),  2)</f>
        <v>0</v>
      </c>
      <c r="G34" s="37"/>
      <c r="H34" s="37"/>
      <c r="I34" s="154">
        <v>0.12</v>
      </c>
      <c r="J34" s="153">
        <f>ROUND(((SUM(BF121:BF157))*I34),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50</v>
      </c>
      <c r="F35" s="153">
        <f>ROUND((SUM(BG121:BG157)),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51</v>
      </c>
      <c r="F36" s="153">
        <f>ROUND((SUM(BH121:BH157)),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52</v>
      </c>
      <c r="F37" s="153">
        <f>ROUND((SUM(BI121:BI157)),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53</v>
      </c>
      <c r="E39" s="157"/>
      <c r="F39" s="157"/>
      <c r="G39" s="158" t="s">
        <v>54</v>
      </c>
      <c r="H39" s="159" t="s">
        <v>55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56</v>
      </c>
      <c r="E50" s="163"/>
      <c r="F50" s="163"/>
      <c r="G50" s="162" t="s">
        <v>57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58</v>
      </c>
      <c r="E61" s="165"/>
      <c r="F61" s="166" t="s">
        <v>59</v>
      </c>
      <c r="G61" s="164" t="s">
        <v>58</v>
      </c>
      <c r="H61" s="165"/>
      <c r="I61" s="165"/>
      <c r="J61" s="167" t="s">
        <v>59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60</v>
      </c>
      <c r="E65" s="168"/>
      <c r="F65" s="168"/>
      <c r="G65" s="162" t="s">
        <v>61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58</v>
      </c>
      <c r="E76" s="165"/>
      <c r="F76" s="166" t="s">
        <v>59</v>
      </c>
      <c r="G76" s="164" t="s">
        <v>58</v>
      </c>
      <c r="H76" s="165"/>
      <c r="I76" s="165"/>
      <c r="J76" s="167" t="s">
        <v>59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Libá, Irsko - III.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VRN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22</v>
      </c>
      <c r="D89" s="39"/>
      <c r="E89" s="39"/>
      <c r="F89" s="26" t="str">
        <f>F12</f>
        <v>Irsko - obytná zóna</v>
      </c>
      <c r="G89" s="39"/>
      <c r="H89" s="39"/>
      <c r="I89" s="31" t="s">
        <v>24</v>
      </c>
      <c r="J89" s="78" t="str">
        <f>IF(J12="","",J12)</f>
        <v>4. 6. 2025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26</v>
      </c>
      <c r="D91" s="39"/>
      <c r="E91" s="39"/>
      <c r="F91" s="26" t="str">
        <f>E15</f>
        <v>Obec Libá</v>
      </c>
      <c r="G91" s="39"/>
      <c r="H91" s="39"/>
      <c r="I91" s="31" t="s">
        <v>34</v>
      </c>
      <c r="J91" s="35" t="str">
        <f>E21</f>
        <v>DSVA, s.r.o. - Miroslav Fischer, Ing. Petr Král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32</v>
      </c>
      <c r="D92" s="39"/>
      <c r="E92" s="39"/>
      <c r="F92" s="26" t="str">
        <f>IF(E18="","",E18)</f>
        <v>Vyplň údaj</v>
      </c>
      <c r="G92" s="39"/>
      <c r="H92" s="39"/>
      <c r="I92" s="31" t="s">
        <v>39</v>
      </c>
      <c r="J92" s="35" t="str">
        <f>E24</f>
        <v>DSVA, s.r.o. - Miroslav Fischer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942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943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944</v>
      </c>
      <c r="E99" s="187"/>
      <c r="F99" s="187"/>
      <c r="G99" s="187"/>
      <c r="H99" s="187"/>
      <c r="I99" s="187"/>
      <c r="J99" s="188">
        <f>J136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945</v>
      </c>
      <c r="E100" s="187"/>
      <c r="F100" s="187"/>
      <c r="G100" s="187"/>
      <c r="H100" s="187"/>
      <c r="I100" s="187"/>
      <c r="J100" s="188">
        <f>J147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946</v>
      </c>
      <c r="E101" s="187"/>
      <c r="F101" s="187"/>
      <c r="G101" s="187"/>
      <c r="H101" s="187"/>
      <c r="I101" s="187"/>
      <c r="J101" s="188">
        <f>J149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Libá, Irsko - III. etapa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104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VRN - Vedlejší rozpočtové náklady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22</v>
      </c>
      <c r="D115" s="39"/>
      <c r="E115" s="39"/>
      <c r="F115" s="26" t="str">
        <f>F12</f>
        <v>Irsko - obytná zóna</v>
      </c>
      <c r="G115" s="39"/>
      <c r="H115" s="39"/>
      <c r="I115" s="31" t="s">
        <v>24</v>
      </c>
      <c r="J115" s="78" t="str">
        <f>IF(J12="","",J12)</f>
        <v>4. 6. 2025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0.05" customHeight="1">
      <c r="A117" s="37"/>
      <c r="B117" s="38"/>
      <c r="C117" s="31" t="s">
        <v>26</v>
      </c>
      <c r="D117" s="39"/>
      <c r="E117" s="39"/>
      <c r="F117" s="26" t="str">
        <f>E15</f>
        <v>Obec Libá</v>
      </c>
      <c r="G117" s="39"/>
      <c r="H117" s="39"/>
      <c r="I117" s="31" t="s">
        <v>34</v>
      </c>
      <c r="J117" s="35" t="str">
        <f>E21</f>
        <v>DSVA, s.r.o. - Miroslav Fischer, Ing. Petr Král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5.65" customHeight="1">
      <c r="A118" s="37"/>
      <c r="B118" s="38"/>
      <c r="C118" s="31" t="s">
        <v>32</v>
      </c>
      <c r="D118" s="39"/>
      <c r="E118" s="39"/>
      <c r="F118" s="26" t="str">
        <f>IF(E18="","",E18)</f>
        <v>Vyplň údaj</v>
      </c>
      <c r="G118" s="39"/>
      <c r="H118" s="39"/>
      <c r="I118" s="31" t="s">
        <v>39</v>
      </c>
      <c r="J118" s="35" t="str">
        <f>E24</f>
        <v>DSVA, s.r.o. - Miroslav Fischer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123</v>
      </c>
      <c r="D120" s="193" t="s">
        <v>68</v>
      </c>
      <c r="E120" s="193" t="s">
        <v>64</v>
      </c>
      <c r="F120" s="193" t="s">
        <v>65</v>
      </c>
      <c r="G120" s="193" t="s">
        <v>124</v>
      </c>
      <c r="H120" s="193" t="s">
        <v>125</v>
      </c>
      <c r="I120" s="193" t="s">
        <v>126</v>
      </c>
      <c r="J120" s="194" t="s">
        <v>108</v>
      </c>
      <c r="K120" s="195" t="s">
        <v>127</v>
      </c>
      <c r="L120" s="196"/>
      <c r="M120" s="99" t="s">
        <v>1</v>
      </c>
      <c r="N120" s="100" t="s">
        <v>47</v>
      </c>
      <c r="O120" s="100" t="s">
        <v>128</v>
      </c>
      <c r="P120" s="100" t="s">
        <v>129</v>
      </c>
      <c r="Q120" s="100" t="s">
        <v>130</v>
      </c>
      <c r="R120" s="100" t="s">
        <v>131</v>
      </c>
      <c r="S120" s="100" t="s">
        <v>132</v>
      </c>
      <c r="T120" s="101" t="s">
        <v>133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134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0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82</v>
      </c>
      <c r="AU121" s="16" t="s">
        <v>110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82</v>
      </c>
      <c r="E122" s="205" t="s">
        <v>100</v>
      </c>
      <c r="F122" s="205" t="s">
        <v>101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P123+P136+P147+P149</f>
        <v>0</v>
      </c>
      <c r="Q122" s="210"/>
      <c r="R122" s="211">
        <f>R123+R136+R147+R149</f>
        <v>0</v>
      </c>
      <c r="S122" s="210"/>
      <c r="T122" s="212">
        <f>T123+T136+T147+T149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160</v>
      </c>
      <c r="AT122" s="214" t="s">
        <v>82</v>
      </c>
      <c r="AU122" s="214" t="s">
        <v>83</v>
      </c>
      <c r="AY122" s="213" t="s">
        <v>137</v>
      </c>
      <c r="BK122" s="215">
        <f>BK123+BK136+BK147+BK149</f>
        <v>0</v>
      </c>
    </row>
    <row r="123" s="12" customFormat="1" ht="22.8" customHeight="1">
      <c r="A123" s="12"/>
      <c r="B123" s="202"/>
      <c r="C123" s="203"/>
      <c r="D123" s="204" t="s">
        <v>82</v>
      </c>
      <c r="E123" s="216" t="s">
        <v>947</v>
      </c>
      <c r="F123" s="216" t="s">
        <v>948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SUM(P124:P135)</f>
        <v>0</v>
      </c>
      <c r="Q123" s="210"/>
      <c r="R123" s="211">
        <f>SUM(R124:R135)</f>
        <v>0</v>
      </c>
      <c r="S123" s="210"/>
      <c r="T123" s="212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160</v>
      </c>
      <c r="AT123" s="214" t="s">
        <v>82</v>
      </c>
      <c r="AU123" s="214" t="s">
        <v>91</v>
      </c>
      <c r="AY123" s="213" t="s">
        <v>137</v>
      </c>
      <c r="BK123" s="215">
        <f>SUM(BK124:BK135)</f>
        <v>0</v>
      </c>
    </row>
    <row r="124" s="2" customFormat="1" ht="16.5" customHeight="1">
      <c r="A124" s="37"/>
      <c r="B124" s="38"/>
      <c r="C124" s="218" t="s">
        <v>91</v>
      </c>
      <c r="D124" s="218" t="s">
        <v>140</v>
      </c>
      <c r="E124" s="219" t="s">
        <v>949</v>
      </c>
      <c r="F124" s="220" t="s">
        <v>950</v>
      </c>
      <c r="G124" s="221" t="s">
        <v>951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48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952</v>
      </c>
      <c r="AT124" s="230" t="s">
        <v>140</v>
      </c>
      <c r="AU124" s="230" t="s">
        <v>93</v>
      </c>
      <c r="AY124" s="16" t="s">
        <v>137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91</v>
      </c>
      <c r="BK124" s="231">
        <f>ROUND(I124*H124,2)</f>
        <v>0</v>
      </c>
      <c r="BL124" s="16" t="s">
        <v>952</v>
      </c>
      <c r="BM124" s="230" t="s">
        <v>953</v>
      </c>
    </row>
    <row r="125" s="2" customFormat="1">
      <c r="A125" s="37"/>
      <c r="B125" s="38"/>
      <c r="C125" s="39"/>
      <c r="D125" s="232" t="s">
        <v>149</v>
      </c>
      <c r="E125" s="39"/>
      <c r="F125" s="233" t="s">
        <v>954</v>
      </c>
      <c r="G125" s="39"/>
      <c r="H125" s="39"/>
      <c r="I125" s="234"/>
      <c r="J125" s="39"/>
      <c r="K125" s="39"/>
      <c r="L125" s="43"/>
      <c r="M125" s="235"/>
      <c r="N125" s="236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149</v>
      </c>
      <c r="AU125" s="16" t="s">
        <v>93</v>
      </c>
    </row>
    <row r="126" s="2" customFormat="1" ht="16.5" customHeight="1">
      <c r="A126" s="37"/>
      <c r="B126" s="38"/>
      <c r="C126" s="218" t="s">
        <v>93</v>
      </c>
      <c r="D126" s="218" t="s">
        <v>140</v>
      </c>
      <c r="E126" s="219" t="s">
        <v>955</v>
      </c>
      <c r="F126" s="220" t="s">
        <v>956</v>
      </c>
      <c r="G126" s="221" t="s">
        <v>951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952</v>
      </c>
      <c r="AT126" s="230" t="s">
        <v>140</v>
      </c>
      <c r="AU126" s="230" t="s">
        <v>93</v>
      </c>
      <c r="AY126" s="16" t="s">
        <v>137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91</v>
      </c>
      <c r="BK126" s="231">
        <f>ROUND(I126*H126,2)</f>
        <v>0</v>
      </c>
      <c r="BL126" s="16" t="s">
        <v>952</v>
      </c>
      <c r="BM126" s="230" t="s">
        <v>957</v>
      </c>
    </row>
    <row r="127" s="2" customFormat="1">
      <c r="A127" s="37"/>
      <c r="B127" s="38"/>
      <c r="C127" s="39"/>
      <c r="D127" s="232" t="s">
        <v>149</v>
      </c>
      <c r="E127" s="39"/>
      <c r="F127" s="233" t="s">
        <v>958</v>
      </c>
      <c r="G127" s="39"/>
      <c r="H127" s="39"/>
      <c r="I127" s="234"/>
      <c r="J127" s="39"/>
      <c r="K127" s="39"/>
      <c r="L127" s="43"/>
      <c r="M127" s="235"/>
      <c r="N127" s="23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149</v>
      </c>
      <c r="AU127" s="16" t="s">
        <v>93</v>
      </c>
    </row>
    <row r="128" s="2" customFormat="1" ht="16.5" customHeight="1">
      <c r="A128" s="37"/>
      <c r="B128" s="38"/>
      <c r="C128" s="218" t="s">
        <v>151</v>
      </c>
      <c r="D128" s="218" t="s">
        <v>140</v>
      </c>
      <c r="E128" s="219" t="s">
        <v>959</v>
      </c>
      <c r="F128" s="220" t="s">
        <v>960</v>
      </c>
      <c r="G128" s="221" t="s">
        <v>951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952</v>
      </c>
      <c r="AT128" s="230" t="s">
        <v>140</v>
      </c>
      <c r="AU128" s="230" t="s">
        <v>93</v>
      </c>
      <c r="AY128" s="16" t="s">
        <v>137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91</v>
      </c>
      <c r="BK128" s="231">
        <f>ROUND(I128*H128,2)</f>
        <v>0</v>
      </c>
      <c r="BL128" s="16" t="s">
        <v>952</v>
      </c>
      <c r="BM128" s="230" t="s">
        <v>961</v>
      </c>
    </row>
    <row r="129" s="2" customFormat="1">
      <c r="A129" s="37"/>
      <c r="B129" s="38"/>
      <c r="C129" s="39"/>
      <c r="D129" s="232" t="s">
        <v>149</v>
      </c>
      <c r="E129" s="39"/>
      <c r="F129" s="233" t="s">
        <v>962</v>
      </c>
      <c r="G129" s="39"/>
      <c r="H129" s="39"/>
      <c r="I129" s="234"/>
      <c r="J129" s="39"/>
      <c r="K129" s="39"/>
      <c r="L129" s="43"/>
      <c r="M129" s="235"/>
      <c r="N129" s="23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149</v>
      </c>
      <c r="AU129" s="16" t="s">
        <v>93</v>
      </c>
    </row>
    <row r="130" s="2" customFormat="1" ht="16.5" customHeight="1">
      <c r="A130" s="37"/>
      <c r="B130" s="38"/>
      <c r="C130" s="218" t="s">
        <v>144</v>
      </c>
      <c r="D130" s="218" t="s">
        <v>140</v>
      </c>
      <c r="E130" s="219" t="s">
        <v>963</v>
      </c>
      <c r="F130" s="220" t="s">
        <v>964</v>
      </c>
      <c r="G130" s="221" t="s">
        <v>951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952</v>
      </c>
      <c r="AT130" s="230" t="s">
        <v>140</v>
      </c>
      <c r="AU130" s="230" t="s">
        <v>93</v>
      </c>
      <c r="AY130" s="16" t="s">
        <v>137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91</v>
      </c>
      <c r="BK130" s="231">
        <f>ROUND(I130*H130,2)</f>
        <v>0</v>
      </c>
      <c r="BL130" s="16" t="s">
        <v>952</v>
      </c>
      <c r="BM130" s="230" t="s">
        <v>965</v>
      </c>
    </row>
    <row r="131" s="2" customFormat="1">
      <c r="A131" s="37"/>
      <c r="B131" s="38"/>
      <c r="C131" s="39"/>
      <c r="D131" s="232" t="s">
        <v>149</v>
      </c>
      <c r="E131" s="39"/>
      <c r="F131" s="233" t="s">
        <v>966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149</v>
      </c>
      <c r="AU131" s="16" t="s">
        <v>93</v>
      </c>
    </row>
    <row r="132" s="2" customFormat="1" ht="16.5" customHeight="1">
      <c r="A132" s="37"/>
      <c r="B132" s="38"/>
      <c r="C132" s="218" t="s">
        <v>160</v>
      </c>
      <c r="D132" s="218" t="s">
        <v>140</v>
      </c>
      <c r="E132" s="219" t="s">
        <v>967</v>
      </c>
      <c r="F132" s="220" t="s">
        <v>968</v>
      </c>
      <c r="G132" s="221" t="s">
        <v>951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952</v>
      </c>
      <c r="AT132" s="230" t="s">
        <v>140</v>
      </c>
      <c r="AU132" s="230" t="s">
        <v>93</v>
      </c>
      <c r="AY132" s="16" t="s">
        <v>137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91</v>
      </c>
      <c r="BK132" s="231">
        <f>ROUND(I132*H132,2)</f>
        <v>0</v>
      </c>
      <c r="BL132" s="16" t="s">
        <v>952</v>
      </c>
      <c r="BM132" s="230" t="s">
        <v>969</v>
      </c>
    </row>
    <row r="133" s="2" customFormat="1">
      <c r="A133" s="37"/>
      <c r="B133" s="38"/>
      <c r="C133" s="39"/>
      <c r="D133" s="232" t="s">
        <v>149</v>
      </c>
      <c r="E133" s="39"/>
      <c r="F133" s="233" t="s">
        <v>970</v>
      </c>
      <c r="G133" s="39"/>
      <c r="H133" s="39"/>
      <c r="I133" s="234"/>
      <c r="J133" s="39"/>
      <c r="K133" s="39"/>
      <c r="L133" s="43"/>
      <c r="M133" s="235"/>
      <c r="N133" s="23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149</v>
      </c>
      <c r="AU133" s="16" t="s">
        <v>93</v>
      </c>
    </row>
    <row r="134" s="2" customFormat="1" ht="21.75" customHeight="1">
      <c r="A134" s="37"/>
      <c r="B134" s="38"/>
      <c r="C134" s="218" t="s">
        <v>173</v>
      </c>
      <c r="D134" s="218" t="s">
        <v>140</v>
      </c>
      <c r="E134" s="219" t="s">
        <v>971</v>
      </c>
      <c r="F134" s="220" t="s">
        <v>972</v>
      </c>
      <c r="G134" s="221" t="s">
        <v>951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952</v>
      </c>
      <c r="AT134" s="230" t="s">
        <v>140</v>
      </c>
      <c r="AU134" s="230" t="s">
        <v>93</v>
      </c>
      <c r="AY134" s="16" t="s">
        <v>137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91</v>
      </c>
      <c r="BK134" s="231">
        <f>ROUND(I134*H134,2)</f>
        <v>0</v>
      </c>
      <c r="BL134" s="16" t="s">
        <v>952</v>
      </c>
      <c r="BM134" s="230" t="s">
        <v>973</v>
      </c>
    </row>
    <row r="135" s="2" customFormat="1">
      <c r="A135" s="37"/>
      <c r="B135" s="38"/>
      <c r="C135" s="39"/>
      <c r="D135" s="232" t="s">
        <v>149</v>
      </c>
      <c r="E135" s="39"/>
      <c r="F135" s="233" t="s">
        <v>974</v>
      </c>
      <c r="G135" s="39"/>
      <c r="H135" s="39"/>
      <c r="I135" s="234"/>
      <c r="J135" s="39"/>
      <c r="K135" s="39"/>
      <c r="L135" s="43"/>
      <c r="M135" s="235"/>
      <c r="N135" s="23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149</v>
      </c>
      <c r="AU135" s="16" t="s">
        <v>93</v>
      </c>
    </row>
    <row r="136" s="12" customFormat="1" ht="22.8" customHeight="1">
      <c r="A136" s="12"/>
      <c r="B136" s="202"/>
      <c r="C136" s="203"/>
      <c r="D136" s="204" t="s">
        <v>82</v>
      </c>
      <c r="E136" s="216" t="s">
        <v>975</v>
      </c>
      <c r="F136" s="216" t="s">
        <v>976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SUM(P137:P146)</f>
        <v>0</v>
      </c>
      <c r="Q136" s="210"/>
      <c r="R136" s="211">
        <f>SUM(R137:R146)</f>
        <v>0</v>
      </c>
      <c r="S136" s="210"/>
      <c r="T136" s="212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160</v>
      </c>
      <c r="AT136" s="214" t="s">
        <v>82</v>
      </c>
      <c r="AU136" s="214" t="s">
        <v>91</v>
      </c>
      <c r="AY136" s="213" t="s">
        <v>137</v>
      </c>
      <c r="BK136" s="215">
        <f>SUM(BK137:BK146)</f>
        <v>0</v>
      </c>
    </row>
    <row r="137" s="2" customFormat="1" ht="16.5" customHeight="1">
      <c r="A137" s="37"/>
      <c r="B137" s="38"/>
      <c r="C137" s="218" t="s">
        <v>178</v>
      </c>
      <c r="D137" s="218" t="s">
        <v>140</v>
      </c>
      <c r="E137" s="219" t="s">
        <v>977</v>
      </c>
      <c r="F137" s="220" t="s">
        <v>978</v>
      </c>
      <c r="G137" s="221" t="s">
        <v>951</v>
      </c>
      <c r="H137" s="222">
        <v>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952</v>
      </c>
      <c r="AT137" s="230" t="s">
        <v>140</v>
      </c>
      <c r="AU137" s="230" t="s">
        <v>93</v>
      </c>
      <c r="AY137" s="16" t="s">
        <v>137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91</v>
      </c>
      <c r="BK137" s="231">
        <f>ROUND(I137*H137,2)</f>
        <v>0</v>
      </c>
      <c r="BL137" s="16" t="s">
        <v>952</v>
      </c>
      <c r="BM137" s="230" t="s">
        <v>979</v>
      </c>
    </row>
    <row r="138" s="2" customFormat="1">
      <c r="A138" s="37"/>
      <c r="B138" s="38"/>
      <c r="C138" s="39"/>
      <c r="D138" s="232" t="s">
        <v>149</v>
      </c>
      <c r="E138" s="39"/>
      <c r="F138" s="233" t="s">
        <v>980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149</v>
      </c>
      <c r="AU138" s="16" t="s">
        <v>93</v>
      </c>
    </row>
    <row r="139" s="2" customFormat="1" ht="16.5" customHeight="1">
      <c r="A139" s="37"/>
      <c r="B139" s="38"/>
      <c r="C139" s="218" t="s">
        <v>184</v>
      </c>
      <c r="D139" s="218" t="s">
        <v>140</v>
      </c>
      <c r="E139" s="219" t="s">
        <v>981</v>
      </c>
      <c r="F139" s="220" t="s">
        <v>982</v>
      </c>
      <c r="G139" s="221" t="s">
        <v>951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952</v>
      </c>
      <c r="AT139" s="230" t="s">
        <v>140</v>
      </c>
      <c r="AU139" s="230" t="s">
        <v>93</v>
      </c>
      <c r="AY139" s="16" t="s">
        <v>137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91</v>
      </c>
      <c r="BK139" s="231">
        <f>ROUND(I139*H139,2)</f>
        <v>0</v>
      </c>
      <c r="BL139" s="16" t="s">
        <v>952</v>
      </c>
      <c r="BM139" s="230" t="s">
        <v>983</v>
      </c>
    </row>
    <row r="140" s="2" customFormat="1">
      <c r="A140" s="37"/>
      <c r="B140" s="38"/>
      <c r="C140" s="39"/>
      <c r="D140" s="232" t="s">
        <v>149</v>
      </c>
      <c r="E140" s="39"/>
      <c r="F140" s="233" t="s">
        <v>984</v>
      </c>
      <c r="G140" s="39"/>
      <c r="H140" s="39"/>
      <c r="I140" s="234"/>
      <c r="J140" s="39"/>
      <c r="K140" s="39"/>
      <c r="L140" s="43"/>
      <c r="M140" s="235"/>
      <c r="N140" s="23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149</v>
      </c>
      <c r="AU140" s="16" t="s">
        <v>93</v>
      </c>
    </row>
    <row r="141" s="2" customFormat="1" ht="21.75" customHeight="1">
      <c r="A141" s="37"/>
      <c r="B141" s="38"/>
      <c r="C141" s="218" t="s">
        <v>189</v>
      </c>
      <c r="D141" s="218" t="s">
        <v>140</v>
      </c>
      <c r="E141" s="219" t="s">
        <v>985</v>
      </c>
      <c r="F141" s="220" t="s">
        <v>986</v>
      </c>
      <c r="G141" s="221" t="s">
        <v>951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952</v>
      </c>
      <c r="AT141" s="230" t="s">
        <v>140</v>
      </c>
      <c r="AU141" s="230" t="s">
        <v>93</v>
      </c>
      <c r="AY141" s="16" t="s">
        <v>137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91</v>
      </c>
      <c r="BK141" s="231">
        <f>ROUND(I141*H141,2)</f>
        <v>0</v>
      </c>
      <c r="BL141" s="16" t="s">
        <v>952</v>
      </c>
      <c r="BM141" s="230" t="s">
        <v>987</v>
      </c>
    </row>
    <row r="142" s="2" customFormat="1">
      <c r="A142" s="37"/>
      <c r="B142" s="38"/>
      <c r="C142" s="39"/>
      <c r="D142" s="232" t="s">
        <v>149</v>
      </c>
      <c r="E142" s="39"/>
      <c r="F142" s="233" t="s">
        <v>988</v>
      </c>
      <c r="G142" s="39"/>
      <c r="H142" s="39"/>
      <c r="I142" s="234"/>
      <c r="J142" s="39"/>
      <c r="K142" s="39"/>
      <c r="L142" s="43"/>
      <c r="M142" s="235"/>
      <c r="N142" s="23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149</v>
      </c>
      <c r="AU142" s="16" t="s">
        <v>93</v>
      </c>
    </row>
    <row r="143" s="2" customFormat="1" ht="16.5" customHeight="1">
      <c r="A143" s="37"/>
      <c r="B143" s="38"/>
      <c r="C143" s="218" t="s">
        <v>194</v>
      </c>
      <c r="D143" s="218" t="s">
        <v>140</v>
      </c>
      <c r="E143" s="219" t="s">
        <v>989</v>
      </c>
      <c r="F143" s="220" t="s">
        <v>990</v>
      </c>
      <c r="G143" s="221" t="s">
        <v>371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48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952</v>
      </c>
      <c r="AT143" s="230" t="s">
        <v>140</v>
      </c>
      <c r="AU143" s="230" t="s">
        <v>93</v>
      </c>
      <c r="AY143" s="16" t="s">
        <v>137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91</v>
      </c>
      <c r="BK143" s="231">
        <f>ROUND(I143*H143,2)</f>
        <v>0</v>
      </c>
      <c r="BL143" s="16" t="s">
        <v>952</v>
      </c>
      <c r="BM143" s="230" t="s">
        <v>991</v>
      </c>
    </row>
    <row r="144" s="2" customFormat="1">
      <c r="A144" s="37"/>
      <c r="B144" s="38"/>
      <c r="C144" s="39"/>
      <c r="D144" s="232" t="s">
        <v>149</v>
      </c>
      <c r="E144" s="39"/>
      <c r="F144" s="233" t="s">
        <v>992</v>
      </c>
      <c r="G144" s="39"/>
      <c r="H144" s="39"/>
      <c r="I144" s="234"/>
      <c r="J144" s="39"/>
      <c r="K144" s="39"/>
      <c r="L144" s="43"/>
      <c r="M144" s="235"/>
      <c r="N144" s="23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149</v>
      </c>
      <c r="AU144" s="16" t="s">
        <v>93</v>
      </c>
    </row>
    <row r="145" s="2" customFormat="1" ht="16.5" customHeight="1">
      <c r="A145" s="37"/>
      <c r="B145" s="38"/>
      <c r="C145" s="218" t="s">
        <v>198</v>
      </c>
      <c r="D145" s="218" t="s">
        <v>140</v>
      </c>
      <c r="E145" s="219" t="s">
        <v>993</v>
      </c>
      <c r="F145" s="220" t="s">
        <v>994</v>
      </c>
      <c r="G145" s="221" t="s">
        <v>951</v>
      </c>
      <c r="H145" s="222">
        <v>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952</v>
      </c>
      <c r="AT145" s="230" t="s">
        <v>140</v>
      </c>
      <c r="AU145" s="230" t="s">
        <v>93</v>
      </c>
      <c r="AY145" s="16" t="s">
        <v>137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91</v>
      </c>
      <c r="BK145" s="231">
        <f>ROUND(I145*H145,2)</f>
        <v>0</v>
      </c>
      <c r="BL145" s="16" t="s">
        <v>952</v>
      </c>
      <c r="BM145" s="230" t="s">
        <v>995</v>
      </c>
    </row>
    <row r="146" s="2" customFormat="1">
      <c r="A146" s="37"/>
      <c r="B146" s="38"/>
      <c r="C146" s="39"/>
      <c r="D146" s="232" t="s">
        <v>149</v>
      </c>
      <c r="E146" s="39"/>
      <c r="F146" s="233" t="s">
        <v>996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149</v>
      </c>
      <c r="AU146" s="16" t="s">
        <v>93</v>
      </c>
    </row>
    <row r="147" s="12" customFormat="1" ht="22.8" customHeight="1">
      <c r="A147" s="12"/>
      <c r="B147" s="202"/>
      <c r="C147" s="203"/>
      <c r="D147" s="204" t="s">
        <v>82</v>
      </c>
      <c r="E147" s="216" t="s">
        <v>997</v>
      </c>
      <c r="F147" s="216" t="s">
        <v>998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P148</f>
        <v>0</v>
      </c>
      <c r="Q147" s="210"/>
      <c r="R147" s="211">
        <f>R148</f>
        <v>0</v>
      </c>
      <c r="S147" s="210"/>
      <c r="T147" s="212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160</v>
      </c>
      <c r="AT147" s="214" t="s">
        <v>82</v>
      </c>
      <c r="AU147" s="214" t="s">
        <v>91</v>
      </c>
      <c r="AY147" s="213" t="s">
        <v>137</v>
      </c>
      <c r="BK147" s="215">
        <f>BK148</f>
        <v>0</v>
      </c>
    </row>
    <row r="148" s="2" customFormat="1" ht="16.5" customHeight="1">
      <c r="A148" s="37"/>
      <c r="B148" s="38"/>
      <c r="C148" s="218" t="s">
        <v>8</v>
      </c>
      <c r="D148" s="218" t="s">
        <v>140</v>
      </c>
      <c r="E148" s="219" t="s">
        <v>999</v>
      </c>
      <c r="F148" s="220" t="s">
        <v>1000</v>
      </c>
      <c r="G148" s="221" t="s">
        <v>951</v>
      </c>
      <c r="H148" s="222">
        <v>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952</v>
      </c>
      <c r="AT148" s="230" t="s">
        <v>140</v>
      </c>
      <c r="AU148" s="230" t="s">
        <v>93</v>
      </c>
      <c r="AY148" s="16" t="s">
        <v>137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91</v>
      </c>
      <c r="BK148" s="231">
        <f>ROUND(I148*H148,2)</f>
        <v>0</v>
      </c>
      <c r="BL148" s="16" t="s">
        <v>952</v>
      </c>
      <c r="BM148" s="230" t="s">
        <v>1001</v>
      </c>
    </row>
    <row r="149" s="12" customFormat="1" ht="22.8" customHeight="1">
      <c r="A149" s="12"/>
      <c r="B149" s="202"/>
      <c r="C149" s="203"/>
      <c r="D149" s="204" t="s">
        <v>82</v>
      </c>
      <c r="E149" s="216" t="s">
        <v>1002</v>
      </c>
      <c r="F149" s="216" t="s">
        <v>1003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SUM(P150:P157)</f>
        <v>0</v>
      </c>
      <c r="Q149" s="210"/>
      <c r="R149" s="211">
        <f>SUM(R150:R157)</f>
        <v>0</v>
      </c>
      <c r="S149" s="210"/>
      <c r="T149" s="212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160</v>
      </c>
      <c r="AT149" s="214" t="s">
        <v>82</v>
      </c>
      <c r="AU149" s="214" t="s">
        <v>91</v>
      </c>
      <c r="AY149" s="213" t="s">
        <v>137</v>
      </c>
      <c r="BK149" s="215">
        <f>SUM(BK150:BK157)</f>
        <v>0</v>
      </c>
    </row>
    <row r="150" s="2" customFormat="1" ht="16.5" customHeight="1">
      <c r="A150" s="37"/>
      <c r="B150" s="38"/>
      <c r="C150" s="218" t="s">
        <v>209</v>
      </c>
      <c r="D150" s="218" t="s">
        <v>140</v>
      </c>
      <c r="E150" s="219" t="s">
        <v>1004</v>
      </c>
      <c r="F150" s="220" t="s">
        <v>1005</v>
      </c>
      <c r="G150" s="221" t="s">
        <v>951</v>
      </c>
      <c r="H150" s="222">
        <v>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952</v>
      </c>
      <c r="AT150" s="230" t="s">
        <v>140</v>
      </c>
      <c r="AU150" s="230" t="s">
        <v>93</v>
      </c>
      <c r="AY150" s="16" t="s">
        <v>137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91</v>
      </c>
      <c r="BK150" s="231">
        <f>ROUND(I150*H150,2)</f>
        <v>0</v>
      </c>
      <c r="BL150" s="16" t="s">
        <v>952</v>
      </c>
      <c r="BM150" s="230" t="s">
        <v>1006</v>
      </c>
    </row>
    <row r="151" s="2" customFormat="1">
      <c r="A151" s="37"/>
      <c r="B151" s="38"/>
      <c r="C151" s="39"/>
      <c r="D151" s="232" t="s">
        <v>149</v>
      </c>
      <c r="E151" s="39"/>
      <c r="F151" s="233" t="s">
        <v>1007</v>
      </c>
      <c r="G151" s="39"/>
      <c r="H151" s="39"/>
      <c r="I151" s="234"/>
      <c r="J151" s="39"/>
      <c r="K151" s="39"/>
      <c r="L151" s="43"/>
      <c r="M151" s="235"/>
      <c r="N151" s="236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149</v>
      </c>
      <c r="AU151" s="16" t="s">
        <v>93</v>
      </c>
    </row>
    <row r="152" s="2" customFormat="1" ht="16.5" customHeight="1">
      <c r="A152" s="37"/>
      <c r="B152" s="38"/>
      <c r="C152" s="218" t="s">
        <v>215</v>
      </c>
      <c r="D152" s="218" t="s">
        <v>140</v>
      </c>
      <c r="E152" s="219" t="s">
        <v>1008</v>
      </c>
      <c r="F152" s="220" t="s">
        <v>1009</v>
      </c>
      <c r="G152" s="221" t="s">
        <v>951</v>
      </c>
      <c r="H152" s="222">
        <v>1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48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952</v>
      </c>
      <c r="AT152" s="230" t="s">
        <v>140</v>
      </c>
      <c r="AU152" s="230" t="s">
        <v>93</v>
      </c>
      <c r="AY152" s="16" t="s">
        <v>137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91</v>
      </c>
      <c r="BK152" s="231">
        <f>ROUND(I152*H152,2)</f>
        <v>0</v>
      </c>
      <c r="BL152" s="16" t="s">
        <v>952</v>
      </c>
      <c r="BM152" s="230" t="s">
        <v>1010</v>
      </c>
    </row>
    <row r="153" s="2" customFormat="1">
      <c r="A153" s="37"/>
      <c r="B153" s="38"/>
      <c r="C153" s="39"/>
      <c r="D153" s="232" t="s">
        <v>149</v>
      </c>
      <c r="E153" s="39"/>
      <c r="F153" s="233" t="s">
        <v>1011</v>
      </c>
      <c r="G153" s="39"/>
      <c r="H153" s="39"/>
      <c r="I153" s="234"/>
      <c r="J153" s="39"/>
      <c r="K153" s="39"/>
      <c r="L153" s="43"/>
      <c r="M153" s="235"/>
      <c r="N153" s="236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149</v>
      </c>
      <c r="AU153" s="16" t="s">
        <v>93</v>
      </c>
    </row>
    <row r="154" s="2" customFormat="1" ht="16.5" customHeight="1">
      <c r="A154" s="37"/>
      <c r="B154" s="38"/>
      <c r="C154" s="218" t="s">
        <v>219</v>
      </c>
      <c r="D154" s="218" t="s">
        <v>140</v>
      </c>
      <c r="E154" s="219" t="s">
        <v>1012</v>
      </c>
      <c r="F154" s="220" t="s">
        <v>1013</v>
      </c>
      <c r="G154" s="221" t="s">
        <v>951</v>
      </c>
      <c r="H154" s="222">
        <v>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952</v>
      </c>
      <c r="AT154" s="230" t="s">
        <v>140</v>
      </c>
      <c r="AU154" s="230" t="s">
        <v>93</v>
      </c>
      <c r="AY154" s="16" t="s">
        <v>137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91</v>
      </c>
      <c r="BK154" s="231">
        <f>ROUND(I154*H154,2)</f>
        <v>0</v>
      </c>
      <c r="BL154" s="16" t="s">
        <v>952</v>
      </c>
      <c r="BM154" s="230" t="s">
        <v>1014</v>
      </c>
    </row>
    <row r="155" s="2" customFormat="1">
      <c r="A155" s="37"/>
      <c r="B155" s="38"/>
      <c r="C155" s="39"/>
      <c r="D155" s="232" t="s">
        <v>149</v>
      </c>
      <c r="E155" s="39"/>
      <c r="F155" s="233" t="s">
        <v>1015</v>
      </c>
      <c r="G155" s="39"/>
      <c r="H155" s="39"/>
      <c r="I155" s="234"/>
      <c r="J155" s="39"/>
      <c r="K155" s="39"/>
      <c r="L155" s="43"/>
      <c r="M155" s="235"/>
      <c r="N155" s="236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149</v>
      </c>
      <c r="AU155" s="16" t="s">
        <v>93</v>
      </c>
    </row>
    <row r="156" s="2" customFormat="1" ht="16.5" customHeight="1">
      <c r="A156" s="37"/>
      <c r="B156" s="38"/>
      <c r="C156" s="218" t="s">
        <v>226</v>
      </c>
      <c r="D156" s="218" t="s">
        <v>140</v>
      </c>
      <c r="E156" s="219" t="s">
        <v>1016</v>
      </c>
      <c r="F156" s="220" t="s">
        <v>1017</v>
      </c>
      <c r="G156" s="221" t="s">
        <v>432</v>
      </c>
      <c r="H156" s="222">
        <v>10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48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952</v>
      </c>
      <c r="AT156" s="230" t="s">
        <v>140</v>
      </c>
      <c r="AU156" s="230" t="s">
        <v>93</v>
      </c>
      <c r="AY156" s="16" t="s">
        <v>137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91</v>
      </c>
      <c r="BK156" s="231">
        <f>ROUND(I156*H156,2)</f>
        <v>0</v>
      </c>
      <c r="BL156" s="16" t="s">
        <v>952</v>
      </c>
      <c r="BM156" s="230" t="s">
        <v>1018</v>
      </c>
    </row>
    <row r="157" s="2" customFormat="1">
      <c r="A157" s="37"/>
      <c r="B157" s="38"/>
      <c r="C157" s="39"/>
      <c r="D157" s="232" t="s">
        <v>149</v>
      </c>
      <c r="E157" s="39"/>
      <c r="F157" s="233" t="s">
        <v>1019</v>
      </c>
      <c r="G157" s="39"/>
      <c r="H157" s="39"/>
      <c r="I157" s="234"/>
      <c r="J157" s="39"/>
      <c r="K157" s="39"/>
      <c r="L157" s="43"/>
      <c r="M157" s="275"/>
      <c r="N157" s="276"/>
      <c r="O157" s="272"/>
      <c r="P157" s="272"/>
      <c r="Q157" s="272"/>
      <c r="R157" s="272"/>
      <c r="S157" s="272"/>
      <c r="T157" s="2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149</v>
      </c>
      <c r="AU157" s="16" t="s">
        <v>93</v>
      </c>
    </row>
    <row r="158" s="2" customFormat="1" ht="6.96" customHeight="1">
      <c r="A158" s="37"/>
      <c r="B158" s="65"/>
      <c r="C158" s="66"/>
      <c r="D158" s="66"/>
      <c r="E158" s="66"/>
      <c r="F158" s="66"/>
      <c r="G158" s="66"/>
      <c r="H158" s="66"/>
      <c r="I158" s="66"/>
      <c r="J158" s="66"/>
      <c r="K158" s="66"/>
      <c r="L158" s="43"/>
      <c r="M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</sheetData>
  <sheetProtection sheet="1" autoFilter="0" formatColumns="0" formatRows="0" objects="1" scenarios="1" spinCount="100000" saltValue="FyMEsLygtSoVql73ObA0ac7sCvFFbDhr+nX1i4+2EC7CPtgvB9blbt7RX0PzJR/ohfXld8sVZ5k9/ZY8NlEYnw==" hashValue="eFSldcGX9B2TP55BIDx/fPmiVZQTt+Tmnk7fpR+0w5P5/E9JSyOa8flKOjdpJNgcM0zgDHZpWjSyX9MDvx6M9w==" algorithmName="SHA-512" password="CC35"/>
  <autoFilter ref="C120:K15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DSVA-NIKOL\Nikol</dc:creator>
  <cp:lastModifiedBy>DSVA-NIKOL\Nikol</cp:lastModifiedBy>
  <dcterms:created xsi:type="dcterms:W3CDTF">2025-06-04T14:34:39Z</dcterms:created>
  <dcterms:modified xsi:type="dcterms:W3CDTF">2025-06-04T14:34:47Z</dcterms:modified>
</cp:coreProperties>
</file>