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=Zakázky=\=2025=\2025-33 - Dýšina\"/>
    </mc:Choice>
  </mc:AlternateContent>
  <bookViews>
    <workbookView xWindow="0" yWindow="0" windowWidth="0" windowHeight="0"/>
  </bookViews>
  <sheets>
    <sheet name="Rekapitulace stavby" sheetId="1" r:id="rId1"/>
    <sheet name="01 - Komunikace a zpevněn..." sheetId="2" r:id="rId2"/>
    <sheet name="VON - VON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Komunikace a zpevněn...'!$C$85:$K$440</definedName>
    <definedName name="_xlnm.Print_Area" localSheetId="1">'01 - Komunikace a zpevněn...'!$C$4:$J$39,'01 - Komunikace a zpevněn...'!$C$45:$J$67,'01 - Komunikace a zpevněn...'!$C$73:$K$440</definedName>
    <definedName name="_xlnm.Print_Titles" localSheetId="1">'01 - Komunikace a zpevněn...'!$85:$85</definedName>
    <definedName name="_xlnm._FilterDatabase" localSheetId="2" hidden="1">'VON - VON'!$C$84:$K$175</definedName>
    <definedName name="_xlnm.Print_Area" localSheetId="2">'VON - VON'!$C$4:$J$39,'VON - VON'!$C$45:$J$66,'VON - VON'!$C$72:$K$175</definedName>
    <definedName name="_xlnm.Print_Titles" localSheetId="2">'VON - VON'!$84:$84</definedName>
    <definedName name="_xlnm.Print_Area" localSheetId="3">'Seznam figur'!$C$4:$G$136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71"/>
  <c r="BH171"/>
  <c r="BG171"/>
  <c r="BF171"/>
  <c r="T171"/>
  <c r="T170"/>
  <c r="R171"/>
  <c r="R170"/>
  <c r="P171"/>
  <c r="P170"/>
  <c r="BI165"/>
  <c r="BH165"/>
  <c r="BG165"/>
  <c r="BF165"/>
  <c r="T165"/>
  <c r="R165"/>
  <c r="P165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3"/>
  <c r="BH133"/>
  <c r="BG133"/>
  <c r="BF133"/>
  <c r="T133"/>
  <c r="R133"/>
  <c r="P133"/>
  <c r="BI128"/>
  <c r="BH128"/>
  <c r="BG128"/>
  <c r="BF128"/>
  <c r="T128"/>
  <c r="R128"/>
  <c r="P128"/>
  <c r="BI119"/>
  <c r="BH119"/>
  <c r="BG119"/>
  <c r="BF119"/>
  <c r="T119"/>
  <c r="T118"/>
  <c r="R119"/>
  <c r="R118"/>
  <c r="P119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J82"/>
  <c r="J81"/>
  <c r="F79"/>
  <c r="E77"/>
  <c r="J55"/>
  <c r="J54"/>
  <c r="F52"/>
  <c r="E50"/>
  <c r="J18"/>
  <c r="E18"/>
  <c r="F55"/>
  <c r="J17"/>
  <c r="J15"/>
  <c r="E15"/>
  <c r="F54"/>
  <c r="J14"/>
  <c r="J12"/>
  <c r="J79"/>
  <c r="E7"/>
  <c r="E48"/>
  <c i="2" r="J37"/>
  <c r="J36"/>
  <c i="1" r="AY55"/>
  <c i="2" r="J35"/>
  <c i="1" r="AX55"/>
  <c i="2" r="BI438"/>
  <c r="BH438"/>
  <c r="BG438"/>
  <c r="BF438"/>
  <c r="T438"/>
  <c r="T437"/>
  <c r="R438"/>
  <c r="R437"/>
  <c r="P438"/>
  <c r="P437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5"/>
  <c r="BH405"/>
  <c r="BG405"/>
  <c r="BF405"/>
  <c r="T405"/>
  <c r="R405"/>
  <c r="P405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79"/>
  <c r="BH379"/>
  <c r="BG379"/>
  <c r="BF379"/>
  <c r="T379"/>
  <c r="R379"/>
  <c r="P379"/>
  <c r="BI375"/>
  <c r="BH375"/>
  <c r="BG375"/>
  <c r="BF375"/>
  <c r="T375"/>
  <c r="R375"/>
  <c r="P375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1"/>
  <c r="BH351"/>
  <c r="BG351"/>
  <c r="BF351"/>
  <c r="T351"/>
  <c r="R351"/>
  <c r="P351"/>
  <c r="BI345"/>
  <c r="BH345"/>
  <c r="BG345"/>
  <c r="BF345"/>
  <c r="T345"/>
  <c r="R345"/>
  <c r="P345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2"/>
  <c r="BH232"/>
  <c r="BG232"/>
  <c r="BF232"/>
  <c r="T232"/>
  <c r="R232"/>
  <c r="P232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2"/>
  <c r="BH112"/>
  <c r="BG112"/>
  <c r="BF112"/>
  <c r="T112"/>
  <c r="R112"/>
  <c r="P112"/>
  <c r="BI106"/>
  <c r="BH106"/>
  <c r="BG106"/>
  <c r="BF106"/>
  <c r="T106"/>
  <c r="R106"/>
  <c r="P106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/>
  <c r="J14"/>
  <c r="J12"/>
  <c r="J52"/>
  <c r="E7"/>
  <c r="E76"/>
  <c i="1" r="L50"/>
  <c r="AM50"/>
  <c r="AM49"/>
  <c r="L49"/>
  <c r="AM47"/>
  <c r="L47"/>
  <c r="L45"/>
  <c r="L44"/>
  <c i="2" r="J389"/>
  <c r="J241"/>
  <c r="BK181"/>
  <c r="J155"/>
  <c i="3" r="J133"/>
  <c r="J103"/>
  <c i="2" r="J285"/>
  <c i="3" r="J88"/>
  <c i="2" r="J191"/>
  <c i="3" r="J113"/>
  <c i="2" r="BK186"/>
  <c r="J266"/>
  <c r="BK89"/>
  <c i="3" r="J142"/>
  <c i="2" r="J405"/>
  <c r="J368"/>
  <c r="J112"/>
  <c r="J210"/>
  <c i="3" r="J153"/>
  <c i="2" r="BK385"/>
  <c r="BK176"/>
  <c r="BK422"/>
  <c r="BK256"/>
  <c r="J301"/>
  <c r="J312"/>
  <c r="BK246"/>
  <c r="BK399"/>
  <c r="BK191"/>
  <c r="J129"/>
  <c i="3" r="J165"/>
  <c i="2" r="J329"/>
  <c r="BK351"/>
  <c r="J134"/>
  <c r="J225"/>
  <c r="BK329"/>
  <c r="J417"/>
  <c r="J385"/>
  <c r="BK412"/>
  <c r="J279"/>
  <c r="BK323"/>
  <c r="BK225"/>
  <c r="BK379"/>
  <c r="J246"/>
  <c r="J340"/>
  <c i="3" r="J158"/>
  <c i="2" r="J438"/>
  <c r="J363"/>
  <c r="BK112"/>
  <c i="3" r="BK165"/>
  <c i="2" r="J296"/>
  <c r="BK340"/>
  <c i="3" r="J148"/>
  <c i="2" r="BK210"/>
  <c i="3" r="BK148"/>
  <c i="2" r="J358"/>
  <c r="J291"/>
  <c r="J334"/>
  <c r="BK271"/>
  <c r="J412"/>
  <c r="J186"/>
  <c r="J379"/>
  <c r="BK427"/>
  <c r="J232"/>
  <c r="J117"/>
  <c i="3" r="BK93"/>
  <c i="2" r="BK139"/>
  <c r="BK219"/>
  <c r="J176"/>
  <c r="BK291"/>
  <c i="3" r="BK142"/>
  <c i="2" r="J323"/>
  <c r="BK196"/>
  <c r="BK275"/>
  <c i="3" r="BK98"/>
  <c i="2" r="BK261"/>
  <c r="BK117"/>
  <c r="J149"/>
  <c r="J394"/>
  <c i="3" r="BK158"/>
  <c i="2" r="BK279"/>
  <c i="3" r="J108"/>
  <c i="2" r="J202"/>
  <c r="BK316"/>
  <c r="BK144"/>
  <c r="BK296"/>
  <c r="J196"/>
  <c r="J275"/>
  <c i="3" r="BK113"/>
  <c i="2" r="J101"/>
  <c i="3" r="BK108"/>
  <c i="2" r="J144"/>
  <c i="3" r="J119"/>
  <c i="2" r="BK375"/>
  <c r="BK394"/>
  <c i="3" r="J171"/>
  <c r="BK153"/>
  <c i="2" r="J271"/>
  <c r="BK251"/>
  <c i="3" r="BK119"/>
  <c i="2" r="BK368"/>
  <c r="BK405"/>
  <c r="BK308"/>
  <c r="BK101"/>
  <c r="BK334"/>
  <c r="BK266"/>
  <c r="J139"/>
  <c r="BK123"/>
  <c r="J316"/>
  <c r="BK417"/>
  <c r="J170"/>
  <c r="J345"/>
  <c r="BK202"/>
  <c r="J95"/>
  <c i="3" r="BK103"/>
  <c i="2" r="BK134"/>
  <c r="BK106"/>
  <c r="J422"/>
  <c i="3" r="BK133"/>
  <c i="1" r="AS54"/>
  <c i="2" r="BK215"/>
  <c r="J89"/>
  <c r="BK389"/>
  <c i="3" r="BK171"/>
  <c i="2" r="BK358"/>
  <c r="J432"/>
  <c r="BK285"/>
  <c r="J308"/>
  <c r="J261"/>
  <c r="BK155"/>
  <c r="BK312"/>
  <c r="J205"/>
  <c r="BK241"/>
  <c r="BK438"/>
  <c r="BK432"/>
  <c r="F36"/>
  <c r="BK129"/>
  <c r="BK363"/>
  <c r="BK95"/>
  <c r="J215"/>
  <c i="3" r="BK128"/>
  <c i="2" r="J219"/>
  <c r="J251"/>
  <c r="J106"/>
  <c r="BK232"/>
  <c r="BK149"/>
  <c r="J123"/>
  <c i="3" r="J128"/>
  <c i="2" r="J181"/>
  <c r="J375"/>
  <c r="BK345"/>
  <c i="3" r="BK88"/>
  <c i="2" r="J256"/>
  <c r="J351"/>
  <c r="BK170"/>
  <c r="F35"/>
  <c r="J399"/>
  <c r="BK205"/>
  <c i="3" r="J98"/>
  <c i="2" r="BK301"/>
  <c i="3" r="J93"/>
  <c i="2" r="J427"/>
  <c l="1" r="T88"/>
  <c r="T290"/>
  <c r="BK231"/>
  <c r="J231"/>
  <c r="J62"/>
  <c r="BK290"/>
  <c r="J290"/>
  <c r="J63"/>
  <c r="P231"/>
  <c r="P290"/>
  <c r="R300"/>
  <c r="P300"/>
  <c r="R231"/>
  <c r="R290"/>
  <c r="T231"/>
  <c r="BK300"/>
  <c r="J300"/>
  <c r="J64"/>
  <c r="T300"/>
  <c i="3" r="R127"/>
  <c r="P87"/>
  <c r="P147"/>
  <c i="2" r="P88"/>
  <c r="P87"/>
  <c r="P86"/>
  <c i="1" r="AU55"/>
  <c i="2" r="P404"/>
  <c i="3" r="T87"/>
  <c r="T127"/>
  <c i="2" r="R404"/>
  <c i="3" r="R87"/>
  <c r="BK147"/>
  <c r="J147"/>
  <c r="J64"/>
  <c i="2" r="BK88"/>
  <c r="J88"/>
  <c r="J61"/>
  <c r="T404"/>
  <c i="3" r="BK87"/>
  <c r="J87"/>
  <c r="J61"/>
  <c r="BK127"/>
  <c r="J127"/>
  <c r="J63"/>
  <c r="T147"/>
  <c i="2" r="R88"/>
  <c r="R87"/>
  <c r="R86"/>
  <c r="BK404"/>
  <c r="J404"/>
  <c r="J65"/>
  <c i="3" r="P127"/>
  <c r="R147"/>
  <c i="2" r="BK437"/>
  <c r="J437"/>
  <c r="J66"/>
  <c i="3" r="BK170"/>
  <c r="J170"/>
  <c r="J65"/>
  <c r="BK118"/>
  <c r="J118"/>
  <c r="J62"/>
  <c r="BE93"/>
  <c r="F81"/>
  <c r="E75"/>
  <c r="BE98"/>
  <c r="BE148"/>
  <c r="BE103"/>
  <c r="BE88"/>
  <c r="BE113"/>
  <c r="BE142"/>
  <c r="BE171"/>
  <c r="BE128"/>
  <c r="BE153"/>
  <c r="F82"/>
  <c r="BE158"/>
  <c r="J52"/>
  <c r="BE108"/>
  <c r="BE165"/>
  <c r="BE119"/>
  <c r="BE133"/>
  <c i="2" r="F54"/>
  <c r="J80"/>
  <c r="BE95"/>
  <c r="BE144"/>
  <c r="BE241"/>
  <c r="BE285"/>
  <c r="BE340"/>
  <c r="BE351"/>
  <c r="E48"/>
  <c r="BE117"/>
  <c r="BE176"/>
  <c r="BE191"/>
  <c r="BE210"/>
  <c r="BE261"/>
  <c r="BE312"/>
  <c r="BE422"/>
  <c r="BE432"/>
  <c r="BE89"/>
  <c r="BE123"/>
  <c r="BE149"/>
  <c r="BE170"/>
  <c r="BE225"/>
  <c r="BE246"/>
  <c r="BE271"/>
  <c r="BE323"/>
  <c r="BE345"/>
  <c r="BE301"/>
  <c r="BE308"/>
  <c r="BE329"/>
  <c r="BE438"/>
  <c r="BE375"/>
  <c r="BE417"/>
  <c r="F55"/>
  <c r="BE134"/>
  <c r="BE202"/>
  <c r="BE296"/>
  <c r="BE316"/>
  <c r="BE363"/>
  <c r="BE112"/>
  <c r="BE139"/>
  <c r="BE334"/>
  <c r="BE358"/>
  <c r="BE385"/>
  <c r="BE405"/>
  <c r="BE155"/>
  <c r="BE232"/>
  <c r="BE256"/>
  <c r="BE279"/>
  <c r="BE379"/>
  <c r="BE412"/>
  <c r="BE181"/>
  <c r="BE368"/>
  <c r="BE389"/>
  <c r="BE394"/>
  <c r="BE399"/>
  <c r="BE427"/>
  <c r="BE106"/>
  <c r="BE129"/>
  <c r="BE205"/>
  <c r="BE215"/>
  <c r="BE251"/>
  <c r="BE275"/>
  <c r="BE101"/>
  <c r="BE219"/>
  <c r="BE266"/>
  <c r="BE186"/>
  <c r="BE196"/>
  <c r="BE291"/>
  <c i="1" r="BB55"/>
  <c r="BC55"/>
  <c i="2" r="F34"/>
  <c i="1" r="BA55"/>
  <c i="2" r="J34"/>
  <c i="1" r="AW55"/>
  <c i="3" r="J34"/>
  <c i="1" r="AW56"/>
  <c i="3" r="F37"/>
  <c i="1" r="BD56"/>
  <c i="3" r="F35"/>
  <c i="1" r="BB56"/>
  <c r="BB54"/>
  <c r="W31"/>
  <c i="3" r="F34"/>
  <c i="1" r="BA56"/>
  <c i="2" r="F37"/>
  <c i="1" r="BD55"/>
  <c i="3" r="F36"/>
  <c i="1" r="BC56"/>
  <c r="BC54"/>
  <c r="W32"/>
  <c i="3" l="1" r="R86"/>
  <c r="R85"/>
  <c r="T86"/>
  <c r="T85"/>
  <c r="P86"/>
  <c r="P85"/>
  <c i="1" r="AU56"/>
  <c i="2" r="T87"/>
  <c r="T86"/>
  <c r="BK87"/>
  <c r="J87"/>
  <c r="J60"/>
  <c i="3" r="BK86"/>
  <c r="J86"/>
  <c r="J60"/>
  <c i="2" r="BK86"/>
  <c r="J86"/>
  <c r="J59"/>
  <c r="F33"/>
  <c i="1" r="AZ55"/>
  <c i="2" r="J33"/>
  <c i="1" r="AV55"/>
  <c r="AT55"/>
  <c r="BD54"/>
  <c r="W33"/>
  <c r="AU54"/>
  <c r="BA54"/>
  <c r="W30"/>
  <c r="AX54"/>
  <c i="3" r="F33"/>
  <c i="1" r="AZ56"/>
  <c i="3" r="J33"/>
  <c i="1" r="AV56"/>
  <c r="AT56"/>
  <c r="AY54"/>
  <c i="3" l="1" r="BK85"/>
  <c r="J85"/>
  <c r="J59"/>
  <c i="1" r="AZ54"/>
  <c r="W29"/>
  <c i="2" r="J30"/>
  <c i="1" r="AG55"/>
  <c r="AW54"/>
  <c r="AK30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<sst xmlns="http://schemas.openxmlformats.org/spreadsheetml/2006/main">
  <si>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</si>
  <si>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</si>
  <si>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</si>
  <si>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</si>
  <si>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</si>
  <si>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{0be13fe5-2bc5-4444-8364-d0652616106c}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</si>
  <si>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</si>
  <si>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</si>
  <si>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</si>
  <si>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</si>
  <si>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</si>
  <si>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</si>
  <si>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</si>
  <si>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</si>
  <si>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2025-33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</si>
  <si>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</si>
  <si>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</si>
  <si>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Hasičárna Dýšina včetně příjezdové komunikace</t>
  </si>
  <si>
    <t>KSO:</t>
  </si>
  <si>
    <t>822 2</t>
  </si>
  <si>
    <t>CC-CZ:</t>
  </si>
  <si>
    <t>2112</t>
  </si>
  <si>
    <t>Místo:</t>
  </si>
  <si>
    <t>Dýšina</t>
  </si>
  <si>
    <t>Datum:</t>
  </si>
  <si>
    <t>20. 10. 2025</t>
  </si>
  <si>
    <t>CZ-CPV:</t>
  </si>
  <si>
    <t>45200000-9</t>
  </si>
  <si>
    <t>CZ-CPA:</t>
  </si>
  <si>
    <t>42.11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</si>
  <si>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</si>
  <si>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</si>
  <si>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</si>
  <si>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</si>
  <si>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</si>
  <si>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</si>
  <si>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</si>
  <si>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</si>
  <si>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06262597</t>
  </si>
  <si>
    <t>DM Projekce a stavitelství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</si>
  <si>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</si>
  <si>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</si>
  <si>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</si>
  <si>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</si>
  <si>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</si>
  <si>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</si>
  <si>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</si>
  <si>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</si>
  <si>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</si>
  <si>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</si>
  <si>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</si>
  <si>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</si>
  <si>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</si>
  <si>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</si>
  <si>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</si>
  <si>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</si>
  <si>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</si>
  <si>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</si>
  <si>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</si>
  <si>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</si>
  <si>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</si>
  <si>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</si>
  <si>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</si>
  <si>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</si>
  <si>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</si>
  <si>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</si>
  <si>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</si>
  <si>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</si>
  <si>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</si>
  <si>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</si>
  <si>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</si>
  <si>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</si>
  <si>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</si>
  <si>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</si>
  <si>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</si>
  <si>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</si>
  <si>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</si>
  <si>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</si>
  <si>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</si>
  <si>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</si>
  <si>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</si>
  <si>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</si>
  <si>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</si>
  <si>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</si>
  <si>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</si>
  <si>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</si>
  <si>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 a zpevněné lochy včetně odvodnění</t>
  </si>
  <si>
    <t>STA</t>
  </si>
  <si>
    <t>1</t>
  </si>
  <si>
    <t>{68d7ae5e-89d3-4129-a57a-daec79b404ca}</t>
  </si>
  <si>
    <t>2</t>
  </si>
  <si>
    <t>VON</t>
  </si>
  <si>
    <t>{ef67e882-990f-4c09-b6fe-ab896c0afbcf}</t>
  </si>
  <si>
    <t>stchodník</t>
  </si>
  <si>
    <t>68,5</t>
  </si>
  <si>
    <t>stkomunikace</t>
  </si>
  <si>
    <t>107</t>
  </si>
  <si>
    <t>KRYCÍ LIST SOUPISU PRACÍ</t>
  </si>
  <si>
    <t>oplocení</t>
  </si>
  <si>
    <t>156</t>
  </si>
  <si>
    <t>ornice</t>
  </si>
  <si>
    <t>121,25</t>
  </si>
  <si>
    <t>výkopsilnice</t>
  </si>
  <si>
    <t>189,44</t>
  </si>
  <si>
    <t>vsak</t>
  </si>
  <si>
    <t>50,4</t>
  </si>
  <si>
    <t>Objekt:</t>
  </si>
  <si>
    <t>zásyp</t>
  </si>
  <si>
    <t>01 - Komunikace a zpevněné lochy včetně odvodnění</t>
  </si>
  <si>
    <t>komunikace</t>
  </si>
  <si>
    <t>377</t>
  </si>
  <si>
    <t>chodník</t>
  </si>
  <si>
    <t>124</t>
  </si>
  <si>
    <t>sjezd</t>
  </si>
  <si>
    <t>8</t>
  </si>
  <si>
    <t>stání</t>
  </si>
  <si>
    <t>19,25</t>
  </si>
  <si>
    <t>přesun</t>
  </si>
  <si>
    <t>239,84</t>
  </si>
  <si>
    <t>skládka</t>
  </si>
  <si>
    <t>beton</t>
  </si>
  <si>
    <t>27,057</t>
  </si>
  <si>
    <t>kamenivo</t>
  </si>
  <si>
    <t>66,945</t>
  </si>
  <si>
    <t>živice</t>
  </si>
  <si>
    <t>51,822</t>
  </si>
  <si>
    <t>suť</t>
  </si>
  <si>
    <t>145,824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</si>
  <si>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</si>
  <si>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</si>
  <si>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</si>
  <si>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</si>
  <si>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</si>
  <si>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</si>
  <si>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</si>
  <si>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</si>
  <si>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</si>
  <si>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</si>
  <si>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</si>
  <si>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</si>
  <si>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</si>
  <si>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</si>
  <si>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</si>
  <si>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</si>
  <si>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</si>
  <si>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</si>
  <si>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</si>
  <si>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</si>
  <si>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</si>
  <si>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</si>
  <si>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</si>
  <si>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</si>
  <si>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</si>
  <si>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</si>
  <si>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</si>
  <si>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</si>
  <si>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</si>
  <si>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</si>
  <si>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</si>
  <si>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</si>
  <si>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</si>
  <si>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</si>
  <si>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-335929230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</si>
  <si>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</si>
  <si>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</si>
  <si>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</si>
  <si>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https://podminky.urs.cz/item/CS_URS_2025_02/113106123</t>
  </si>
  <si>
    <t>VV</t>
  </si>
  <si>
    <t>"viz situace 02"</t>
  </si>
  <si>
    <t>"odpočet ze situace - stávající chodník"34,0+34,5</t>
  </si>
  <si>
    <t>Součet</t>
  </si>
  <si>
    <t>113107123</t>
  </si>
  <si>
    <t>Odstranění podkladu z kameniva drceného tl přes 200 do 300 mm ručně</t>
  </si>
  <si>
    <t>1791335867</t>
  </si>
  <si>
    <t>Odstranění podkladů nebo krytů ručně s přemístěním hmot na skládku na vzdálenost do 3 m nebo s naložením na dopravní prostředek z kameniva hrubého drceného, o tl. vrstvy přes 200 do 300 mm</t>
  </si>
  <si>
    <t>https://podminky.urs.cz/item/CS_URS_2025_02/113107123</t>
  </si>
  <si>
    <t>"v místě napojení sávající komunikace II/180 a nově budované komunikace"</t>
  </si>
  <si>
    <t>"odpočet ze situace"107,0</t>
  </si>
  <si>
    <t>3</t>
  </si>
  <si>
    <t>113107162</t>
  </si>
  <si>
    <t>Odstranění podkladu z kameniva drceného tl přes 100 do 200 mm strojně pl přes 50 do 200 m2</t>
  </si>
  <si>
    <t>-1008713488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</si>
  <si>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</si>
  <si>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https://podminky.urs.cz/item/CS_URS_2025_02/113107162</t>
  </si>
  <si>
    <t>113107182</t>
  </si>
  <si>
    <t>Odstranění podkladu živičného tl přes 50 do 100 mm strojně pl přes 50 do 200 m2</t>
  </si>
  <si>
    <t>-192202971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</si>
  <si>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</si>
  <si>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https://podminky.urs.cz/item/CS_URS_2025_02/113107182</t>
  </si>
  <si>
    <t>"viz situace C2"</t>
  </si>
  <si>
    <t>"odpočet ze situace"173,3</t>
  </si>
  <si>
    <t>5</t>
  </si>
  <si>
    <t>113155513</t>
  </si>
  <si>
    <t>Frézování betonového krytu tl 50 mm pl do 500 m2</t>
  </si>
  <si>
    <t>1787646500</t>
  </si>
  <si>
    <t>Frézování betonového podkladu nebo krytu s naložením hmot na dopravní prostředek plochy do 500 m2 tloušťky vrstvy 50 mm</t>
  </si>
  <si>
    <t>https://podminky.urs.cz/item/CS_URS_2025_02/113155513</t>
  </si>
  <si>
    <t>6</t>
  </si>
  <si>
    <t>113201111</t>
  </si>
  <si>
    <t>Vytrhání obrub chodníkových ležatých</t>
  </si>
  <si>
    <t>m</t>
  </si>
  <si>
    <t>-1630982168</t>
  </si>
  <si>
    <t>Vytrhání obrub s vybouráním lože, s přemístěním hmot na skládku na vzdálenost do 3 m nebo s naložením na dopravní prostředek chodníkových ležatých</t>
  </si>
  <si>
    <t>https://podminky.urs.cz/item/CS_URS_2025_02/113201111</t>
  </si>
  <si>
    <t>"stávající chodníky"</t>
  </si>
  <si>
    <t>9,5+9,4</t>
  </si>
  <si>
    <t>7</t>
  </si>
  <si>
    <t>113202111</t>
  </si>
  <si>
    <t>Vytrhání obrub krajníků obrubníků stojatých</t>
  </si>
  <si>
    <t>-1987246686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</si>
  <si>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</si>
  <si>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</si>
  <si>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"stávající silniční obrubník"</t>
  </si>
  <si>
    <t>11,9+12,0</t>
  </si>
  <si>
    <t>115101201</t>
  </si>
  <si>
    <t>Čerpání vody na dopravní výšku do 10 m průměrný přítok do 500 l/min</t>
  </si>
  <si>
    <t>hod</t>
  </si>
  <si>
    <t>2030167524</t>
  </si>
  <si>
    <t>Čerpání vody na dopravní výšku do 10 m s uvažovaným průměrným přítokem do 500 l/min</t>
  </si>
  <si>
    <t>https://podminky.urs.cz/item/CS_URS_2025_02/115101201</t>
  </si>
  <si>
    <t>"odhad cca"8*20,0</t>
  </si>
  <si>
    <t>9</t>
  </si>
  <si>
    <t>115101301</t>
  </si>
  <si>
    <t>Pohotovost čerpací soupravy pro dopravní výšku do 10 m přítok do 500 l/min</t>
  </si>
  <si>
    <t>den</t>
  </si>
  <si>
    <t>185936623</t>
  </si>
  <si>
    <t>Pohotovost záložní čerpací soupravy pro dopravní výšku do 10 m s uvažovaným průměrným přítokem do 500 l/min</t>
  </si>
  <si>
    <t>https://podminky.urs.cz/item/CS_URS_2025_02/115101301</t>
  </si>
  <si>
    <t>"odhad"20,0</t>
  </si>
  <si>
    <t>10</t>
  </si>
  <si>
    <t>119003227</t>
  </si>
  <si>
    <t>Mobilní plotová zábrana vyplněná dráty výšky přes 1,5 do 2,2 m pro zabezpečení výkopu zřízení</t>
  </si>
  <si>
    <t>-544194972</t>
  </si>
  <si>
    <t>Pomocné konstrukce při zabezpečení výkopu svislé ocelové mobilní oplocení, výšky přes 1,5 do 2,2 m panely vyplněné dráty zřízení</t>
  </si>
  <si>
    <t>https://podminky.urs.cz/item/CS_URS_2025_02/119003227</t>
  </si>
  <si>
    <t>"v místě odkopávek, oplocení celého zájmového území"70,0*2+8,0*2</t>
  </si>
  <si>
    <t>11</t>
  </si>
  <si>
    <t>119003228</t>
  </si>
  <si>
    <t>Mobilní plotová zábrana vyplněná dráty výšky přes 1,5 do 2,2 m pro zabezpečení výkopu odstranění</t>
  </si>
  <si>
    <t>2090359943</t>
  </si>
  <si>
    <t>Pomocné konstrukce při zabezpečení výkopu svislé ocelové mobilní oplocení, výšky přes 1,5 do 2,2 m panely vyplněné dráty odstranění</t>
  </si>
  <si>
    <t>https://podminky.urs.cz/item/CS_URS_2025_02/119003228</t>
  </si>
  <si>
    <t>121151103</t>
  </si>
  <si>
    <t>Sejmutí ornice plochy do 100 m2 tl vrstvy do 200 mm strojně</t>
  </si>
  <si>
    <t>-825352735</t>
  </si>
  <si>
    <t>Sejmutí ornice strojně při souvislé ploše do 100 m2, tl. vrstvy do 200 mm</t>
  </si>
  <si>
    <t>https://podminky.urs.cz/item/CS_URS_2025_02/121151103</t>
  </si>
  <si>
    <t>"viz PD D.1.2.3"</t>
  </si>
  <si>
    <t>"vsakovací průleh"35,0*2,6+3,0"odpočet ze situace"+3,5*5,5+8,0</t>
  </si>
  <si>
    <t>13</t>
  </si>
  <si>
    <t>122252204</t>
  </si>
  <si>
    <t>Odkopávky a prokopávky nezapažené pro silnice a dálnice v hornině třídy těžitelnosti I objem do 500 m3 strojně</t>
  </si>
  <si>
    <t>m3</t>
  </si>
  <si>
    <t>-2092593235</t>
  </si>
  <si>
    <t>Odkopávky a prokopávky nezapažené pro silnice a dálnice strojně v hornině třídy těžitelnosti I přes 100 do 500 m3</t>
  </si>
  <si>
    <t>https://podminky.urs.cz/item/CS_URS_2025_02/122252204</t>
  </si>
  <si>
    <t>"viz TZ a PD 03"</t>
  </si>
  <si>
    <t>"silnice"</t>
  </si>
  <si>
    <t>"st. 0,000.00 - 0,010.00 km, pr.hl. 0,35m"10,0*0,35*6,0</t>
  </si>
  <si>
    <t>"0,010.00 - 0,026.00 km, pr.hl. 0,31m"16,0*0,31*6,0</t>
  </si>
  <si>
    <t>"0,026.00 - 0,030.00 km, pr.hl. 0,28m"4,0*0,28*6,0</t>
  </si>
  <si>
    <t>"0,030.00 - 0,040.00 km, pr.hl. 0,38m"10,0*0,38*6,0</t>
  </si>
  <si>
    <t>"0,040.00 - 0,050.00 km, pr.hl. 0,56m"10,0*0,56*6,0</t>
  </si>
  <si>
    <t>"0,050.00 - 0,063.20 km, pr.hl. 0,50m"13,2*0,5*6,0</t>
  </si>
  <si>
    <t>Mezisoučet</t>
  </si>
  <si>
    <t>"chodník plocha viz TZ 124,0m2"124,0*0,29</t>
  </si>
  <si>
    <t>14</t>
  </si>
  <si>
    <t>131251103</t>
  </si>
  <si>
    <t>Hloubení jam nezapažených v hornině třídy těžitelnosti I skupiny 3 objem do 100 m3 strojně</t>
  </si>
  <si>
    <t>1363057186</t>
  </si>
  <si>
    <t>Hloubení nezapažených jam a zářezů strojně s urovnáním dna do předepsaného profilu a spádu v hornině třídy těžitelnosti I skupiny 3 přes 50 do 100 m3</t>
  </si>
  <si>
    <t>https://podminky.urs.cz/item/CS_URS_2025_02/131251103</t>
  </si>
  <si>
    <t>"viz vsakovací průleh"</t>
  </si>
  <si>
    <t>63,0*0,8</t>
  </si>
  <si>
    <t>15</t>
  </si>
  <si>
    <t>162751117</t>
  </si>
  <si>
    <t>Vodorovné přemístění přes 9 000 do 10000 m výkopku/sypaniny z horniny třídy těžitelnosti I skupiny 1 až 3</t>
  </si>
  <si>
    <t>-1907020267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</si>
  <si>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</si>
  <si>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</si>
  <si>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výkopsilnice+vsak</t>
  </si>
  <si>
    <t>16</t>
  </si>
  <si>
    <t>162751119</t>
  </si>
  <si>
    <t>Příplatek k vodorovnému přemístění výkopku/sypaniny z horniny třídy těžitelnosti I skupiny 1 až 3 ZKD 1000 m přes 10000 m</t>
  </si>
  <si>
    <t>1940628935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</si>
  <si>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</si>
  <si>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</si>
  <si>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přesun*5</t>
  </si>
  <si>
    <t>17</t>
  </si>
  <si>
    <t>171201231</t>
  </si>
  <si>
    <t>Poplatek za uložení zeminy a kamení na recyklační skládce (skládkovné) kód odpadu 17 05 04</t>
  </si>
  <si>
    <t>t</t>
  </si>
  <si>
    <t>1611803703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</si>
  <si>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</si>
  <si>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</si>
  <si>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skládka*2</t>
  </si>
  <si>
    <t>18</t>
  </si>
  <si>
    <t>171251201</t>
  </si>
  <si>
    <t>Uložení sypaniny na skládky nebo meziskládky</t>
  </si>
  <si>
    <t>1589747246</t>
  </si>
  <si>
    <t>Uložení sypaniny na skládky nebo meziskládky bez hutnění s upravením uložené sypaniny do předepsaného tvaru</t>
  </si>
  <si>
    <t>https://podminky.urs.cz/item/CS_URS_2025_02/171251201</t>
  </si>
  <si>
    <t>19</t>
  </si>
  <si>
    <t>174151101</t>
  </si>
  <si>
    <t>Zásyp jam, šachet rýh nebo kolem objektů sypaninou se zhutněním</t>
  </si>
  <si>
    <t>-1696823027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</si>
  <si>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</si>
  <si>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</si>
  <si>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"viz TZ A PD 04"</t>
  </si>
  <si>
    <t>1,8*0,8*35,0</t>
  </si>
  <si>
    <t>20</t>
  </si>
  <si>
    <t>M</t>
  </si>
  <si>
    <t>58343930</t>
  </si>
  <si>
    <t>kamenivo drcené hrubé frakce 16/32</t>
  </si>
  <si>
    <t>747002653</t>
  </si>
  <si>
    <t>kamenivo drcené hrubé frakce 16/32 vč. přesunu na stavbě</t>
  </si>
  <si>
    <t>zásyp*1,598</t>
  </si>
  <si>
    <t>181351003</t>
  </si>
  <si>
    <t>Rozprostření ornice tl vrstvy do 200 mm pl do 100 m2 v rovině nebo ve svahu do 1:5 strojně</t>
  </si>
  <si>
    <t>503622050</t>
  </si>
  <si>
    <t>Rozprostření a urovnání ornice v rovině nebo ve svahu sklonu do 1:5 strojně při souvislé ploše do 100 m2, tl. vrstvy do 200 mm</t>
  </si>
  <si>
    <t>https://podminky.urs.cz/item/CS_URS_2025_02/181351003</t>
  </si>
  <si>
    <t>22</t>
  </si>
  <si>
    <t>181411121</t>
  </si>
  <si>
    <t>Založení lučního trávníku výsevem pl do 1000 m2 v rovině a ve svahu do 1:5</t>
  </si>
  <si>
    <t>1261219240</t>
  </si>
  <si>
    <t>Založení trávníku na půdě předem připravené plochy do 1000 m2 výsevem včetně utažení lučního v rovině nebo na svahu do 1:5</t>
  </si>
  <si>
    <t>https://podminky.urs.cz/item/CS_URS_2025_02/181411121</t>
  </si>
  <si>
    <t>23</t>
  </si>
  <si>
    <t>00572470</t>
  </si>
  <si>
    <t>osivo směs travní univerzál</t>
  </si>
  <si>
    <t>kg</t>
  </si>
  <si>
    <t>110628935</t>
  </si>
  <si>
    <t>ornice*1,02*0,02</t>
  </si>
  <si>
    <t>24</t>
  </si>
  <si>
    <t>181951112</t>
  </si>
  <si>
    <t>Úprava pláně v hornině třídy těžitelnosti I skupiny 1 až 3 se zhutněním strojně</t>
  </si>
  <si>
    <t>1434324282</t>
  </si>
  <si>
    <t>Úprava pláně vyrovnáním výškových rozdílů strojně v hornině třídy těžitelnosti I, skupiny 1 až 3 se zhutněním</t>
  </si>
  <si>
    <t>https://podminky.urs.cz/item/CS_URS_2025_02/181951112</t>
  </si>
  <si>
    <t>"viz TZ"</t>
  </si>
  <si>
    <t>377,0+124,0+8,0+3,5*5,5</t>
  </si>
  <si>
    <t>25</t>
  </si>
  <si>
    <t>182151111</t>
  </si>
  <si>
    <t>Svahování v zářezech v hornině třídy těžitelnosti I skupiny 1 až 3 strojně</t>
  </si>
  <si>
    <t>-133531085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</si>
  <si>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</si>
  <si>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</si>
  <si>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Komunikace pozemní</t>
  </si>
  <si>
    <t>26</t>
  </si>
  <si>
    <t>564861111</t>
  </si>
  <si>
    <t>Podklad ze štěrkodrtě ŠD plochy přes 100 m2 tl 200 mm</t>
  </si>
  <si>
    <t>-33929831</t>
  </si>
  <si>
    <t>Podklad ze štěrkodrti ŠD s rozprostřením a zhutněním plochy přes 100 m2, po zhutnění tl. 200 mm</t>
  </si>
  <si>
    <t>https://podminky.urs.cz/item/CS_URS_2025_02/564861111</t>
  </si>
  <si>
    <t>"viz TZ a PD 04"</t>
  </si>
  <si>
    <t>"komunikace"377,0</t>
  </si>
  <si>
    <t>"chodník"124,0</t>
  </si>
  <si>
    <t>"sjezd"8,0</t>
  </si>
  <si>
    <t>"invalidní stání"3,5*5,5</t>
  </si>
  <si>
    <t>27</t>
  </si>
  <si>
    <t>564952111</t>
  </si>
  <si>
    <t>Podklad z mechanicky zpevněného kameniva MZK tl 150 mm</t>
  </si>
  <si>
    <t>-1128147577</t>
  </si>
  <si>
    <t>Podklad z mechanicky zpevněného kameniva MZK (minerální beton) s rozprostřením a s hutněním, po zhutnění tl. 150 mm</t>
  </si>
  <si>
    <t>https://podminky.urs.cz/item/CS_URS_2025_02/564952111</t>
  </si>
  <si>
    <t>28</t>
  </si>
  <si>
    <t>565145011</t>
  </si>
  <si>
    <t>Asfaltový beton vrstva podkladní ACP 16 + tl 60 mm š do 3 m z nemodifikovaného asfaltu</t>
  </si>
  <si>
    <t>615400190</t>
  </si>
  <si>
    <t>Asfaltový beton vrstva podkladní ACP 16 z nemodifikovaného asfaltu s rozprostřením a zhutněním ACP 16 + v pruhu šířky přes 1,5 do 3 m, po zhutnění tl. 60 mm</t>
  </si>
  <si>
    <t>https://podminky.urs.cz/item/CS_URS_2025_02/565145011</t>
  </si>
  <si>
    <t>29</t>
  </si>
  <si>
    <t>573111113</t>
  </si>
  <si>
    <t>Postřik živičný infiltrační s posypem z asfaltu množství 1,5 kg/m2</t>
  </si>
  <si>
    <t>-304369234</t>
  </si>
  <si>
    <t>Postřik infiltrační PI z asfaltu silničního s posypem kamenivem, v množství 1,50 kg/m2</t>
  </si>
  <si>
    <t>https://podminky.urs.cz/item/CS_URS_2025_02/573111113</t>
  </si>
  <si>
    <t>30</t>
  </si>
  <si>
    <t>573211108</t>
  </si>
  <si>
    <t>Postřik živičný spojovací z asfaltu v množství 0,40 kg/m2</t>
  </si>
  <si>
    <t>1719052452</t>
  </si>
  <si>
    <t>Postřik spojovací PS bez posypu kamenivem z asfaltu silničního, v množství 0,40 kg/m2</t>
  </si>
  <si>
    <t>https://podminky.urs.cz/item/CS_URS_2025_02/573211108</t>
  </si>
  <si>
    <t>31</t>
  </si>
  <si>
    <t>577144131</t>
  </si>
  <si>
    <t>Asfaltový beton vrstva obrusná ACO 11+ tl 50 mm š do 3 m z modifikovaného asfaltu</t>
  </si>
  <si>
    <t>-209178670</t>
  </si>
  <si>
    <t>Asfaltový beton vrstva obrusná ACO 11 z modifikovaného asfaltu s rozprostřením a se zhutněním ACO 11+ v pruhu šířky přes do 1,5 do 3 m, po zhutnění tl. 50 mm</t>
  </si>
  <si>
    <t>https://podminky.urs.cz/item/CS_URS_2025_02/577144131</t>
  </si>
  <si>
    <t>32</t>
  </si>
  <si>
    <t>591211111</t>
  </si>
  <si>
    <t>Kladení dlažby z kostek drobných z kamene do lože z kameniva tl 50 mm</t>
  </si>
  <si>
    <t>1297408490</t>
  </si>
  <si>
    <t>Kladení dlažby z kostek s provedením lože do tl. 50 mm, s vyplněním spár, s dvojím beraněním a se smetením přebytečného materiálu na krajnici drobných z kamene, do lože z kameniva</t>
  </si>
  <si>
    <t>https://podminky.urs.cz/item/CS_URS_2025_02/591211111</t>
  </si>
  <si>
    <t>33</t>
  </si>
  <si>
    <t>58381013</t>
  </si>
  <si>
    <t>kostka řezanoštípaná dlažební žula 10x10x6cm</t>
  </si>
  <si>
    <t>-318479978</t>
  </si>
  <si>
    <t>chodník*1,02</t>
  </si>
  <si>
    <t>34</t>
  </si>
  <si>
    <t>596211130R</t>
  </si>
  <si>
    <t>Napojení na stávající chodníky</t>
  </si>
  <si>
    <t>kus</t>
  </si>
  <si>
    <t>662723422</t>
  </si>
  <si>
    <t>"vč. podružných prací a materiálu"1,0+1,0</t>
  </si>
  <si>
    <t>35</t>
  </si>
  <si>
    <t>596211210</t>
  </si>
  <si>
    <t>Kladení zámkové dlažby komunikací pro pěší ručně tl 80 mm skupiny A pl do 50 m2</t>
  </si>
  <si>
    <t>1033400263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</si>
  <si>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</si>
  <si>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https://podminky.urs.cz/item/CS_URS_2025_02/596211210</t>
  </si>
  <si>
    <t>36</t>
  </si>
  <si>
    <t>59245013</t>
  </si>
  <si>
    <t>dlažba zámková betonová tvaru I 200x165mm tl 80mm přírodní</t>
  </si>
  <si>
    <t>-1290464493</t>
  </si>
  <si>
    <t>sjezd*1,03</t>
  </si>
  <si>
    <t>stání*1,03</t>
  </si>
  <si>
    <t>Vedení trubní dálková a přípojná</t>
  </si>
  <si>
    <t>37</t>
  </si>
  <si>
    <t>871228111</t>
  </si>
  <si>
    <t>Kladení drenážního potrubí z tvrdého PVC průměru přes 90 do 150 mm</t>
  </si>
  <si>
    <t>-383448155</t>
  </si>
  <si>
    <t>Kladení drenážního potrubí z plastických hmot do připravené rýhy z tvrdého PVC, průměru přes 90 do 150 mm</t>
  </si>
  <si>
    <t>https://podminky.urs.cz/item/CS_URS_2025_02/871228111</t>
  </si>
  <si>
    <t>"vsak"35,0</t>
  </si>
  <si>
    <t>38</t>
  </si>
  <si>
    <t>28613023</t>
  </si>
  <si>
    <t>trubka drenážní korugovaná sendvičová HD-PE SN 8 perforace 120° pro liniové stavby DN 100</t>
  </si>
  <si>
    <t>-1608389843</t>
  </si>
  <si>
    <t>35,0*1,01</t>
  </si>
  <si>
    <t>Ostatní konstrukce a práce, bourání</t>
  </si>
  <si>
    <t>39</t>
  </si>
  <si>
    <t>914111111</t>
  </si>
  <si>
    <t>Montáž svislé dopravní značky do velikosti 1 m2 objímkami na sloupek nebo konzolu</t>
  </si>
  <si>
    <t>195545383</t>
  </si>
  <si>
    <t>Montáž svislé dopravní značky základní velikosti do 1 m2 objímkami na sloupky nebo konzoly</t>
  </si>
  <si>
    <t>https://podminky.urs.cz/item/CS_URS_2025_02/914111111</t>
  </si>
  <si>
    <t>"viz PD 06"</t>
  </si>
  <si>
    <t>"IP6"2,0</t>
  </si>
  <si>
    <t>"P4"1,0</t>
  </si>
  <si>
    <t>40</t>
  </si>
  <si>
    <t>40445621</t>
  </si>
  <si>
    <t>informativní značky provozní IP1-IP3, IP4b-IP7, IP10a, b 500x500mm</t>
  </si>
  <si>
    <t>1948373984</t>
  </si>
  <si>
    <t>41</t>
  </si>
  <si>
    <t>40445608</t>
  </si>
  <si>
    <t>značky upravující přednost P1, P4 700mm</t>
  </si>
  <si>
    <t>-155497205</t>
  </si>
  <si>
    <t>42</t>
  </si>
  <si>
    <t>914511111</t>
  </si>
  <si>
    <t>Montáž sloupku dopravních značek délky do 3,5 m s betonovým základem</t>
  </si>
  <si>
    <t>862173869</t>
  </si>
  <si>
    <t>Montáž sloupku dopravních značek délky do 3,5 m do betonového základu</t>
  </si>
  <si>
    <t>https://podminky.urs.cz/item/CS_URS_2025_02/914511111</t>
  </si>
  <si>
    <t>43</t>
  </si>
  <si>
    <t>40445225</t>
  </si>
  <si>
    <t>sloupek pro dopravní značku Zn D 60mm v 3,5m</t>
  </si>
  <si>
    <t>690854862</t>
  </si>
  <si>
    <t>44</t>
  </si>
  <si>
    <t>915111121</t>
  </si>
  <si>
    <t>Vodorovné dopravní značení dělící čáry přerušované š 125 mm základní bílá barva</t>
  </si>
  <si>
    <t>362669132</t>
  </si>
  <si>
    <t>Vodorovné dopravní značení stříkané barvou dělící čára šířky 125 mm přerušovaná bílá základní</t>
  </si>
  <si>
    <t>https://podminky.urs.cz/item/CS_URS_2025_02/915111121</t>
  </si>
  <si>
    <t>24,0</t>
  </si>
  <si>
    <t>45</t>
  </si>
  <si>
    <t>915131111</t>
  </si>
  <si>
    <t>Vodorovné dopravní značení přechody pro chodce, šipky, symboly základní bílá barva</t>
  </si>
  <si>
    <t>269330058</t>
  </si>
  <si>
    <t>Vodorovné dopravní značení stříkané barvou přechody pro chodce, šipky, symboly bílé základní</t>
  </si>
  <si>
    <t>https://podminky.urs.cz/item/CS_URS_2025_02/915131111</t>
  </si>
  <si>
    <t>"přechod pro chodce"1,2*7</t>
  </si>
  <si>
    <t>"invalidní stání"2,0*1,5</t>
  </si>
  <si>
    <t>46</t>
  </si>
  <si>
    <t>915611111</t>
  </si>
  <si>
    <t>Předznačení vodorovného liniového značení</t>
  </si>
  <si>
    <t>1561019332</t>
  </si>
  <si>
    <t>Předznačení pro vodorovné značení stříkané barvou nebo prováděné z nátěrových hmot liniové dělicí čáry, vodicí proužky</t>
  </si>
  <si>
    <t>https://podminky.urs.cz/item/CS_URS_2025_02/915611111</t>
  </si>
  <si>
    <t>47</t>
  </si>
  <si>
    <t>915621111</t>
  </si>
  <si>
    <t>Předznačení vodorovného plošného značení</t>
  </si>
  <si>
    <t>-576932538</t>
  </si>
  <si>
    <t>Předznačení pro vodorovné značení stříkané barvou nebo prováděné z nátěrových hmot plošné šipky, symboly, nápisy</t>
  </si>
  <si>
    <t>https://podminky.urs.cz/item/CS_URS_2025_02/915621111</t>
  </si>
  <si>
    <t>48</t>
  </si>
  <si>
    <t>916131213</t>
  </si>
  <si>
    <t>Osazení silničního obrubníku betonového stojatého s boční opěrou do lože z betonu prostého</t>
  </si>
  <si>
    <t>476740761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</si>
  <si>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</si>
  <si>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https://podminky.urs.cz/item/CS_URS_2025_02/916131213</t>
  </si>
  <si>
    <t>"odpočet ze situace 02"</t>
  </si>
  <si>
    <t>75,7</t>
  </si>
  <si>
    <t>15,5</t>
  </si>
  <si>
    <t>49</t>
  </si>
  <si>
    <t>59217031</t>
  </si>
  <si>
    <t>obrubník silniční betonový 1000x150x250mm</t>
  </si>
  <si>
    <t>1823541778</t>
  </si>
  <si>
    <t>75,7*1,02</t>
  </si>
  <si>
    <t>50</t>
  </si>
  <si>
    <t>59217076</t>
  </si>
  <si>
    <t>obrubník silniční betonový přechodový 1000x150x250mm</t>
  </si>
  <si>
    <t>1472855846</t>
  </si>
  <si>
    <t>15,5*1,02</t>
  </si>
  <si>
    <t>51</t>
  </si>
  <si>
    <t>916132112</t>
  </si>
  <si>
    <t>Osazení obruby z betonové přídlažby bez boční opěry do lože z betonu prostého</t>
  </si>
  <si>
    <t>1279255427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</si>
  <si>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</si>
  <si>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https://podminky.urs.cz/item/CS_URS_2025_02/916132112</t>
  </si>
  <si>
    <t>52</t>
  </si>
  <si>
    <t>59246120</t>
  </si>
  <si>
    <t>přídlažba silniční betonová</t>
  </si>
  <si>
    <t>-451732283</t>
  </si>
  <si>
    <t>91,2*1,02</t>
  </si>
  <si>
    <t>53</t>
  </si>
  <si>
    <t>916231212</t>
  </si>
  <si>
    <t>Osazení chodníkového obrubníku betonového stojatého bez boční opěry do lože z betonu prostého</t>
  </si>
  <si>
    <t>-1510501556</t>
  </si>
  <si>
    <t>Osazení chodníkového obrubníku betonového se zřízením lože, s vyplněním a zatřením spár cementovou maltou stojatého bez boční opěry, do lože z betonu prostého</t>
  </si>
  <si>
    <t>https://podminky.urs.cz/item/CS_URS_2025_02/916231212</t>
  </si>
  <si>
    <t>81,0</t>
  </si>
  <si>
    <t>54</t>
  </si>
  <si>
    <t>59217016</t>
  </si>
  <si>
    <t>obrubník betonový chodníkový 1000x80x250mm</t>
  </si>
  <si>
    <t>426710223</t>
  </si>
  <si>
    <t>81,0*1,02</t>
  </si>
  <si>
    <t>55</t>
  </si>
  <si>
    <t>919122121</t>
  </si>
  <si>
    <t>Těsnění spár zálivkou za tepla pro komůrky š 15 mm hl 25 mm s těsnicím profilem</t>
  </si>
  <si>
    <t>80889038</t>
  </si>
  <si>
    <t>Utěsnění dilatačních spár zálivkou za tepla v cementobetonovém nebo živičném krytu včetně adhezního nátěru s těsnicím profilem pod zálivkou, pro komůrky šířky 15 mm, hloubky 25 mm</t>
  </si>
  <si>
    <t>https://podminky.urs.cz/item/CS_URS_2025_02/919122121</t>
  </si>
  <si>
    <t>"v místě napojení nové a stáv. komunikace II/180"24,0</t>
  </si>
  <si>
    <t>56</t>
  </si>
  <si>
    <t>919726123</t>
  </si>
  <si>
    <t>Geotextilie pro ochranu, separaci a filtraci netkaná měrná hm přes 300 do 500 g/m2</t>
  </si>
  <si>
    <t>327194065</t>
  </si>
  <si>
    <t>Geotextilie netkaná pro ochranu, separaci nebo filtraci měrná hmotnost přes 300 do 500 g/m2</t>
  </si>
  <si>
    <t>https://podminky.urs.cz/item/CS_URS_2025_02/919726123</t>
  </si>
  <si>
    <t>57</t>
  </si>
  <si>
    <t>919735113</t>
  </si>
  <si>
    <t>Řezání stávajícího živičného krytu hl přes 100 do 150 mm</t>
  </si>
  <si>
    <t>-370732637</t>
  </si>
  <si>
    <t>Řezání stávajícího živičného krytu nebo podkladu hloubky přes 100 do 150 mm</t>
  </si>
  <si>
    <t>https://podminky.urs.cz/item/CS_URS_2025_02/919735113</t>
  </si>
  <si>
    <t>997</t>
  </si>
  <si>
    <t>Doprava suti a vybouraných hmot</t>
  </si>
  <si>
    <t>58</t>
  </si>
  <si>
    <t>997221551</t>
  </si>
  <si>
    <t>Vodorovná doprava suti ze sypkých materiálů do 1 km</t>
  </si>
  <si>
    <t>-731489099</t>
  </si>
  <si>
    <t>Vodorovná doprava suti bez naložení, ale se složením a s hrubým urovnáním ze sypkých materiálů, na vzdálenost do 1 km</t>
  </si>
  <si>
    <t>https://podminky.urs.cz/item/CS_URS_2025_02/997221551</t>
  </si>
  <si>
    <t>59</t>
  </si>
  <si>
    <t>997221559</t>
  </si>
  <si>
    <t>Příplatek ZKD 1 km u vodorovné dopravy suti ze sypkých materiálů</t>
  </si>
  <si>
    <t>1668725070</t>
  </si>
  <si>
    <t>Vodorovná doprava suti bez naložení, ale se složením a s hrubým urovnáním ze sypkých materiálů, na vzdálenost Příplatek k ceně za každý další započatý 1 km přes 1 km</t>
  </si>
  <si>
    <t>https://podminky.urs.cz/item/CS_URS_2025_02/997221559</t>
  </si>
  <si>
    <t>suť*14</t>
  </si>
  <si>
    <t>60</t>
  </si>
  <si>
    <t>997221611</t>
  </si>
  <si>
    <t>Nakládání suti na dopravní prostředky pro vodorovnou dopravu</t>
  </si>
  <si>
    <t>-1472736226</t>
  </si>
  <si>
    <t>Nakládání na dopravní prostředky pro vodorovnou dopravu suti</t>
  </si>
  <si>
    <t>https://podminky.urs.cz/item/CS_URS_2025_02/997221611</t>
  </si>
  <si>
    <t>61</t>
  </si>
  <si>
    <t>997221861</t>
  </si>
  <si>
    <t>Poplatek za uložení na recyklační skládce (skládkovné) stavebního odpadu z prostého betonu pod kódem 17 01 01</t>
  </si>
  <si>
    <t>505962226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</si>
  <si>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</si>
  <si>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</si>
  <si>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17,81+4,347+4,9</t>
  </si>
  <si>
    <t>62</t>
  </si>
  <si>
    <t>997221873</t>
  </si>
  <si>
    <t>Poplatek za uložení na recyklační skládce (skládkovné) stavebního odpadu zeminy a kamení zatříděného do Katalogu odpadů pod kódem 17 05 04</t>
  </si>
  <si>
    <t>749547001</t>
  </si>
  <si>
    <t>https://podminky.urs.cz/item/CS_URS_2025_02/997221873</t>
  </si>
  <si>
    <t>47,08+19,865</t>
  </si>
  <si>
    <t>63</t>
  </si>
  <si>
    <t>997221875</t>
  </si>
  <si>
    <t>Poplatek za uložení na recyklační skládce (skládkovné) stavebního odpadu asfaltového bez obsahu dehtu zatříděného do Katalogu odpadů pod kódem 17 03 02</t>
  </si>
  <si>
    <t>-67025617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</si>
  <si>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</si>
  <si>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</si>
  <si>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38,126+13,696</t>
  </si>
  <si>
    <t>998</t>
  </si>
  <si>
    <t>Přesun hmot</t>
  </si>
  <si>
    <t>64</t>
  </si>
  <si>
    <t>998225111</t>
  </si>
  <si>
    <t>Přesun hmot pro pozemní komunikace s krytem z kamene, monolitickým betonovým nebo živičným</t>
  </si>
  <si>
    <t>-2044294190</t>
  </si>
  <si>
    <t>Přesun hmot pro komunikace s krytem z kameniva, monolitickým betonovým nebo živičným dopravní vzdálenost do 200 m jakékoliv délky objektu</t>
  </si>
  <si>
    <t>https://podminky.urs.cz/item/CS_URS_2025_02/998225111</t>
  </si>
  <si>
    <t>VON - VON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</si>
  <si>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</si>
  <si>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</si>
  <si>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</si>
  <si>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</si>
  <si>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</si>
  <si>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</si>
  <si>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</si>
  <si>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</si>
  <si>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</si>
  <si>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</si>
  <si>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011002000</t>
  </si>
  <si>
    <t>Průzkumné práce</t>
  </si>
  <si>
    <t>Kč</t>
  </si>
  <si>
    <t>1024</t>
  </si>
  <si>
    <t>1710322881</t>
  </si>
  <si>
    <t>https://podminky.urs.cz/item/CS_URS_2025_02/011002000</t>
  </si>
  <si>
    <t>1,0</t>
  </si>
  <si>
    <t>012103000</t>
  </si>
  <si>
    <t>Přípravné zeměměřičské práce</t>
  </si>
  <si>
    <t>192478364</t>
  </si>
  <si>
    <t>https://podminky.urs.cz/item/CS_URS_2025_02/012103000</t>
  </si>
  <si>
    <t>012303000</t>
  </si>
  <si>
    <t>Zeměměřičské práce při provádění stavby</t>
  </si>
  <si>
    <t>2076814689</t>
  </si>
  <si>
    <t>https://podminky.urs.cz/item/CS_URS_2025_02/012303000</t>
  </si>
  <si>
    <t>013254000</t>
  </si>
  <si>
    <t>Dokumentace skutečného provedení stavby</t>
  </si>
  <si>
    <t>-279855347</t>
  </si>
  <si>
    <t>https://podminky.urs.cz/item/CS_URS_2025_02/013254000</t>
  </si>
  <si>
    <t>013274000</t>
  </si>
  <si>
    <t>Pasportizace objektu před započetím prací</t>
  </si>
  <si>
    <t>331781788</t>
  </si>
  <si>
    <t>https://podminky.urs.cz/item/CS_URS_2025_02/013274000</t>
  </si>
  <si>
    <t>"vč. pořízení fotodokumentace"1,0</t>
  </si>
  <si>
    <t>013284000</t>
  </si>
  <si>
    <t>Pasportizace objektu po provedení prací</t>
  </si>
  <si>
    <t>-1289937456</t>
  </si>
  <si>
    <t>https://podminky.urs.cz/item/CS_URS_2025_02/013284000</t>
  </si>
  <si>
    <t>VRN2</t>
  </si>
  <si>
    <t>Příprava staveniště</t>
  </si>
  <si>
    <t>020001000</t>
  </si>
  <si>
    <t>1327979814</t>
  </si>
  <si>
    <t>https://podminky.urs.cz/item/CS_URS_2025_02/020001000</t>
  </si>
  <si>
    <t>vytyčení inž. sítí</t>
  </si>
  <si>
    <t>ruční kopání sond</t>
  </si>
  <si>
    <t>zpětné předání sítí jejich správcům</t>
  </si>
  <si>
    <t>VRN3</t>
  </si>
  <si>
    <t>Zařízení staveniště</t>
  </si>
  <si>
    <t>032002000</t>
  </si>
  <si>
    <t>Vybavení staveniště</t>
  </si>
  <si>
    <t>1808723748</t>
  </si>
  <si>
    <t>https://podminky.urs.cz/item/CS_URS_2025_02/032002000</t>
  </si>
  <si>
    <t>034303000</t>
  </si>
  <si>
    <t>Dopravní značení na staveništi</t>
  </si>
  <si>
    <t>2081709469</t>
  </si>
  <si>
    <t>https://podminky.urs.cz/item/CS_URS_2025_02/034303000</t>
  </si>
  <si>
    <t>stanovení dopravního značení</t>
  </si>
  <si>
    <t>zajištění zvláštního užívání komunikace a veřejného prostranství</t>
  </si>
  <si>
    <t>dopravní značení během stavby, zábrany</t>
  </si>
  <si>
    <t>výstražné značení, dočasné lávky, osvětlené výkopů</t>
  </si>
  <si>
    <t>034503000</t>
  </si>
  <si>
    <t>Informační tabule na staveništi</t>
  </si>
  <si>
    <t>1069858313</t>
  </si>
  <si>
    <t>https://podminky.urs.cz/item/CS_URS_2025_02/034503000</t>
  </si>
  <si>
    <t>VRN4</t>
  </si>
  <si>
    <t>Inženýrská činnost</t>
  </si>
  <si>
    <t>041103000</t>
  </si>
  <si>
    <t>Dozor projektanta</t>
  </si>
  <si>
    <t>-978422711</t>
  </si>
  <si>
    <t>https://podminky.urs.cz/item/CS_URS_2025_02/041103000</t>
  </si>
  <si>
    <t>041203000</t>
  </si>
  <si>
    <t>Technický dozor investora</t>
  </si>
  <si>
    <t>1254016717</t>
  </si>
  <si>
    <t>https://podminky.urs.cz/item/CS_URS_2025_02/041203000</t>
  </si>
  <si>
    <t>043002000</t>
  </si>
  <si>
    <t>Zkoušky a ostatní měření</t>
  </si>
  <si>
    <t>2022068278</t>
  </si>
  <si>
    <t>https://podminky.urs.cz/item/CS_URS_2025_02/043002000</t>
  </si>
  <si>
    <t>zkoušky a měření - hutnící</t>
  </si>
  <si>
    <t>laboratorní zkoušky vhodnosti původní zeminy</t>
  </si>
  <si>
    <t>045002000</t>
  </si>
  <si>
    <t>Kompletační a koordinační činnost</t>
  </si>
  <si>
    <t>-711367249</t>
  </si>
  <si>
    <t>https://podminky.urs.cz/item/CS_URS_2025_02/045002000</t>
  </si>
  <si>
    <t>VRN9</t>
  </si>
  <si>
    <t>Ostatní náklady</t>
  </si>
  <si>
    <t>092002000</t>
  </si>
  <si>
    <t>Ostatní náklady související s provozem</t>
  </si>
  <si>
    <t>415955539</t>
  </si>
  <si>
    <t>https://podminky.urs.cz/item/CS_URS_2025_02/092002000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</si>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</sst>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23" TargetMode="External" /><Relationship Id="rId3" Type="http://schemas.openxmlformats.org/officeDocument/2006/relationships/hyperlink" Target="https://podminky.urs.cz/item/CS_URS_2025_02/113107162" TargetMode="External" /><Relationship Id="rId4" Type="http://schemas.openxmlformats.org/officeDocument/2006/relationships/hyperlink" Target="https://podminky.urs.cz/item/CS_URS_2025_02/113107182" TargetMode="External" /><Relationship Id="rId5" Type="http://schemas.openxmlformats.org/officeDocument/2006/relationships/hyperlink" Target="https://podminky.urs.cz/item/CS_URS_2025_02/113155513" TargetMode="External" /><Relationship Id="rId6" Type="http://schemas.openxmlformats.org/officeDocument/2006/relationships/hyperlink" Target="https://podminky.urs.cz/item/CS_URS_2025_02/113201111" TargetMode="External" /><Relationship Id="rId7" Type="http://schemas.openxmlformats.org/officeDocument/2006/relationships/hyperlink" Target="https://podminky.urs.cz/item/CS_URS_2025_02/113202111" TargetMode="External" /><Relationship Id="rId8" Type="http://schemas.openxmlformats.org/officeDocument/2006/relationships/hyperlink" Target="https://podminky.urs.cz/item/CS_URS_2025_02/115101201" TargetMode="External" /><Relationship Id="rId9" Type="http://schemas.openxmlformats.org/officeDocument/2006/relationships/hyperlink" Target="https://podminky.urs.cz/item/CS_URS_2025_02/115101301" TargetMode="External" /><Relationship Id="rId10" Type="http://schemas.openxmlformats.org/officeDocument/2006/relationships/hyperlink" Target="https://podminky.urs.cz/item/CS_URS_2025_02/119003227" TargetMode="External" /><Relationship Id="rId11" Type="http://schemas.openxmlformats.org/officeDocument/2006/relationships/hyperlink" Target="https://podminky.urs.cz/item/CS_URS_2025_02/119003228" TargetMode="External" /><Relationship Id="rId12" Type="http://schemas.openxmlformats.org/officeDocument/2006/relationships/hyperlink" Target="https://podminky.urs.cz/item/CS_URS_2025_02/121151103" TargetMode="External" /><Relationship Id="rId13" Type="http://schemas.openxmlformats.org/officeDocument/2006/relationships/hyperlink" Target="https://podminky.urs.cz/item/CS_URS_2025_02/122252204" TargetMode="External" /><Relationship Id="rId14" Type="http://schemas.openxmlformats.org/officeDocument/2006/relationships/hyperlink" Target="https://podminky.urs.cz/item/CS_URS_2025_02/131251103" TargetMode="External" /><Relationship Id="rId15" Type="http://schemas.openxmlformats.org/officeDocument/2006/relationships/hyperlink" Target="https://podminky.urs.cz/item/CS_URS_2025_02/162751117" TargetMode="External" /><Relationship Id="rId16" Type="http://schemas.openxmlformats.org/officeDocument/2006/relationships/hyperlink" Target="https://podminky.urs.cz/item/CS_URS_2025_02/162751119" TargetMode="External" /><Relationship Id="rId17" Type="http://schemas.openxmlformats.org/officeDocument/2006/relationships/hyperlink" Target="https://podminky.urs.cz/item/CS_URS_2025_02/171201231" TargetMode="External" /><Relationship Id="rId18" Type="http://schemas.openxmlformats.org/officeDocument/2006/relationships/hyperlink" Target="https://podminky.urs.cz/item/CS_URS_2025_02/171251201" TargetMode="External" /><Relationship Id="rId19" Type="http://schemas.openxmlformats.org/officeDocument/2006/relationships/hyperlink" Target="https://podminky.urs.cz/item/CS_URS_2025_02/174151101" TargetMode="External" /><Relationship Id="rId20" Type="http://schemas.openxmlformats.org/officeDocument/2006/relationships/hyperlink" Target="https://podminky.urs.cz/item/CS_URS_2025_02/181351003" TargetMode="External" /><Relationship Id="rId21" Type="http://schemas.openxmlformats.org/officeDocument/2006/relationships/hyperlink" Target="https://podminky.urs.cz/item/CS_URS_2025_02/181411121" TargetMode="External" /><Relationship Id="rId22" Type="http://schemas.openxmlformats.org/officeDocument/2006/relationships/hyperlink" Target="https://podminky.urs.cz/item/CS_URS_2025_02/181951112" TargetMode="External" /><Relationship Id="rId23" Type="http://schemas.openxmlformats.org/officeDocument/2006/relationships/hyperlink" Target="https://podminky.urs.cz/item/CS_URS_2025_02/182151111" TargetMode="External" /><Relationship Id="rId24" Type="http://schemas.openxmlformats.org/officeDocument/2006/relationships/hyperlink" Target="https://podminky.urs.cz/item/CS_URS_2025_02/564861111" TargetMode="External" /><Relationship Id="rId25" Type="http://schemas.openxmlformats.org/officeDocument/2006/relationships/hyperlink" Target="https://podminky.urs.cz/item/CS_URS_2025_02/564952111" TargetMode="External" /><Relationship Id="rId26" Type="http://schemas.openxmlformats.org/officeDocument/2006/relationships/hyperlink" Target="https://podminky.urs.cz/item/CS_URS_2025_02/565145011" TargetMode="External" /><Relationship Id="rId27" Type="http://schemas.openxmlformats.org/officeDocument/2006/relationships/hyperlink" Target="https://podminky.urs.cz/item/CS_URS_2025_02/573111113" TargetMode="External" /><Relationship Id="rId28" Type="http://schemas.openxmlformats.org/officeDocument/2006/relationships/hyperlink" Target="https://podminky.urs.cz/item/CS_URS_2025_02/573211108" TargetMode="External" /><Relationship Id="rId29" Type="http://schemas.openxmlformats.org/officeDocument/2006/relationships/hyperlink" Target="https://podminky.urs.cz/item/CS_URS_2025_02/577144131" TargetMode="External" /><Relationship Id="rId30" Type="http://schemas.openxmlformats.org/officeDocument/2006/relationships/hyperlink" Target="https://podminky.urs.cz/item/CS_URS_2025_02/591211111" TargetMode="External" /><Relationship Id="rId31" Type="http://schemas.openxmlformats.org/officeDocument/2006/relationships/hyperlink" Target="https://podminky.urs.cz/item/CS_URS_2025_02/596211210" TargetMode="External" /><Relationship Id="rId32" Type="http://schemas.openxmlformats.org/officeDocument/2006/relationships/hyperlink" Target="https://podminky.urs.cz/item/CS_URS_2025_02/871228111" TargetMode="External" /><Relationship Id="rId33" Type="http://schemas.openxmlformats.org/officeDocument/2006/relationships/hyperlink" Target="https://podminky.urs.cz/item/CS_URS_2025_02/914111111" TargetMode="External" /><Relationship Id="rId34" Type="http://schemas.openxmlformats.org/officeDocument/2006/relationships/hyperlink" Target="https://podminky.urs.cz/item/CS_URS_2025_02/914511111" TargetMode="External" /><Relationship Id="rId35" Type="http://schemas.openxmlformats.org/officeDocument/2006/relationships/hyperlink" Target="https://podminky.urs.cz/item/CS_URS_2025_02/915111121" TargetMode="External" /><Relationship Id="rId36" Type="http://schemas.openxmlformats.org/officeDocument/2006/relationships/hyperlink" Target="https://podminky.urs.cz/item/CS_URS_2025_02/915131111" TargetMode="External" /><Relationship Id="rId37" Type="http://schemas.openxmlformats.org/officeDocument/2006/relationships/hyperlink" Target="https://podminky.urs.cz/item/CS_URS_2025_02/915611111" TargetMode="External" /><Relationship Id="rId38" Type="http://schemas.openxmlformats.org/officeDocument/2006/relationships/hyperlink" Target="https://podminky.urs.cz/item/CS_URS_2025_02/915621111" TargetMode="External" /><Relationship Id="rId39" Type="http://schemas.openxmlformats.org/officeDocument/2006/relationships/hyperlink" Target="https://podminky.urs.cz/item/CS_URS_2025_02/916131213" TargetMode="External" /><Relationship Id="rId40" Type="http://schemas.openxmlformats.org/officeDocument/2006/relationships/hyperlink" Target="https://podminky.urs.cz/item/CS_URS_2025_02/916132112" TargetMode="External" /><Relationship Id="rId41" Type="http://schemas.openxmlformats.org/officeDocument/2006/relationships/hyperlink" Target="https://podminky.urs.cz/item/CS_URS_2025_02/916231212" TargetMode="External" /><Relationship Id="rId42" Type="http://schemas.openxmlformats.org/officeDocument/2006/relationships/hyperlink" Target="https://podminky.urs.cz/item/CS_URS_2025_02/919122121" TargetMode="External" /><Relationship Id="rId43" Type="http://schemas.openxmlformats.org/officeDocument/2006/relationships/hyperlink" Target="https://podminky.urs.cz/item/CS_URS_2025_02/919726123" TargetMode="External" /><Relationship Id="rId44" Type="http://schemas.openxmlformats.org/officeDocument/2006/relationships/hyperlink" Target="https://podminky.urs.cz/item/CS_URS_2025_02/919735113" TargetMode="External" /><Relationship Id="rId45" Type="http://schemas.openxmlformats.org/officeDocument/2006/relationships/hyperlink" Target="https://podminky.urs.cz/item/CS_URS_2025_02/997221551" TargetMode="External" /><Relationship Id="rId46" Type="http://schemas.openxmlformats.org/officeDocument/2006/relationships/hyperlink" Target="https://podminky.urs.cz/item/CS_URS_2025_02/997221559" TargetMode="External" /><Relationship Id="rId47" Type="http://schemas.openxmlformats.org/officeDocument/2006/relationships/hyperlink" Target="https://podminky.urs.cz/item/CS_URS_2025_02/997221611" TargetMode="External" /><Relationship Id="rId48" Type="http://schemas.openxmlformats.org/officeDocument/2006/relationships/hyperlink" Target="https://podminky.urs.cz/item/CS_URS_2025_02/997221861" TargetMode="External" /><Relationship Id="rId49" Type="http://schemas.openxmlformats.org/officeDocument/2006/relationships/hyperlink" Target="https://podminky.urs.cz/item/CS_URS_2025_02/997221873" TargetMode="External" /><Relationship Id="rId50" Type="http://schemas.openxmlformats.org/officeDocument/2006/relationships/hyperlink" Target="https://podminky.urs.cz/item/CS_URS_2025_02/997221875" TargetMode="External" /><Relationship Id="rId51" Type="http://schemas.openxmlformats.org/officeDocument/2006/relationships/hyperlink" Target="https://podminky.urs.cz/item/CS_URS_2025_02/998225111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002000" TargetMode="External" /><Relationship Id="rId2" Type="http://schemas.openxmlformats.org/officeDocument/2006/relationships/hyperlink" Target="https://podminky.urs.cz/item/CS_URS_2025_02/012103000" TargetMode="External" /><Relationship Id="rId3" Type="http://schemas.openxmlformats.org/officeDocument/2006/relationships/hyperlink" Target="https://podminky.urs.cz/item/CS_URS_2025_02/012303000" TargetMode="External" /><Relationship Id="rId4" Type="http://schemas.openxmlformats.org/officeDocument/2006/relationships/hyperlink" Target="https://podminky.urs.cz/item/CS_URS_2025_02/013254000" TargetMode="External" /><Relationship Id="rId5" Type="http://schemas.openxmlformats.org/officeDocument/2006/relationships/hyperlink" Target="https://podminky.urs.cz/item/CS_URS_2025_02/013274000" TargetMode="External" /><Relationship Id="rId6" Type="http://schemas.openxmlformats.org/officeDocument/2006/relationships/hyperlink" Target="https://podminky.urs.cz/item/CS_URS_2025_02/013284000" TargetMode="External" /><Relationship Id="rId7" Type="http://schemas.openxmlformats.org/officeDocument/2006/relationships/hyperlink" Target="https://podminky.urs.cz/item/CS_URS_2025_02/020001000" TargetMode="External" /><Relationship Id="rId8" Type="http://schemas.openxmlformats.org/officeDocument/2006/relationships/hyperlink" Target="https://podminky.urs.cz/item/CS_URS_2025_02/032002000" TargetMode="External" /><Relationship Id="rId9" Type="http://schemas.openxmlformats.org/officeDocument/2006/relationships/hyperlink" Target="https://podminky.urs.cz/item/CS_URS_2025_02/034303000" TargetMode="External" /><Relationship Id="rId10" Type="http://schemas.openxmlformats.org/officeDocument/2006/relationships/hyperlink" Target="https://podminky.urs.cz/item/CS_URS_2025_02/034503000" TargetMode="External" /><Relationship Id="rId11" Type="http://schemas.openxmlformats.org/officeDocument/2006/relationships/hyperlink" Target="https://podminky.urs.cz/item/CS_URS_2025_02/041103000" TargetMode="External" /><Relationship Id="rId12" Type="http://schemas.openxmlformats.org/officeDocument/2006/relationships/hyperlink" Target="https://podminky.urs.cz/item/CS_URS_2025_02/041203000" TargetMode="External" /><Relationship Id="rId13" Type="http://schemas.openxmlformats.org/officeDocument/2006/relationships/hyperlink" Target="https://podminky.urs.cz/item/CS_URS_2025_02/043002000" TargetMode="External" /><Relationship Id="rId14" Type="http://schemas.openxmlformats.org/officeDocument/2006/relationships/hyperlink" Target="https://podminky.urs.cz/item/CS_URS_2025_02/045002000" TargetMode="External" /><Relationship Id="rId15" Type="http://schemas.openxmlformats.org/officeDocument/2006/relationships/hyperlink" Target="https://podminky.urs.cz/item/CS_URS_2025_02/092002000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4"/>
      <c r="BS17" s="20" t="s">
        <v>40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42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40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46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47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48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49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50</v>
      </c>
      <c r="E29" s="51"/>
      <c r="F29" s="35" t="s">
        <v>51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52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53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54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55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56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57</v>
      </c>
      <c r="U35" s="58"/>
      <c r="V35" s="58"/>
      <c r="W35" s="58"/>
      <c r="X35" s="60" t="s">
        <v>58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59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2025-33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Hasičárna Dýšina včetně příjezdové komunikace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Dýšina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20. 10. 2025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 xml:space="preserve"> 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DM Projekce a stavitelství</v>
      </c>
      <c r="AN49" s="68"/>
      <c r="AO49" s="68"/>
      <c r="AP49" s="68"/>
      <c r="AQ49" s="44"/>
      <c r="AR49" s="48"/>
      <c r="AS49" s="78" t="s">
        <v>60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41</v>
      </c>
      <c r="AJ50" s="44"/>
      <c r="AK50" s="44"/>
      <c r="AL50" s="44"/>
      <c r="AM50" s="77" t="str">
        <f>IF(E20="","",E20)</f>
        <v>Michal Komorous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61</v>
      </c>
      <c r="D52" s="91"/>
      <c r="E52" s="91"/>
      <c r="F52" s="91"/>
      <c r="G52" s="91"/>
      <c r="H52" s="92"/>
      <c r="I52" s="93" t="s">
        <v>62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63</v>
      </c>
      <c r="AH52" s="91"/>
      <c r="AI52" s="91"/>
      <c r="AJ52" s="91"/>
      <c r="AK52" s="91"/>
      <c r="AL52" s="91"/>
      <c r="AM52" s="91"/>
      <c r="AN52" s="93" t="s">
        <v>64</v>
      </c>
      <c r="AO52" s="91"/>
      <c r="AP52" s="91"/>
      <c r="AQ52" s="95" t="s">
        <v>65</v>
      </c>
      <c r="AR52" s="48"/>
      <c r="AS52" s="96" t="s">
        <v>66</v>
      </c>
      <c r="AT52" s="97" t="s">
        <v>67</v>
      </c>
      <c r="AU52" s="97" t="s">
        <v>68</v>
      </c>
      <c r="AV52" s="97" t="s">
        <v>69</v>
      </c>
      <c r="AW52" s="97" t="s">
        <v>70</v>
      </c>
      <c r="AX52" s="97" t="s">
        <v>71</v>
      </c>
      <c r="AY52" s="97" t="s">
        <v>72</v>
      </c>
      <c r="AZ52" s="97" t="s">
        <v>73</v>
      </c>
      <c r="BA52" s="97" t="s">
        <v>74</v>
      </c>
      <c r="BB52" s="97" t="s">
        <v>75</v>
      </c>
      <c r="BC52" s="97" t="s">
        <v>76</v>
      </c>
      <c r="BD52" s="98" t="s">
        <v>77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78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ROUND(SUM(AG55:AG56),2)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ROUND(SUM(AS55:AS56),2)</f>
        <v>0</v>
      </c>
      <c r="AT54" s="110">
        <f>ROUND(SUM(AV54:AW54),2)</f>
        <v>0</v>
      </c>
      <c r="AU54" s="111">
        <f>ROUND(SUM(AU55:AU56),5)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ROUND(SUM(AZ55:AZ56),2)</f>
        <v>0</v>
      </c>
      <c r="BA54" s="110">
        <f>ROUND(SUM(BA55:BA56),2)</f>
        <v>0</v>
      </c>
      <c r="BB54" s="110">
        <f>ROUND(SUM(BB55:BB56),2)</f>
        <v>0</v>
      </c>
      <c r="BC54" s="110">
        <f>ROUND(SUM(BC55:BC56),2)</f>
        <v>0</v>
      </c>
      <c r="BD54" s="112">
        <f>ROUND(SUM(BD55:BD56),2)</f>
        <v>0</v>
      </c>
      <c r="BE54" s="6"/>
      <c r="BS54" s="113" t="s">
        <v>79</v>
      </c>
      <c r="BT54" s="113" t="s">
        <v>80</v>
      </c>
      <c r="BU54" s="114" t="s">
        <v>81</v>
      </c>
      <c r="BV54" s="113" t="s">
        <v>82</v>
      </c>
      <c r="BW54" s="113" t="s">
        <v>5</v>
      </c>
      <c r="BX54" s="113" t="s">
        <v>83</v>
      </c>
      <c r="CL54" s="113" t="s">
        <v>19</v>
      </c>
    </row>
    <row r="55" s="7" customFormat="1" ht="24.75" customHeight="1">
      <c r="A55" s="115" t="s">
        <v>84</v>
      </c>
      <c r="B55" s="116"/>
      <c r="C55" s="117"/>
      <c r="D55" s="118" t="s">
        <v>85</v>
      </c>
      <c r="E55" s="118"/>
      <c r="F55" s="118"/>
      <c r="G55" s="118"/>
      <c r="H55" s="118"/>
      <c r="I55" s="119"/>
      <c r="J55" s="118" t="s">
        <v>86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'01 - Komunikace a zpevněn...'!J30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87</v>
      </c>
      <c r="AR55" s="122"/>
      <c r="AS55" s="123">
        <v>0</v>
      </c>
      <c r="AT55" s="124">
        <f>ROUND(SUM(AV55:AW55),2)</f>
        <v>0</v>
      </c>
      <c r="AU55" s="125">
        <f>'01 - Komunikace a zpevněn...'!P86</f>
        <v>0</v>
      </c>
      <c r="AV55" s="124">
        <f>'01 - Komunikace a zpevněn...'!J33</f>
        <v>0</v>
      </c>
      <c r="AW55" s="124">
        <f>'01 - Komunikace a zpevněn...'!J34</f>
        <v>0</v>
      </c>
      <c r="AX55" s="124">
        <f>'01 - Komunikace a zpevněn...'!J35</f>
        <v>0</v>
      </c>
      <c r="AY55" s="124">
        <f>'01 - Komunikace a zpevněn...'!J36</f>
        <v>0</v>
      </c>
      <c r="AZ55" s="124">
        <f>'01 - Komunikace a zpevněn...'!F33</f>
        <v>0</v>
      </c>
      <c r="BA55" s="124">
        <f>'01 - Komunikace a zpevněn...'!F34</f>
        <v>0</v>
      </c>
      <c r="BB55" s="124">
        <f>'01 - Komunikace a zpevněn...'!F35</f>
        <v>0</v>
      </c>
      <c r="BC55" s="124">
        <f>'01 - Komunikace a zpevněn...'!F36</f>
        <v>0</v>
      </c>
      <c r="BD55" s="126">
        <f>'01 - Komunikace a zpevněn...'!F37</f>
        <v>0</v>
      </c>
      <c r="BE55" s="7"/>
      <c r="BT55" s="127" t="s">
        <v>88</v>
      </c>
      <c r="BV55" s="127" t="s">
        <v>82</v>
      </c>
      <c r="BW55" s="127" t="s">
        <v>89</v>
      </c>
      <c r="BX55" s="127" t="s">
        <v>5</v>
      </c>
      <c r="CL55" s="127" t="s">
        <v>19</v>
      </c>
      <c r="CM55" s="127" t="s">
        <v>90</v>
      </c>
    </row>
    <row r="56" s="7" customFormat="1" ht="16.5" customHeight="1">
      <c r="A56" s="115" t="s">
        <v>84</v>
      </c>
      <c r="B56" s="116"/>
      <c r="C56" s="117"/>
      <c r="D56" s="118" t="s">
        <v>91</v>
      </c>
      <c r="E56" s="118"/>
      <c r="F56" s="118"/>
      <c r="G56" s="118"/>
      <c r="H56" s="118"/>
      <c r="I56" s="119"/>
      <c r="J56" s="118" t="s">
        <v>91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'VON - VON'!J30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87</v>
      </c>
      <c r="AR56" s="122"/>
      <c r="AS56" s="128">
        <v>0</v>
      </c>
      <c r="AT56" s="129">
        <f>ROUND(SUM(AV56:AW56),2)</f>
        <v>0</v>
      </c>
      <c r="AU56" s="130">
        <f>'VON - VON'!P85</f>
        <v>0</v>
      </c>
      <c r="AV56" s="129">
        <f>'VON - VON'!J33</f>
        <v>0</v>
      </c>
      <c r="AW56" s="129">
        <f>'VON - VON'!J34</f>
        <v>0</v>
      </c>
      <c r="AX56" s="129">
        <f>'VON - VON'!J35</f>
        <v>0</v>
      </c>
      <c r="AY56" s="129">
        <f>'VON - VON'!J36</f>
        <v>0</v>
      </c>
      <c r="AZ56" s="129">
        <f>'VON - VON'!F33</f>
        <v>0</v>
      </c>
      <c r="BA56" s="129">
        <f>'VON - VON'!F34</f>
        <v>0</v>
      </c>
      <c r="BB56" s="129">
        <f>'VON - VON'!F35</f>
        <v>0</v>
      </c>
      <c r="BC56" s="129">
        <f>'VON - VON'!F36</f>
        <v>0</v>
      </c>
      <c r="BD56" s="131">
        <f>'VON - VON'!F37</f>
        <v>0</v>
      </c>
      <c r="BE56" s="7"/>
      <c r="BT56" s="127" t="s">
        <v>88</v>
      </c>
      <c r="BV56" s="127" t="s">
        <v>82</v>
      </c>
      <c r="BW56" s="127" t="s">
        <v>92</v>
      </c>
      <c r="BX56" s="127" t="s">
        <v>5</v>
      </c>
      <c r="CL56" s="127" t="s">
        <v>19</v>
      </c>
      <c r="CM56" s="127" t="s">
        <v>90</v>
      </c>
    </row>
    <row r="57" s="2" customFormat="1" ht="30" customHeight="1">
      <c r="A57" s="42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8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</row>
    <row r="58" s="2" customFormat="1" ht="6.96" customHeight="1">
      <c r="A58" s="42"/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48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</row>
  </sheetData>
  <sheetProtection sheet="1" formatColumns="0" formatRows="0" objects="1" scenarios="1" spinCount="100000" saltValue="7yQa4Ly40+F5ceUXiNA956nUzG/Ei3QZE9bF7aY18TTOHy+2nfN8252Xh6xlcmtLOPsxw2K0eoB81JwJQw2YIw==" hashValue="sytedOSL488cAGfeLx80S6iYJq+zmvnaaTSMeFUvc1O+QWTxrg8s24VCRFan5zBC1gvPTdTLG53U2vuXzF5Y1g==" algorithmName="SHA-512" password="DAB1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Komunikace a zpevněn...'!C2" display="/"/>
    <hyperlink ref="A56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  <c r="AZ2" s="132" t="s">
        <v>93</v>
      </c>
      <c r="BA2" s="132" t="s">
        <v>93</v>
      </c>
      <c r="BB2" s="132" t="s">
        <v>32</v>
      </c>
      <c r="BC2" s="132" t="s">
        <v>94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3"/>
      <c r="AT3" s="20" t="s">
        <v>90</v>
      </c>
      <c r="AZ3" s="132" t="s">
        <v>95</v>
      </c>
      <c r="BA3" s="132" t="s">
        <v>32</v>
      </c>
      <c r="BB3" s="132" t="s">
        <v>32</v>
      </c>
      <c r="BC3" s="132" t="s">
        <v>96</v>
      </c>
      <c r="BD3" s="132" t="s">
        <v>90</v>
      </c>
    </row>
    <row r="4" s="1" customFormat="1" ht="24.96" customHeight="1">
      <c r="B4" s="23"/>
      <c r="D4" s="135" t="s">
        <v>97</v>
      </c>
      <c r="L4" s="23"/>
      <c r="M4" s="136" t="s">
        <v>10</v>
      </c>
      <c r="AT4" s="20" t="s">
        <v>4</v>
      </c>
      <c r="AZ4" s="132" t="s">
        <v>98</v>
      </c>
      <c r="BA4" s="132" t="s">
        <v>98</v>
      </c>
      <c r="BB4" s="132" t="s">
        <v>32</v>
      </c>
      <c r="BC4" s="132" t="s">
        <v>99</v>
      </c>
      <c r="BD4" s="132" t="s">
        <v>90</v>
      </c>
    </row>
    <row r="5" s="1" customFormat="1" ht="6.96" customHeight="1">
      <c r="B5" s="23"/>
      <c r="L5" s="23"/>
      <c r="AZ5" s="132" t="s">
        <v>100</v>
      </c>
      <c r="BA5" s="132" t="s">
        <v>32</v>
      </c>
      <c r="BB5" s="132" t="s">
        <v>32</v>
      </c>
      <c r="BC5" s="132" t="s">
        <v>101</v>
      </c>
      <c r="BD5" s="132" t="s">
        <v>90</v>
      </c>
    </row>
    <row r="6" s="1" customFormat="1" ht="12" customHeight="1">
      <c r="B6" s="23"/>
      <c r="D6" s="137" t="s">
        <v>16</v>
      </c>
      <c r="L6" s="23"/>
      <c r="AZ6" s="132" t="s">
        <v>102</v>
      </c>
      <c r="BA6" s="132" t="s">
        <v>102</v>
      </c>
      <c r="BB6" s="132" t="s">
        <v>32</v>
      </c>
      <c r="BC6" s="132" t="s">
        <v>103</v>
      </c>
      <c r="BD6" s="132" t="s">
        <v>90</v>
      </c>
    </row>
    <row r="7" s="1" customFormat="1" ht="16.5" customHeight="1">
      <c r="B7" s="23"/>
      <c r="E7" s="138" t="str">
        <f>'Rekapitulace stavby'!K6</f>
        <v>Hasičárna Dýšina včetně příjezdové komunikace</v>
      </c>
      <c r="F7" s="137"/>
      <c r="G7" s="137"/>
      <c r="H7" s="137"/>
      <c r="L7" s="23"/>
      <c r="AZ7" s="132" t="s">
        <v>104</v>
      </c>
      <c r="BA7" s="132" t="s">
        <v>104</v>
      </c>
      <c r="BB7" s="132" t="s">
        <v>32</v>
      </c>
      <c r="BC7" s="132" t="s">
        <v>105</v>
      </c>
      <c r="BD7" s="132" t="s">
        <v>90</v>
      </c>
    </row>
    <row r="8" s="2" customFormat="1" ht="12" customHeight="1">
      <c r="A8" s="42"/>
      <c r="B8" s="48"/>
      <c r="C8" s="42"/>
      <c r="D8" s="137" t="s">
        <v>106</v>
      </c>
      <c r="E8" s="42"/>
      <c r="F8" s="42"/>
      <c r="G8" s="42"/>
      <c r="H8" s="42"/>
      <c r="I8" s="42"/>
      <c r="J8" s="42"/>
      <c r="K8" s="42"/>
      <c r="L8" s="13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Z8" s="132" t="s">
        <v>107</v>
      </c>
      <c r="BA8" s="132" t="s">
        <v>32</v>
      </c>
      <c r="BB8" s="132" t="s">
        <v>32</v>
      </c>
      <c r="BC8" s="132" t="s">
        <v>105</v>
      </c>
      <c r="BD8" s="132" t="s">
        <v>90</v>
      </c>
    </row>
    <row r="9" s="2" customFormat="1" ht="16.5" customHeight="1">
      <c r="A9" s="42"/>
      <c r="B9" s="48"/>
      <c r="C9" s="42"/>
      <c r="D9" s="42"/>
      <c r="E9" s="140" t="s">
        <v>108</v>
      </c>
      <c r="F9" s="42"/>
      <c r="G9" s="42"/>
      <c r="H9" s="42"/>
      <c r="I9" s="42"/>
      <c r="J9" s="42"/>
      <c r="K9" s="42"/>
      <c r="L9" s="13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Z9" s="132" t="s">
        <v>109</v>
      </c>
      <c r="BA9" s="132" t="s">
        <v>32</v>
      </c>
      <c r="BB9" s="132" t="s">
        <v>32</v>
      </c>
      <c r="BC9" s="132" t="s">
        <v>110</v>
      </c>
      <c r="BD9" s="132" t="s">
        <v>90</v>
      </c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Z10" s="132" t="s">
        <v>111</v>
      </c>
      <c r="BA10" s="132" t="s">
        <v>32</v>
      </c>
      <c r="BB10" s="132" t="s">
        <v>32</v>
      </c>
      <c r="BC10" s="132" t="s">
        <v>112</v>
      </c>
      <c r="BD10" s="132" t="s">
        <v>90</v>
      </c>
    </row>
    <row r="11" s="2" customFormat="1" ht="12" customHeight="1">
      <c r="A11" s="42"/>
      <c r="B11" s="48"/>
      <c r="C11" s="42"/>
      <c r="D11" s="137" t="s">
        <v>18</v>
      </c>
      <c r="E11" s="42"/>
      <c r="F11" s="141" t="s">
        <v>19</v>
      </c>
      <c r="G11" s="42"/>
      <c r="H11" s="42"/>
      <c r="I11" s="137" t="s">
        <v>20</v>
      </c>
      <c r="J11" s="141" t="s">
        <v>32</v>
      </c>
      <c r="K11" s="42"/>
      <c r="L11" s="13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Z11" s="132" t="s">
        <v>113</v>
      </c>
      <c r="BA11" s="132" t="s">
        <v>32</v>
      </c>
      <c r="BB11" s="132" t="s">
        <v>32</v>
      </c>
      <c r="BC11" s="132" t="s">
        <v>114</v>
      </c>
      <c r="BD11" s="132" t="s">
        <v>90</v>
      </c>
    </row>
    <row r="12" s="2" customFormat="1" ht="12" customHeight="1">
      <c r="A12" s="42"/>
      <c r="B12" s="48"/>
      <c r="C12" s="42"/>
      <c r="D12" s="137" t="s">
        <v>22</v>
      </c>
      <c r="E12" s="42"/>
      <c r="F12" s="141" t="s">
        <v>23</v>
      </c>
      <c r="G12" s="42"/>
      <c r="H12" s="42"/>
      <c r="I12" s="137" t="s">
        <v>24</v>
      </c>
      <c r="J12" s="142" t="str">
        <f>'Rekapitulace stavby'!AN8</f>
        <v>20. 10. 2025</v>
      </c>
      <c r="K12" s="42"/>
      <c r="L12" s="13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Z12" s="132" t="s">
        <v>115</v>
      </c>
      <c r="BA12" s="132" t="s">
        <v>32</v>
      </c>
      <c r="BB12" s="132" t="s">
        <v>32</v>
      </c>
      <c r="BC12" s="132" t="s">
        <v>116</v>
      </c>
      <c r="BD12" s="132" t="s">
        <v>90</v>
      </c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Z13" s="132" t="s">
        <v>117</v>
      </c>
      <c r="BA13" s="132" t="s">
        <v>32</v>
      </c>
      <c r="BB13" s="132" t="s">
        <v>32</v>
      </c>
      <c r="BC13" s="132" t="s">
        <v>118</v>
      </c>
      <c r="BD13" s="132" t="s">
        <v>90</v>
      </c>
    </row>
    <row r="14" s="2" customFormat="1" ht="12" customHeight="1">
      <c r="A14" s="42"/>
      <c r="B14" s="48"/>
      <c r="C14" s="42"/>
      <c r="D14" s="137" t="s">
        <v>30</v>
      </c>
      <c r="E14" s="42"/>
      <c r="F14" s="42"/>
      <c r="G14" s="42"/>
      <c r="H14" s="42"/>
      <c r="I14" s="137" t="s">
        <v>31</v>
      </c>
      <c r="J14" s="141" t="str">
        <f>IF('Rekapitulace stavby'!AN10="","",'Rekapitulace stavby'!AN10)</f>
        <v/>
      </c>
      <c r="K14" s="42"/>
      <c r="L14" s="13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Z14" s="132" t="s">
        <v>119</v>
      </c>
      <c r="BA14" s="132" t="s">
        <v>32</v>
      </c>
      <c r="BB14" s="132" t="s">
        <v>32</v>
      </c>
      <c r="BC14" s="132" t="s">
        <v>118</v>
      </c>
      <c r="BD14" s="132" t="s">
        <v>90</v>
      </c>
    </row>
    <row r="15" s="2" customFormat="1" ht="18" customHeight="1">
      <c r="A15" s="42"/>
      <c r="B15" s="48"/>
      <c r="C15" s="42"/>
      <c r="D15" s="42"/>
      <c r="E15" s="141" t="str">
        <f>IF('Rekapitulace stavby'!E11="","",'Rekapitulace stavby'!E11)</f>
        <v xml:space="preserve"> </v>
      </c>
      <c r="F15" s="42"/>
      <c r="G15" s="42"/>
      <c r="H15" s="42"/>
      <c r="I15" s="137" t="s">
        <v>34</v>
      </c>
      <c r="J15" s="141" t="str">
        <f>IF('Rekapitulace stavby'!AN11="","",'Rekapitulace stavby'!AN11)</f>
        <v/>
      </c>
      <c r="K15" s="42"/>
      <c r="L15" s="13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Z15" s="132" t="s">
        <v>120</v>
      </c>
      <c r="BA15" s="132" t="s">
        <v>32</v>
      </c>
      <c r="BB15" s="132" t="s">
        <v>32</v>
      </c>
      <c r="BC15" s="132" t="s">
        <v>121</v>
      </c>
      <c r="BD15" s="132" t="s">
        <v>90</v>
      </c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Z16" s="132" t="s">
        <v>122</v>
      </c>
      <c r="BA16" s="132" t="s">
        <v>32</v>
      </c>
      <c r="BB16" s="132" t="s">
        <v>32</v>
      </c>
      <c r="BC16" s="132" t="s">
        <v>123</v>
      </c>
      <c r="BD16" s="132" t="s">
        <v>90</v>
      </c>
    </row>
    <row r="17" s="2" customFormat="1" ht="12" customHeight="1">
      <c r="A17" s="42"/>
      <c r="B17" s="48"/>
      <c r="C17" s="42"/>
      <c r="D17" s="137" t="s">
        <v>35</v>
      </c>
      <c r="E17" s="42"/>
      <c r="F17" s="42"/>
      <c r="G17" s="42"/>
      <c r="H17" s="42"/>
      <c r="I17" s="137" t="s">
        <v>31</v>
      </c>
      <c r="J17" s="36" t="str">
        <f>'Rekapitulace stavby'!AN13</f>
        <v>Vyplň údaj</v>
      </c>
      <c r="K17" s="42"/>
      <c r="L17" s="13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Z17" s="132" t="s">
        <v>124</v>
      </c>
      <c r="BA17" s="132" t="s">
        <v>32</v>
      </c>
      <c r="BB17" s="132" t="s">
        <v>32</v>
      </c>
      <c r="BC17" s="132" t="s">
        <v>125</v>
      </c>
      <c r="BD17" s="132" t="s">
        <v>90</v>
      </c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1"/>
      <c r="G18" s="141"/>
      <c r="H18" s="141"/>
      <c r="I18" s="137" t="s">
        <v>34</v>
      </c>
      <c r="J18" s="36" t="str">
        <f>'Rekapitulace stavby'!AN14</f>
        <v>Vyplň údaj</v>
      </c>
      <c r="K18" s="42"/>
      <c r="L18" s="13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Z18" s="132" t="s">
        <v>126</v>
      </c>
      <c r="BA18" s="132" t="s">
        <v>32</v>
      </c>
      <c r="BB18" s="132" t="s">
        <v>32</v>
      </c>
      <c r="BC18" s="132" t="s">
        <v>127</v>
      </c>
      <c r="BD18" s="132" t="s">
        <v>90</v>
      </c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7" t="s">
        <v>37</v>
      </c>
      <c r="E20" s="42"/>
      <c r="F20" s="42"/>
      <c r="G20" s="42"/>
      <c r="H20" s="42"/>
      <c r="I20" s="137" t="s">
        <v>31</v>
      </c>
      <c r="J20" s="141" t="s">
        <v>38</v>
      </c>
      <c r="K20" s="42"/>
      <c r="L20" s="13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1" t="s">
        <v>39</v>
      </c>
      <c r="F21" s="42"/>
      <c r="G21" s="42"/>
      <c r="H21" s="42"/>
      <c r="I21" s="137" t="s">
        <v>34</v>
      </c>
      <c r="J21" s="141" t="s">
        <v>32</v>
      </c>
      <c r="K21" s="42"/>
      <c r="L21" s="13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7" t="s">
        <v>41</v>
      </c>
      <c r="E23" s="42"/>
      <c r="F23" s="42"/>
      <c r="G23" s="42"/>
      <c r="H23" s="42"/>
      <c r="I23" s="137" t="s">
        <v>31</v>
      </c>
      <c r="J23" s="141" t="s">
        <v>42</v>
      </c>
      <c r="K23" s="42"/>
      <c r="L23" s="13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1" t="s">
        <v>43</v>
      </c>
      <c r="F24" s="42"/>
      <c r="G24" s="42"/>
      <c r="H24" s="42"/>
      <c r="I24" s="137" t="s">
        <v>34</v>
      </c>
      <c r="J24" s="141" t="s">
        <v>32</v>
      </c>
      <c r="K24" s="42"/>
      <c r="L24" s="13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7" t="s">
        <v>44</v>
      </c>
      <c r="E26" s="42"/>
      <c r="F26" s="42"/>
      <c r="G26" s="42"/>
      <c r="H26" s="42"/>
      <c r="I26" s="42"/>
      <c r="J26" s="42"/>
      <c r="K26" s="42"/>
      <c r="L26" s="13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3"/>
      <c r="B27" s="144"/>
      <c r="C27" s="143"/>
      <c r="D27" s="143"/>
      <c r="E27" s="145" t="s">
        <v>32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7"/>
      <c r="E29" s="147"/>
      <c r="F29" s="147"/>
      <c r="G29" s="147"/>
      <c r="H29" s="147"/>
      <c r="I29" s="147"/>
      <c r="J29" s="147"/>
      <c r="K29" s="147"/>
      <c r="L29" s="13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8" t="s">
        <v>46</v>
      </c>
      <c r="E30" s="42"/>
      <c r="F30" s="42"/>
      <c r="G30" s="42"/>
      <c r="H30" s="42"/>
      <c r="I30" s="42"/>
      <c r="J30" s="149">
        <f>ROUND(J86, 2)</f>
        <v>0</v>
      </c>
      <c r="K30" s="42"/>
      <c r="L30" s="13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7"/>
      <c r="E31" s="147"/>
      <c r="F31" s="147"/>
      <c r="G31" s="147"/>
      <c r="H31" s="147"/>
      <c r="I31" s="147"/>
      <c r="J31" s="147"/>
      <c r="K31" s="147"/>
      <c r="L31" s="13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0" t="s">
        <v>48</v>
      </c>
      <c r="G32" s="42"/>
      <c r="H32" s="42"/>
      <c r="I32" s="150" t="s">
        <v>47</v>
      </c>
      <c r="J32" s="150" t="s">
        <v>49</v>
      </c>
      <c r="K32" s="42"/>
      <c r="L32" s="13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1" t="s">
        <v>50</v>
      </c>
      <c r="E33" s="137" t="s">
        <v>51</v>
      </c>
      <c r="F33" s="152">
        <f>ROUND((SUM(BE86:BE440)),  2)</f>
        <v>0</v>
      </c>
      <c r="G33" s="42"/>
      <c r="H33" s="42"/>
      <c r="I33" s="153">
        <v>0.20999999999999999</v>
      </c>
      <c r="J33" s="152">
        <f>ROUND(((SUM(BE86:BE440))*I33),  2)</f>
        <v>0</v>
      </c>
      <c r="K33" s="42"/>
      <c r="L33" s="13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7" t="s">
        <v>52</v>
      </c>
      <c r="F34" s="152">
        <f>ROUND((SUM(BF86:BF440)),  2)</f>
        <v>0</v>
      </c>
      <c r="G34" s="42"/>
      <c r="H34" s="42"/>
      <c r="I34" s="153">
        <v>0.12</v>
      </c>
      <c r="J34" s="152">
        <f>ROUND(((SUM(BF86:BF440))*I34),  2)</f>
        <v>0</v>
      </c>
      <c r="K34" s="42"/>
      <c r="L34" s="13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7" t="s">
        <v>53</v>
      </c>
      <c r="F35" s="152">
        <f>ROUND((SUM(BG86:BG440)),  2)</f>
        <v>0</v>
      </c>
      <c r="G35" s="42"/>
      <c r="H35" s="42"/>
      <c r="I35" s="153">
        <v>0.20999999999999999</v>
      </c>
      <c r="J35" s="152">
        <f>0</f>
        <v>0</v>
      </c>
      <c r="K35" s="42"/>
      <c r="L35" s="13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7" t="s">
        <v>54</v>
      </c>
      <c r="F36" s="152">
        <f>ROUND((SUM(BH86:BH440)),  2)</f>
        <v>0</v>
      </c>
      <c r="G36" s="42"/>
      <c r="H36" s="42"/>
      <c r="I36" s="153">
        <v>0.12</v>
      </c>
      <c r="J36" s="152">
        <f>0</f>
        <v>0</v>
      </c>
      <c r="K36" s="42"/>
      <c r="L36" s="13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7" t="s">
        <v>55</v>
      </c>
      <c r="F37" s="152">
        <f>ROUND((SUM(BI86:BI440)),  2)</f>
        <v>0</v>
      </c>
      <c r="G37" s="42"/>
      <c r="H37" s="42"/>
      <c r="I37" s="153">
        <v>0</v>
      </c>
      <c r="J37" s="152">
        <f>0</f>
        <v>0</v>
      </c>
      <c r="K37" s="42"/>
      <c r="L37" s="13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128</v>
      </c>
      <c r="D45" s="44"/>
      <c r="E45" s="44"/>
      <c r="F45" s="44"/>
      <c r="G45" s="44"/>
      <c r="H45" s="44"/>
      <c r="I45" s="44"/>
      <c r="J45" s="44"/>
      <c r="K45" s="44"/>
      <c r="L45" s="13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5" t="str">
        <f>E7</f>
        <v>Hasičárna Dýšina včetně příjezdové komunikace</v>
      </c>
      <c r="F48" s="35"/>
      <c r="G48" s="35"/>
      <c r="H48" s="35"/>
      <c r="I48" s="44"/>
      <c r="J48" s="44"/>
      <c r="K48" s="44"/>
      <c r="L48" s="13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106</v>
      </c>
      <c r="D49" s="44"/>
      <c r="E49" s="44"/>
      <c r="F49" s="44"/>
      <c r="G49" s="44"/>
      <c r="H49" s="44"/>
      <c r="I49" s="44"/>
      <c r="J49" s="44"/>
      <c r="K49" s="44"/>
      <c r="L49" s="13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01 - Komunikace a zpevněné lochy včetně odvodnění</v>
      </c>
      <c r="F50" s="44"/>
      <c r="G50" s="44"/>
      <c r="H50" s="44"/>
      <c r="I50" s="44"/>
      <c r="J50" s="44"/>
      <c r="K50" s="44"/>
      <c r="L50" s="13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Dýšina</v>
      </c>
      <c r="G52" s="44"/>
      <c r="H52" s="44"/>
      <c r="I52" s="35" t="s">
        <v>24</v>
      </c>
      <c r="J52" s="76" t="str">
        <f>IF(J12="","",J12)</f>
        <v>20. 10. 2025</v>
      </c>
      <c r="K52" s="44"/>
      <c r="L52" s="13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DM Projekce a stavitelství</v>
      </c>
      <c r="K54" s="44"/>
      <c r="L54" s="13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41</v>
      </c>
      <c r="J55" s="40" t="str">
        <f>E24</f>
        <v>Michal Komorous</v>
      </c>
      <c r="K55" s="44"/>
      <c r="L55" s="13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6" t="s">
        <v>129</v>
      </c>
      <c r="D57" s="167"/>
      <c r="E57" s="167"/>
      <c r="F57" s="167"/>
      <c r="G57" s="167"/>
      <c r="H57" s="167"/>
      <c r="I57" s="167"/>
      <c r="J57" s="168" t="s">
        <v>130</v>
      </c>
      <c r="K57" s="167"/>
      <c r="L57" s="13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9" t="s">
        <v>78</v>
      </c>
      <c r="D59" s="44"/>
      <c r="E59" s="44"/>
      <c r="F59" s="44"/>
      <c r="G59" s="44"/>
      <c r="H59" s="44"/>
      <c r="I59" s="44"/>
      <c r="J59" s="106">
        <f>J86</f>
        <v>0</v>
      </c>
      <c r="K59" s="44"/>
      <c r="L59" s="13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131</v>
      </c>
    </row>
    <row r="60" s="9" customFormat="1" ht="24.96" customHeight="1">
      <c r="A60" s="9"/>
      <c r="B60" s="170"/>
      <c r="C60" s="171"/>
      <c r="D60" s="172" t="s">
        <v>132</v>
      </c>
      <c r="E60" s="173"/>
      <c r="F60" s="173"/>
      <c r="G60" s="173"/>
      <c r="H60" s="173"/>
      <c r="I60" s="173"/>
      <c r="J60" s="174">
        <f>J87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133</v>
      </c>
      <c r="E61" s="179"/>
      <c r="F61" s="179"/>
      <c r="G61" s="179"/>
      <c r="H61" s="179"/>
      <c r="I61" s="179"/>
      <c r="J61" s="180">
        <f>J88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134</v>
      </c>
      <c r="E62" s="179"/>
      <c r="F62" s="179"/>
      <c r="G62" s="179"/>
      <c r="H62" s="179"/>
      <c r="I62" s="179"/>
      <c r="J62" s="180">
        <f>J231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135</v>
      </c>
      <c r="E63" s="179"/>
      <c r="F63" s="179"/>
      <c r="G63" s="179"/>
      <c r="H63" s="179"/>
      <c r="I63" s="179"/>
      <c r="J63" s="180">
        <f>J290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136</v>
      </c>
      <c r="E64" s="179"/>
      <c r="F64" s="179"/>
      <c r="G64" s="179"/>
      <c r="H64" s="179"/>
      <c r="I64" s="179"/>
      <c r="J64" s="180">
        <f>J300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137</v>
      </c>
      <c r="E65" s="179"/>
      <c r="F65" s="179"/>
      <c r="G65" s="179"/>
      <c r="H65" s="179"/>
      <c r="I65" s="179"/>
      <c r="J65" s="180">
        <f>J404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138</v>
      </c>
      <c r="E66" s="179"/>
      <c r="F66" s="179"/>
      <c r="G66" s="179"/>
      <c r="H66" s="179"/>
      <c r="I66" s="179"/>
      <c r="J66" s="180">
        <f>J437</f>
        <v>0</v>
      </c>
      <c r="K66" s="177"/>
      <c r="L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2"/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139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9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72" s="2" customFormat="1" ht="6.96" customHeight="1">
      <c r="A72" s="42"/>
      <c r="B72" s="65"/>
      <c r="C72" s="66"/>
      <c r="D72" s="66"/>
      <c r="E72" s="66"/>
      <c r="F72" s="66"/>
      <c r="G72" s="66"/>
      <c r="H72" s="66"/>
      <c r="I72" s="66"/>
      <c r="J72" s="66"/>
      <c r="K72" s="66"/>
      <c r="L72" s="139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24.96" customHeight="1">
      <c r="A73" s="42"/>
      <c r="B73" s="43"/>
      <c r="C73" s="26" t="s">
        <v>139</v>
      </c>
      <c r="D73" s="44"/>
      <c r="E73" s="44"/>
      <c r="F73" s="44"/>
      <c r="G73" s="44"/>
      <c r="H73" s="44"/>
      <c r="I73" s="44"/>
      <c r="J73" s="44"/>
      <c r="K73" s="44"/>
      <c r="L73" s="139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9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16</v>
      </c>
      <c r="D75" s="44"/>
      <c r="E75" s="44"/>
      <c r="F75" s="44"/>
      <c r="G75" s="44"/>
      <c r="H75" s="44"/>
      <c r="I75" s="44"/>
      <c r="J75" s="44"/>
      <c r="K75" s="44"/>
      <c r="L75" s="13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165" t="str">
        <f>E7</f>
        <v>Hasičárna Dýšina včetně příjezdové komunikace</v>
      </c>
      <c r="F76" s="35"/>
      <c r="G76" s="35"/>
      <c r="H76" s="35"/>
      <c r="I76" s="44"/>
      <c r="J76" s="44"/>
      <c r="K76" s="44"/>
      <c r="L76" s="13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2" customHeight="1">
      <c r="A77" s="42"/>
      <c r="B77" s="43"/>
      <c r="C77" s="35" t="s">
        <v>106</v>
      </c>
      <c r="D77" s="44"/>
      <c r="E77" s="44"/>
      <c r="F77" s="44"/>
      <c r="G77" s="44"/>
      <c r="H77" s="44"/>
      <c r="I77" s="44"/>
      <c r="J77" s="44"/>
      <c r="K77" s="44"/>
      <c r="L77" s="13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6.5" customHeight="1">
      <c r="A78" s="42"/>
      <c r="B78" s="43"/>
      <c r="C78" s="44"/>
      <c r="D78" s="44"/>
      <c r="E78" s="73" t="str">
        <f>E9</f>
        <v>01 - Komunikace a zpevněné lochy včetně odvodnění</v>
      </c>
      <c r="F78" s="44"/>
      <c r="G78" s="44"/>
      <c r="H78" s="44"/>
      <c r="I78" s="44"/>
      <c r="J78" s="44"/>
      <c r="K78" s="44"/>
      <c r="L78" s="13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9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12" customHeight="1">
      <c r="A80" s="42"/>
      <c r="B80" s="43"/>
      <c r="C80" s="35" t="s">
        <v>22</v>
      </c>
      <c r="D80" s="44"/>
      <c r="E80" s="44"/>
      <c r="F80" s="30" t="str">
        <f>F12</f>
        <v>Dýšina</v>
      </c>
      <c r="G80" s="44"/>
      <c r="H80" s="44"/>
      <c r="I80" s="35" t="s">
        <v>24</v>
      </c>
      <c r="J80" s="76" t="str">
        <f>IF(J12="","",J12)</f>
        <v>20. 10. 2025</v>
      </c>
      <c r="K80" s="44"/>
      <c r="L80" s="13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6.96" customHeight="1">
      <c r="A81" s="42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3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25.65" customHeight="1">
      <c r="A82" s="42"/>
      <c r="B82" s="43"/>
      <c r="C82" s="35" t="s">
        <v>30</v>
      </c>
      <c r="D82" s="44"/>
      <c r="E82" s="44"/>
      <c r="F82" s="30" t="str">
        <f>E15</f>
        <v xml:space="preserve"> </v>
      </c>
      <c r="G82" s="44"/>
      <c r="H82" s="44"/>
      <c r="I82" s="35" t="s">
        <v>37</v>
      </c>
      <c r="J82" s="40" t="str">
        <f>E21</f>
        <v>DM Projekce a stavitelství</v>
      </c>
      <c r="K82" s="44"/>
      <c r="L82" s="13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5.15" customHeight="1">
      <c r="A83" s="42"/>
      <c r="B83" s="43"/>
      <c r="C83" s="35" t="s">
        <v>35</v>
      </c>
      <c r="D83" s="44"/>
      <c r="E83" s="44"/>
      <c r="F83" s="30" t="str">
        <f>IF(E18="","",E18)</f>
        <v>Vyplň údaj</v>
      </c>
      <c r="G83" s="44"/>
      <c r="H83" s="44"/>
      <c r="I83" s="35" t="s">
        <v>41</v>
      </c>
      <c r="J83" s="40" t="str">
        <f>E24</f>
        <v>Michal Komorous</v>
      </c>
      <c r="K83" s="44"/>
      <c r="L83" s="139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0.32" customHeight="1">
      <c r="A84" s="42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139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1" customFormat="1" ht="29.28" customHeight="1">
      <c r="A85" s="182"/>
      <c r="B85" s="183"/>
      <c r="C85" s="184" t="s">
        <v>140</v>
      </c>
      <c r="D85" s="185" t="s">
        <v>65</v>
      </c>
      <c r="E85" s="185" t="s">
        <v>61</v>
      </c>
      <c r="F85" s="185" t="s">
        <v>62</v>
      </c>
      <c r="G85" s="185" t="s">
        <v>141</v>
      </c>
      <c r="H85" s="185" t="s">
        <v>142</v>
      </c>
      <c r="I85" s="185" t="s">
        <v>143</v>
      </c>
      <c r="J85" s="185" t="s">
        <v>130</v>
      </c>
      <c r="K85" s="186" t="s">
        <v>144</v>
      </c>
      <c r="L85" s="187"/>
      <c r="M85" s="96" t="s">
        <v>32</v>
      </c>
      <c r="N85" s="97" t="s">
        <v>50</v>
      </c>
      <c r="O85" s="97" t="s">
        <v>145</v>
      </c>
      <c r="P85" s="97" t="s">
        <v>146</v>
      </c>
      <c r="Q85" s="97" t="s">
        <v>147</v>
      </c>
      <c r="R85" s="97" t="s">
        <v>148</v>
      </c>
      <c r="S85" s="97" t="s">
        <v>149</v>
      </c>
      <c r="T85" s="98" t="s">
        <v>150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</row>
    <row r="86" s="2" customFormat="1" ht="22.8" customHeight="1">
      <c r="A86" s="42"/>
      <c r="B86" s="43"/>
      <c r="C86" s="103" t="s">
        <v>151</v>
      </c>
      <c r="D86" s="44"/>
      <c r="E86" s="44"/>
      <c r="F86" s="44"/>
      <c r="G86" s="44"/>
      <c r="H86" s="44"/>
      <c r="I86" s="44"/>
      <c r="J86" s="188">
        <f>BK86</f>
        <v>0</v>
      </c>
      <c r="K86" s="44"/>
      <c r="L86" s="48"/>
      <c r="M86" s="99"/>
      <c r="N86" s="189"/>
      <c r="O86" s="100"/>
      <c r="P86" s="190">
        <f>P87</f>
        <v>0</v>
      </c>
      <c r="Q86" s="100"/>
      <c r="R86" s="190">
        <f>R87</f>
        <v>97.948407500000002</v>
      </c>
      <c r="S86" s="100"/>
      <c r="T86" s="191">
        <f>T87</f>
        <v>145.8235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79</v>
      </c>
      <c r="AU86" s="20" t="s">
        <v>131</v>
      </c>
      <c r="BK86" s="192">
        <f>BK87</f>
        <v>0</v>
      </c>
    </row>
    <row r="87" s="12" customFormat="1" ht="25.92" customHeight="1">
      <c r="A87" s="12"/>
      <c r="B87" s="193"/>
      <c r="C87" s="194"/>
      <c r="D87" s="195" t="s">
        <v>79</v>
      </c>
      <c r="E87" s="196" t="s">
        <v>152</v>
      </c>
      <c r="F87" s="196" t="s">
        <v>153</v>
      </c>
      <c r="G87" s="194"/>
      <c r="H87" s="194"/>
      <c r="I87" s="197"/>
      <c r="J87" s="198">
        <f>BK87</f>
        <v>0</v>
      </c>
      <c r="K87" s="194"/>
      <c r="L87" s="199"/>
      <c r="M87" s="200"/>
      <c r="N87" s="201"/>
      <c r="O87" s="201"/>
      <c r="P87" s="202">
        <f>P88+P231+P290+P300+P404+P437</f>
        <v>0</v>
      </c>
      <c r="Q87" s="201"/>
      <c r="R87" s="202">
        <f>R88+R231+R290+R300+R404+R437</f>
        <v>97.948407500000002</v>
      </c>
      <c r="S87" s="201"/>
      <c r="T87" s="203">
        <f>T88+T231+T290+T300+T404+T437</f>
        <v>145.8235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88</v>
      </c>
      <c r="AT87" s="205" t="s">
        <v>79</v>
      </c>
      <c r="AU87" s="205" t="s">
        <v>80</v>
      </c>
      <c r="AY87" s="204" t="s">
        <v>154</v>
      </c>
      <c r="BK87" s="206">
        <f>BK88+BK231+BK290+BK300+BK404+BK437</f>
        <v>0</v>
      </c>
    </row>
    <row r="88" s="12" customFormat="1" ht="22.8" customHeight="1">
      <c r="A88" s="12"/>
      <c r="B88" s="193"/>
      <c r="C88" s="194"/>
      <c r="D88" s="195" t="s">
        <v>79</v>
      </c>
      <c r="E88" s="207" t="s">
        <v>88</v>
      </c>
      <c r="F88" s="207" t="s">
        <v>155</v>
      </c>
      <c r="G88" s="194"/>
      <c r="H88" s="194"/>
      <c r="I88" s="197"/>
      <c r="J88" s="208">
        <f>BK88</f>
        <v>0</v>
      </c>
      <c r="K88" s="194"/>
      <c r="L88" s="199"/>
      <c r="M88" s="200"/>
      <c r="N88" s="201"/>
      <c r="O88" s="201"/>
      <c r="P88" s="202">
        <f>SUM(P89:P230)</f>
        <v>0</v>
      </c>
      <c r="Q88" s="201"/>
      <c r="R88" s="202">
        <f>SUM(R89:R230)</f>
        <v>0.085854</v>
      </c>
      <c r="S88" s="201"/>
      <c r="T88" s="203">
        <f>SUM(T89:T230)</f>
        <v>145.8235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4" t="s">
        <v>88</v>
      </c>
      <c r="AT88" s="205" t="s">
        <v>79</v>
      </c>
      <c r="AU88" s="205" t="s">
        <v>88</v>
      </c>
      <c r="AY88" s="204" t="s">
        <v>154</v>
      </c>
      <c r="BK88" s="206">
        <f>SUM(BK89:BK230)</f>
        <v>0</v>
      </c>
    </row>
    <row r="89" s="2" customFormat="1" ht="24.15" customHeight="1">
      <c r="A89" s="42"/>
      <c r="B89" s="43"/>
      <c r="C89" s="209" t="s">
        <v>88</v>
      </c>
      <c r="D89" s="209" t="s">
        <v>156</v>
      </c>
      <c r="E89" s="210" t="s">
        <v>157</v>
      </c>
      <c r="F89" s="211" t="s">
        <v>158</v>
      </c>
      <c r="G89" s="212" t="s">
        <v>159</v>
      </c>
      <c r="H89" s="213">
        <v>68.5</v>
      </c>
      <c r="I89" s="214"/>
      <c r="J89" s="215">
        <f>ROUND(I89*H89,2)</f>
        <v>0</v>
      </c>
      <c r="K89" s="211" t="s">
        <v>160</v>
      </c>
      <c r="L89" s="48"/>
      <c r="M89" s="216" t="s">
        <v>32</v>
      </c>
      <c r="N89" s="217" t="s">
        <v>51</v>
      </c>
      <c r="O89" s="88"/>
      <c r="P89" s="218">
        <f>O89*H89</f>
        <v>0</v>
      </c>
      <c r="Q89" s="218">
        <v>0</v>
      </c>
      <c r="R89" s="218">
        <f>Q89*H89</f>
        <v>0</v>
      </c>
      <c r="S89" s="218">
        <v>0.26000000000000001</v>
      </c>
      <c r="T89" s="219">
        <f>S89*H89</f>
        <v>17.810000000000002</v>
      </c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R89" s="220" t="s">
        <v>161</v>
      </c>
      <c r="AT89" s="220" t="s">
        <v>156</v>
      </c>
      <c r="AU89" s="220" t="s">
        <v>90</v>
      </c>
      <c r="AY89" s="20" t="s">
        <v>154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88</v>
      </c>
      <c r="BK89" s="221">
        <f>ROUND(I89*H89,2)</f>
        <v>0</v>
      </c>
      <c r="BL89" s="20" t="s">
        <v>161</v>
      </c>
      <c r="BM89" s="220" t="s">
        <v>162</v>
      </c>
    </row>
    <row r="90" s="2" customFormat="1">
      <c r="A90" s="42"/>
      <c r="B90" s="43"/>
      <c r="C90" s="44"/>
      <c r="D90" s="222" t="s">
        <v>163</v>
      </c>
      <c r="E90" s="44"/>
      <c r="F90" s="223" t="s">
        <v>164</v>
      </c>
      <c r="G90" s="44"/>
      <c r="H90" s="44"/>
      <c r="I90" s="224"/>
      <c r="J90" s="44"/>
      <c r="K90" s="44"/>
      <c r="L90" s="48"/>
      <c r="M90" s="225"/>
      <c r="N90" s="226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163</v>
      </c>
      <c r="AU90" s="20" t="s">
        <v>90</v>
      </c>
    </row>
    <row r="91" s="2" customFormat="1">
      <c r="A91" s="42"/>
      <c r="B91" s="43"/>
      <c r="C91" s="44"/>
      <c r="D91" s="227" t="s">
        <v>165</v>
      </c>
      <c r="E91" s="44"/>
      <c r="F91" s="228" t="s">
        <v>166</v>
      </c>
      <c r="G91" s="44"/>
      <c r="H91" s="44"/>
      <c r="I91" s="224"/>
      <c r="J91" s="44"/>
      <c r="K91" s="44"/>
      <c r="L91" s="48"/>
      <c r="M91" s="225"/>
      <c r="N91" s="226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165</v>
      </c>
      <c r="AU91" s="20" t="s">
        <v>90</v>
      </c>
    </row>
    <row r="92" s="13" customFormat="1">
      <c r="A92" s="13"/>
      <c r="B92" s="229"/>
      <c r="C92" s="230"/>
      <c r="D92" s="222" t="s">
        <v>167</v>
      </c>
      <c r="E92" s="231" t="s">
        <v>32</v>
      </c>
      <c r="F92" s="232" t="s">
        <v>168</v>
      </c>
      <c r="G92" s="230"/>
      <c r="H92" s="231" t="s">
        <v>32</v>
      </c>
      <c r="I92" s="233"/>
      <c r="J92" s="230"/>
      <c r="K92" s="230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167</v>
      </c>
      <c r="AU92" s="238" t="s">
        <v>90</v>
      </c>
      <c r="AV92" s="13" t="s">
        <v>88</v>
      </c>
      <c r="AW92" s="13" t="s">
        <v>40</v>
      </c>
      <c r="AX92" s="13" t="s">
        <v>80</v>
      </c>
      <c r="AY92" s="238" t="s">
        <v>154</v>
      </c>
    </row>
    <row r="93" s="14" customFormat="1">
      <c r="A93" s="14"/>
      <c r="B93" s="239"/>
      <c r="C93" s="240"/>
      <c r="D93" s="222" t="s">
        <v>167</v>
      </c>
      <c r="E93" s="241" t="s">
        <v>32</v>
      </c>
      <c r="F93" s="242" t="s">
        <v>169</v>
      </c>
      <c r="G93" s="240"/>
      <c r="H93" s="243">
        <v>68.5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167</v>
      </c>
      <c r="AU93" s="249" t="s">
        <v>90</v>
      </c>
      <c r="AV93" s="14" t="s">
        <v>90</v>
      </c>
      <c r="AW93" s="14" t="s">
        <v>40</v>
      </c>
      <c r="AX93" s="14" t="s">
        <v>80</v>
      </c>
      <c r="AY93" s="249" t="s">
        <v>154</v>
      </c>
    </row>
    <row r="94" s="15" customFormat="1">
      <c r="A94" s="15"/>
      <c r="B94" s="250"/>
      <c r="C94" s="251"/>
      <c r="D94" s="222" t="s">
        <v>167</v>
      </c>
      <c r="E94" s="252" t="s">
        <v>93</v>
      </c>
      <c r="F94" s="253" t="s">
        <v>170</v>
      </c>
      <c r="G94" s="251"/>
      <c r="H94" s="254">
        <v>68.5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0" t="s">
        <v>167</v>
      </c>
      <c r="AU94" s="260" t="s">
        <v>90</v>
      </c>
      <c r="AV94" s="15" t="s">
        <v>161</v>
      </c>
      <c r="AW94" s="15" t="s">
        <v>40</v>
      </c>
      <c r="AX94" s="15" t="s">
        <v>88</v>
      </c>
      <c r="AY94" s="260" t="s">
        <v>154</v>
      </c>
    </row>
    <row r="95" s="2" customFormat="1" ht="24.15" customHeight="1">
      <c r="A95" s="42"/>
      <c r="B95" s="43"/>
      <c r="C95" s="209" t="s">
        <v>90</v>
      </c>
      <c r="D95" s="209" t="s">
        <v>156</v>
      </c>
      <c r="E95" s="210" t="s">
        <v>171</v>
      </c>
      <c r="F95" s="211" t="s">
        <v>172</v>
      </c>
      <c r="G95" s="212" t="s">
        <v>159</v>
      </c>
      <c r="H95" s="213">
        <v>107</v>
      </c>
      <c r="I95" s="214"/>
      <c r="J95" s="215">
        <f>ROUND(I95*H95,2)</f>
        <v>0</v>
      </c>
      <c r="K95" s="211" t="s">
        <v>160</v>
      </c>
      <c r="L95" s="48"/>
      <c r="M95" s="216" t="s">
        <v>32</v>
      </c>
      <c r="N95" s="217" t="s">
        <v>51</v>
      </c>
      <c r="O95" s="88"/>
      <c r="P95" s="218">
        <f>O95*H95</f>
        <v>0</v>
      </c>
      <c r="Q95" s="218">
        <v>0</v>
      </c>
      <c r="R95" s="218">
        <f>Q95*H95</f>
        <v>0</v>
      </c>
      <c r="S95" s="218">
        <v>0.44</v>
      </c>
      <c r="T95" s="219">
        <f>S95*H95</f>
        <v>47.079999999999998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R95" s="220" t="s">
        <v>161</v>
      </c>
      <c r="AT95" s="220" t="s">
        <v>156</v>
      </c>
      <c r="AU95" s="220" t="s">
        <v>90</v>
      </c>
      <c r="AY95" s="20" t="s">
        <v>154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88</v>
      </c>
      <c r="BK95" s="221">
        <f>ROUND(I95*H95,2)</f>
        <v>0</v>
      </c>
      <c r="BL95" s="20" t="s">
        <v>161</v>
      </c>
      <c r="BM95" s="220" t="s">
        <v>173</v>
      </c>
    </row>
    <row r="96" s="2" customFormat="1">
      <c r="A96" s="42"/>
      <c r="B96" s="43"/>
      <c r="C96" s="44"/>
      <c r="D96" s="222" t="s">
        <v>163</v>
      </c>
      <c r="E96" s="44"/>
      <c r="F96" s="223" t="s">
        <v>174</v>
      </c>
      <c r="G96" s="44"/>
      <c r="H96" s="44"/>
      <c r="I96" s="224"/>
      <c r="J96" s="44"/>
      <c r="K96" s="44"/>
      <c r="L96" s="48"/>
      <c r="M96" s="225"/>
      <c r="N96" s="226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163</v>
      </c>
      <c r="AU96" s="20" t="s">
        <v>90</v>
      </c>
    </row>
    <row r="97" s="2" customFormat="1">
      <c r="A97" s="42"/>
      <c r="B97" s="43"/>
      <c r="C97" s="44"/>
      <c r="D97" s="227" t="s">
        <v>165</v>
      </c>
      <c r="E97" s="44"/>
      <c r="F97" s="228" t="s">
        <v>175</v>
      </c>
      <c r="G97" s="44"/>
      <c r="H97" s="44"/>
      <c r="I97" s="224"/>
      <c r="J97" s="44"/>
      <c r="K97" s="44"/>
      <c r="L97" s="48"/>
      <c r="M97" s="225"/>
      <c r="N97" s="226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165</v>
      </c>
      <c r="AU97" s="20" t="s">
        <v>90</v>
      </c>
    </row>
    <row r="98" s="13" customFormat="1">
      <c r="A98" s="13"/>
      <c r="B98" s="229"/>
      <c r="C98" s="230"/>
      <c r="D98" s="222" t="s">
        <v>167</v>
      </c>
      <c r="E98" s="231" t="s">
        <v>32</v>
      </c>
      <c r="F98" s="232" t="s">
        <v>176</v>
      </c>
      <c r="G98" s="230"/>
      <c r="H98" s="231" t="s">
        <v>32</v>
      </c>
      <c r="I98" s="233"/>
      <c r="J98" s="230"/>
      <c r="K98" s="230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167</v>
      </c>
      <c r="AU98" s="238" t="s">
        <v>90</v>
      </c>
      <c r="AV98" s="13" t="s">
        <v>88</v>
      </c>
      <c r="AW98" s="13" t="s">
        <v>40</v>
      </c>
      <c r="AX98" s="13" t="s">
        <v>80</v>
      </c>
      <c r="AY98" s="238" t="s">
        <v>154</v>
      </c>
    </row>
    <row r="99" s="14" customFormat="1">
      <c r="A99" s="14"/>
      <c r="B99" s="239"/>
      <c r="C99" s="240"/>
      <c r="D99" s="222" t="s">
        <v>167</v>
      </c>
      <c r="E99" s="241" t="s">
        <v>32</v>
      </c>
      <c r="F99" s="242" t="s">
        <v>177</v>
      </c>
      <c r="G99" s="240"/>
      <c r="H99" s="243">
        <v>107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167</v>
      </c>
      <c r="AU99" s="249" t="s">
        <v>90</v>
      </c>
      <c r="AV99" s="14" t="s">
        <v>90</v>
      </c>
      <c r="AW99" s="14" t="s">
        <v>40</v>
      </c>
      <c r="AX99" s="14" t="s">
        <v>80</v>
      </c>
      <c r="AY99" s="249" t="s">
        <v>154</v>
      </c>
    </row>
    <row r="100" s="15" customFormat="1">
      <c r="A100" s="15"/>
      <c r="B100" s="250"/>
      <c r="C100" s="251"/>
      <c r="D100" s="222" t="s">
        <v>167</v>
      </c>
      <c r="E100" s="252" t="s">
        <v>95</v>
      </c>
      <c r="F100" s="253" t="s">
        <v>170</v>
      </c>
      <c r="G100" s="251"/>
      <c r="H100" s="254">
        <v>107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0" t="s">
        <v>167</v>
      </c>
      <c r="AU100" s="260" t="s">
        <v>90</v>
      </c>
      <c r="AV100" s="15" t="s">
        <v>161</v>
      </c>
      <c r="AW100" s="15" t="s">
        <v>40</v>
      </c>
      <c r="AX100" s="15" t="s">
        <v>88</v>
      </c>
      <c r="AY100" s="260" t="s">
        <v>154</v>
      </c>
    </row>
    <row r="101" s="2" customFormat="1" ht="33" customHeight="1">
      <c r="A101" s="42"/>
      <c r="B101" s="43"/>
      <c r="C101" s="209" t="s">
        <v>178</v>
      </c>
      <c r="D101" s="209" t="s">
        <v>156</v>
      </c>
      <c r="E101" s="210" t="s">
        <v>179</v>
      </c>
      <c r="F101" s="211" t="s">
        <v>180</v>
      </c>
      <c r="G101" s="212" t="s">
        <v>159</v>
      </c>
      <c r="H101" s="213">
        <v>68.5</v>
      </c>
      <c r="I101" s="214"/>
      <c r="J101" s="215">
        <f>ROUND(I101*H101,2)</f>
        <v>0</v>
      </c>
      <c r="K101" s="211" t="s">
        <v>160</v>
      </c>
      <c r="L101" s="48"/>
      <c r="M101" s="216" t="s">
        <v>32</v>
      </c>
      <c r="N101" s="217" t="s">
        <v>51</v>
      </c>
      <c r="O101" s="88"/>
      <c r="P101" s="218">
        <f>O101*H101</f>
        <v>0</v>
      </c>
      <c r="Q101" s="218">
        <v>0</v>
      </c>
      <c r="R101" s="218">
        <f>Q101*H101</f>
        <v>0</v>
      </c>
      <c r="S101" s="218">
        <v>0.28999999999999998</v>
      </c>
      <c r="T101" s="219">
        <f>S101*H101</f>
        <v>19.864999999999998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0" t="s">
        <v>161</v>
      </c>
      <c r="AT101" s="220" t="s">
        <v>156</v>
      </c>
      <c r="AU101" s="220" t="s">
        <v>90</v>
      </c>
      <c r="AY101" s="20" t="s">
        <v>154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88</v>
      </c>
      <c r="BK101" s="221">
        <f>ROUND(I101*H101,2)</f>
        <v>0</v>
      </c>
      <c r="BL101" s="20" t="s">
        <v>161</v>
      </c>
      <c r="BM101" s="220" t="s">
        <v>181</v>
      </c>
    </row>
    <row r="102" s="2" customFormat="1">
      <c r="A102" s="42"/>
      <c r="B102" s="43"/>
      <c r="C102" s="44"/>
      <c r="D102" s="222" t="s">
        <v>163</v>
      </c>
      <c r="E102" s="44"/>
      <c r="F102" s="223" t="s">
        <v>182</v>
      </c>
      <c r="G102" s="44"/>
      <c r="H102" s="44"/>
      <c r="I102" s="224"/>
      <c r="J102" s="44"/>
      <c r="K102" s="44"/>
      <c r="L102" s="48"/>
      <c r="M102" s="225"/>
      <c r="N102" s="226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163</v>
      </c>
      <c r="AU102" s="20" t="s">
        <v>90</v>
      </c>
    </row>
    <row r="103" s="2" customFormat="1">
      <c r="A103" s="42"/>
      <c r="B103" s="43"/>
      <c r="C103" s="44"/>
      <c r="D103" s="227" t="s">
        <v>165</v>
      </c>
      <c r="E103" s="44"/>
      <c r="F103" s="228" t="s">
        <v>183</v>
      </c>
      <c r="G103" s="44"/>
      <c r="H103" s="44"/>
      <c r="I103" s="224"/>
      <c r="J103" s="44"/>
      <c r="K103" s="44"/>
      <c r="L103" s="48"/>
      <c r="M103" s="225"/>
      <c r="N103" s="226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165</v>
      </c>
      <c r="AU103" s="20" t="s">
        <v>90</v>
      </c>
    </row>
    <row r="104" s="14" customFormat="1">
      <c r="A104" s="14"/>
      <c r="B104" s="239"/>
      <c r="C104" s="240"/>
      <c r="D104" s="222" t="s">
        <v>167</v>
      </c>
      <c r="E104" s="241" t="s">
        <v>32</v>
      </c>
      <c r="F104" s="242" t="s">
        <v>93</v>
      </c>
      <c r="G104" s="240"/>
      <c r="H104" s="243">
        <v>68.5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167</v>
      </c>
      <c r="AU104" s="249" t="s">
        <v>90</v>
      </c>
      <c r="AV104" s="14" t="s">
        <v>90</v>
      </c>
      <c r="AW104" s="14" t="s">
        <v>40</v>
      </c>
      <c r="AX104" s="14" t="s">
        <v>80</v>
      </c>
      <c r="AY104" s="249" t="s">
        <v>154</v>
      </c>
    </row>
    <row r="105" s="15" customFormat="1">
      <c r="A105" s="15"/>
      <c r="B105" s="250"/>
      <c r="C105" s="251"/>
      <c r="D105" s="222" t="s">
        <v>167</v>
      </c>
      <c r="E105" s="252" t="s">
        <v>32</v>
      </c>
      <c r="F105" s="253" t="s">
        <v>170</v>
      </c>
      <c r="G105" s="251"/>
      <c r="H105" s="254">
        <v>68.5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0" t="s">
        <v>167</v>
      </c>
      <c r="AU105" s="260" t="s">
        <v>90</v>
      </c>
      <c r="AV105" s="15" t="s">
        <v>161</v>
      </c>
      <c r="AW105" s="15" t="s">
        <v>40</v>
      </c>
      <c r="AX105" s="15" t="s">
        <v>88</v>
      </c>
      <c r="AY105" s="260" t="s">
        <v>154</v>
      </c>
    </row>
    <row r="106" s="2" customFormat="1" ht="24.15" customHeight="1">
      <c r="A106" s="42"/>
      <c r="B106" s="43"/>
      <c r="C106" s="209" t="s">
        <v>161</v>
      </c>
      <c r="D106" s="209" t="s">
        <v>156</v>
      </c>
      <c r="E106" s="210" t="s">
        <v>184</v>
      </c>
      <c r="F106" s="211" t="s">
        <v>185</v>
      </c>
      <c r="G106" s="212" t="s">
        <v>159</v>
      </c>
      <c r="H106" s="213">
        <v>173.30000000000001</v>
      </c>
      <c r="I106" s="214"/>
      <c r="J106" s="215">
        <f>ROUND(I106*H106,2)</f>
        <v>0</v>
      </c>
      <c r="K106" s="211" t="s">
        <v>160</v>
      </c>
      <c r="L106" s="48"/>
      <c r="M106" s="216" t="s">
        <v>32</v>
      </c>
      <c r="N106" s="217" t="s">
        <v>51</v>
      </c>
      <c r="O106" s="88"/>
      <c r="P106" s="218">
        <f>O106*H106</f>
        <v>0</v>
      </c>
      <c r="Q106" s="218">
        <v>0</v>
      </c>
      <c r="R106" s="218">
        <f>Q106*H106</f>
        <v>0</v>
      </c>
      <c r="S106" s="218">
        <v>0.22</v>
      </c>
      <c r="T106" s="219">
        <f>S106*H106</f>
        <v>38.126000000000005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0" t="s">
        <v>161</v>
      </c>
      <c r="AT106" s="220" t="s">
        <v>156</v>
      </c>
      <c r="AU106" s="220" t="s">
        <v>90</v>
      </c>
      <c r="AY106" s="20" t="s">
        <v>154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88</v>
      </c>
      <c r="BK106" s="221">
        <f>ROUND(I106*H106,2)</f>
        <v>0</v>
      </c>
      <c r="BL106" s="20" t="s">
        <v>161</v>
      </c>
      <c r="BM106" s="220" t="s">
        <v>186</v>
      </c>
    </row>
    <row r="107" s="2" customFormat="1">
      <c r="A107" s="42"/>
      <c r="B107" s="43"/>
      <c r="C107" s="44"/>
      <c r="D107" s="222" t="s">
        <v>163</v>
      </c>
      <c r="E107" s="44"/>
      <c r="F107" s="223" t="s">
        <v>187</v>
      </c>
      <c r="G107" s="44"/>
      <c r="H107" s="44"/>
      <c r="I107" s="224"/>
      <c r="J107" s="44"/>
      <c r="K107" s="44"/>
      <c r="L107" s="48"/>
      <c r="M107" s="225"/>
      <c r="N107" s="226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163</v>
      </c>
      <c r="AU107" s="20" t="s">
        <v>90</v>
      </c>
    </row>
    <row r="108" s="2" customFormat="1">
      <c r="A108" s="42"/>
      <c r="B108" s="43"/>
      <c r="C108" s="44"/>
      <c r="D108" s="227" t="s">
        <v>165</v>
      </c>
      <c r="E108" s="44"/>
      <c r="F108" s="228" t="s">
        <v>188</v>
      </c>
      <c r="G108" s="44"/>
      <c r="H108" s="44"/>
      <c r="I108" s="224"/>
      <c r="J108" s="44"/>
      <c r="K108" s="44"/>
      <c r="L108" s="48"/>
      <c r="M108" s="225"/>
      <c r="N108" s="226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165</v>
      </c>
      <c r="AU108" s="20" t="s">
        <v>90</v>
      </c>
    </row>
    <row r="109" s="13" customFormat="1">
      <c r="A109" s="13"/>
      <c r="B109" s="229"/>
      <c r="C109" s="230"/>
      <c r="D109" s="222" t="s">
        <v>167</v>
      </c>
      <c r="E109" s="231" t="s">
        <v>32</v>
      </c>
      <c r="F109" s="232" t="s">
        <v>189</v>
      </c>
      <c r="G109" s="230"/>
      <c r="H109" s="231" t="s">
        <v>32</v>
      </c>
      <c r="I109" s="233"/>
      <c r="J109" s="230"/>
      <c r="K109" s="230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167</v>
      </c>
      <c r="AU109" s="238" t="s">
        <v>90</v>
      </c>
      <c r="AV109" s="13" t="s">
        <v>88</v>
      </c>
      <c r="AW109" s="13" t="s">
        <v>40</v>
      </c>
      <c r="AX109" s="13" t="s">
        <v>80</v>
      </c>
      <c r="AY109" s="238" t="s">
        <v>154</v>
      </c>
    </row>
    <row r="110" s="14" customFormat="1">
      <c r="A110" s="14"/>
      <c r="B110" s="239"/>
      <c r="C110" s="240"/>
      <c r="D110" s="222" t="s">
        <v>167</v>
      </c>
      <c r="E110" s="241" t="s">
        <v>32</v>
      </c>
      <c r="F110" s="242" t="s">
        <v>190</v>
      </c>
      <c r="G110" s="240"/>
      <c r="H110" s="243">
        <v>173.30000000000001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167</v>
      </c>
      <c r="AU110" s="249" t="s">
        <v>90</v>
      </c>
      <c r="AV110" s="14" t="s">
        <v>90</v>
      </c>
      <c r="AW110" s="14" t="s">
        <v>40</v>
      </c>
      <c r="AX110" s="14" t="s">
        <v>80</v>
      </c>
      <c r="AY110" s="249" t="s">
        <v>154</v>
      </c>
    </row>
    <row r="111" s="15" customFormat="1">
      <c r="A111" s="15"/>
      <c r="B111" s="250"/>
      <c r="C111" s="251"/>
      <c r="D111" s="222" t="s">
        <v>167</v>
      </c>
      <c r="E111" s="252" t="s">
        <v>32</v>
      </c>
      <c r="F111" s="253" t="s">
        <v>170</v>
      </c>
      <c r="G111" s="251"/>
      <c r="H111" s="254">
        <v>173.30000000000001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0" t="s">
        <v>167</v>
      </c>
      <c r="AU111" s="260" t="s">
        <v>90</v>
      </c>
      <c r="AV111" s="15" t="s">
        <v>161</v>
      </c>
      <c r="AW111" s="15" t="s">
        <v>40</v>
      </c>
      <c r="AX111" s="15" t="s">
        <v>88</v>
      </c>
      <c r="AY111" s="260" t="s">
        <v>154</v>
      </c>
    </row>
    <row r="112" s="2" customFormat="1" ht="21.75" customHeight="1">
      <c r="A112" s="42"/>
      <c r="B112" s="43"/>
      <c r="C112" s="209" t="s">
        <v>191</v>
      </c>
      <c r="D112" s="209" t="s">
        <v>156</v>
      </c>
      <c r="E112" s="210" t="s">
        <v>192</v>
      </c>
      <c r="F112" s="211" t="s">
        <v>193</v>
      </c>
      <c r="G112" s="212" t="s">
        <v>159</v>
      </c>
      <c r="H112" s="213">
        <v>107</v>
      </c>
      <c r="I112" s="214"/>
      <c r="J112" s="215">
        <f>ROUND(I112*H112,2)</f>
        <v>0</v>
      </c>
      <c r="K112" s="211" t="s">
        <v>160</v>
      </c>
      <c r="L112" s="48"/>
      <c r="M112" s="216" t="s">
        <v>32</v>
      </c>
      <c r="N112" s="217" t="s">
        <v>51</v>
      </c>
      <c r="O112" s="88"/>
      <c r="P112" s="218">
        <f>O112*H112</f>
        <v>0</v>
      </c>
      <c r="Q112" s="218">
        <v>2.0000000000000002E-05</v>
      </c>
      <c r="R112" s="218">
        <f>Q112*H112</f>
        <v>0.00214</v>
      </c>
      <c r="S112" s="218">
        <v>0.128</v>
      </c>
      <c r="T112" s="219">
        <f>S112*H112</f>
        <v>13.696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0" t="s">
        <v>161</v>
      </c>
      <c r="AT112" s="220" t="s">
        <v>156</v>
      </c>
      <c r="AU112" s="220" t="s">
        <v>90</v>
      </c>
      <c r="AY112" s="20" t="s">
        <v>154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88</v>
      </c>
      <c r="BK112" s="221">
        <f>ROUND(I112*H112,2)</f>
        <v>0</v>
      </c>
      <c r="BL112" s="20" t="s">
        <v>161</v>
      </c>
      <c r="BM112" s="220" t="s">
        <v>194</v>
      </c>
    </row>
    <row r="113" s="2" customFormat="1">
      <c r="A113" s="42"/>
      <c r="B113" s="43"/>
      <c r="C113" s="44"/>
      <c r="D113" s="222" t="s">
        <v>163</v>
      </c>
      <c r="E113" s="44"/>
      <c r="F113" s="223" t="s">
        <v>195</v>
      </c>
      <c r="G113" s="44"/>
      <c r="H113" s="44"/>
      <c r="I113" s="224"/>
      <c r="J113" s="44"/>
      <c r="K113" s="44"/>
      <c r="L113" s="48"/>
      <c r="M113" s="225"/>
      <c r="N113" s="226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163</v>
      </c>
      <c r="AU113" s="20" t="s">
        <v>90</v>
      </c>
    </row>
    <row r="114" s="2" customFormat="1">
      <c r="A114" s="42"/>
      <c r="B114" s="43"/>
      <c r="C114" s="44"/>
      <c r="D114" s="227" t="s">
        <v>165</v>
      </c>
      <c r="E114" s="44"/>
      <c r="F114" s="228" t="s">
        <v>196</v>
      </c>
      <c r="G114" s="44"/>
      <c r="H114" s="44"/>
      <c r="I114" s="224"/>
      <c r="J114" s="44"/>
      <c r="K114" s="44"/>
      <c r="L114" s="48"/>
      <c r="M114" s="225"/>
      <c r="N114" s="226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165</v>
      </c>
      <c r="AU114" s="20" t="s">
        <v>90</v>
      </c>
    </row>
    <row r="115" s="14" customFormat="1">
      <c r="A115" s="14"/>
      <c r="B115" s="239"/>
      <c r="C115" s="240"/>
      <c r="D115" s="222" t="s">
        <v>167</v>
      </c>
      <c r="E115" s="241" t="s">
        <v>32</v>
      </c>
      <c r="F115" s="242" t="s">
        <v>95</v>
      </c>
      <c r="G115" s="240"/>
      <c r="H115" s="243">
        <v>107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167</v>
      </c>
      <c r="AU115" s="249" t="s">
        <v>90</v>
      </c>
      <c r="AV115" s="14" t="s">
        <v>90</v>
      </c>
      <c r="AW115" s="14" t="s">
        <v>40</v>
      </c>
      <c r="AX115" s="14" t="s">
        <v>80</v>
      </c>
      <c r="AY115" s="249" t="s">
        <v>154</v>
      </c>
    </row>
    <row r="116" s="15" customFormat="1">
      <c r="A116" s="15"/>
      <c r="B116" s="250"/>
      <c r="C116" s="251"/>
      <c r="D116" s="222" t="s">
        <v>167</v>
      </c>
      <c r="E116" s="252" t="s">
        <v>32</v>
      </c>
      <c r="F116" s="253" t="s">
        <v>170</v>
      </c>
      <c r="G116" s="251"/>
      <c r="H116" s="254">
        <v>107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0" t="s">
        <v>167</v>
      </c>
      <c r="AU116" s="260" t="s">
        <v>90</v>
      </c>
      <c r="AV116" s="15" t="s">
        <v>161</v>
      </c>
      <c r="AW116" s="15" t="s">
        <v>40</v>
      </c>
      <c r="AX116" s="15" t="s">
        <v>88</v>
      </c>
      <c r="AY116" s="260" t="s">
        <v>154</v>
      </c>
    </row>
    <row r="117" s="2" customFormat="1" ht="16.5" customHeight="1">
      <c r="A117" s="42"/>
      <c r="B117" s="43"/>
      <c r="C117" s="209" t="s">
        <v>197</v>
      </c>
      <c r="D117" s="209" t="s">
        <v>156</v>
      </c>
      <c r="E117" s="210" t="s">
        <v>198</v>
      </c>
      <c r="F117" s="211" t="s">
        <v>199</v>
      </c>
      <c r="G117" s="212" t="s">
        <v>200</v>
      </c>
      <c r="H117" s="213">
        <v>18.899999999999999</v>
      </c>
      <c r="I117" s="214"/>
      <c r="J117" s="215">
        <f>ROUND(I117*H117,2)</f>
        <v>0</v>
      </c>
      <c r="K117" s="211" t="s">
        <v>160</v>
      </c>
      <c r="L117" s="48"/>
      <c r="M117" s="216" t="s">
        <v>32</v>
      </c>
      <c r="N117" s="217" t="s">
        <v>51</v>
      </c>
      <c r="O117" s="88"/>
      <c r="P117" s="218">
        <f>O117*H117</f>
        <v>0</v>
      </c>
      <c r="Q117" s="218">
        <v>0</v>
      </c>
      <c r="R117" s="218">
        <f>Q117*H117</f>
        <v>0</v>
      </c>
      <c r="S117" s="218">
        <v>0.23000000000000001</v>
      </c>
      <c r="T117" s="219">
        <f>S117*H117</f>
        <v>4.3469999999999995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0" t="s">
        <v>161</v>
      </c>
      <c r="AT117" s="220" t="s">
        <v>156</v>
      </c>
      <c r="AU117" s="220" t="s">
        <v>90</v>
      </c>
      <c r="AY117" s="20" t="s">
        <v>154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88</v>
      </c>
      <c r="BK117" s="221">
        <f>ROUND(I117*H117,2)</f>
        <v>0</v>
      </c>
      <c r="BL117" s="20" t="s">
        <v>161</v>
      </c>
      <c r="BM117" s="220" t="s">
        <v>201</v>
      </c>
    </row>
    <row r="118" s="2" customFormat="1">
      <c r="A118" s="42"/>
      <c r="B118" s="43"/>
      <c r="C118" s="44"/>
      <c r="D118" s="222" t="s">
        <v>163</v>
      </c>
      <c r="E118" s="44"/>
      <c r="F118" s="223" t="s">
        <v>202</v>
      </c>
      <c r="G118" s="44"/>
      <c r="H118" s="44"/>
      <c r="I118" s="224"/>
      <c r="J118" s="44"/>
      <c r="K118" s="44"/>
      <c r="L118" s="48"/>
      <c r="M118" s="225"/>
      <c r="N118" s="226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163</v>
      </c>
      <c r="AU118" s="20" t="s">
        <v>90</v>
      </c>
    </row>
    <row r="119" s="2" customFormat="1">
      <c r="A119" s="42"/>
      <c r="B119" s="43"/>
      <c r="C119" s="44"/>
      <c r="D119" s="227" t="s">
        <v>165</v>
      </c>
      <c r="E119" s="44"/>
      <c r="F119" s="228" t="s">
        <v>203</v>
      </c>
      <c r="G119" s="44"/>
      <c r="H119" s="44"/>
      <c r="I119" s="224"/>
      <c r="J119" s="44"/>
      <c r="K119" s="44"/>
      <c r="L119" s="48"/>
      <c r="M119" s="225"/>
      <c r="N119" s="226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165</v>
      </c>
      <c r="AU119" s="20" t="s">
        <v>90</v>
      </c>
    </row>
    <row r="120" s="13" customFormat="1">
      <c r="A120" s="13"/>
      <c r="B120" s="229"/>
      <c r="C120" s="230"/>
      <c r="D120" s="222" t="s">
        <v>167</v>
      </c>
      <c r="E120" s="231" t="s">
        <v>32</v>
      </c>
      <c r="F120" s="232" t="s">
        <v>204</v>
      </c>
      <c r="G120" s="230"/>
      <c r="H120" s="231" t="s">
        <v>32</v>
      </c>
      <c r="I120" s="233"/>
      <c r="J120" s="230"/>
      <c r="K120" s="230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167</v>
      </c>
      <c r="AU120" s="238" t="s">
        <v>90</v>
      </c>
      <c r="AV120" s="13" t="s">
        <v>88</v>
      </c>
      <c r="AW120" s="13" t="s">
        <v>40</v>
      </c>
      <c r="AX120" s="13" t="s">
        <v>80</v>
      </c>
      <c r="AY120" s="238" t="s">
        <v>154</v>
      </c>
    </row>
    <row r="121" s="14" customFormat="1">
      <c r="A121" s="14"/>
      <c r="B121" s="239"/>
      <c r="C121" s="240"/>
      <c r="D121" s="222" t="s">
        <v>167</v>
      </c>
      <c r="E121" s="241" t="s">
        <v>32</v>
      </c>
      <c r="F121" s="242" t="s">
        <v>205</v>
      </c>
      <c r="G121" s="240"/>
      <c r="H121" s="243">
        <v>18.899999999999999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167</v>
      </c>
      <c r="AU121" s="249" t="s">
        <v>90</v>
      </c>
      <c r="AV121" s="14" t="s">
        <v>90</v>
      </c>
      <c r="AW121" s="14" t="s">
        <v>40</v>
      </c>
      <c r="AX121" s="14" t="s">
        <v>80</v>
      </c>
      <c r="AY121" s="249" t="s">
        <v>154</v>
      </c>
    </row>
    <row r="122" s="15" customFormat="1">
      <c r="A122" s="15"/>
      <c r="B122" s="250"/>
      <c r="C122" s="251"/>
      <c r="D122" s="222" t="s">
        <v>167</v>
      </c>
      <c r="E122" s="252" t="s">
        <v>32</v>
      </c>
      <c r="F122" s="253" t="s">
        <v>170</v>
      </c>
      <c r="G122" s="251"/>
      <c r="H122" s="254">
        <v>18.899999999999999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0" t="s">
        <v>167</v>
      </c>
      <c r="AU122" s="260" t="s">
        <v>90</v>
      </c>
      <c r="AV122" s="15" t="s">
        <v>161</v>
      </c>
      <c r="AW122" s="15" t="s">
        <v>40</v>
      </c>
      <c r="AX122" s="15" t="s">
        <v>88</v>
      </c>
      <c r="AY122" s="260" t="s">
        <v>154</v>
      </c>
    </row>
    <row r="123" s="2" customFormat="1" ht="16.5" customHeight="1">
      <c r="A123" s="42"/>
      <c r="B123" s="43"/>
      <c r="C123" s="209" t="s">
        <v>206</v>
      </c>
      <c r="D123" s="209" t="s">
        <v>156</v>
      </c>
      <c r="E123" s="210" t="s">
        <v>207</v>
      </c>
      <c r="F123" s="211" t="s">
        <v>208</v>
      </c>
      <c r="G123" s="212" t="s">
        <v>200</v>
      </c>
      <c r="H123" s="213">
        <v>23.899999999999999</v>
      </c>
      <c r="I123" s="214"/>
      <c r="J123" s="215">
        <f>ROUND(I123*H123,2)</f>
        <v>0</v>
      </c>
      <c r="K123" s="211" t="s">
        <v>160</v>
      </c>
      <c r="L123" s="48"/>
      <c r="M123" s="216" t="s">
        <v>32</v>
      </c>
      <c r="N123" s="217" t="s">
        <v>51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0.20499999999999999</v>
      </c>
      <c r="T123" s="219">
        <f>S123*H123</f>
        <v>4.8994999999999997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0" t="s">
        <v>161</v>
      </c>
      <c r="AT123" s="220" t="s">
        <v>156</v>
      </c>
      <c r="AU123" s="220" t="s">
        <v>90</v>
      </c>
      <c r="AY123" s="20" t="s">
        <v>154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88</v>
      </c>
      <c r="BK123" s="221">
        <f>ROUND(I123*H123,2)</f>
        <v>0</v>
      </c>
      <c r="BL123" s="20" t="s">
        <v>161</v>
      </c>
      <c r="BM123" s="220" t="s">
        <v>209</v>
      </c>
    </row>
    <row r="124" s="2" customFormat="1">
      <c r="A124" s="42"/>
      <c r="B124" s="43"/>
      <c r="C124" s="44"/>
      <c r="D124" s="222" t="s">
        <v>163</v>
      </c>
      <c r="E124" s="44"/>
      <c r="F124" s="223" t="s">
        <v>210</v>
      </c>
      <c r="G124" s="44"/>
      <c r="H124" s="44"/>
      <c r="I124" s="224"/>
      <c r="J124" s="44"/>
      <c r="K124" s="44"/>
      <c r="L124" s="48"/>
      <c r="M124" s="225"/>
      <c r="N124" s="226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163</v>
      </c>
      <c r="AU124" s="20" t="s">
        <v>90</v>
      </c>
    </row>
    <row r="125" s="2" customFormat="1">
      <c r="A125" s="42"/>
      <c r="B125" s="43"/>
      <c r="C125" s="44"/>
      <c r="D125" s="227" t="s">
        <v>165</v>
      </c>
      <c r="E125" s="44"/>
      <c r="F125" s="228" t="s">
        <v>211</v>
      </c>
      <c r="G125" s="44"/>
      <c r="H125" s="44"/>
      <c r="I125" s="224"/>
      <c r="J125" s="44"/>
      <c r="K125" s="44"/>
      <c r="L125" s="48"/>
      <c r="M125" s="225"/>
      <c r="N125" s="226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165</v>
      </c>
      <c r="AU125" s="20" t="s">
        <v>90</v>
      </c>
    </row>
    <row r="126" s="13" customFormat="1">
      <c r="A126" s="13"/>
      <c r="B126" s="229"/>
      <c r="C126" s="230"/>
      <c r="D126" s="222" t="s">
        <v>167</v>
      </c>
      <c r="E126" s="231" t="s">
        <v>32</v>
      </c>
      <c r="F126" s="232" t="s">
        <v>212</v>
      </c>
      <c r="G126" s="230"/>
      <c r="H126" s="231" t="s">
        <v>32</v>
      </c>
      <c r="I126" s="233"/>
      <c r="J126" s="230"/>
      <c r="K126" s="230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167</v>
      </c>
      <c r="AU126" s="238" t="s">
        <v>90</v>
      </c>
      <c r="AV126" s="13" t="s">
        <v>88</v>
      </c>
      <c r="AW126" s="13" t="s">
        <v>40</v>
      </c>
      <c r="AX126" s="13" t="s">
        <v>80</v>
      </c>
      <c r="AY126" s="238" t="s">
        <v>154</v>
      </c>
    </row>
    <row r="127" s="14" customFormat="1">
      <c r="A127" s="14"/>
      <c r="B127" s="239"/>
      <c r="C127" s="240"/>
      <c r="D127" s="222" t="s">
        <v>167</v>
      </c>
      <c r="E127" s="241" t="s">
        <v>32</v>
      </c>
      <c r="F127" s="242" t="s">
        <v>213</v>
      </c>
      <c r="G127" s="240"/>
      <c r="H127" s="243">
        <v>23.899999999999999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167</v>
      </c>
      <c r="AU127" s="249" t="s">
        <v>90</v>
      </c>
      <c r="AV127" s="14" t="s">
        <v>90</v>
      </c>
      <c r="AW127" s="14" t="s">
        <v>40</v>
      </c>
      <c r="AX127" s="14" t="s">
        <v>80</v>
      </c>
      <c r="AY127" s="249" t="s">
        <v>154</v>
      </c>
    </row>
    <row r="128" s="15" customFormat="1">
      <c r="A128" s="15"/>
      <c r="B128" s="250"/>
      <c r="C128" s="251"/>
      <c r="D128" s="222" t="s">
        <v>167</v>
      </c>
      <c r="E128" s="252" t="s">
        <v>32</v>
      </c>
      <c r="F128" s="253" t="s">
        <v>170</v>
      </c>
      <c r="G128" s="251"/>
      <c r="H128" s="254">
        <v>23.899999999999999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0" t="s">
        <v>167</v>
      </c>
      <c r="AU128" s="260" t="s">
        <v>90</v>
      </c>
      <c r="AV128" s="15" t="s">
        <v>161</v>
      </c>
      <c r="AW128" s="15" t="s">
        <v>40</v>
      </c>
      <c r="AX128" s="15" t="s">
        <v>88</v>
      </c>
      <c r="AY128" s="260" t="s">
        <v>154</v>
      </c>
    </row>
    <row r="129" s="2" customFormat="1" ht="24.15" customHeight="1">
      <c r="A129" s="42"/>
      <c r="B129" s="43"/>
      <c r="C129" s="209" t="s">
        <v>114</v>
      </c>
      <c r="D129" s="209" t="s">
        <v>156</v>
      </c>
      <c r="E129" s="210" t="s">
        <v>214</v>
      </c>
      <c r="F129" s="211" t="s">
        <v>215</v>
      </c>
      <c r="G129" s="212" t="s">
        <v>216</v>
      </c>
      <c r="H129" s="213">
        <v>160</v>
      </c>
      <c r="I129" s="214"/>
      <c r="J129" s="215">
        <f>ROUND(I129*H129,2)</f>
        <v>0</v>
      </c>
      <c r="K129" s="211" t="s">
        <v>160</v>
      </c>
      <c r="L129" s="48"/>
      <c r="M129" s="216" t="s">
        <v>32</v>
      </c>
      <c r="N129" s="217" t="s">
        <v>51</v>
      </c>
      <c r="O129" s="88"/>
      <c r="P129" s="218">
        <f>O129*H129</f>
        <v>0</v>
      </c>
      <c r="Q129" s="218">
        <v>3.0000000000000001E-05</v>
      </c>
      <c r="R129" s="218">
        <f>Q129*H129</f>
        <v>0.0048000000000000004</v>
      </c>
      <c r="S129" s="218">
        <v>0</v>
      </c>
      <c r="T129" s="219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0" t="s">
        <v>161</v>
      </c>
      <c r="AT129" s="220" t="s">
        <v>156</v>
      </c>
      <c r="AU129" s="220" t="s">
        <v>90</v>
      </c>
      <c r="AY129" s="20" t="s">
        <v>154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88</v>
      </c>
      <c r="BK129" s="221">
        <f>ROUND(I129*H129,2)</f>
        <v>0</v>
      </c>
      <c r="BL129" s="20" t="s">
        <v>161</v>
      </c>
      <c r="BM129" s="220" t="s">
        <v>217</v>
      </c>
    </row>
    <row r="130" s="2" customFormat="1">
      <c r="A130" s="42"/>
      <c r="B130" s="43"/>
      <c r="C130" s="44"/>
      <c r="D130" s="222" t="s">
        <v>163</v>
      </c>
      <c r="E130" s="44"/>
      <c r="F130" s="223" t="s">
        <v>218</v>
      </c>
      <c r="G130" s="44"/>
      <c r="H130" s="44"/>
      <c r="I130" s="224"/>
      <c r="J130" s="44"/>
      <c r="K130" s="44"/>
      <c r="L130" s="48"/>
      <c r="M130" s="225"/>
      <c r="N130" s="226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163</v>
      </c>
      <c r="AU130" s="20" t="s">
        <v>90</v>
      </c>
    </row>
    <row r="131" s="2" customFormat="1">
      <c r="A131" s="42"/>
      <c r="B131" s="43"/>
      <c r="C131" s="44"/>
      <c r="D131" s="227" t="s">
        <v>165</v>
      </c>
      <c r="E131" s="44"/>
      <c r="F131" s="228" t="s">
        <v>219</v>
      </c>
      <c r="G131" s="44"/>
      <c r="H131" s="44"/>
      <c r="I131" s="224"/>
      <c r="J131" s="44"/>
      <c r="K131" s="44"/>
      <c r="L131" s="48"/>
      <c r="M131" s="225"/>
      <c r="N131" s="226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165</v>
      </c>
      <c r="AU131" s="20" t="s">
        <v>90</v>
      </c>
    </row>
    <row r="132" s="14" customFormat="1">
      <c r="A132" s="14"/>
      <c r="B132" s="239"/>
      <c r="C132" s="240"/>
      <c r="D132" s="222" t="s">
        <v>167</v>
      </c>
      <c r="E132" s="241" t="s">
        <v>32</v>
      </c>
      <c r="F132" s="242" t="s">
        <v>220</v>
      </c>
      <c r="G132" s="240"/>
      <c r="H132" s="243">
        <v>160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167</v>
      </c>
      <c r="AU132" s="249" t="s">
        <v>90</v>
      </c>
      <c r="AV132" s="14" t="s">
        <v>90</v>
      </c>
      <c r="AW132" s="14" t="s">
        <v>40</v>
      </c>
      <c r="AX132" s="14" t="s">
        <v>80</v>
      </c>
      <c r="AY132" s="249" t="s">
        <v>154</v>
      </c>
    </row>
    <row r="133" s="15" customFormat="1">
      <c r="A133" s="15"/>
      <c r="B133" s="250"/>
      <c r="C133" s="251"/>
      <c r="D133" s="222" t="s">
        <v>167</v>
      </c>
      <c r="E133" s="252" t="s">
        <v>32</v>
      </c>
      <c r="F133" s="253" t="s">
        <v>170</v>
      </c>
      <c r="G133" s="251"/>
      <c r="H133" s="254">
        <v>160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167</v>
      </c>
      <c r="AU133" s="260" t="s">
        <v>90</v>
      </c>
      <c r="AV133" s="15" t="s">
        <v>161</v>
      </c>
      <c r="AW133" s="15" t="s">
        <v>40</v>
      </c>
      <c r="AX133" s="15" t="s">
        <v>88</v>
      </c>
      <c r="AY133" s="260" t="s">
        <v>154</v>
      </c>
    </row>
    <row r="134" s="2" customFormat="1" ht="24.15" customHeight="1">
      <c r="A134" s="42"/>
      <c r="B134" s="43"/>
      <c r="C134" s="209" t="s">
        <v>221</v>
      </c>
      <c r="D134" s="209" t="s">
        <v>156</v>
      </c>
      <c r="E134" s="210" t="s">
        <v>222</v>
      </c>
      <c r="F134" s="211" t="s">
        <v>223</v>
      </c>
      <c r="G134" s="212" t="s">
        <v>224</v>
      </c>
      <c r="H134" s="213">
        <v>20</v>
      </c>
      <c r="I134" s="214"/>
      <c r="J134" s="215">
        <f>ROUND(I134*H134,2)</f>
        <v>0</v>
      </c>
      <c r="K134" s="211" t="s">
        <v>160</v>
      </c>
      <c r="L134" s="48"/>
      <c r="M134" s="216" t="s">
        <v>32</v>
      </c>
      <c r="N134" s="217" t="s">
        <v>51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0" t="s">
        <v>161</v>
      </c>
      <c r="AT134" s="220" t="s">
        <v>156</v>
      </c>
      <c r="AU134" s="220" t="s">
        <v>90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88</v>
      </c>
      <c r="BK134" s="221">
        <f>ROUND(I134*H134,2)</f>
        <v>0</v>
      </c>
      <c r="BL134" s="20" t="s">
        <v>161</v>
      </c>
      <c r="BM134" s="220" t="s">
        <v>225</v>
      </c>
    </row>
    <row r="135" s="2" customFormat="1">
      <c r="A135" s="42"/>
      <c r="B135" s="43"/>
      <c r="C135" s="44"/>
      <c r="D135" s="222" t="s">
        <v>163</v>
      </c>
      <c r="E135" s="44"/>
      <c r="F135" s="223" t="s">
        <v>226</v>
      </c>
      <c r="G135" s="44"/>
      <c r="H135" s="44"/>
      <c r="I135" s="224"/>
      <c r="J135" s="44"/>
      <c r="K135" s="44"/>
      <c r="L135" s="48"/>
      <c r="M135" s="225"/>
      <c r="N135" s="226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163</v>
      </c>
      <c r="AU135" s="20" t="s">
        <v>90</v>
      </c>
    </row>
    <row r="136" s="2" customFormat="1">
      <c r="A136" s="42"/>
      <c r="B136" s="43"/>
      <c r="C136" s="44"/>
      <c r="D136" s="227" t="s">
        <v>165</v>
      </c>
      <c r="E136" s="44"/>
      <c r="F136" s="228" t="s">
        <v>227</v>
      </c>
      <c r="G136" s="44"/>
      <c r="H136" s="44"/>
      <c r="I136" s="224"/>
      <c r="J136" s="44"/>
      <c r="K136" s="44"/>
      <c r="L136" s="48"/>
      <c r="M136" s="225"/>
      <c r="N136" s="226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165</v>
      </c>
      <c r="AU136" s="20" t="s">
        <v>90</v>
      </c>
    </row>
    <row r="137" s="14" customFormat="1">
      <c r="A137" s="14"/>
      <c r="B137" s="239"/>
      <c r="C137" s="240"/>
      <c r="D137" s="222" t="s">
        <v>167</v>
      </c>
      <c r="E137" s="241" t="s">
        <v>32</v>
      </c>
      <c r="F137" s="242" t="s">
        <v>228</v>
      </c>
      <c r="G137" s="240"/>
      <c r="H137" s="243">
        <v>20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167</v>
      </c>
      <c r="AU137" s="249" t="s">
        <v>90</v>
      </c>
      <c r="AV137" s="14" t="s">
        <v>90</v>
      </c>
      <c r="AW137" s="14" t="s">
        <v>40</v>
      </c>
      <c r="AX137" s="14" t="s">
        <v>80</v>
      </c>
      <c r="AY137" s="249" t="s">
        <v>154</v>
      </c>
    </row>
    <row r="138" s="15" customFormat="1">
      <c r="A138" s="15"/>
      <c r="B138" s="250"/>
      <c r="C138" s="251"/>
      <c r="D138" s="222" t="s">
        <v>167</v>
      </c>
      <c r="E138" s="252" t="s">
        <v>32</v>
      </c>
      <c r="F138" s="253" t="s">
        <v>170</v>
      </c>
      <c r="G138" s="251"/>
      <c r="H138" s="254">
        <v>20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0" t="s">
        <v>167</v>
      </c>
      <c r="AU138" s="260" t="s">
        <v>90</v>
      </c>
      <c r="AV138" s="15" t="s">
        <v>161</v>
      </c>
      <c r="AW138" s="15" t="s">
        <v>40</v>
      </c>
      <c r="AX138" s="15" t="s">
        <v>88</v>
      </c>
      <c r="AY138" s="260" t="s">
        <v>154</v>
      </c>
    </row>
    <row r="139" s="2" customFormat="1" ht="33" customHeight="1">
      <c r="A139" s="42"/>
      <c r="B139" s="43"/>
      <c r="C139" s="209" t="s">
        <v>229</v>
      </c>
      <c r="D139" s="209" t="s">
        <v>156</v>
      </c>
      <c r="E139" s="210" t="s">
        <v>230</v>
      </c>
      <c r="F139" s="211" t="s">
        <v>231</v>
      </c>
      <c r="G139" s="212" t="s">
        <v>200</v>
      </c>
      <c r="H139" s="213">
        <v>156</v>
      </c>
      <c r="I139" s="214"/>
      <c r="J139" s="215">
        <f>ROUND(I139*H139,2)</f>
        <v>0</v>
      </c>
      <c r="K139" s="211" t="s">
        <v>160</v>
      </c>
      <c r="L139" s="48"/>
      <c r="M139" s="216" t="s">
        <v>32</v>
      </c>
      <c r="N139" s="217" t="s">
        <v>51</v>
      </c>
      <c r="O139" s="88"/>
      <c r="P139" s="218">
        <f>O139*H139</f>
        <v>0</v>
      </c>
      <c r="Q139" s="218">
        <v>0.00048999999999999998</v>
      </c>
      <c r="R139" s="218">
        <f>Q139*H139</f>
        <v>0.076439999999999994</v>
      </c>
      <c r="S139" s="218">
        <v>0</v>
      </c>
      <c r="T139" s="219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20" t="s">
        <v>161</v>
      </c>
      <c r="AT139" s="220" t="s">
        <v>156</v>
      </c>
      <c r="AU139" s="220" t="s">
        <v>90</v>
      </c>
      <c r="AY139" s="20" t="s">
        <v>154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88</v>
      </c>
      <c r="BK139" s="221">
        <f>ROUND(I139*H139,2)</f>
        <v>0</v>
      </c>
      <c r="BL139" s="20" t="s">
        <v>161</v>
      </c>
      <c r="BM139" s="220" t="s">
        <v>232</v>
      </c>
    </row>
    <row r="140" s="2" customFormat="1">
      <c r="A140" s="42"/>
      <c r="B140" s="43"/>
      <c r="C140" s="44"/>
      <c r="D140" s="222" t="s">
        <v>163</v>
      </c>
      <c r="E140" s="44"/>
      <c r="F140" s="223" t="s">
        <v>233</v>
      </c>
      <c r="G140" s="44"/>
      <c r="H140" s="44"/>
      <c r="I140" s="224"/>
      <c r="J140" s="44"/>
      <c r="K140" s="44"/>
      <c r="L140" s="48"/>
      <c r="M140" s="225"/>
      <c r="N140" s="226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163</v>
      </c>
      <c r="AU140" s="20" t="s">
        <v>90</v>
      </c>
    </row>
    <row r="141" s="2" customFormat="1">
      <c r="A141" s="42"/>
      <c r="B141" s="43"/>
      <c r="C141" s="44"/>
      <c r="D141" s="227" t="s">
        <v>165</v>
      </c>
      <c r="E141" s="44"/>
      <c r="F141" s="228" t="s">
        <v>234</v>
      </c>
      <c r="G141" s="44"/>
      <c r="H141" s="44"/>
      <c r="I141" s="224"/>
      <c r="J141" s="44"/>
      <c r="K141" s="44"/>
      <c r="L141" s="48"/>
      <c r="M141" s="225"/>
      <c r="N141" s="226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165</v>
      </c>
      <c r="AU141" s="20" t="s">
        <v>90</v>
      </c>
    </row>
    <row r="142" s="14" customFormat="1">
      <c r="A142" s="14"/>
      <c r="B142" s="239"/>
      <c r="C142" s="240"/>
      <c r="D142" s="222" t="s">
        <v>167</v>
      </c>
      <c r="E142" s="241" t="s">
        <v>32</v>
      </c>
      <c r="F142" s="242" t="s">
        <v>235</v>
      </c>
      <c r="G142" s="240"/>
      <c r="H142" s="243">
        <v>156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167</v>
      </c>
      <c r="AU142" s="249" t="s">
        <v>90</v>
      </c>
      <c r="AV142" s="14" t="s">
        <v>90</v>
      </c>
      <c r="AW142" s="14" t="s">
        <v>40</v>
      </c>
      <c r="AX142" s="14" t="s">
        <v>80</v>
      </c>
      <c r="AY142" s="249" t="s">
        <v>154</v>
      </c>
    </row>
    <row r="143" s="15" customFormat="1">
      <c r="A143" s="15"/>
      <c r="B143" s="250"/>
      <c r="C143" s="251"/>
      <c r="D143" s="222" t="s">
        <v>167</v>
      </c>
      <c r="E143" s="252" t="s">
        <v>98</v>
      </c>
      <c r="F143" s="253" t="s">
        <v>170</v>
      </c>
      <c r="G143" s="251"/>
      <c r="H143" s="254">
        <v>156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0" t="s">
        <v>167</v>
      </c>
      <c r="AU143" s="260" t="s">
        <v>90</v>
      </c>
      <c r="AV143" s="15" t="s">
        <v>161</v>
      </c>
      <c r="AW143" s="15" t="s">
        <v>40</v>
      </c>
      <c r="AX143" s="15" t="s">
        <v>88</v>
      </c>
      <c r="AY143" s="260" t="s">
        <v>154</v>
      </c>
    </row>
    <row r="144" s="2" customFormat="1" ht="33" customHeight="1">
      <c r="A144" s="42"/>
      <c r="B144" s="43"/>
      <c r="C144" s="209" t="s">
        <v>236</v>
      </c>
      <c r="D144" s="209" t="s">
        <v>156</v>
      </c>
      <c r="E144" s="210" t="s">
        <v>237</v>
      </c>
      <c r="F144" s="211" t="s">
        <v>238</v>
      </c>
      <c r="G144" s="212" t="s">
        <v>200</v>
      </c>
      <c r="H144" s="213">
        <v>156</v>
      </c>
      <c r="I144" s="214"/>
      <c r="J144" s="215">
        <f>ROUND(I144*H144,2)</f>
        <v>0</v>
      </c>
      <c r="K144" s="211" t="s">
        <v>160</v>
      </c>
      <c r="L144" s="48"/>
      <c r="M144" s="216" t="s">
        <v>32</v>
      </c>
      <c r="N144" s="217" t="s">
        <v>51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0" t="s">
        <v>161</v>
      </c>
      <c r="AT144" s="220" t="s">
        <v>156</v>
      </c>
      <c r="AU144" s="220" t="s">
        <v>90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88</v>
      </c>
      <c r="BK144" s="221">
        <f>ROUND(I144*H144,2)</f>
        <v>0</v>
      </c>
      <c r="BL144" s="20" t="s">
        <v>161</v>
      </c>
      <c r="BM144" s="220" t="s">
        <v>239</v>
      </c>
    </row>
    <row r="145" s="2" customFormat="1">
      <c r="A145" s="42"/>
      <c r="B145" s="43"/>
      <c r="C145" s="44"/>
      <c r="D145" s="222" t="s">
        <v>163</v>
      </c>
      <c r="E145" s="44"/>
      <c r="F145" s="223" t="s">
        <v>240</v>
      </c>
      <c r="G145" s="44"/>
      <c r="H145" s="44"/>
      <c r="I145" s="224"/>
      <c r="J145" s="44"/>
      <c r="K145" s="44"/>
      <c r="L145" s="48"/>
      <c r="M145" s="225"/>
      <c r="N145" s="226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163</v>
      </c>
      <c r="AU145" s="20" t="s">
        <v>90</v>
      </c>
    </row>
    <row r="146" s="2" customFormat="1">
      <c r="A146" s="42"/>
      <c r="B146" s="43"/>
      <c r="C146" s="44"/>
      <c r="D146" s="227" t="s">
        <v>165</v>
      </c>
      <c r="E146" s="44"/>
      <c r="F146" s="228" t="s">
        <v>241</v>
      </c>
      <c r="G146" s="44"/>
      <c r="H146" s="44"/>
      <c r="I146" s="224"/>
      <c r="J146" s="44"/>
      <c r="K146" s="44"/>
      <c r="L146" s="48"/>
      <c r="M146" s="225"/>
      <c r="N146" s="226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165</v>
      </c>
      <c r="AU146" s="20" t="s">
        <v>90</v>
      </c>
    </row>
    <row r="147" s="14" customFormat="1">
      <c r="A147" s="14"/>
      <c r="B147" s="239"/>
      <c r="C147" s="240"/>
      <c r="D147" s="222" t="s">
        <v>167</v>
      </c>
      <c r="E147" s="241" t="s">
        <v>32</v>
      </c>
      <c r="F147" s="242" t="s">
        <v>98</v>
      </c>
      <c r="G147" s="240"/>
      <c r="H147" s="243">
        <v>156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167</v>
      </c>
      <c r="AU147" s="249" t="s">
        <v>90</v>
      </c>
      <c r="AV147" s="14" t="s">
        <v>90</v>
      </c>
      <c r="AW147" s="14" t="s">
        <v>40</v>
      </c>
      <c r="AX147" s="14" t="s">
        <v>80</v>
      </c>
      <c r="AY147" s="249" t="s">
        <v>154</v>
      </c>
    </row>
    <row r="148" s="15" customFormat="1">
      <c r="A148" s="15"/>
      <c r="B148" s="250"/>
      <c r="C148" s="251"/>
      <c r="D148" s="222" t="s">
        <v>167</v>
      </c>
      <c r="E148" s="252" t="s">
        <v>32</v>
      </c>
      <c r="F148" s="253" t="s">
        <v>170</v>
      </c>
      <c r="G148" s="251"/>
      <c r="H148" s="254">
        <v>156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0" t="s">
        <v>167</v>
      </c>
      <c r="AU148" s="260" t="s">
        <v>90</v>
      </c>
      <c r="AV148" s="15" t="s">
        <v>161</v>
      </c>
      <c r="AW148" s="15" t="s">
        <v>40</v>
      </c>
      <c r="AX148" s="15" t="s">
        <v>88</v>
      </c>
      <c r="AY148" s="260" t="s">
        <v>154</v>
      </c>
    </row>
    <row r="149" s="2" customFormat="1" ht="24.15" customHeight="1">
      <c r="A149" s="42"/>
      <c r="B149" s="43"/>
      <c r="C149" s="209" t="s">
        <v>8</v>
      </c>
      <c r="D149" s="209" t="s">
        <v>156</v>
      </c>
      <c r="E149" s="210" t="s">
        <v>242</v>
      </c>
      <c r="F149" s="211" t="s">
        <v>243</v>
      </c>
      <c r="G149" s="212" t="s">
        <v>159</v>
      </c>
      <c r="H149" s="213">
        <v>121.25</v>
      </c>
      <c r="I149" s="214"/>
      <c r="J149" s="215">
        <f>ROUND(I149*H149,2)</f>
        <v>0</v>
      </c>
      <c r="K149" s="211" t="s">
        <v>160</v>
      </c>
      <c r="L149" s="48"/>
      <c r="M149" s="216" t="s">
        <v>32</v>
      </c>
      <c r="N149" s="217" t="s">
        <v>51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0" t="s">
        <v>161</v>
      </c>
      <c r="AT149" s="220" t="s">
        <v>156</v>
      </c>
      <c r="AU149" s="220" t="s">
        <v>90</v>
      </c>
      <c r="AY149" s="20" t="s">
        <v>154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88</v>
      </c>
      <c r="BK149" s="221">
        <f>ROUND(I149*H149,2)</f>
        <v>0</v>
      </c>
      <c r="BL149" s="20" t="s">
        <v>161</v>
      </c>
      <c r="BM149" s="220" t="s">
        <v>244</v>
      </c>
    </row>
    <row r="150" s="2" customFormat="1">
      <c r="A150" s="42"/>
      <c r="B150" s="43"/>
      <c r="C150" s="44"/>
      <c r="D150" s="222" t="s">
        <v>163</v>
      </c>
      <c r="E150" s="44"/>
      <c r="F150" s="223" t="s">
        <v>245</v>
      </c>
      <c r="G150" s="44"/>
      <c r="H150" s="44"/>
      <c r="I150" s="224"/>
      <c r="J150" s="44"/>
      <c r="K150" s="44"/>
      <c r="L150" s="48"/>
      <c r="M150" s="225"/>
      <c r="N150" s="226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163</v>
      </c>
      <c r="AU150" s="20" t="s">
        <v>90</v>
      </c>
    </row>
    <row r="151" s="2" customFormat="1">
      <c r="A151" s="42"/>
      <c r="B151" s="43"/>
      <c r="C151" s="44"/>
      <c r="D151" s="227" t="s">
        <v>165</v>
      </c>
      <c r="E151" s="44"/>
      <c r="F151" s="228" t="s">
        <v>246</v>
      </c>
      <c r="G151" s="44"/>
      <c r="H151" s="44"/>
      <c r="I151" s="224"/>
      <c r="J151" s="44"/>
      <c r="K151" s="44"/>
      <c r="L151" s="48"/>
      <c r="M151" s="225"/>
      <c r="N151" s="226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165</v>
      </c>
      <c r="AU151" s="20" t="s">
        <v>90</v>
      </c>
    </row>
    <row r="152" s="13" customFormat="1">
      <c r="A152" s="13"/>
      <c r="B152" s="229"/>
      <c r="C152" s="230"/>
      <c r="D152" s="222" t="s">
        <v>167</v>
      </c>
      <c r="E152" s="231" t="s">
        <v>32</v>
      </c>
      <c r="F152" s="232" t="s">
        <v>247</v>
      </c>
      <c r="G152" s="230"/>
      <c r="H152" s="231" t="s">
        <v>32</v>
      </c>
      <c r="I152" s="233"/>
      <c r="J152" s="230"/>
      <c r="K152" s="230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167</v>
      </c>
      <c r="AU152" s="238" t="s">
        <v>90</v>
      </c>
      <c r="AV152" s="13" t="s">
        <v>88</v>
      </c>
      <c r="AW152" s="13" t="s">
        <v>40</v>
      </c>
      <c r="AX152" s="13" t="s">
        <v>80</v>
      </c>
      <c r="AY152" s="238" t="s">
        <v>154</v>
      </c>
    </row>
    <row r="153" s="14" customFormat="1">
      <c r="A153" s="14"/>
      <c r="B153" s="239"/>
      <c r="C153" s="240"/>
      <c r="D153" s="222" t="s">
        <v>167</v>
      </c>
      <c r="E153" s="241" t="s">
        <v>32</v>
      </c>
      <c r="F153" s="242" t="s">
        <v>248</v>
      </c>
      <c r="G153" s="240"/>
      <c r="H153" s="243">
        <v>121.25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167</v>
      </c>
      <c r="AU153" s="249" t="s">
        <v>90</v>
      </c>
      <c r="AV153" s="14" t="s">
        <v>90</v>
      </c>
      <c r="AW153" s="14" t="s">
        <v>40</v>
      </c>
      <c r="AX153" s="14" t="s">
        <v>80</v>
      </c>
      <c r="AY153" s="249" t="s">
        <v>154</v>
      </c>
    </row>
    <row r="154" s="15" customFormat="1">
      <c r="A154" s="15"/>
      <c r="B154" s="250"/>
      <c r="C154" s="251"/>
      <c r="D154" s="222" t="s">
        <v>167</v>
      </c>
      <c r="E154" s="252" t="s">
        <v>100</v>
      </c>
      <c r="F154" s="253" t="s">
        <v>170</v>
      </c>
      <c r="G154" s="251"/>
      <c r="H154" s="254">
        <v>121.25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0" t="s">
        <v>167</v>
      </c>
      <c r="AU154" s="260" t="s">
        <v>90</v>
      </c>
      <c r="AV154" s="15" t="s">
        <v>161</v>
      </c>
      <c r="AW154" s="15" t="s">
        <v>40</v>
      </c>
      <c r="AX154" s="15" t="s">
        <v>88</v>
      </c>
      <c r="AY154" s="260" t="s">
        <v>154</v>
      </c>
    </row>
    <row r="155" s="2" customFormat="1" ht="37.8" customHeight="1">
      <c r="A155" s="42"/>
      <c r="B155" s="43"/>
      <c r="C155" s="209" t="s">
        <v>249</v>
      </c>
      <c r="D155" s="209" t="s">
        <v>156</v>
      </c>
      <c r="E155" s="210" t="s">
        <v>250</v>
      </c>
      <c r="F155" s="211" t="s">
        <v>251</v>
      </c>
      <c r="G155" s="212" t="s">
        <v>252</v>
      </c>
      <c r="H155" s="213">
        <v>189.44</v>
      </c>
      <c r="I155" s="214"/>
      <c r="J155" s="215">
        <f>ROUND(I155*H155,2)</f>
        <v>0</v>
      </c>
      <c r="K155" s="211" t="s">
        <v>160</v>
      </c>
      <c r="L155" s="48"/>
      <c r="M155" s="216" t="s">
        <v>32</v>
      </c>
      <c r="N155" s="217" t="s">
        <v>51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0" t="s">
        <v>161</v>
      </c>
      <c r="AT155" s="220" t="s">
        <v>156</v>
      </c>
      <c r="AU155" s="220" t="s">
        <v>90</v>
      </c>
      <c r="AY155" s="20" t="s">
        <v>154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0" t="s">
        <v>88</v>
      </c>
      <c r="BK155" s="221">
        <f>ROUND(I155*H155,2)</f>
        <v>0</v>
      </c>
      <c r="BL155" s="20" t="s">
        <v>161</v>
      </c>
      <c r="BM155" s="220" t="s">
        <v>253</v>
      </c>
    </row>
    <row r="156" s="2" customFormat="1">
      <c r="A156" s="42"/>
      <c r="B156" s="43"/>
      <c r="C156" s="44"/>
      <c r="D156" s="222" t="s">
        <v>163</v>
      </c>
      <c r="E156" s="44"/>
      <c r="F156" s="223" t="s">
        <v>254</v>
      </c>
      <c r="G156" s="44"/>
      <c r="H156" s="44"/>
      <c r="I156" s="224"/>
      <c r="J156" s="44"/>
      <c r="K156" s="44"/>
      <c r="L156" s="48"/>
      <c r="M156" s="225"/>
      <c r="N156" s="226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163</v>
      </c>
      <c r="AU156" s="20" t="s">
        <v>90</v>
      </c>
    </row>
    <row r="157" s="2" customFormat="1">
      <c r="A157" s="42"/>
      <c r="B157" s="43"/>
      <c r="C157" s="44"/>
      <c r="D157" s="227" t="s">
        <v>165</v>
      </c>
      <c r="E157" s="44"/>
      <c r="F157" s="228" t="s">
        <v>255</v>
      </c>
      <c r="G157" s="44"/>
      <c r="H157" s="44"/>
      <c r="I157" s="224"/>
      <c r="J157" s="44"/>
      <c r="K157" s="44"/>
      <c r="L157" s="48"/>
      <c r="M157" s="225"/>
      <c r="N157" s="226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165</v>
      </c>
      <c r="AU157" s="20" t="s">
        <v>90</v>
      </c>
    </row>
    <row r="158" s="13" customFormat="1">
      <c r="A158" s="13"/>
      <c r="B158" s="229"/>
      <c r="C158" s="230"/>
      <c r="D158" s="222" t="s">
        <v>167</v>
      </c>
      <c r="E158" s="231" t="s">
        <v>32</v>
      </c>
      <c r="F158" s="232" t="s">
        <v>256</v>
      </c>
      <c r="G158" s="230"/>
      <c r="H158" s="231" t="s">
        <v>32</v>
      </c>
      <c r="I158" s="233"/>
      <c r="J158" s="230"/>
      <c r="K158" s="230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167</v>
      </c>
      <c r="AU158" s="238" t="s">
        <v>90</v>
      </c>
      <c r="AV158" s="13" t="s">
        <v>88</v>
      </c>
      <c r="AW158" s="13" t="s">
        <v>40</v>
      </c>
      <c r="AX158" s="13" t="s">
        <v>80</v>
      </c>
      <c r="AY158" s="238" t="s">
        <v>154</v>
      </c>
    </row>
    <row r="159" s="13" customFormat="1">
      <c r="A159" s="13"/>
      <c r="B159" s="229"/>
      <c r="C159" s="230"/>
      <c r="D159" s="222" t="s">
        <v>167</v>
      </c>
      <c r="E159" s="231" t="s">
        <v>32</v>
      </c>
      <c r="F159" s="232" t="s">
        <v>257</v>
      </c>
      <c r="G159" s="230"/>
      <c r="H159" s="231" t="s">
        <v>32</v>
      </c>
      <c r="I159" s="233"/>
      <c r="J159" s="230"/>
      <c r="K159" s="230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167</v>
      </c>
      <c r="AU159" s="238" t="s">
        <v>90</v>
      </c>
      <c r="AV159" s="13" t="s">
        <v>88</v>
      </c>
      <c r="AW159" s="13" t="s">
        <v>40</v>
      </c>
      <c r="AX159" s="13" t="s">
        <v>80</v>
      </c>
      <c r="AY159" s="238" t="s">
        <v>154</v>
      </c>
    </row>
    <row r="160" s="14" customFormat="1">
      <c r="A160" s="14"/>
      <c r="B160" s="239"/>
      <c r="C160" s="240"/>
      <c r="D160" s="222" t="s">
        <v>167</v>
      </c>
      <c r="E160" s="241" t="s">
        <v>32</v>
      </c>
      <c r="F160" s="242" t="s">
        <v>258</v>
      </c>
      <c r="G160" s="240"/>
      <c r="H160" s="243">
        <v>21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167</v>
      </c>
      <c r="AU160" s="249" t="s">
        <v>90</v>
      </c>
      <c r="AV160" s="14" t="s">
        <v>90</v>
      </c>
      <c r="AW160" s="14" t="s">
        <v>40</v>
      </c>
      <c r="AX160" s="14" t="s">
        <v>80</v>
      </c>
      <c r="AY160" s="249" t="s">
        <v>154</v>
      </c>
    </row>
    <row r="161" s="14" customFormat="1">
      <c r="A161" s="14"/>
      <c r="B161" s="239"/>
      <c r="C161" s="240"/>
      <c r="D161" s="222" t="s">
        <v>167</v>
      </c>
      <c r="E161" s="241" t="s">
        <v>32</v>
      </c>
      <c r="F161" s="242" t="s">
        <v>259</v>
      </c>
      <c r="G161" s="240"/>
      <c r="H161" s="243">
        <v>29.760000000000002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167</v>
      </c>
      <c r="AU161" s="249" t="s">
        <v>90</v>
      </c>
      <c r="AV161" s="14" t="s">
        <v>90</v>
      </c>
      <c r="AW161" s="14" t="s">
        <v>40</v>
      </c>
      <c r="AX161" s="14" t="s">
        <v>80</v>
      </c>
      <c r="AY161" s="249" t="s">
        <v>154</v>
      </c>
    </row>
    <row r="162" s="14" customFormat="1">
      <c r="A162" s="14"/>
      <c r="B162" s="239"/>
      <c r="C162" s="240"/>
      <c r="D162" s="222" t="s">
        <v>167</v>
      </c>
      <c r="E162" s="241" t="s">
        <v>32</v>
      </c>
      <c r="F162" s="242" t="s">
        <v>260</v>
      </c>
      <c r="G162" s="240"/>
      <c r="H162" s="243">
        <v>6.7199999999999998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167</v>
      </c>
      <c r="AU162" s="249" t="s">
        <v>90</v>
      </c>
      <c r="AV162" s="14" t="s">
        <v>90</v>
      </c>
      <c r="AW162" s="14" t="s">
        <v>40</v>
      </c>
      <c r="AX162" s="14" t="s">
        <v>80</v>
      </c>
      <c r="AY162" s="249" t="s">
        <v>154</v>
      </c>
    </row>
    <row r="163" s="14" customFormat="1">
      <c r="A163" s="14"/>
      <c r="B163" s="239"/>
      <c r="C163" s="240"/>
      <c r="D163" s="222" t="s">
        <v>167</v>
      </c>
      <c r="E163" s="241" t="s">
        <v>32</v>
      </c>
      <c r="F163" s="242" t="s">
        <v>261</v>
      </c>
      <c r="G163" s="240"/>
      <c r="H163" s="243">
        <v>22.800000000000001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167</v>
      </c>
      <c r="AU163" s="249" t="s">
        <v>90</v>
      </c>
      <c r="AV163" s="14" t="s">
        <v>90</v>
      </c>
      <c r="AW163" s="14" t="s">
        <v>40</v>
      </c>
      <c r="AX163" s="14" t="s">
        <v>80</v>
      </c>
      <c r="AY163" s="249" t="s">
        <v>154</v>
      </c>
    </row>
    <row r="164" s="14" customFormat="1">
      <c r="A164" s="14"/>
      <c r="B164" s="239"/>
      <c r="C164" s="240"/>
      <c r="D164" s="222" t="s">
        <v>167</v>
      </c>
      <c r="E164" s="241" t="s">
        <v>32</v>
      </c>
      <c r="F164" s="242" t="s">
        <v>262</v>
      </c>
      <c r="G164" s="240"/>
      <c r="H164" s="243">
        <v>33.600000000000001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167</v>
      </c>
      <c r="AU164" s="249" t="s">
        <v>90</v>
      </c>
      <c r="AV164" s="14" t="s">
        <v>90</v>
      </c>
      <c r="AW164" s="14" t="s">
        <v>40</v>
      </c>
      <c r="AX164" s="14" t="s">
        <v>80</v>
      </c>
      <c r="AY164" s="249" t="s">
        <v>154</v>
      </c>
    </row>
    <row r="165" s="14" customFormat="1">
      <c r="A165" s="14"/>
      <c r="B165" s="239"/>
      <c r="C165" s="240"/>
      <c r="D165" s="222" t="s">
        <v>167</v>
      </c>
      <c r="E165" s="241" t="s">
        <v>32</v>
      </c>
      <c r="F165" s="242" t="s">
        <v>263</v>
      </c>
      <c r="G165" s="240"/>
      <c r="H165" s="243">
        <v>39.600000000000001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167</v>
      </c>
      <c r="AU165" s="249" t="s">
        <v>90</v>
      </c>
      <c r="AV165" s="14" t="s">
        <v>90</v>
      </c>
      <c r="AW165" s="14" t="s">
        <v>40</v>
      </c>
      <c r="AX165" s="14" t="s">
        <v>80</v>
      </c>
      <c r="AY165" s="249" t="s">
        <v>154</v>
      </c>
    </row>
    <row r="166" s="16" customFormat="1">
      <c r="A166" s="16"/>
      <c r="B166" s="261"/>
      <c r="C166" s="262"/>
      <c r="D166" s="222" t="s">
        <v>167</v>
      </c>
      <c r="E166" s="263" t="s">
        <v>32</v>
      </c>
      <c r="F166" s="264" t="s">
        <v>264</v>
      </c>
      <c r="G166" s="262"/>
      <c r="H166" s="265">
        <v>153.47999999999999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1" t="s">
        <v>167</v>
      </c>
      <c r="AU166" s="271" t="s">
        <v>90</v>
      </c>
      <c r="AV166" s="16" t="s">
        <v>178</v>
      </c>
      <c r="AW166" s="16" t="s">
        <v>40</v>
      </c>
      <c r="AX166" s="16" t="s">
        <v>80</v>
      </c>
      <c r="AY166" s="271" t="s">
        <v>154</v>
      </c>
    </row>
    <row r="167" s="14" customFormat="1">
      <c r="A167" s="14"/>
      <c r="B167" s="239"/>
      <c r="C167" s="240"/>
      <c r="D167" s="222" t="s">
        <v>167</v>
      </c>
      <c r="E167" s="241" t="s">
        <v>32</v>
      </c>
      <c r="F167" s="242" t="s">
        <v>265</v>
      </c>
      <c r="G167" s="240"/>
      <c r="H167" s="243">
        <v>35.960000000000001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167</v>
      </c>
      <c r="AU167" s="249" t="s">
        <v>90</v>
      </c>
      <c r="AV167" s="14" t="s">
        <v>90</v>
      </c>
      <c r="AW167" s="14" t="s">
        <v>40</v>
      </c>
      <c r="AX167" s="14" t="s">
        <v>80</v>
      </c>
      <c r="AY167" s="249" t="s">
        <v>154</v>
      </c>
    </row>
    <row r="168" s="16" customFormat="1">
      <c r="A168" s="16"/>
      <c r="B168" s="261"/>
      <c r="C168" s="262"/>
      <c r="D168" s="222" t="s">
        <v>167</v>
      </c>
      <c r="E168" s="263" t="s">
        <v>32</v>
      </c>
      <c r="F168" s="264" t="s">
        <v>264</v>
      </c>
      <c r="G168" s="262"/>
      <c r="H168" s="265">
        <v>35.960000000000001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1" t="s">
        <v>167</v>
      </c>
      <c r="AU168" s="271" t="s">
        <v>90</v>
      </c>
      <c r="AV168" s="16" t="s">
        <v>178</v>
      </c>
      <c r="AW168" s="16" t="s">
        <v>40</v>
      </c>
      <c r="AX168" s="16" t="s">
        <v>80</v>
      </c>
      <c r="AY168" s="271" t="s">
        <v>154</v>
      </c>
    </row>
    <row r="169" s="15" customFormat="1">
      <c r="A169" s="15"/>
      <c r="B169" s="250"/>
      <c r="C169" s="251"/>
      <c r="D169" s="222" t="s">
        <v>167</v>
      </c>
      <c r="E169" s="252" t="s">
        <v>102</v>
      </c>
      <c r="F169" s="253" t="s">
        <v>170</v>
      </c>
      <c r="G169" s="251"/>
      <c r="H169" s="254">
        <v>189.44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167</v>
      </c>
      <c r="AU169" s="260" t="s">
        <v>90</v>
      </c>
      <c r="AV169" s="15" t="s">
        <v>161</v>
      </c>
      <c r="AW169" s="15" t="s">
        <v>40</v>
      </c>
      <c r="AX169" s="15" t="s">
        <v>88</v>
      </c>
      <c r="AY169" s="260" t="s">
        <v>154</v>
      </c>
    </row>
    <row r="170" s="2" customFormat="1" ht="33" customHeight="1">
      <c r="A170" s="42"/>
      <c r="B170" s="43"/>
      <c r="C170" s="209" t="s">
        <v>266</v>
      </c>
      <c r="D170" s="209" t="s">
        <v>156</v>
      </c>
      <c r="E170" s="210" t="s">
        <v>267</v>
      </c>
      <c r="F170" s="211" t="s">
        <v>268</v>
      </c>
      <c r="G170" s="212" t="s">
        <v>252</v>
      </c>
      <c r="H170" s="213">
        <v>50.399999999999999</v>
      </c>
      <c r="I170" s="214"/>
      <c r="J170" s="215">
        <f>ROUND(I170*H170,2)</f>
        <v>0</v>
      </c>
      <c r="K170" s="211" t="s">
        <v>160</v>
      </c>
      <c r="L170" s="48"/>
      <c r="M170" s="216" t="s">
        <v>32</v>
      </c>
      <c r="N170" s="217" t="s">
        <v>51</v>
      </c>
      <c r="O170" s="88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0" t="s">
        <v>161</v>
      </c>
      <c r="AT170" s="220" t="s">
        <v>156</v>
      </c>
      <c r="AU170" s="220" t="s">
        <v>90</v>
      </c>
      <c r="AY170" s="20" t="s">
        <v>154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88</v>
      </c>
      <c r="BK170" s="221">
        <f>ROUND(I170*H170,2)</f>
        <v>0</v>
      </c>
      <c r="BL170" s="20" t="s">
        <v>161</v>
      </c>
      <c r="BM170" s="220" t="s">
        <v>269</v>
      </c>
    </row>
    <row r="171" s="2" customFormat="1">
      <c r="A171" s="42"/>
      <c r="B171" s="43"/>
      <c r="C171" s="44"/>
      <c r="D171" s="222" t="s">
        <v>163</v>
      </c>
      <c r="E171" s="44"/>
      <c r="F171" s="223" t="s">
        <v>270</v>
      </c>
      <c r="G171" s="44"/>
      <c r="H171" s="44"/>
      <c r="I171" s="224"/>
      <c r="J171" s="44"/>
      <c r="K171" s="44"/>
      <c r="L171" s="48"/>
      <c r="M171" s="225"/>
      <c r="N171" s="226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163</v>
      </c>
      <c r="AU171" s="20" t="s">
        <v>90</v>
      </c>
    </row>
    <row r="172" s="2" customFormat="1">
      <c r="A172" s="42"/>
      <c r="B172" s="43"/>
      <c r="C172" s="44"/>
      <c r="D172" s="227" t="s">
        <v>165</v>
      </c>
      <c r="E172" s="44"/>
      <c r="F172" s="228" t="s">
        <v>271</v>
      </c>
      <c r="G172" s="44"/>
      <c r="H172" s="44"/>
      <c r="I172" s="224"/>
      <c r="J172" s="44"/>
      <c r="K172" s="44"/>
      <c r="L172" s="48"/>
      <c r="M172" s="225"/>
      <c r="N172" s="226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165</v>
      </c>
      <c r="AU172" s="20" t="s">
        <v>90</v>
      </c>
    </row>
    <row r="173" s="13" customFormat="1">
      <c r="A173" s="13"/>
      <c r="B173" s="229"/>
      <c r="C173" s="230"/>
      <c r="D173" s="222" t="s">
        <v>167</v>
      </c>
      <c r="E173" s="231" t="s">
        <v>32</v>
      </c>
      <c r="F173" s="232" t="s">
        <v>272</v>
      </c>
      <c r="G173" s="230"/>
      <c r="H173" s="231" t="s">
        <v>32</v>
      </c>
      <c r="I173" s="233"/>
      <c r="J173" s="230"/>
      <c r="K173" s="230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167</v>
      </c>
      <c r="AU173" s="238" t="s">
        <v>90</v>
      </c>
      <c r="AV173" s="13" t="s">
        <v>88</v>
      </c>
      <c r="AW173" s="13" t="s">
        <v>40</v>
      </c>
      <c r="AX173" s="13" t="s">
        <v>80</v>
      </c>
      <c r="AY173" s="238" t="s">
        <v>154</v>
      </c>
    </row>
    <row r="174" s="14" customFormat="1">
      <c r="A174" s="14"/>
      <c r="B174" s="239"/>
      <c r="C174" s="240"/>
      <c r="D174" s="222" t="s">
        <v>167</v>
      </c>
      <c r="E174" s="241" t="s">
        <v>32</v>
      </c>
      <c r="F174" s="242" t="s">
        <v>273</v>
      </c>
      <c r="G174" s="240"/>
      <c r="H174" s="243">
        <v>50.399999999999999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167</v>
      </c>
      <c r="AU174" s="249" t="s">
        <v>90</v>
      </c>
      <c r="AV174" s="14" t="s">
        <v>90</v>
      </c>
      <c r="AW174" s="14" t="s">
        <v>40</v>
      </c>
      <c r="AX174" s="14" t="s">
        <v>80</v>
      </c>
      <c r="AY174" s="249" t="s">
        <v>154</v>
      </c>
    </row>
    <row r="175" s="15" customFormat="1">
      <c r="A175" s="15"/>
      <c r="B175" s="250"/>
      <c r="C175" s="251"/>
      <c r="D175" s="222" t="s">
        <v>167</v>
      </c>
      <c r="E175" s="252" t="s">
        <v>104</v>
      </c>
      <c r="F175" s="253" t="s">
        <v>170</v>
      </c>
      <c r="G175" s="251"/>
      <c r="H175" s="254">
        <v>50.399999999999999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167</v>
      </c>
      <c r="AU175" s="260" t="s">
        <v>90</v>
      </c>
      <c r="AV175" s="15" t="s">
        <v>161</v>
      </c>
      <c r="AW175" s="15" t="s">
        <v>40</v>
      </c>
      <c r="AX175" s="15" t="s">
        <v>88</v>
      </c>
      <c r="AY175" s="260" t="s">
        <v>154</v>
      </c>
    </row>
    <row r="176" s="2" customFormat="1" ht="37.8" customHeight="1">
      <c r="A176" s="42"/>
      <c r="B176" s="43"/>
      <c r="C176" s="209" t="s">
        <v>274</v>
      </c>
      <c r="D176" s="209" t="s">
        <v>156</v>
      </c>
      <c r="E176" s="210" t="s">
        <v>275</v>
      </c>
      <c r="F176" s="211" t="s">
        <v>276</v>
      </c>
      <c r="G176" s="212" t="s">
        <v>252</v>
      </c>
      <c r="H176" s="213">
        <v>239.84</v>
      </c>
      <c r="I176" s="214"/>
      <c r="J176" s="215">
        <f>ROUND(I176*H176,2)</f>
        <v>0</v>
      </c>
      <c r="K176" s="211" t="s">
        <v>160</v>
      </c>
      <c r="L176" s="48"/>
      <c r="M176" s="216" t="s">
        <v>32</v>
      </c>
      <c r="N176" s="217" t="s">
        <v>51</v>
      </c>
      <c r="O176" s="88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0" t="s">
        <v>161</v>
      </c>
      <c r="AT176" s="220" t="s">
        <v>156</v>
      </c>
      <c r="AU176" s="220" t="s">
        <v>90</v>
      </c>
      <c r="AY176" s="20" t="s">
        <v>154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88</v>
      </c>
      <c r="BK176" s="221">
        <f>ROUND(I176*H176,2)</f>
        <v>0</v>
      </c>
      <c r="BL176" s="20" t="s">
        <v>161</v>
      </c>
      <c r="BM176" s="220" t="s">
        <v>277</v>
      </c>
    </row>
    <row r="177" s="2" customFormat="1">
      <c r="A177" s="42"/>
      <c r="B177" s="43"/>
      <c r="C177" s="44"/>
      <c r="D177" s="222" t="s">
        <v>163</v>
      </c>
      <c r="E177" s="44"/>
      <c r="F177" s="223" t="s">
        <v>278</v>
      </c>
      <c r="G177" s="44"/>
      <c r="H177" s="44"/>
      <c r="I177" s="224"/>
      <c r="J177" s="44"/>
      <c r="K177" s="44"/>
      <c r="L177" s="48"/>
      <c r="M177" s="225"/>
      <c r="N177" s="226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163</v>
      </c>
      <c r="AU177" s="20" t="s">
        <v>90</v>
      </c>
    </row>
    <row r="178" s="2" customFormat="1">
      <c r="A178" s="42"/>
      <c r="B178" s="43"/>
      <c r="C178" s="44"/>
      <c r="D178" s="227" t="s">
        <v>165</v>
      </c>
      <c r="E178" s="44"/>
      <c r="F178" s="228" t="s">
        <v>279</v>
      </c>
      <c r="G178" s="44"/>
      <c r="H178" s="44"/>
      <c r="I178" s="224"/>
      <c r="J178" s="44"/>
      <c r="K178" s="44"/>
      <c r="L178" s="48"/>
      <c r="M178" s="225"/>
      <c r="N178" s="226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165</v>
      </c>
      <c r="AU178" s="20" t="s">
        <v>90</v>
      </c>
    </row>
    <row r="179" s="14" customFormat="1">
      <c r="A179" s="14"/>
      <c r="B179" s="239"/>
      <c r="C179" s="240"/>
      <c r="D179" s="222" t="s">
        <v>167</v>
      </c>
      <c r="E179" s="241" t="s">
        <v>32</v>
      </c>
      <c r="F179" s="242" t="s">
        <v>280</v>
      </c>
      <c r="G179" s="240"/>
      <c r="H179" s="243">
        <v>239.84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167</v>
      </c>
      <c r="AU179" s="249" t="s">
        <v>90</v>
      </c>
      <c r="AV179" s="14" t="s">
        <v>90</v>
      </c>
      <c r="AW179" s="14" t="s">
        <v>40</v>
      </c>
      <c r="AX179" s="14" t="s">
        <v>80</v>
      </c>
      <c r="AY179" s="249" t="s">
        <v>154</v>
      </c>
    </row>
    <row r="180" s="15" customFormat="1">
      <c r="A180" s="15"/>
      <c r="B180" s="250"/>
      <c r="C180" s="251"/>
      <c r="D180" s="222" t="s">
        <v>167</v>
      </c>
      <c r="E180" s="252" t="s">
        <v>117</v>
      </c>
      <c r="F180" s="253" t="s">
        <v>170</v>
      </c>
      <c r="G180" s="251"/>
      <c r="H180" s="254">
        <v>239.84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0" t="s">
        <v>167</v>
      </c>
      <c r="AU180" s="260" t="s">
        <v>90</v>
      </c>
      <c r="AV180" s="15" t="s">
        <v>161</v>
      </c>
      <c r="AW180" s="15" t="s">
        <v>40</v>
      </c>
      <c r="AX180" s="15" t="s">
        <v>88</v>
      </c>
      <c r="AY180" s="260" t="s">
        <v>154</v>
      </c>
    </row>
    <row r="181" s="2" customFormat="1" ht="37.8" customHeight="1">
      <c r="A181" s="42"/>
      <c r="B181" s="43"/>
      <c r="C181" s="209" t="s">
        <v>281</v>
      </c>
      <c r="D181" s="209" t="s">
        <v>156</v>
      </c>
      <c r="E181" s="210" t="s">
        <v>282</v>
      </c>
      <c r="F181" s="211" t="s">
        <v>283</v>
      </c>
      <c r="G181" s="212" t="s">
        <v>252</v>
      </c>
      <c r="H181" s="213">
        <v>1199.2000000000001</v>
      </c>
      <c r="I181" s="214"/>
      <c r="J181" s="215">
        <f>ROUND(I181*H181,2)</f>
        <v>0</v>
      </c>
      <c r="K181" s="211" t="s">
        <v>160</v>
      </c>
      <c r="L181" s="48"/>
      <c r="M181" s="216" t="s">
        <v>32</v>
      </c>
      <c r="N181" s="217" t="s">
        <v>51</v>
      </c>
      <c r="O181" s="88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R181" s="220" t="s">
        <v>161</v>
      </c>
      <c r="AT181" s="220" t="s">
        <v>156</v>
      </c>
      <c r="AU181" s="220" t="s">
        <v>90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88</v>
      </c>
      <c r="BK181" s="221">
        <f>ROUND(I181*H181,2)</f>
        <v>0</v>
      </c>
      <c r="BL181" s="20" t="s">
        <v>161</v>
      </c>
      <c r="BM181" s="220" t="s">
        <v>284</v>
      </c>
    </row>
    <row r="182" s="2" customFormat="1">
      <c r="A182" s="42"/>
      <c r="B182" s="43"/>
      <c r="C182" s="44"/>
      <c r="D182" s="222" t="s">
        <v>163</v>
      </c>
      <c r="E182" s="44"/>
      <c r="F182" s="223" t="s">
        <v>285</v>
      </c>
      <c r="G182" s="44"/>
      <c r="H182" s="44"/>
      <c r="I182" s="224"/>
      <c r="J182" s="44"/>
      <c r="K182" s="44"/>
      <c r="L182" s="48"/>
      <c r="M182" s="225"/>
      <c r="N182" s="226"/>
      <c r="O182" s="88"/>
      <c r="P182" s="88"/>
      <c r="Q182" s="88"/>
      <c r="R182" s="88"/>
      <c r="S182" s="88"/>
      <c r="T182" s="89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T182" s="20" t="s">
        <v>163</v>
      </c>
      <c r="AU182" s="20" t="s">
        <v>90</v>
      </c>
    </row>
    <row r="183" s="2" customFormat="1">
      <c r="A183" s="42"/>
      <c r="B183" s="43"/>
      <c r="C183" s="44"/>
      <c r="D183" s="227" t="s">
        <v>165</v>
      </c>
      <c r="E183" s="44"/>
      <c r="F183" s="228" t="s">
        <v>286</v>
      </c>
      <c r="G183" s="44"/>
      <c r="H183" s="44"/>
      <c r="I183" s="224"/>
      <c r="J183" s="44"/>
      <c r="K183" s="44"/>
      <c r="L183" s="48"/>
      <c r="M183" s="225"/>
      <c r="N183" s="226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165</v>
      </c>
      <c r="AU183" s="20" t="s">
        <v>90</v>
      </c>
    </row>
    <row r="184" s="14" customFormat="1">
      <c r="A184" s="14"/>
      <c r="B184" s="239"/>
      <c r="C184" s="240"/>
      <c r="D184" s="222" t="s">
        <v>167</v>
      </c>
      <c r="E184" s="241" t="s">
        <v>32</v>
      </c>
      <c r="F184" s="242" t="s">
        <v>287</v>
      </c>
      <c r="G184" s="240"/>
      <c r="H184" s="243">
        <v>1199.2000000000001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9" t="s">
        <v>167</v>
      </c>
      <c r="AU184" s="249" t="s">
        <v>90</v>
      </c>
      <c r="AV184" s="14" t="s">
        <v>90</v>
      </c>
      <c r="AW184" s="14" t="s">
        <v>40</v>
      </c>
      <c r="AX184" s="14" t="s">
        <v>80</v>
      </c>
      <c r="AY184" s="249" t="s">
        <v>154</v>
      </c>
    </row>
    <row r="185" s="15" customFormat="1">
      <c r="A185" s="15"/>
      <c r="B185" s="250"/>
      <c r="C185" s="251"/>
      <c r="D185" s="222" t="s">
        <v>167</v>
      </c>
      <c r="E185" s="252" t="s">
        <v>32</v>
      </c>
      <c r="F185" s="253" t="s">
        <v>170</v>
      </c>
      <c r="G185" s="251"/>
      <c r="H185" s="254">
        <v>1199.2000000000001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0" t="s">
        <v>167</v>
      </c>
      <c r="AU185" s="260" t="s">
        <v>90</v>
      </c>
      <c r="AV185" s="15" t="s">
        <v>161</v>
      </c>
      <c r="AW185" s="15" t="s">
        <v>40</v>
      </c>
      <c r="AX185" s="15" t="s">
        <v>88</v>
      </c>
      <c r="AY185" s="260" t="s">
        <v>154</v>
      </c>
    </row>
    <row r="186" s="2" customFormat="1" ht="33" customHeight="1">
      <c r="A186" s="42"/>
      <c r="B186" s="43"/>
      <c r="C186" s="209" t="s">
        <v>288</v>
      </c>
      <c r="D186" s="209" t="s">
        <v>156</v>
      </c>
      <c r="E186" s="210" t="s">
        <v>289</v>
      </c>
      <c r="F186" s="211" t="s">
        <v>290</v>
      </c>
      <c r="G186" s="212" t="s">
        <v>291</v>
      </c>
      <c r="H186" s="213">
        <v>479.68000000000001</v>
      </c>
      <c r="I186" s="214"/>
      <c r="J186" s="215">
        <f>ROUND(I186*H186,2)</f>
        <v>0</v>
      </c>
      <c r="K186" s="211" t="s">
        <v>160</v>
      </c>
      <c r="L186" s="48"/>
      <c r="M186" s="216" t="s">
        <v>32</v>
      </c>
      <c r="N186" s="217" t="s">
        <v>51</v>
      </c>
      <c r="O186" s="88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0" t="s">
        <v>161</v>
      </c>
      <c r="AT186" s="220" t="s">
        <v>156</v>
      </c>
      <c r="AU186" s="220" t="s">
        <v>90</v>
      </c>
      <c r="AY186" s="20" t="s">
        <v>154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88</v>
      </c>
      <c r="BK186" s="221">
        <f>ROUND(I186*H186,2)</f>
        <v>0</v>
      </c>
      <c r="BL186" s="20" t="s">
        <v>161</v>
      </c>
      <c r="BM186" s="220" t="s">
        <v>292</v>
      </c>
    </row>
    <row r="187" s="2" customFormat="1">
      <c r="A187" s="42"/>
      <c r="B187" s="43"/>
      <c r="C187" s="44"/>
      <c r="D187" s="222" t="s">
        <v>163</v>
      </c>
      <c r="E187" s="44"/>
      <c r="F187" s="223" t="s">
        <v>293</v>
      </c>
      <c r="G187" s="44"/>
      <c r="H187" s="44"/>
      <c r="I187" s="224"/>
      <c r="J187" s="44"/>
      <c r="K187" s="44"/>
      <c r="L187" s="48"/>
      <c r="M187" s="225"/>
      <c r="N187" s="226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163</v>
      </c>
      <c r="AU187" s="20" t="s">
        <v>90</v>
      </c>
    </row>
    <row r="188" s="2" customFormat="1">
      <c r="A188" s="42"/>
      <c r="B188" s="43"/>
      <c r="C188" s="44"/>
      <c r="D188" s="227" t="s">
        <v>165</v>
      </c>
      <c r="E188" s="44"/>
      <c r="F188" s="228" t="s">
        <v>294</v>
      </c>
      <c r="G188" s="44"/>
      <c r="H188" s="44"/>
      <c r="I188" s="224"/>
      <c r="J188" s="44"/>
      <c r="K188" s="44"/>
      <c r="L188" s="48"/>
      <c r="M188" s="225"/>
      <c r="N188" s="226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165</v>
      </c>
      <c r="AU188" s="20" t="s">
        <v>90</v>
      </c>
    </row>
    <row r="189" s="14" customFormat="1">
      <c r="A189" s="14"/>
      <c r="B189" s="239"/>
      <c r="C189" s="240"/>
      <c r="D189" s="222" t="s">
        <v>167</v>
      </c>
      <c r="E189" s="241" t="s">
        <v>32</v>
      </c>
      <c r="F189" s="242" t="s">
        <v>295</v>
      </c>
      <c r="G189" s="240"/>
      <c r="H189" s="243">
        <v>479.68000000000001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167</v>
      </c>
      <c r="AU189" s="249" t="s">
        <v>90</v>
      </c>
      <c r="AV189" s="14" t="s">
        <v>90</v>
      </c>
      <c r="AW189" s="14" t="s">
        <v>40</v>
      </c>
      <c r="AX189" s="14" t="s">
        <v>80</v>
      </c>
      <c r="AY189" s="249" t="s">
        <v>154</v>
      </c>
    </row>
    <row r="190" s="15" customFormat="1">
      <c r="A190" s="15"/>
      <c r="B190" s="250"/>
      <c r="C190" s="251"/>
      <c r="D190" s="222" t="s">
        <v>167</v>
      </c>
      <c r="E190" s="252" t="s">
        <v>32</v>
      </c>
      <c r="F190" s="253" t="s">
        <v>170</v>
      </c>
      <c r="G190" s="251"/>
      <c r="H190" s="254">
        <v>479.68000000000001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0" t="s">
        <v>167</v>
      </c>
      <c r="AU190" s="260" t="s">
        <v>90</v>
      </c>
      <c r="AV190" s="15" t="s">
        <v>161</v>
      </c>
      <c r="AW190" s="15" t="s">
        <v>40</v>
      </c>
      <c r="AX190" s="15" t="s">
        <v>88</v>
      </c>
      <c r="AY190" s="260" t="s">
        <v>154</v>
      </c>
    </row>
    <row r="191" s="2" customFormat="1" ht="16.5" customHeight="1">
      <c r="A191" s="42"/>
      <c r="B191" s="43"/>
      <c r="C191" s="209" t="s">
        <v>296</v>
      </c>
      <c r="D191" s="209" t="s">
        <v>156</v>
      </c>
      <c r="E191" s="210" t="s">
        <v>297</v>
      </c>
      <c r="F191" s="211" t="s">
        <v>298</v>
      </c>
      <c r="G191" s="212" t="s">
        <v>252</v>
      </c>
      <c r="H191" s="213">
        <v>239.84</v>
      </c>
      <c r="I191" s="214"/>
      <c r="J191" s="215">
        <f>ROUND(I191*H191,2)</f>
        <v>0</v>
      </c>
      <c r="K191" s="211" t="s">
        <v>160</v>
      </c>
      <c r="L191" s="48"/>
      <c r="M191" s="216" t="s">
        <v>32</v>
      </c>
      <c r="N191" s="217" t="s">
        <v>51</v>
      </c>
      <c r="O191" s="88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0" t="s">
        <v>161</v>
      </c>
      <c r="AT191" s="220" t="s">
        <v>156</v>
      </c>
      <c r="AU191" s="220" t="s">
        <v>90</v>
      </c>
      <c r="AY191" s="20" t="s">
        <v>154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88</v>
      </c>
      <c r="BK191" s="221">
        <f>ROUND(I191*H191,2)</f>
        <v>0</v>
      </c>
      <c r="BL191" s="20" t="s">
        <v>161</v>
      </c>
      <c r="BM191" s="220" t="s">
        <v>299</v>
      </c>
    </row>
    <row r="192" s="2" customFormat="1">
      <c r="A192" s="42"/>
      <c r="B192" s="43"/>
      <c r="C192" s="44"/>
      <c r="D192" s="222" t="s">
        <v>163</v>
      </c>
      <c r="E192" s="44"/>
      <c r="F192" s="223" t="s">
        <v>300</v>
      </c>
      <c r="G192" s="44"/>
      <c r="H192" s="44"/>
      <c r="I192" s="224"/>
      <c r="J192" s="44"/>
      <c r="K192" s="44"/>
      <c r="L192" s="48"/>
      <c r="M192" s="225"/>
      <c r="N192" s="226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163</v>
      </c>
      <c r="AU192" s="20" t="s">
        <v>90</v>
      </c>
    </row>
    <row r="193" s="2" customFormat="1">
      <c r="A193" s="42"/>
      <c r="B193" s="43"/>
      <c r="C193" s="44"/>
      <c r="D193" s="227" t="s">
        <v>165</v>
      </c>
      <c r="E193" s="44"/>
      <c r="F193" s="228" t="s">
        <v>301</v>
      </c>
      <c r="G193" s="44"/>
      <c r="H193" s="44"/>
      <c r="I193" s="224"/>
      <c r="J193" s="44"/>
      <c r="K193" s="44"/>
      <c r="L193" s="48"/>
      <c r="M193" s="225"/>
      <c r="N193" s="226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165</v>
      </c>
      <c r="AU193" s="20" t="s">
        <v>90</v>
      </c>
    </row>
    <row r="194" s="14" customFormat="1">
      <c r="A194" s="14"/>
      <c r="B194" s="239"/>
      <c r="C194" s="240"/>
      <c r="D194" s="222" t="s">
        <v>167</v>
      </c>
      <c r="E194" s="241" t="s">
        <v>32</v>
      </c>
      <c r="F194" s="242" t="s">
        <v>117</v>
      </c>
      <c r="G194" s="240"/>
      <c r="H194" s="243">
        <v>239.84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167</v>
      </c>
      <c r="AU194" s="249" t="s">
        <v>90</v>
      </c>
      <c r="AV194" s="14" t="s">
        <v>90</v>
      </c>
      <c r="AW194" s="14" t="s">
        <v>40</v>
      </c>
      <c r="AX194" s="14" t="s">
        <v>80</v>
      </c>
      <c r="AY194" s="249" t="s">
        <v>154</v>
      </c>
    </row>
    <row r="195" s="15" customFormat="1">
      <c r="A195" s="15"/>
      <c r="B195" s="250"/>
      <c r="C195" s="251"/>
      <c r="D195" s="222" t="s">
        <v>167</v>
      </c>
      <c r="E195" s="252" t="s">
        <v>119</v>
      </c>
      <c r="F195" s="253" t="s">
        <v>170</v>
      </c>
      <c r="G195" s="251"/>
      <c r="H195" s="254">
        <v>239.84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0" t="s">
        <v>167</v>
      </c>
      <c r="AU195" s="260" t="s">
        <v>90</v>
      </c>
      <c r="AV195" s="15" t="s">
        <v>161</v>
      </c>
      <c r="AW195" s="15" t="s">
        <v>40</v>
      </c>
      <c r="AX195" s="15" t="s">
        <v>88</v>
      </c>
      <c r="AY195" s="260" t="s">
        <v>154</v>
      </c>
    </row>
    <row r="196" s="2" customFormat="1" ht="24.15" customHeight="1">
      <c r="A196" s="42"/>
      <c r="B196" s="43"/>
      <c r="C196" s="209" t="s">
        <v>302</v>
      </c>
      <c r="D196" s="209" t="s">
        <v>156</v>
      </c>
      <c r="E196" s="210" t="s">
        <v>303</v>
      </c>
      <c r="F196" s="211" t="s">
        <v>304</v>
      </c>
      <c r="G196" s="212" t="s">
        <v>252</v>
      </c>
      <c r="H196" s="213">
        <v>50.399999999999999</v>
      </c>
      <c r="I196" s="214"/>
      <c r="J196" s="215">
        <f>ROUND(I196*H196,2)</f>
        <v>0</v>
      </c>
      <c r="K196" s="211" t="s">
        <v>160</v>
      </c>
      <c r="L196" s="48"/>
      <c r="M196" s="216" t="s">
        <v>32</v>
      </c>
      <c r="N196" s="217" t="s">
        <v>51</v>
      </c>
      <c r="O196" s="88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R196" s="220" t="s">
        <v>161</v>
      </c>
      <c r="AT196" s="220" t="s">
        <v>156</v>
      </c>
      <c r="AU196" s="220" t="s">
        <v>90</v>
      </c>
      <c r="AY196" s="20" t="s">
        <v>154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88</v>
      </c>
      <c r="BK196" s="221">
        <f>ROUND(I196*H196,2)</f>
        <v>0</v>
      </c>
      <c r="BL196" s="20" t="s">
        <v>161</v>
      </c>
      <c r="BM196" s="220" t="s">
        <v>305</v>
      </c>
    </row>
    <row r="197" s="2" customFormat="1">
      <c r="A197" s="42"/>
      <c r="B197" s="43"/>
      <c r="C197" s="44"/>
      <c r="D197" s="222" t="s">
        <v>163</v>
      </c>
      <c r="E197" s="44"/>
      <c r="F197" s="223" t="s">
        <v>306</v>
      </c>
      <c r="G197" s="44"/>
      <c r="H197" s="44"/>
      <c r="I197" s="224"/>
      <c r="J197" s="44"/>
      <c r="K197" s="44"/>
      <c r="L197" s="48"/>
      <c r="M197" s="225"/>
      <c r="N197" s="226"/>
      <c r="O197" s="88"/>
      <c r="P197" s="88"/>
      <c r="Q197" s="88"/>
      <c r="R197" s="88"/>
      <c r="S197" s="88"/>
      <c r="T197" s="89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T197" s="20" t="s">
        <v>163</v>
      </c>
      <c r="AU197" s="20" t="s">
        <v>90</v>
      </c>
    </row>
    <row r="198" s="2" customFormat="1">
      <c r="A198" s="42"/>
      <c r="B198" s="43"/>
      <c r="C198" s="44"/>
      <c r="D198" s="227" t="s">
        <v>165</v>
      </c>
      <c r="E198" s="44"/>
      <c r="F198" s="228" t="s">
        <v>307</v>
      </c>
      <c r="G198" s="44"/>
      <c r="H198" s="44"/>
      <c r="I198" s="224"/>
      <c r="J198" s="44"/>
      <c r="K198" s="44"/>
      <c r="L198" s="48"/>
      <c r="M198" s="225"/>
      <c r="N198" s="226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165</v>
      </c>
      <c r="AU198" s="20" t="s">
        <v>90</v>
      </c>
    </row>
    <row r="199" s="13" customFormat="1">
      <c r="A199" s="13"/>
      <c r="B199" s="229"/>
      <c r="C199" s="230"/>
      <c r="D199" s="222" t="s">
        <v>167</v>
      </c>
      <c r="E199" s="231" t="s">
        <v>32</v>
      </c>
      <c r="F199" s="232" t="s">
        <v>308</v>
      </c>
      <c r="G199" s="230"/>
      <c r="H199" s="231" t="s">
        <v>32</v>
      </c>
      <c r="I199" s="233"/>
      <c r="J199" s="230"/>
      <c r="K199" s="230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167</v>
      </c>
      <c r="AU199" s="238" t="s">
        <v>90</v>
      </c>
      <c r="AV199" s="13" t="s">
        <v>88</v>
      </c>
      <c r="AW199" s="13" t="s">
        <v>40</v>
      </c>
      <c r="AX199" s="13" t="s">
        <v>80</v>
      </c>
      <c r="AY199" s="238" t="s">
        <v>154</v>
      </c>
    </row>
    <row r="200" s="14" customFormat="1">
      <c r="A200" s="14"/>
      <c r="B200" s="239"/>
      <c r="C200" s="240"/>
      <c r="D200" s="222" t="s">
        <v>167</v>
      </c>
      <c r="E200" s="241" t="s">
        <v>32</v>
      </c>
      <c r="F200" s="242" t="s">
        <v>309</v>
      </c>
      <c r="G200" s="240"/>
      <c r="H200" s="243">
        <v>50.399999999999999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167</v>
      </c>
      <c r="AU200" s="249" t="s">
        <v>90</v>
      </c>
      <c r="AV200" s="14" t="s">
        <v>90</v>
      </c>
      <c r="AW200" s="14" t="s">
        <v>40</v>
      </c>
      <c r="AX200" s="14" t="s">
        <v>80</v>
      </c>
      <c r="AY200" s="249" t="s">
        <v>154</v>
      </c>
    </row>
    <row r="201" s="15" customFormat="1">
      <c r="A201" s="15"/>
      <c r="B201" s="250"/>
      <c r="C201" s="251"/>
      <c r="D201" s="222" t="s">
        <v>167</v>
      </c>
      <c r="E201" s="252" t="s">
        <v>107</v>
      </c>
      <c r="F201" s="253" t="s">
        <v>170</v>
      </c>
      <c r="G201" s="251"/>
      <c r="H201" s="254">
        <v>50.399999999999999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0" t="s">
        <v>167</v>
      </c>
      <c r="AU201" s="260" t="s">
        <v>90</v>
      </c>
      <c r="AV201" s="15" t="s">
        <v>161</v>
      </c>
      <c r="AW201" s="15" t="s">
        <v>40</v>
      </c>
      <c r="AX201" s="15" t="s">
        <v>88</v>
      </c>
      <c r="AY201" s="260" t="s">
        <v>154</v>
      </c>
    </row>
    <row r="202" s="2" customFormat="1" ht="16.5" customHeight="1">
      <c r="A202" s="42"/>
      <c r="B202" s="43"/>
      <c r="C202" s="272" t="s">
        <v>310</v>
      </c>
      <c r="D202" s="272" t="s">
        <v>311</v>
      </c>
      <c r="E202" s="273" t="s">
        <v>312</v>
      </c>
      <c r="F202" s="274" t="s">
        <v>313</v>
      </c>
      <c r="G202" s="275" t="s">
        <v>291</v>
      </c>
      <c r="H202" s="276">
        <v>80.539000000000001</v>
      </c>
      <c r="I202" s="277"/>
      <c r="J202" s="278">
        <f>ROUND(I202*H202,2)</f>
        <v>0</v>
      </c>
      <c r="K202" s="274" t="s">
        <v>160</v>
      </c>
      <c r="L202" s="279"/>
      <c r="M202" s="280" t="s">
        <v>32</v>
      </c>
      <c r="N202" s="281" t="s">
        <v>51</v>
      </c>
      <c r="O202" s="88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R202" s="220" t="s">
        <v>114</v>
      </c>
      <c r="AT202" s="220" t="s">
        <v>311</v>
      </c>
      <c r="AU202" s="220" t="s">
        <v>90</v>
      </c>
      <c r="AY202" s="20" t="s">
        <v>154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20" t="s">
        <v>88</v>
      </c>
      <c r="BK202" s="221">
        <f>ROUND(I202*H202,2)</f>
        <v>0</v>
      </c>
      <c r="BL202" s="20" t="s">
        <v>161</v>
      </c>
      <c r="BM202" s="220" t="s">
        <v>314</v>
      </c>
    </row>
    <row r="203" s="2" customFormat="1">
      <c r="A203" s="42"/>
      <c r="B203" s="43"/>
      <c r="C203" s="44"/>
      <c r="D203" s="222" t="s">
        <v>163</v>
      </c>
      <c r="E203" s="44"/>
      <c r="F203" s="223" t="s">
        <v>315</v>
      </c>
      <c r="G203" s="44"/>
      <c r="H203" s="44"/>
      <c r="I203" s="224"/>
      <c r="J203" s="44"/>
      <c r="K203" s="44"/>
      <c r="L203" s="48"/>
      <c r="M203" s="225"/>
      <c r="N203" s="226"/>
      <c r="O203" s="88"/>
      <c r="P203" s="88"/>
      <c r="Q203" s="88"/>
      <c r="R203" s="88"/>
      <c r="S203" s="88"/>
      <c r="T203" s="89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T203" s="20" t="s">
        <v>163</v>
      </c>
      <c r="AU203" s="20" t="s">
        <v>90</v>
      </c>
    </row>
    <row r="204" s="14" customFormat="1">
      <c r="A204" s="14"/>
      <c r="B204" s="239"/>
      <c r="C204" s="240"/>
      <c r="D204" s="222" t="s">
        <v>167</v>
      </c>
      <c r="E204" s="241" t="s">
        <v>32</v>
      </c>
      <c r="F204" s="242" t="s">
        <v>316</v>
      </c>
      <c r="G204" s="240"/>
      <c r="H204" s="243">
        <v>80.539000000000001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167</v>
      </c>
      <c r="AU204" s="249" t="s">
        <v>90</v>
      </c>
      <c r="AV204" s="14" t="s">
        <v>90</v>
      </c>
      <c r="AW204" s="14" t="s">
        <v>40</v>
      </c>
      <c r="AX204" s="14" t="s">
        <v>88</v>
      </c>
      <c r="AY204" s="249" t="s">
        <v>154</v>
      </c>
    </row>
    <row r="205" s="2" customFormat="1" ht="24.15" customHeight="1">
      <c r="A205" s="42"/>
      <c r="B205" s="43"/>
      <c r="C205" s="209" t="s">
        <v>7</v>
      </c>
      <c r="D205" s="209" t="s">
        <v>156</v>
      </c>
      <c r="E205" s="210" t="s">
        <v>317</v>
      </c>
      <c r="F205" s="211" t="s">
        <v>318</v>
      </c>
      <c r="G205" s="212" t="s">
        <v>159</v>
      </c>
      <c r="H205" s="213">
        <v>121.25</v>
      </c>
      <c r="I205" s="214"/>
      <c r="J205" s="215">
        <f>ROUND(I205*H205,2)</f>
        <v>0</v>
      </c>
      <c r="K205" s="211" t="s">
        <v>160</v>
      </c>
      <c r="L205" s="48"/>
      <c r="M205" s="216" t="s">
        <v>32</v>
      </c>
      <c r="N205" s="217" t="s">
        <v>51</v>
      </c>
      <c r="O205" s="88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R205" s="220" t="s">
        <v>161</v>
      </c>
      <c r="AT205" s="220" t="s">
        <v>156</v>
      </c>
      <c r="AU205" s="220" t="s">
        <v>90</v>
      </c>
      <c r="AY205" s="20" t="s">
        <v>154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88</v>
      </c>
      <c r="BK205" s="221">
        <f>ROUND(I205*H205,2)</f>
        <v>0</v>
      </c>
      <c r="BL205" s="20" t="s">
        <v>161</v>
      </c>
      <c r="BM205" s="220" t="s">
        <v>319</v>
      </c>
    </row>
    <row r="206" s="2" customFormat="1">
      <c r="A206" s="42"/>
      <c r="B206" s="43"/>
      <c r="C206" s="44"/>
      <c r="D206" s="222" t="s">
        <v>163</v>
      </c>
      <c r="E206" s="44"/>
      <c r="F206" s="223" t="s">
        <v>320</v>
      </c>
      <c r="G206" s="44"/>
      <c r="H206" s="44"/>
      <c r="I206" s="224"/>
      <c r="J206" s="44"/>
      <c r="K206" s="44"/>
      <c r="L206" s="48"/>
      <c r="M206" s="225"/>
      <c r="N206" s="226"/>
      <c r="O206" s="88"/>
      <c r="P206" s="88"/>
      <c r="Q206" s="88"/>
      <c r="R206" s="88"/>
      <c r="S206" s="88"/>
      <c r="T206" s="89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T206" s="20" t="s">
        <v>163</v>
      </c>
      <c r="AU206" s="20" t="s">
        <v>90</v>
      </c>
    </row>
    <row r="207" s="2" customFormat="1">
      <c r="A207" s="42"/>
      <c r="B207" s="43"/>
      <c r="C207" s="44"/>
      <c r="D207" s="227" t="s">
        <v>165</v>
      </c>
      <c r="E207" s="44"/>
      <c r="F207" s="228" t="s">
        <v>321</v>
      </c>
      <c r="G207" s="44"/>
      <c r="H207" s="44"/>
      <c r="I207" s="224"/>
      <c r="J207" s="44"/>
      <c r="K207" s="44"/>
      <c r="L207" s="48"/>
      <c r="M207" s="225"/>
      <c r="N207" s="226"/>
      <c r="O207" s="88"/>
      <c r="P207" s="88"/>
      <c r="Q207" s="88"/>
      <c r="R207" s="88"/>
      <c r="S207" s="88"/>
      <c r="T207" s="89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T207" s="20" t="s">
        <v>165</v>
      </c>
      <c r="AU207" s="20" t="s">
        <v>90</v>
      </c>
    </row>
    <row r="208" s="14" customFormat="1">
      <c r="A208" s="14"/>
      <c r="B208" s="239"/>
      <c r="C208" s="240"/>
      <c r="D208" s="222" t="s">
        <v>167</v>
      </c>
      <c r="E208" s="241" t="s">
        <v>32</v>
      </c>
      <c r="F208" s="242" t="s">
        <v>100</v>
      </c>
      <c r="G208" s="240"/>
      <c r="H208" s="243">
        <v>121.25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167</v>
      </c>
      <c r="AU208" s="249" t="s">
        <v>90</v>
      </c>
      <c r="AV208" s="14" t="s">
        <v>90</v>
      </c>
      <c r="AW208" s="14" t="s">
        <v>40</v>
      </c>
      <c r="AX208" s="14" t="s">
        <v>80</v>
      </c>
      <c r="AY208" s="249" t="s">
        <v>154</v>
      </c>
    </row>
    <row r="209" s="15" customFormat="1">
      <c r="A209" s="15"/>
      <c r="B209" s="250"/>
      <c r="C209" s="251"/>
      <c r="D209" s="222" t="s">
        <v>167</v>
      </c>
      <c r="E209" s="252" t="s">
        <v>32</v>
      </c>
      <c r="F209" s="253" t="s">
        <v>170</v>
      </c>
      <c r="G209" s="251"/>
      <c r="H209" s="254">
        <v>121.25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0" t="s">
        <v>167</v>
      </c>
      <c r="AU209" s="260" t="s">
        <v>90</v>
      </c>
      <c r="AV209" s="15" t="s">
        <v>161</v>
      </c>
      <c r="AW209" s="15" t="s">
        <v>40</v>
      </c>
      <c r="AX209" s="15" t="s">
        <v>88</v>
      </c>
      <c r="AY209" s="260" t="s">
        <v>154</v>
      </c>
    </row>
    <row r="210" s="2" customFormat="1" ht="24.15" customHeight="1">
      <c r="A210" s="42"/>
      <c r="B210" s="43"/>
      <c r="C210" s="209" t="s">
        <v>322</v>
      </c>
      <c r="D210" s="209" t="s">
        <v>156</v>
      </c>
      <c r="E210" s="210" t="s">
        <v>323</v>
      </c>
      <c r="F210" s="211" t="s">
        <v>324</v>
      </c>
      <c r="G210" s="212" t="s">
        <v>159</v>
      </c>
      <c r="H210" s="213">
        <v>121.25</v>
      </c>
      <c r="I210" s="214"/>
      <c r="J210" s="215">
        <f>ROUND(I210*H210,2)</f>
        <v>0</v>
      </c>
      <c r="K210" s="211" t="s">
        <v>160</v>
      </c>
      <c r="L210" s="48"/>
      <c r="M210" s="216" t="s">
        <v>32</v>
      </c>
      <c r="N210" s="217" t="s">
        <v>51</v>
      </c>
      <c r="O210" s="8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20" t="s">
        <v>161</v>
      </c>
      <c r="AT210" s="220" t="s">
        <v>156</v>
      </c>
      <c r="AU210" s="220" t="s">
        <v>90</v>
      </c>
      <c r="AY210" s="20" t="s">
        <v>154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88</v>
      </c>
      <c r="BK210" s="221">
        <f>ROUND(I210*H210,2)</f>
        <v>0</v>
      </c>
      <c r="BL210" s="20" t="s">
        <v>161</v>
      </c>
      <c r="BM210" s="220" t="s">
        <v>325</v>
      </c>
    </row>
    <row r="211" s="2" customFormat="1">
      <c r="A211" s="42"/>
      <c r="B211" s="43"/>
      <c r="C211" s="44"/>
      <c r="D211" s="222" t="s">
        <v>163</v>
      </c>
      <c r="E211" s="44"/>
      <c r="F211" s="223" t="s">
        <v>326</v>
      </c>
      <c r="G211" s="44"/>
      <c r="H211" s="44"/>
      <c r="I211" s="224"/>
      <c r="J211" s="44"/>
      <c r="K211" s="44"/>
      <c r="L211" s="48"/>
      <c r="M211" s="225"/>
      <c r="N211" s="226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163</v>
      </c>
      <c r="AU211" s="20" t="s">
        <v>90</v>
      </c>
    </row>
    <row r="212" s="2" customFormat="1">
      <c r="A212" s="42"/>
      <c r="B212" s="43"/>
      <c r="C212" s="44"/>
      <c r="D212" s="227" t="s">
        <v>165</v>
      </c>
      <c r="E212" s="44"/>
      <c r="F212" s="228" t="s">
        <v>327</v>
      </c>
      <c r="G212" s="44"/>
      <c r="H212" s="44"/>
      <c r="I212" s="224"/>
      <c r="J212" s="44"/>
      <c r="K212" s="44"/>
      <c r="L212" s="48"/>
      <c r="M212" s="225"/>
      <c r="N212" s="226"/>
      <c r="O212" s="88"/>
      <c r="P212" s="88"/>
      <c r="Q212" s="88"/>
      <c r="R212" s="88"/>
      <c r="S212" s="88"/>
      <c r="T212" s="89"/>
      <c r="U212" s="42"/>
      <c r="V212" s="42"/>
      <c r="W212" s="42"/>
      <c r="X212" s="42"/>
      <c r="Y212" s="42"/>
      <c r="Z212" s="42"/>
      <c r="AA212" s="42"/>
      <c r="AB212" s="42"/>
      <c r="AC212" s="42"/>
      <c r="AD212" s="42"/>
      <c r="AE212" s="42"/>
      <c r="AT212" s="20" t="s">
        <v>165</v>
      </c>
      <c r="AU212" s="20" t="s">
        <v>90</v>
      </c>
    </row>
    <row r="213" s="14" customFormat="1">
      <c r="A213" s="14"/>
      <c r="B213" s="239"/>
      <c r="C213" s="240"/>
      <c r="D213" s="222" t="s">
        <v>167</v>
      </c>
      <c r="E213" s="241" t="s">
        <v>32</v>
      </c>
      <c r="F213" s="242" t="s">
        <v>100</v>
      </c>
      <c r="G213" s="240"/>
      <c r="H213" s="243">
        <v>121.25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167</v>
      </c>
      <c r="AU213" s="249" t="s">
        <v>90</v>
      </c>
      <c r="AV213" s="14" t="s">
        <v>90</v>
      </c>
      <c r="AW213" s="14" t="s">
        <v>40</v>
      </c>
      <c r="AX213" s="14" t="s">
        <v>80</v>
      </c>
      <c r="AY213" s="249" t="s">
        <v>154</v>
      </c>
    </row>
    <row r="214" s="15" customFormat="1">
      <c r="A214" s="15"/>
      <c r="B214" s="250"/>
      <c r="C214" s="251"/>
      <c r="D214" s="222" t="s">
        <v>167</v>
      </c>
      <c r="E214" s="252" t="s">
        <v>32</v>
      </c>
      <c r="F214" s="253" t="s">
        <v>170</v>
      </c>
      <c r="G214" s="251"/>
      <c r="H214" s="254">
        <v>121.25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0" t="s">
        <v>167</v>
      </c>
      <c r="AU214" s="260" t="s">
        <v>90</v>
      </c>
      <c r="AV214" s="15" t="s">
        <v>161</v>
      </c>
      <c r="AW214" s="15" t="s">
        <v>40</v>
      </c>
      <c r="AX214" s="15" t="s">
        <v>88</v>
      </c>
      <c r="AY214" s="260" t="s">
        <v>154</v>
      </c>
    </row>
    <row r="215" s="2" customFormat="1" ht="16.5" customHeight="1">
      <c r="A215" s="42"/>
      <c r="B215" s="43"/>
      <c r="C215" s="272" t="s">
        <v>328</v>
      </c>
      <c r="D215" s="272" t="s">
        <v>311</v>
      </c>
      <c r="E215" s="273" t="s">
        <v>329</v>
      </c>
      <c r="F215" s="274" t="s">
        <v>330</v>
      </c>
      <c r="G215" s="275" t="s">
        <v>331</v>
      </c>
      <c r="H215" s="276">
        <v>2.4740000000000002</v>
      </c>
      <c r="I215" s="277"/>
      <c r="J215" s="278">
        <f>ROUND(I215*H215,2)</f>
        <v>0</v>
      </c>
      <c r="K215" s="274" t="s">
        <v>160</v>
      </c>
      <c r="L215" s="279"/>
      <c r="M215" s="280" t="s">
        <v>32</v>
      </c>
      <c r="N215" s="281" t="s">
        <v>51</v>
      </c>
      <c r="O215" s="88"/>
      <c r="P215" s="218">
        <f>O215*H215</f>
        <v>0</v>
      </c>
      <c r="Q215" s="218">
        <v>0.001</v>
      </c>
      <c r="R215" s="218">
        <f>Q215*H215</f>
        <v>0.0024740000000000001</v>
      </c>
      <c r="S215" s="218">
        <v>0</v>
      </c>
      <c r="T215" s="219">
        <f>S215*H215</f>
        <v>0</v>
      </c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R215" s="220" t="s">
        <v>114</v>
      </c>
      <c r="AT215" s="220" t="s">
        <v>311</v>
      </c>
      <c r="AU215" s="220" t="s">
        <v>90</v>
      </c>
      <c r="AY215" s="20" t="s">
        <v>154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20" t="s">
        <v>88</v>
      </c>
      <c r="BK215" s="221">
        <f>ROUND(I215*H215,2)</f>
        <v>0</v>
      </c>
      <c r="BL215" s="20" t="s">
        <v>161</v>
      </c>
      <c r="BM215" s="220" t="s">
        <v>332</v>
      </c>
    </row>
    <row r="216" s="2" customFormat="1">
      <c r="A216" s="42"/>
      <c r="B216" s="43"/>
      <c r="C216" s="44"/>
      <c r="D216" s="222" t="s">
        <v>163</v>
      </c>
      <c r="E216" s="44"/>
      <c r="F216" s="223" t="s">
        <v>330</v>
      </c>
      <c r="G216" s="44"/>
      <c r="H216" s="44"/>
      <c r="I216" s="224"/>
      <c r="J216" s="44"/>
      <c r="K216" s="44"/>
      <c r="L216" s="48"/>
      <c r="M216" s="225"/>
      <c r="N216" s="226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163</v>
      </c>
      <c r="AU216" s="20" t="s">
        <v>90</v>
      </c>
    </row>
    <row r="217" s="14" customFormat="1">
      <c r="A217" s="14"/>
      <c r="B217" s="239"/>
      <c r="C217" s="240"/>
      <c r="D217" s="222" t="s">
        <v>167</v>
      </c>
      <c r="E217" s="241" t="s">
        <v>32</v>
      </c>
      <c r="F217" s="242" t="s">
        <v>333</v>
      </c>
      <c r="G217" s="240"/>
      <c r="H217" s="243">
        <v>2.4740000000000002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167</v>
      </c>
      <c r="AU217" s="249" t="s">
        <v>90</v>
      </c>
      <c r="AV217" s="14" t="s">
        <v>90</v>
      </c>
      <c r="AW217" s="14" t="s">
        <v>40</v>
      </c>
      <c r="AX217" s="14" t="s">
        <v>80</v>
      </c>
      <c r="AY217" s="249" t="s">
        <v>154</v>
      </c>
    </row>
    <row r="218" s="15" customFormat="1">
      <c r="A218" s="15"/>
      <c r="B218" s="250"/>
      <c r="C218" s="251"/>
      <c r="D218" s="222" t="s">
        <v>167</v>
      </c>
      <c r="E218" s="252" t="s">
        <v>32</v>
      </c>
      <c r="F218" s="253" t="s">
        <v>170</v>
      </c>
      <c r="G218" s="251"/>
      <c r="H218" s="254">
        <v>2.4740000000000002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0" t="s">
        <v>167</v>
      </c>
      <c r="AU218" s="260" t="s">
        <v>90</v>
      </c>
      <c r="AV218" s="15" t="s">
        <v>161</v>
      </c>
      <c r="AW218" s="15" t="s">
        <v>40</v>
      </c>
      <c r="AX218" s="15" t="s">
        <v>88</v>
      </c>
      <c r="AY218" s="260" t="s">
        <v>154</v>
      </c>
    </row>
    <row r="219" s="2" customFormat="1" ht="24.15" customHeight="1">
      <c r="A219" s="42"/>
      <c r="B219" s="43"/>
      <c r="C219" s="209" t="s">
        <v>334</v>
      </c>
      <c r="D219" s="209" t="s">
        <v>156</v>
      </c>
      <c r="E219" s="210" t="s">
        <v>335</v>
      </c>
      <c r="F219" s="211" t="s">
        <v>336</v>
      </c>
      <c r="G219" s="212" t="s">
        <v>159</v>
      </c>
      <c r="H219" s="213">
        <v>528.25</v>
      </c>
      <c r="I219" s="214"/>
      <c r="J219" s="215">
        <f>ROUND(I219*H219,2)</f>
        <v>0</v>
      </c>
      <c r="K219" s="211" t="s">
        <v>160</v>
      </c>
      <c r="L219" s="48"/>
      <c r="M219" s="216" t="s">
        <v>32</v>
      </c>
      <c r="N219" s="217" t="s">
        <v>51</v>
      </c>
      <c r="O219" s="88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2"/>
      <c r="V219" s="42"/>
      <c r="W219" s="42"/>
      <c r="X219" s="42"/>
      <c r="Y219" s="42"/>
      <c r="Z219" s="42"/>
      <c r="AA219" s="42"/>
      <c r="AB219" s="42"/>
      <c r="AC219" s="42"/>
      <c r="AD219" s="42"/>
      <c r="AE219" s="42"/>
      <c r="AR219" s="220" t="s">
        <v>161</v>
      </c>
      <c r="AT219" s="220" t="s">
        <v>156</v>
      </c>
      <c r="AU219" s="220" t="s">
        <v>90</v>
      </c>
      <c r="AY219" s="20" t="s">
        <v>154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88</v>
      </c>
      <c r="BK219" s="221">
        <f>ROUND(I219*H219,2)</f>
        <v>0</v>
      </c>
      <c r="BL219" s="20" t="s">
        <v>161</v>
      </c>
      <c r="BM219" s="220" t="s">
        <v>337</v>
      </c>
    </row>
    <row r="220" s="2" customFormat="1">
      <c r="A220" s="42"/>
      <c r="B220" s="43"/>
      <c r="C220" s="44"/>
      <c r="D220" s="222" t="s">
        <v>163</v>
      </c>
      <c r="E220" s="44"/>
      <c r="F220" s="223" t="s">
        <v>338</v>
      </c>
      <c r="G220" s="44"/>
      <c r="H220" s="44"/>
      <c r="I220" s="224"/>
      <c r="J220" s="44"/>
      <c r="K220" s="44"/>
      <c r="L220" s="48"/>
      <c r="M220" s="225"/>
      <c r="N220" s="226"/>
      <c r="O220" s="88"/>
      <c r="P220" s="88"/>
      <c r="Q220" s="88"/>
      <c r="R220" s="88"/>
      <c r="S220" s="88"/>
      <c r="T220" s="89"/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T220" s="20" t="s">
        <v>163</v>
      </c>
      <c r="AU220" s="20" t="s">
        <v>90</v>
      </c>
    </row>
    <row r="221" s="2" customFormat="1">
      <c r="A221" s="42"/>
      <c r="B221" s="43"/>
      <c r="C221" s="44"/>
      <c r="D221" s="227" t="s">
        <v>165</v>
      </c>
      <c r="E221" s="44"/>
      <c r="F221" s="228" t="s">
        <v>339</v>
      </c>
      <c r="G221" s="44"/>
      <c r="H221" s="44"/>
      <c r="I221" s="224"/>
      <c r="J221" s="44"/>
      <c r="K221" s="44"/>
      <c r="L221" s="48"/>
      <c r="M221" s="225"/>
      <c r="N221" s="226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165</v>
      </c>
      <c r="AU221" s="20" t="s">
        <v>90</v>
      </c>
    </row>
    <row r="222" s="13" customFormat="1">
      <c r="A222" s="13"/>
      <c r="B222" s="229"/>
      <c r="C222" s="230"/>
      <c r="D222" s="222" t="s">
        <v>167</v>
      </c>
      <c r="E222" s="231" t="s">
        <v>32</v>
      </c>
      <c r="F222" s="232" t="s">
        <v>340</v>
      </c>
      <c r="G222" s="230"/>
      <c r="H222" s="231" t="s">
        <v>32</v>
      </c>
      <c r="I222" s="233"/>
      <c r="J222" s="230"/>
      <c r="K222" s="230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167</v>
      </c>
      <c r="AU222" s="238" t="s">
        <v>90</v>
      </c>
      <c r="AV222" s="13" t="s">
        <v>88</v>
      </c>
      <c r="AW222" s="13" t="s">
        <v>40</v>
      </c>
      <c r="AX222" s="13" t="s">
        <v>80</v>
      </c>
      <c r="AY222" s="238" t="s">
        <v>154</v>
      </c>
    </row>
    <row r="223" s="14" customFormat="1">
      <c r="A223" s="14"/>
      <c r="B223" s="239"/>
      <c r="C223" s="240"/>
      <c r="D223" s="222" t="s">
        <v>167</v>
      </c>
      <c r="E223" s="241" t="s">
        <v>32</v>
      </c>
      <c r="F223" s="242" t="s">
        <v>341</v>
      </c>
      <c r="G223" s="240"/>
      <c r="H223" s="243">
        <v>528.25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167</v>
      </c>
      <c r="AU223" s="249" t="s">
        <v>90</v>
      </c>
      <c r="AV223" s="14" t="s">
        <v>90</v>
      </c>
      <c r="AW223" s="14" t="s">
        <v>40</v>
      </c>
      <c r="AX223" s="14" t="s">
        <v>80</v>
      </c>
      <c r="AY223" s="249" t="s">
        <v>154</v>
      </c>
    </row>
    <row r="224" s="15" customFormat="1">
      <c r="A224" s="15"/>
      <c r="B224" s="250"/>
      <c r="C224" s="251"/>
      <c r="D224" s="222" t="s">
        <v>167</v>
      </c>
      <c r="E224" s="252" t="s">
        <v>32</v>
      </c>
      <c r="F224" s="253" t="s">
        <v>170</v>
      </c>
      <c r="G224" s="251"/>
      <c r="H224" s="254">
        <v>528.25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0" t="s">
        <v>167</v>
      </c>
      <c r="AU224" s="260" t="s">
        <v>90</v>
      </c>
      <c r="AV224" s="15" t="s">
        <v>161</v>
      </c>
      <c r="AW224" s="15" t="s">
        <v>40</v>
      </c>
      <c r="AX224" s="15" t="s">
        <v>88</v>
      </c>
      <c r="AY224" s="260" t="s">
        <v>154</v>
      </c>
    </row>
    <row r="225" s="2" customFormat="1" ht="24.15" customHeight="1">
      <c r="A225" s="42"/>
      <c r="B225" s="43"/>
      <c r="C225" s="209" t="s">
        <v>342</v>
      </c>
      <c r="D225" s="209" t="s">
        <v>156</v>
      </c>
      <c r="E225" s="210" t="s">
        <v>343</v>
      </c>
      <c r="F225" s="211" t="s">
        <v>344</v>
      </c>
      <c r="G225" s="212" t="s">
        <v>159</v>
      </c>
      <c r="H225" s="213">
        <v>528.25</v>
      </c>
      <c r="I225" s="214"/>
      <c r="J225" s="215">
        <f>ROUND(I225*H225,2)</f>
        <v>0</v>
      </c>
      <c r="K225" s="211" t="s">
        <v>160</v>
      </c>
      <c r="L225" s="48"/>
      <c r="M225" s="216" t="s">
        <v>32</v>
      </c>
      <c r="N225" s="217" t="s">
        <v>51</v>
      </c>
      <c r="O225" s="88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R225" s="220" t="s">
        <v>161</v>
      </c>
      <c r="AT225" s="220" t="s">
        <v>156</v>
      </c>
      <c r="AU225" s="220" t="s">
        <v>90</v>
      </c>
      <c r="AY225" s="20" t="s">
        <v>154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88</v>
      </c>
      <c r="BK225" s="221">
        <f>ROUND(I225*H225,2)</f>
        <v>0</v>
      </c>
      <c r="BL225" s="20" t="s">
        <v>161</v>
      </c>
      <c r="BM225" s="220" t="s">
        <v>345</v>
      </c>
    </row>
    <row r="226" s="2" customFormat="1">
      <c r="A226" s="42"/>
      <c r="B226" s="43"/>
      <c r="C226" s="44"/>
      <c r="D226" s="222" t="s">
        <v>163</v>
      </c>
      <c r="E226" s="44"/>
      <c r="F226" s="223" t="s">
        <v>346</v>
      </c>
      <c r="G226" s="44"/>
      <c r="H226" s="44"/>
      <c r="I226" s="224"/>
      <c r="J226" s="44"/>
      <c r="K226" s="44"/>
      <c r="L226" s="48"/>
      <c r="M226" s="225"/>
      <c r="N226" s="226"/>
      <c r="O226" s="88"/>
      <c r="P226" s="88"/>
      <c r="Q226" s="88"/>
      <c r="R226" s="88"/>
      <c r="S226" s="88"/>
      <c r="T226" s="89"/>
      <c r="U226" s="42"/>
      <c r="V226" s="42"/>
      <c r="W226" s="42"/>
      <c r="X226" s="42"/>
      <c r="Y226" s="42"/>
      <c r="Z226" s="42"/>
      <c r="AA226" s="42"/>
      <c r="AB226" s="42"/>
      <c r="AC226" s="42"/>
      <c r="AD226" s="42"/>
      <c r="AE226" s="42"/>
      <c r="AT226" s="20" t="s">
        <v>163</v>
      </c>
      <c r="AU226" s="20" t="s">
        <v>90</v>
      </c>
    </row>
    <row r="227" s="2" customFormat="1">
      <c r="A227" s="42"/>
      <c r="B227" s="43"/>
      <c r="C227" s="44"/>
      <c r="D227" s="227" t="s">
        <v>165</v>
      </c>
      <c r="E227" s="44"/>
      <c r="F227" s="228" t="s">
        <v>347</v>
      </c>
      <c r="G227" s="44"/>
      <c r="H227" s="44"/>
      <c r="I227" s="224"/>
      <c r="J227" s="44"/>
      <c r="K227" s="44"/>
      <c r="L227" s="48"/>
      <c r="M227" s="225"/>
      <c r="N227" s="226"/>
      <c r="O227" s="88"/>
      <c r="P227" s="88"/>
      <c r="Q227" s="88"/>
      <c r="R227" s="88"/>
      <c r="S227" s="88"/>
      <c r="T227" s="89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T227" s="20" t="s">
        <v>165</v>
      </c>
      <c r="AU227" s="20" t="s">
        <v>90</v>
      </c>
    </row>
    <row r="228" s="13" customFormat="1">
      <c r="A228" s="13"/>
      <c r="B228" s="229"/>
      <c r="C228" s="230"/>
      <c r="D228" s="222" t="s">
        <v>167</v>
      </c>
      <c r="E228" s="231" t="s">
        <v>32</v>
      </c>
      <c r="F228" s="232" t="s">
        <v>340</v>
      </c>
      <c r="G228" s="230"/>
      <c r="H228" s="231" t="s">
        <v>32</v>
      </c>
      <c r="I228" s="233"/>
      <c r="J228" s="230"/>
      <c r="K228" s="230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167</v>
      </c>
      <c r="AU228" s="238" t="s">
        <v>90</v>
      </c>
      <c r="AV228" s="13" t="s">
        <v>88</v>
      </c>
      <c r="AW228" s="13" t="s">
        <v>40</v>
      </c>
      <c r="AX228" s="13" t="s">
        <v>80</v>
      </c>
      <c r="AY228" s="238" t="s">
        <v>154</v>
      </c>
    </row>
    <row r="229" s="14" customFormat="1">
      <c r="A229" s="14"/>
      <c r="B229" s="239"/>
      <c r="C229" s="240"/>
      <c r="D229" s="222" t="s">
        <v>167</v>
      </c>
      <c r="E229" s="241" t="s">
        <v>32</v>
      </c>
      <c r="F229" s="242" t="s">
        <v>341</v>
      </c>
      <c r="G229" s="240"/>
      <c r="H229" s="243">
        <v>528.25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167</v>
      </c>
      <c r="AU229" s="249" t="s">
        <v>90</v>
      </c>
      <c r="AV229" s="14" t="s">
        <v>90</v>
      </c>
      <c r="AW229" s="14" t="s">
        <v>40</v>
      </c>
      <c r="AX229" s="14" t="s">
        <v>80</v>
      </c>
      <c r="AY229" s="249" t="s">
        <v>154</v>
      </c>
    </row>
    <row r="230" s="15" customFormat="1">
      <c r="A230" s="15"/>
      <c r="B230" s="250"/>
      <c r="C230" s="251"/>
      <c r="D230" s="222" t="s">
        <v>167</v>
      </c>
      <c r="E230" s="252" t="s">
        <v>32</v>
      </c>
      <c r="F230" s="253" t="s">
        <v>170</v>
      </c>
      <c r="G230" s="251"/>
      <c r="H230" s="254">
        <v>528.25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167</v>
      </c>
      <c r="AU230" s="260" t="s">
        <v>90</v>
      </c>
      <c r="AV230" s="15" t="s">
        <v>161</v>
      </c>
      <c r="AW230" s="15" t="s">
        <v>40</v>
      </c>
      <c r="AX230" s="15" t="s">
        <v>88</v>
      </c>
      <c r="AY230" s="260" t="s">
        <v>154</v>
      </c>
    </row>
    <row r="231" s="12" customFormat="1" ht="22.8" customHeight="1">
      <c r="A231" s="12"/>
      <c r="B231" s="193"/>
      <c r="C231" s="194"/>
      <c r="D231" s="195" t="s">
        <v>79</v>
      </c>
      <c r="E231" s="207" t="s">
        <v>191</v>
      </c>
      <c r="F231" s="207" t="s">
        <v>348</v>
      </c>
      <c r="G231" s="194"/>
      <c r="H231" s="194"/>
      <c r="I231" s="197"/>
      <c r="J231" s="208">
        <f>BK231</f>
        <v>0</v>
      </c>
      <c r="K231" s="194"/>
      <c r="L231" s="199"/>
      <c r="M231" s="200"/>
      <c r="N231" s="201"/>
      <c r="O231" s="201"/>
      <c r="P231" s="202">
        <f>SUM(P232:P289)</f>
        <v>0</v>
      </c>
      <c r="Q231" s="201"/>
      <c r="R231" s="202">
        <f>SUM(R232:R289)</f>
        <v>50.056251000000003</v>
      </c>
      <c r="S231" s="201"/>
      <c r="T231" s="203">
        <f>SUM(T232:T289)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4" t="s">
        <v>88</v>
      </c>
      <c r="AT231" s="205" t="s">
        <v>79</v>
      </c>
      <c r="AU231" s="205" t="s">
        <v>88</v>
      </c>
      <c r="AY231" s="204" t="s">
        <v>154</v>
      </c>
      <c r="BK231" s="206">
        <f>SUM(BK232:BK289)</f>
        <v>0</v>
      </c>
    </row>
    <row r="232" s="2" customFormat="1" ht="24.15" customHeight="1">
      <c r="A232" s="42"/>
      <c r="B232" s="43"/>
      <c r="C232" s="209" t="s">
        <v>349</v>
      </c>
      <c r="D232" s="209" t="s">
        <v>156</v>
      </c>
      <c r="E232" s="210" t="s">
        <v>350</v>
      </c>
      <c r="F232" s="211" t="s">
        <v>351</v>
      </c>
      <c r="G232" s="212" t="s">
        <v>159</v>
      </c>
      <c r="H232" s="213">
        <v>528.25</v>
      </c>
      <c r="I232" s="214"/>
      <c r="J232" s="215">
        <f>ROUND(I232*H232,2)</f>
        <v>0</v>
      </c>
      <c r="K232" s="211" t="s">
        <v>160</v>
      </c>
      <c r="L232" s="48"/>
      <c r="M232" s="216" t="s">
        <v>32</v>
      </c>
      <c r="N232" s="217" t="s">
        <v>51</v>
      </c>
      <c r="O232" s="88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0" t="s">
        <v>161</v>
      </c>
      <c r="AT232" s="220" t="s">
        <v>156</v>
      </c>
      <c r="AU232" s="220" t="s">
        <v>90</v>
      </c>
      <c r="AY232" s="20" t="s">
        <v>154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20" t="s">
        <v>88</v>
      </c>
      <c r="BK232" s="221">
        <f>ROUND(I232*H232,2)</f>
        <v>0</v>
      </c>
      <c r="BL232" s="20" t="s">
        <v>161</v>
      </c>
      <c r="BM232" s="220" t="s">
        <v>352</v>
      </c>
    </row>
    <row r="233" s="2" customFormat="1">
      <c r="A233" s="42"/>
      <c r="B233" s="43"/>
      <c r="C233" s="44"/>
      <c r="D233" s="222" t="s">
        <v>163</v>
      </c>
      <c r="E233" s="44"/>
      <c r="F233" s="223" t="s">
        <v>353</v>
      </c>
      <c r="G233" s="44"/>
      <c r="H233" s="44"/>
      <c r="I233" s="224"/>
      <c r="J233" s="44"/>
      <c r="K233" s="44"/>
      <c r="L233" s="48"/>
      <c r="M233" s="225"/>
      <c r="N233" s="226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163</v>
      </c>
      <c r="AU233" s="20" t="s">
        <v>90</v>
      </c>
    </row>
    <row r="234" s="2" customFormat="1">
      <c r="A234" s="42"/>
      <c r="B234" s="43"/>
      <c r="C234" s="44"/>
      <c r="D234" s="227" t="s">
        <v>165</v>
      </c>
      <c r="E234" s="44"/>
      <c r="F234" s="228" t="s">
        <v>354</v>
      </c>
      <c r="G234" s="44"/>
      <c r="H234" s="44"/>
      <c r="I234" s="224"/>
      <c r="J234" s="44"/>
      <c r="K234" s="44"/>
      <c r="L234" s="48"/>
      <c r="M234" s="225"/>
      <c r="N234" s="226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165</v>
      </c>
      <c r="AU234" s="20" t="s">
        <v>90</v>
      </c>
    </row>
    <row r="235" s="13" customFormat="1">
      <c r="A235" s="13"/>
      <c r="B235" s="229"/>
      <c r="C235" s="230"/>
      <c r="D235" s="222" t="s">
        <v>167</v>
      </c>
      <c r="E235" s="231" t="s">
        <v>32</v>
      </c>
      <c r="F235" s="232" t="s">
        <v>355</v>
      </c>
      <c r="G235" s="230"/>
      <c r="H235" s="231" t="s">
        <v>32</v>
      </c>
      <c r="I235" s="233"/>
      <c r="J235" s="230"/>
      <c r="K235" s="230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167</v>
      </c>
      <c r="AU235" s="238" t="s">
        <v>90</v>
      </c>
      <c r="AV235" s="13" t="s">
        <v>88</v>
      </c>
      <c r="AW235" s="13" t="s">
        <v>40</v>
      </c>
      <c r="AX235" s="13" t="s">
        <v>80</v>
      </c>
      <c r="AY235" s="238" t="s">
        <v>154</v>
      </c>
    </row>
    <row r="236" s="14" customFormat="1">
      <c r="A236" s="14"/>
      <c r="B236" s="239"/>
      <c r="C236" s="240"/>
      <c r="D236" s="222" t="s">
        <v>167</v>
      </c>
      <c r="E236" s="241" t="s">
        <v>109</v>
      </c>
      <c r="F236" s="242" t="s">
        <v>356</v>
      </c>
      <c r="G236" s="240"/>
      <c r="H236" s="243">
        <v>377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167</v>
      </c>
      <c r="AU236" s="249" t="s">
        <v>90</v>
      </c>
      <c r="AV236" s="14" t="s">
        <v>90</v>
      </c>
      <c r="AW236" s="14" t="s">
        <v>40</v>
      </c>
      <c r="AX236" s="14" t="s">
        <v>80</v>
      </c>
      <c r="AY236" s="249" t="s">
        <v>154</v>
      </c>
    </row>
    <row r="237" s="14" customFormat="1">
      <c r="A237" s="14"/>
      <c r="B237" s="239"/>
      <c r="C237" s="240"/>
      <c r="D237" s="222" t="s">
        <v>167</v>
      </c>
      <c r="E237" s="241" t="s">
        <v>111</v>
      </c>
      <c r="F237" s="242" t="s">
        <v>357</v>
      </c>
      <c r="G237" s="240"/>
      <c r="H237" s="243">
        <v>124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167</v>
      </c>
      <c r="AU237" s="249" t="s">
        <v>90</v>
      </c>
      <c r="AV237" s="14" t="s">
        <v>90</v>
      </c>
      <c r="AW237" s="14" t="s">
        <v>40</v>
      </c>
      <c r="AX237" s="14" t="s">
        <v>80</v>
      </c>
      <c r="AY237" s="249" t="s">
        <v>154</v>
      </c>
    </row>
    <row r="238" s="14" customFormat="1">
      <c r="A238" s="14"/>
      <c r="B238" s="239"/>
      <c r="C238" s="240"/>
      <c r="D238" s="222" t="s">
        <v>167</v>
      </c>
      <c r="E238" s="241" t="s">
        <v>113</v>
      </c>
      <c r="F238" s="242" t="s">
        <v>358</v>
      </c>
      <c r="G238" s="240"/>
      <c r="H238" s="243">
        <v>8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167</v>
      </c>
      <c r="AU238" s="249" t="s">
        <v>90</v>
      </c>
      <c r="AV238" s="14" t="s">
        <v>90</v>
      </c>
      <c r="AW238" s="14" t="s">
        <v>40</v>
      </c>
      <c r="AX238" s="14" t="s">
        <v>80</v>
      </c>
      <c r="AY238" s="249" t="s">
        <v>154</v>
      </c>
    </row>
    <row r="239" s="14" customFormat="1">
      <c r="A239" s="14"/>
      <c r="B239" s="239"/>
      <c r="C239" s="240"/>
      <c r="D239" s="222" t="s">
        <v>167</v>
      </c>
      <c r="E239" s="241" t="s">
        <v>115</v>
      </c>
      <c r="F239" s="242" t="s">
        <v>359</v>
      </c>
      <c r="G239" s="240"/>
      <c r="H239" s="243">
        <v>19.25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167</v>
      </c>
      <c r="AU239" s="249" t="s">
        <v>90</v>
      </c>
      <c r="AV239" s="14" t="s">
        <v>90</v>
      </c>
      <c r="AW239" s="14" t="s">
        <v>40</v>
      </c>
      <c r="AX239" s="14" t="s">
        <v>80</v>
      </c>
      <c r="AY239" s="249" t="s">
        <v>154</v>
      </c>
    </row>
    <row r="240" s="15" customFormat="1">
      <c r="A240" s="15"/>
      <c r="B240" s="250"/>
      <c r="C240" s="251"/>
      <c r="D240" s="222" t="s">
        <v>167</v>
      </c>
      <c r="E240" s="252" t="s">
        <v>32</v>
      </c>
      <c r="F240" s="253" t="s">
        <v>170</v>
      </c>
      <c r="G240" s="251"/>
      <c r="H240" s="254">
        <v>528.25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0" t="s">
        <v>167</v>
      </c>
      <c r="AU240" s="260" t="s">
        <v>90</v>
      </c>
      <c r="AV240" s="15" t="s">
        <v>161</v>
      </c>
      <c r="AW240" s="15" t="s">
        <v>40</v>
      </c>
      <c r="AX240" s="15" t="s">
        <v>88</v>
      </c>
      <c r="AY240" s="260" t="s">
        <v>154</v>
      </c>
    </row>
    <row r="241" s="2" customFormat="1" ht="24.15" customHeight="1">
      <c r="A241" s="42"/>
      <c r="B241" s="43"/>
      <c r="C241" s="209" t="s">
        <v>360</v>
      </c>
      <c r="D241" s="209" t="s">
        <v>156</v>
      </c>
      <c r="E241" s="210" t="s">
        <v>361</v>
      </c>
      <c r="F241" s="211" t="s">
        <v>362</v>
      </c>
      <c r="G241" s="212" t="s">
        <v>159</v>
      </c>
      <c r="H241" s="213">
        <v>377</v>
      </c>
      <c r="I241" s="214"/>
      <c r="J241" s="215">
        <f>ROUND(I241*H241,2)</f>
        <v>0</v>
      </c>
      <c r="K241" s="211" t="s">
        <v>160</v>
      </c>
      <c r="L241" s="48"/>
      <c r="M241" s="216" t="s">
        <v>32</v>
      </c>
      <c r="N241" s="217" t="s">
        <v>51</v>
      </c>
      <c r="O241" s="88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R241" s="220" t="s">
        <v>161</v>
      </c>
      <c r="AT241" s="220" t="s">
        <v>156</v>
      </c>
      <c r="AU241" s="220" t="s">
        <v>90</v>
      </c>
      <c r="AY241" s="20" t="s">
        <v>154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0" t="s">
        <v>88</v>
      </c>
      <c r="BK241" s="221">
        <f>ROUND(I241*H241,2)</f>
        <v>0</v>
      </c>
      <c r="BL241" s="20" t="s">
        <v>161</v>
      </c>
      <c r="BM241" s="220" t="s">
        <v>363</v>
      </c>
    </row>
    <row r="242" s="2" customFormat="1">
      <c r="A242" s="42"/>
      <c r="B242" s="43"/>
      <c r="C242" s="44"/>
      <c r="D242" s="222" t="s">
        <v>163</v>
      </c>
      <c r="E242" s="44"/>
      <c r="F242" s="223" t="s">
        <v>364</v>
      </c>
      <c r="G242" s="44"/>
      <c r="H242" s="44"/>
      <c r="I242" s="224"/>
      <c r="J242" s="44"/>
      <c r="K242" s="44"/>
      <c r="L242" s="48"/>
      <c r="M242" s="225"/>
      <c r="N242" s="226"/>
      <c r="O242" s="88"/>
      <c r="P242" s="88"/>
      <c r="Q242" s="88"/>
      <c r="R242" s="88"/>
      <c r="S242" s="88"/>
      <c r="T242" s="89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T242" s="20" t="s">
        <v>163</v>
      </c>
      <c r="AU242" s="20" t="s">
        <v>90</v>
      </c>
    </row>
    <row r="243" s="2" customFormat="1">
      <c r="A243" s="42"/>
      <c r="B243" s="43"/>
      <c r="C243" s="44"/>
      <c r="D243" s="227" t="s">
        <v>165</v>
      </c>
      <c r="E243" s="44"/>
      <c r="F243" s="228" t="s">
        <v>365</v>
      </c>
      <c r="G243" s="44"/>
      <c r="H243" s="44"/>
      <c r="I243" s="224"/>
      <c r="J243" s="44"/>
      <c r="K243" s="44"/>
      <c r="L243" s="48"/>
      <c r="M243" s="225"/>
      <c r="N243" s="226"/>
      <c r="O243" s="88"/>
      <c r="P243" s="88"/>
      <c r="Q243" s="88"/>
      <c r="R243" s="88"/>
      <c r="S243" s="88"/>
      <c r="T243" s="89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T243" s="20" t="s">
        <v>165</v>
      </c>
      <c r="AU243" s="20" t="s">
        <v>90</v>
      </c>
    </row>
    <row r="244" s="14" customFormat="1">
      <c r="A244" s="14"/>
      <c r="B244" s="239"/>
      <c r="C244" s="240"/>
      <c r="D244" s="222" t="s">
        <v>167</v>
      </c>
      <c r="E244" s="241" t="s">
        <v>32</v>
      </c>
      <c r="F244" s="242" t="s">
        <v>109</v>
      </c>
      <c r="G244" s="240"/>
      <c r="H244" s="243">
        <v>377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167</v>
      </c>
      <c r="AU244" s="249" t="s">
        <v>90</v>
      </c>
      <c r="AV244" s="14" t="s">
        <v>90</v>
      </c>
      <c r="AW244" s="14" t="s">
        <v>40</v>
      </c>
      <c r="AX244" s="14" t="s">
        <v>80</v>
      </c>
      <c r="AY244" s="249" t="s">
        <v>154</v>
      </c>
    </row>
    <row r="245" s="15" customFormat="1">
      <c r="A245" s="15"/>
      <c r="B245" s="250"/>
      <c r="C245" s="251"/>
      <c r="D245" s="222" t="s">
        <v>167</v>
      </c>
      <c r="E245" s="252" t="s">
        <v>32</v>
      </c>
      <c r="F245" s="253" t="s">
        <v>170</v>
      </c>
      <c r="G245" s="251"/>
      <c r="H245" s="254">
        <v>377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0" t="s">
        <v>167</v>
      </c>
      <c r="AU245" s="260" t="s">
        <v>90</v>
      </c>
      <c r="AV245" s="15" t="s">
        <v>161</v>
      </c>
      <c r="AW245" s="15" t="s">
        <v>40</v>
      </c>
      <c r="AX245" s="15" t="s">
        <v>88</v>
      </c>
      <c r="AY245" s="260" t="s">
        <v>154</v>
      </c>
    </row>
    <row r="246" s="2" customFormat="1" ht="24.15" customHeight="1">
      <c r="A246" s="42"/>
      <c r="B246" s="43"/>
      <c r="C246" s="209" t="s">
        <v>366</v>
      </c>
      <c r="D246" s="209" t="s">
        <v>156</v>
      </c>
      <c r="E246" s="210" t="s">
        <v>367</v>
      </c>
      <c r="F246" s="211" t="s">
        <v>368</v>
      </c>
      <c r="G246" s="212" t="s">
        <v>159</v>
      </c>
      <c r="H246" s="213">
        <v>377</v>
      </c>
      <c r="I246" s="214"/>
      <c r="J246" s="215">
        <f>ROUND(I246*H246,2)</f>
        <v>0</v>
      </c>
      <c r="K246" s="211" t="s">
        <v>160</v>
      </c>
      <c r="L246" s="48"/>
      <c r="M246" s="216" t="s">
        <v>32</v>
      </c>
      <c r="N246" s="217" t="s">
        <v>51</v>
      </c>
      <c r="O246" s="88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R246" s="220" t="s">
        <v>161</v>
      </c>
      <c r="AT246" s="220" t="s">
        <v>156</v>
      </c>
      <c r="AU246" s="220" t="s">
        <v>90</v>
      </c>
      <c r="AY246" s="20" t="s">
        <v>154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88</v>
      </c>
      <c r="BK246" s="221">
        <f>ROUND(I246*H246,2)</f>
        <v>0</v>
      </c>
      <c r="BL246" s="20" t="s">
        <v>161</v>
      </c>
      <c r="BM246" s="220" t="s">
        <v>369</v>
      </c>
    </row>
    <row r="247" s="2" customFormat="1">
      <c r="A247" s="42"/>
      <c r="B247" s="43"/>
      <c r="C247" s="44"/>
      <c r="D247" s="222" t="s">
        <v>163</v>
      </c>
      <c r="E247" s="44"/>
      <c r="F247" s="223" t="s">
        <v>370</v>
      </c>
      <c r="G247" s="44"/>
      <c r="H247" s="44"/>
      <c r="I247" s="224"/>
      <c r="J247" s="44"/>
      <c r="K247" s="44"/>
      <c r="L247" s="48"/>
      <c r="M247" s="225"/>
      <c r="N247" s="226"/>
      <c r="O247" s="88"/>
      <c r="P247" s="88"/>
      <c r="Q247" s="88"/>
      <c r="R247" s="88"/>
      <c r="S247" s="88"/>
      <c r="T247" s="89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T247" s="20" t="s">
        <v>163</v>
      </c>
      <c r="AU247" s="20" t="s">
        <v>90</v>
      </c>
    </row>
    <row r="248" s="2" customFormat="1">
      <c r="A248" s="42"/>
      <c r="B248" s="43"/>
      <c r="C248" s="44"/>
      <c r="D248" s="227" t="s">
        <v>165</v>
      </c>
      <c r="E248" s="44"/>
      <c r="F248" s="228" t="s">
        <v>371</v>
      </c>
      <c r="G248" s="44"/>
      <c r="H248" s="44"/>
      <c r="I248" s="224"/>
      <c r="J248" s="44"/>
      <c r="K248" s="44"/>
      <c r="L248" s="48"/>
      <c r="M248" s="225"/>
      <c r="N248" s="226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165</v>
      </c>
      <c r="AU248" s="20" t="s">
        <v>90</v>
      </c>
    </row>
    <row r="249" s="14" customFormat="1">
      <c r="A249" s="14"/>
      <c r="B249" s="239"/>
      <c r="C249" s="240"/>
      <c r="D249" s="222" t="s">
        <v>167</v>
      </c>
      <c r="E249" s="241" t="s">
        <v>32</v>
      </c>
      <c r="F249" s="242" t="s">
        <v>109</v>
      </c>
      <c r="G249" s="240"/>
      <c r="H249" s="243">
        <v>377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167</v>
      </c>
      <c r="AU249" s="249" t="s">
        <v>90</v>
      </c>
      <c r="AV249" s="14" t="s">
        <v>90</v>
      </c>
      <c r="AW249" s="14" t="s">
        <v>40</v>
      </c>
      <c r="AX249" s="14" t="s">
        <v>80</v>
      </c>
      <c r="AY249" s="249" t="s">
        <v>154</v>
      </c>
    </row>
    <row r="250" s="15" customFormat="1">
      <c r="A250" s="15"/>
      <c r="B250" s="250"/>
      <c r="C250" s="251"/>
      <c r="D250" s="222" t="s">
        <v>167</v>
      </c>
      <c r="E250" s="252" t="s">
        <v>32</v>
      </c>
      <c r="F250" s="253" t="s">
        <v>170</v>
      </c>
      <c r="G250" s="251"/>
      <c r="H250" s="254">
        <v>377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0" t="s">
        <v>167</v>
      </c>
      <c r="AU250" s="260" t="s">
        <v>90</v>
      </c>
      <c r="AV250" s="15" t="s">
        <v>161</v>
      </c>
      <c r="AW250" s="15" t="s">
        <v>40</v>
      </c>
      <c r="AX250" s="15" t="s">
        <v>88</v>
      </c>
      <c r="AY250" s="260" t="s">
        <v>154</v>
      </c>
    </row>
    <row r="251" s="2" customFormat="1" ht="24.15" customHeight="1">
      <c r="A251" s="42"/>
      <c r="B251" s="43"/>
      <c r="C251" s="209" t="s">
        <v>372</v>
      </c>
      <c r="D251" s="209" t="s">
        <v>156</v>
      </c>
      <c r="E251" s="210" t="s">
        <v>373</v>
      </c>
      <c r="F251" s="211" t="s">
        <v>374</v>
      </c>
      <c r="G251" s="212" t="s">
        <v>159</v>
      </c>
      <c r="H251" s="213">
        <v>377</v>
      </c>
      <c r="I251" s="214"/>
      <c r="J251" s="215">
        <f>ROUND(I251*H251,2)</f>
        <v>0</v>
      </c>
      <c r="K251" s="211" t="s">
        <v>160</v>
      </c>
      <c r="L251" s="48"/>
      <c r="M251" s="216" t="s">
        <v>32</v>
      </c>
      <c r="N251" s="217" t="s">
        <v>51</v>
      </c>
      <c r="O251" s="88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0" t="s">
        <v>161</v>
      </c>
      <c r="AT251" s="220" t="s">
        <v>156</v>
      </c>
      <c r="AU251" s="220" t="s">
        <v>90</v>
      </c>
      <c r="AY251" s="20" t="s">
        <v>154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20" t="s">
        <v>88</v>
      </c>
      <c r="BK251" s="221">
        <f>ROUND(I251*H251,2)</f>
        <v>0</v>
      </c>
      <c r="BL251" s="20" t="s">
        <v>161</v>
      </c>
      <c r="BM251" s="220" t="s">
        <v>375</v>
      </c>
    </row>
    <row r="252" s="2" customFormat="1">
      <c r="A252" s="42"/>
      <c r="B252" s="43"/>
      <c r="C252" s="44"/>
      <c r="D252" s="222" t="s">
        <v>163</v>
      </c>
      <c r="E252" s="44"/>
      <c r="F252" s="223" t="s">
        <v>376</v>
      </c>
      <c r="G252" s="44"/>
      <c r="H252" s="44"/>
      <c r="I252" s="224"/>
      <c r="J252" s="44"/>
      <c r="K252" s="44"/>
      <c r="L252" s="48"/>
      <c r="M252" s="225"/>
      <c r="N252" s="226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163</v>
      </c>
      <c r="AU252" s="20" t="s">
        <v>90</v>
      </c>
    </row>
    <row r="253" s="2" customFormat="1">
      <c r="A253" s="42"/>
      <c r="B253" s="43"/>
      <c r="C253" s="44"/>
      <c r="D253" s="227" t="s">
        <v>165</v>
      </c>
      <c r="E253" s="44"/>
      <c r="F253" s="228" t="s">
        <v>377</v>
      </c>
      <c r="G253" s="44"/>
      <c r="H253" s="44"/>
      <c r="I253" s="224"/>
      <c r="J253" s="44"/>
      <c r="K253" s="44"/>
      <c r="L253" s="48"/>
      <c r="M253" s="225"/>
      <c r="N253" s="226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165</v>
      </c>
      <c r="AU253" s="20" t="s">
        <v>90</v>
      </c>
    </row>
    <row r="254" s="14" customFormat="1">
      <c r="A254" s="14"/>
      <c r="B254" s="239"/>
      <c r="C254" s="240"/>
      <c r="D254" s="222" t="s">
        <v>167</v>
      </c>
      <c r="E254" s="241" t="s">
        <v>32</v>
      </c>
      <c r="F254" s="242" t="s">
        <v>109</v>
      </c>
      <c r="G254" s="240"/>
      <c r="H254" s="243">
        <v>377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9" t="s">
        <v>167</v>
      </c>
      <c r="AU254" s="249" t="s">
        <v>90</v>
      </c>
      <c r="AV254" s="14" t="s">
        <v>90</v>
      </c>
      <c r="AW254" s="14" t="s">
        <v>40</v>
      </c>
      <c r="AX254" s="14" t="s">
        <v>80</v>
      </c>
      <c r="AY254" s="249" t="s">
        <v>154</v>
      </c>
    </row>
    <row r="255" s="15" customFormat="1">
      <c r="A255" s="15"/>
      <c r="B255" s="250"/>
      <c r="C255" s="251"/>
      <c r="D255" s="222" t="s">
        <v>167</v>
      </c>
      <c r="E255" s="252" t="s">
        <v>32</v>
      </c>
      <c r="F255" s="253" t="s">
        <v>170</v>
      </c>
      <c r="G255" s="251"/>
      <c r="H255" s="254">
        <v>377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0" t="s">
        <v>167</v>
      </c>
      <c r="AU255" s="260" t="s">
        <v>90</v>
      </c>
      <c r="AV255" s="15" t="s">
        <v>161</v>
      </c>
      <c r="AW255" s="15" t="s">
        <v>40</v>
      </c>
      <c r="AX255" s="15" t="s">
        <v>88</v>
      </c>
      <c r="AY255" s="260" t="s">
        <v>154</v>
      </c>
    </row>
    <row r="256" s="2" customFormat="1" ht="21.75" customHeight="1">
      <c r="A256" s="42"/>
      <c r="B256" s="43"/>
      <c r="C256" s="209" t="s">
        <v>378</v>
      </c>
      <c r="D256" s="209" t="s">
        <v>156</v>
      </c>
      <c r="E256" s="210" t="s">
        <v>379</v>
      </c>
      <c r="F256" s="211" t="s">
        <v>380</v>
      </c>
      <c r="G256" s="212" t="s">
        <v>159</v>
      </c>
      <c r="H256" s="213">
        <v>377</v>
      </c>
      <c r="I256" s="214"/>
      <c r="J256" s="215">
        <f>ROUND(I256*H256,2)</f>
        <v>0</v>
      </c>
      <c r="K256" s="211" t="s">
        <v>160</v>
      </c>
      <c r="L256" s="48"/>
      <c r="M256" s="216" t="s">
        <v>32</v>
      </c>
      <c r="N256" s="217" t="s">
        <v>51</v>
      </c>
      <c r="O256" s="88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R256" s="220" t="s">
        <v>161</v>
      </c>
      <c r="AT256" s="220" t="s">
        <v>156</v>
      </c>
      <c r="AU256" s="220" t="s">
        <v>90</v>
      </c>
      <c r="AY256" s="20" t="s">
        <v>154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0" t="s">
        <v>88</v>
      </c>
      <c r="BK256" s="221">
        <f>ROUND(I256*H256,2)</f>
        <v>0</v>
      </c>
      <c r="BL256" s="20" t="s">
        <v>161</v>
      </c>
      <c r="BM256" s="220" t="s">
        <v>381</v>
      </c>
    </row>
    <row r="257" s="2" customFormat="1">
      <c r="A257" s="42"/>
      <c r="B257" s="43"/>
      <c r="C257" s="44"/>
      <c r="D257" s="222" t="s">
        <v>163</v>
      </c>
      <c r="E257" s="44"/>
      <c r="F257" s="223" t="s">
        <v>382</v>
      </c>
      <c r="G257" s="44"/>
      <c r="H257" s="44"/>
      <c r="I257" s="224"/>
      <c r="J257" s="44"/>
      <c r="K257" s="44"/>
      <c r="L257" s="48"/>
      <c r="M257" s="225"/>
      <c r="N257" s="226"/>
      <c r="O257" s="88"/>
      <c r="P257" s="88"/>
      <c r="Q257" s="88"/>
      <c r="R257" s="88"/>
      <c r="S257" s="88"/>
      <c r="T257" s="89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T257" s="20" t="s">
        <v>163</v>
      </c>
      <c r="AU257" s="20" t="s">
        <v>90</v>
      </c>
    </row>
    <row r="258" s="2" customFormat="1">
      <c r="A258" s="42"/>
      <c r="B258" s="43"/>
      <c r="C258" s="44"/>
      <c r="D258" s="227" t="s">
        <v>165</v>
      </c>
      <c r="E258" s="44"/>
      <c r="F258" s="228" t="s">
        <v>383</v>
      </c>
      <c r="G258" s="44"/>
      <c r="H258" s="44"/>
      <c r="I258" s="224"/>
      <c r="J258" s="44"/>
      <c r="K258" s="44"/>
      <c r="L258" s="48"/>
      <c r="M258" s="225"/>
      <c r="N258" s="226"/>
      <c r="O258" s="88"/>
      <c r="P258" s="88"/>
      <c r="Q258" s="88"/>
      <c r="R258" s="88"/>
      <c r="S258" s="88"/>
      <c r="T258" s="89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T258" s="20" t="s">
        <v>165</v>
      </c>
      <c r="AU258" s="20" t="s">
        <v>90</v>
      </c>
    </row>
    <row r="259" s="14" customFormat="1">
      <c r="A259" s="14"/>
      <c r="B259" s="239"/>
      <c r="C259" s="240"/>
      <c r="D259" s="222" t="s">
        <v>167</v>
      </c>
      <c r="E259" s="241" t="s">
        <v>32</v>
      </c>
      <c r="F259" s="242" t="s">
        <v>109</v>
      </c>
      <c r="G259" s="240"/>
      <c r="H259" s="243">
        <v>377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9" t="s">
        <v>167</v>
      </c>
      <c r="AU259" s="249" t="s">
        <v>90</v>
      </c>
      <c r="AV259" s="14" t="s">
        <v>90</v>
      </c>
      <c r="AW259" s="14" t="s">
        <v>40</v>
      </c>
      <c r="AX259" s="14" t="s">
        <v>80</v>
      </c>
      <c r="AY259" s="249" t="s">
        <v>154</v>
      </c>
    </row>
    <row r="260" s="15" customFormat="1">
      <c r="A260" s="15"/>
      <c r="B260" s="250"/>
      <c r="C260" s="251"/>
      <c r="D260" s="222" t="s">
        <v>167</v>
      </c>
      <c r="E260" s="252" t="s">
        <v>32</v>
      </c>
      <c r="F260" s="253" t="s">
        <v>170</v>
      </c>
      <c r="G260" s="251"/>
      <c r="H260" s="254">
        <v>377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0" t="s">
        <v>167</v>
      </c>
      <c r="AU260" s="260" t="s">
        <v>90</v>
      </c>
      <c r="AV260" s="15" t="s">
        <v>161</v>
      </c>
      <c r="AW260" s="15" t="s">
        <v>40</v>
      </c>
      <c r="AX260" s="15" t="s">
        <v>88</v>
      </c>
      <c r="AY260" s="260" t="s">
        <v>154</v>
      </c>
    </row>
    <row r="261" s="2" customFormat="1" ht="24.15" customHeight="1">
      <c r="A261" s="42"/>
      <c r="B261" s="43"/>
      <c r="C261" s="209" t="s">
        <v>384</v>
      </c>
      <c r="D261" s="209" t="s">
        <v>156</v>
      </c>
      <c r="E261" s="210" t="s">
        <v>385</v>
      </c>
      <c r="F261" s="211" t="s">
        <v>386</v>
      </c>
      <c r="G261" s="212" t="s">
        <v>159</v>
      </c>
      <c r="H261" s="213">
        <v>377</v>
      </c>
      <c r="I261" s="214"/>
      <c r="J261" s="215">
        <f>ROUND(I261*H261,2)</f>
        <v>0</v>
      </c>
      <c r="K261" s="211" t="s">
        <v>160</v>
      </c>
      <c r="L261" s="48"/>
      <c r="M261" s="216" t="s">
        <v>32</v>
      </c>
      <c r="N261" s="217" t="s">
        <v>51</v>
      </c>
      <c r="O261" s="88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R261" s="220" t="s">
        <v>161</v>
      </c>
      <c r="AT261" s="220" t="s">
        <v>156</v>
      </c>
      <c r="AU261" s="220" t="s">
        <v>90</v>
      </c>
      <c r="AY261" s="20" t="s">
        <v>154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20" t="s">
        <v>88</v>
      </c>
      <c r="BK261" s="221">
        <f>ROUND(I261*H261,2)</f>
        <v>0</v>
      </c>
      <c r="BL261" s="20" t="s">
        <v>161</v>
      </c>
      <c r="BM261" s="220" t="s">
        <v>387</v>
      </c>
    </row>
    <row r="262" s="2" customFormat="1">
      <c r="A262" s="42"/>
      <c r="B262" s="43"/>
      <c r="C262" s="44"/>
      <c r="D262" s="222" t="s">
        <v>163</v>
      </c>
      <c r="E262" s="44"/>
      <c r="F262" s="223" t="s">
        <v>388</v>
      </c>
      <c r="G262" s="44"/>
      <c r="H262" s="44"/>
      <c r="I262" s="224"/>
      <c r="J262" s="44"/>
      <c r="K262" s="44"/>
      <c r="L262" s="48"/>
      <c r="M262" s="225"/>
      <c r="N262" s="226"/>
      <c r="O262" s="88"/>
      <c r="P262" s="88"/>
      <c r="Q262" s="88"/>
      <c r="R262" s="88"/>
      <c r="S262" s="88"/>
      <c r="T262" s="89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T262" s="20" t="s">
        <v>163</v>
      </c>
      <c r="AU262" s="20" t="s">
        <v>90</v>
      </c>
    </row>
    <row r="263" s="2" customFormat="1">
      <c r="A263" s="42"/>
      <c r="B263" s="43"/>
      <c r="C263" s="44"/>
      <c r="D263" s="227" t="s">
        <v>165</v>
      </c>
      <c r="E263" s="44"/>
      <c r="F263" s="228" t="s">
        <v>389</v>
      </c>
      <c r="G263" s="44"/>
      <c r="H263" s="44"/>
      <c r="I263" s="224"/>
      <c r="J263" s="44"/>
      <c r="K263" s="44"/>
      <c r="L263" s="48"/>
      <c r="M263" s="225"/>
      <c r="N263" s="226"/>
      <c r="O263" s="88"/>
      <c r="P263" s="88"/>
      <c r="Q263" s="88"/>
      <c r="R263" s="88"/>
      <c r="S263" s="88"/>
      <c r="T263" s="89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T263" s="20" t="s">
        <v>165</v>
      </c>
      <c r="AU263" s="20" t="s">
        <v>90</v>
      </c>
    </row>
    <row r="264" s="14" customFormat="1">
      <c r="A264" s="14"/>
      <c r="B264" s="239"/>
      <c r="C264" s="240"/>
      <c r="D264" s="222" t="s">
        <v>167</v>
      </c>
      <c r="E264" s="241" t="s">
        <v>32</v>
      </c>
      <c r="F264" s="242" t="s">
        <v>109</v>
      </c>
      <c r="G264" s="240"/>
      <c r="H264" s="243">
        <v>377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167</v>
      </c>
      <c r="AU264" s="249" t="s">
        <v>90</v>
      </c>
      <c r="AV264" s="14" t="s">
        <v>90</v>
      </c>
      <c r="AW264" s="14" t="s">
        <v>40</v>
      </c>
      <c r="AX264" s="14" t="s">
        <v>80</v>
      </c>
      <c r="AY264" s="249" t="s">
        <v>154</v>
      </c>
    </row>
    <row r="265" s="15" customFormat="1">
      <c r="A265" s="15"/>
      <c r="B265" s="250"/>
      <c r="C265" s="251"/>
      <c r="D265" s="222" t="s">
        <v>167</v>
      </c>
      <c r="E265" s="252" t="s">
        <v>32</v>
      </c>
      <c r="F265" s="253" t="s">
        <v>170</v>
      </c>
      <c r="G265" s="251"/>
      <c r="H265" s="254">
        <v>377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0" t="s">
        <v>167</v>
      </c>
      <c r="AU265" s="260" t="s">
        <v>90</v>
      </c>
      <c r="AV265" s="15" t="s">
        <v>161</v>
      </c>
      <c r="AW265" s="15" t="s">
        <v>40</v>
      </c>
      <c r="AX265" s="15" t="s">
        <v>88</v>
      </c>
      <c r="AY265" s="260" t="s">
        <v>154</v>
      </c>
    </row>
    <row r="266" s="2" customFormat="1" ht="24.15" customHeight="1">
      <c r="A266" s="42"/>
      <c r="B266" s="43"/>
      <c r="C266" s="209" t="s">
        <v>390</v>
      </c>
      <c r="D266" s="209" t="s">
        <v>156</v>
      </c>
      <c r="E266" s="210" t="s">
        <v>391</v>
      </c>
      <c r="F266" s="211" t="s">
        <v>392</v>
      </c>
      <c r="G266" s="212" t="s">
        <v>159</v>
      </c>
      <c r="H266" s="213">
        <v>124</v>
      </c>
      <c r="I266" s="214"/>
      <c r="J266" s="215">
        <f>ROUND(I266*H266,2)</f>
        <v>0</v>
      </c>
      <c r="K266" s="211" t="s">
        <v>160</v>
      </c>
      <c r="L266" s="48"/>
      <c r="M266" s="216" t="s">
        <v>32</v>
      </c>
      <c r="N266" s="217" t="s">
        <v>51</v>
      </c>
      <c r="O266" s="88"/>
      <c r="P266" s="218">
        <f>O266*H266</f>
        <v>0</v>
      </c>
      <c r="Q266" s="218">
        <v>0.1837</v>
      </c>
      <c r="R266" s="218">
        <f>Q266*H266</f>
        <v>22.7788</v>
      </c>
      <c r="S266" s="218">
        <v>0</v>
      </c>
      <c r="T266" s="219">
        <f>S266*H266</f>
        <v>0</v>
      </c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R266" s="220" t="s">
        <v>161</v>
      </c>
      <c r="AT266" s="220" t="s">
        <v>156</v>
      </c>
      <c r="AU266" s="220" t="s">
        <v>90</v>
      </c>
      <c r="AY266" s="20" t="s">
        <v>154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20" t="s">
        <v>88</v>
      </c>
      <c r="BK266" s="221">
        <f>ROUND(I266*H266,2)</f>
        <v>0</v>
      </c>
      <c r="BL266" s="20" t="s">
        <v>161</v>
      </c>
      <c r="BM266" s="220" t="s">
        <v>393</v>
      </c>
    </row>
    <row r="267" s="2" customFormat="1">
      <c r="A267" s="42"/>
      <c r="B267" s="43"/>
      <c r="C267" s="44"/>
      <c r="D267" s="222" t="s">
        <v>163</v>
      </c>
      <c r="E267" s="44"/>
      <c r="F267" s="223" t="s">
        <v>394</v>
      </c>
      <c r="G267" s="44"/>
      <c r="H267" s="44"/>
      <c r="I267" s="224"/>
      <c r="J267" s="44"/>
      <c r="K267" s="44"/>
      <c r="L267" s="48"/>
      <c r="M267" s="225"/>
      <c r="N267" s="226"/>
      <c r="O267" s="88"/>
      <c r="P267" s="88"/>
      <c r="Q267" s="88"/>
      <c r="R267" s="88"/>
      <c r="S267" s="88"/>
      <c r="T267" s="89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T267" s="20" t="s">
        <v>163</v>
      </c>
      <c r="AU267" s="20" t="s">
        <v>90</v>
      </c>
    </row>
    <row r="268" s="2" customFormat="1">
      <c r="A268" s="42"/>
      <c r="B268" s="43"/>
      <c r="C268" s="44"/>
      <c r="D268" s="227" t="s">
        <v>165</v>
      </c>
      <c r="E268" s="44"/>
      <c r="F268" s="228" t="s">
        <v>395</v>
      </c>
      <c r="G268" s="44"/>
      <c r="H268" s="44"/>
      <c r="I268" s="224"/>
      <c r="J268" s="44"/>
      <c r="K268" s="44"/>
      <c r="L268" s="48"/>
      <c r="M268" s="225"/>
      <c r="N268" s="226"/>
      <c r="O268" s="88"/>
      <c r="P268" s="88"/>
      <c r="Q268" s="88"/>
      <c r="R268" s="88"/>
      <c r="S268" s="88"/>
      <c r="T268" s="89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T268" s="20" t="s">
        <v>165</v>
      </c>
      <c r="AU268" s="20" t="s">
        <v>90</v>
      </c>
    </row>
    <row r="269" s="14" customFormat="1">
      <c r="A269" s="14"/>
      <c r="B269" s="239"/>
      <c r="C269" s="240"/>
      <c r="D269" s="222" t="s">
        <v>167</v>
      </c>
      <c r="E269" s="241" t="s">
        <v>32</v>
      </c>
      <c r="F269" s="242" t="s">
        <v>111</v>
      </c>
      <c r="G269" s="240"/>
      <c r="H269" s="243">
        <v>124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167</v>
      </c>
      <c r="AU269" s="249" t="s">
        <v>90</v>
      </c>
      <c r="AV269" s="14" t="s">
        <v>90</v>
      </c>
      <c r="AW269" s="14" t="s">
        <v>40</v>
      </c>
      <c r="AX269" s="14" t="s">
        <v>80</v>
      </c>
      <c r="AY269" s="249" t="s">
        <v>154</v>
      </c>
    </row>
    <row r="270" s="15" customFormat="1">
      <c r="A270" s="15"/>
      <c r="B270" s="250"/>
      <c r="C270" s="251"/>
      <c r="D270" s="222" t="s">
        <v>167</v>
      </c>
      <c r="E270" s="252" t="s">
        <v>32</v>
      </c>
      <c r="F270" s="253" t="s">
        <v>170</v>
      </c>
      <c r="G270" s="251"/>
      <c r="H270" s="254">
        <v>124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0" t="s">
        <v>167</v>
      </c>
      <c r="AU270" s="260" t="s">
        <v>90</v>
      </c>
      <c r="AV270" s="15" t="s">
        <v>161</v>
      </c>
      <c r="AW270" s="15" t="s">
        <v>40</v>
      </c>
      <c r="AX270" s="15" t="s">
        <v>88</v>
      </c>
      <c r="AY270" s="260" t="s">
        <v>154</v>
      </c>
    </row>
    <row r="271" s="2" customFormat="1" ht="16.5" customHeight="1">
      <c r="A271" s="42"/>
      <c r="B271" s="43"/>
      <c r="C271" s="272" t="s">
        <v>396</v>
      </c>
      <c r="D271" s="272" t="s">
        <v>311</v>
      </c>
      <c r="E271" s="273" t="s">
        <v>397</v>
      </c>
      <c r="F271" s="274" t="s">
        <v>398</v>
      </c>
      <c r="G271" s="275" t="s">
        <v>159</v>
      </c>
      <c r="H271" s="276">
        <v>126.48</v>
      </c>
      <c r="I271" s="277"/>
      <c r="J271" s="278">
        <f>ROUND(I271*H271,2)</f>
        <v>0</v>
      </c>
      <c r="K271" s="274" t="s">
        <v>160</v>
      </c>
      <c r="L271" s="279"/>
      <c r="M271" s="280" t="s">
        <v>32</v>
      </c>
      <c r="N271" s="281" t="s">
        <v>51</v>
      </c>
      <c r="O271" s="88"/>
      <c r="P271" s="218">
        <f>O271*H271</f>
        <v>0</v>
      </c>
      <c r="Q271" s="218">
        <v>0.161</v>
      </c>
      <c r="R271" s="218">
        <f>Q271*H271</f>
        <v>20.36328</v>
      </c>
      <c r="S271" s="218">
        <v>0</v>
      </c>
      <c r="T271" s="219">
        <f>S271*H271</f>
        <v>0</v>
      </c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R271" s="220" t="s">
        <v>114</v>
      </c>
      <c r="AT271" s="220" t="s">
        <v>311</v>
      </c>
      <c r="AU271" s="220" t="s">
        <v>90</v>
      </c>
      <c r="AY271" s="20" t="s">
        <v>154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20" t="s">
        <v>88</v>
      </c>
      <c r="BK271" s="221">
        <f>ROUND(I271*H271,2)</f>
        <v>0</v>
      </c>
      <c r="BL271" s="20" t="s">
        <v>161</v>
      </c>
      <c r="BM271" s="220" t="s">
        <v>399</v>
      </c>
    </row>
    <row r="272" s="2" customFormat="1">
      <c r="A272" s="42"/>
      <c r="B272" s="43"/>
      <c r="C272" s="44"/>
      <c r="D272" s="222" t="s">
        <v>163</v>
      </c>
      <c r="E272" s="44"/>
      <c r="F272" s="223" t="s">
        <v>398</v>
      </c>
      <c r="G272" s="44"/>
      <c r="H272" s="44"/>
      <c r="I272" s="224"/>
      <c r="J272" s="44"/>
      <c r="K272" s="44"/>
      <c r="L272" s="48"/>
      <c r="M272" s="225"/>
      <c r="N272" s="226"/>
      <c r="O272" s="88"/>
      <c r="P272" s="88"/>
      <c r="Q272" s="88"/>
      <c r="R272" s="88"/>
      <c r="S272" s="88"/>
      <c r="T272" s="89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T272" s="20" t="s">
        <v>163</v>
      </c>
      <c r="AU272" s="20" t="s">
        <v>90</v>
      </c>
    </row>
    <row r="273" s="14" customFormat="1">
      <c r="A273" s="14"/>
      <c r="B273" s="239"/>
      <c r="C273" s="240"/>
      <c r="D273" s="222" t="s">
        <v>167</v>
      </c>
      <c r="E273" s="241" t="s">
        <v>32</v>
      </c>
      <c r="F273" s="242" t="s">
        <v>400</v>
      </c>
      <c r="G273" s="240"/>
      <c r="H273" s="243">
        <v>126.48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167</v>
      </c>
      <c r="AU273" s="249" t="s">
        <v>90</v>
      </c>
      <c r="AV273" s="14" t="s">
        <v>90</v>
      </c>
      <c r="AW273" s="14" t="s">
        <v>40</v>
      </c>
      <c r="AX273" s="14" t="s">
        <v>80</v>
      </c>
      <c r="AY273" s="249" t="s">
        <v>154</v>
      </c>
    </row>
    <row r="274" s="15" customFormat="1">
      <c r="A274" s="15"/>
      <c r="B274" s="250"/>
      <c r="C274" s="251"/>
      <c r="D274" s="222" t="s">
        <v>167</v>
      </c>
      <c r="E274" s="252" t="s">
        <v>32</v>
      </c>
      <c r="F274" s="253" t="s">
        <v>170</v>
      </c>
      <c r="G274" s="251"/>
      <c r="H274" s="254">
        <v>126.48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0" t="s">
        <v>167</v>
      </c>
      <c r="AU274" s="260" t="s">
        <v>90</v>
      </c>
      <c r="AV274" s="15" t="s">
        <v>161</v>
      </c>
      <c r="AW274" s="15" t="s">
        <v>40</v>
      </c>
      <c r="AX274" s="15" t="s">
        <v>88</v>
      </c>
      <c r="AY274" s="260" t="s">
        <v>154</v>
      </c>
    </row>
    <row r="275" s="2" customFormat="1" ht="16.5" customHeight="1">
      <c r="A275" s="42"/>
      <c r="B275" s="43"/>
      <c r="C275" s="209" t="s">
        <v>401</v>
      </c>
      <c r="D275" s="209" t="s">
        <v>156</v>
      </c>
      <c r="E275" s="210" t="s">
        <v>402</v>
      </c>
      <c r="F275" s="211" t="s">
        <v>403</v>
      </c>
      <c r="G275" s="212" t="s">
        <v>404</v>
      </c>
      <c r="H275" s="213">
        <v>2</v>
      </c>
      <c r="I275" s="214"/>
      <c r="J275" s="215">
        <f>ROUND(I275*H275,2)</f>
        <v>0</v>
      </c>
      <c r="K275" s="211" t="s">
        <v>32</v>
      </c>
      <c r="L275" s="48"/>
      <c r="M275" s="216" t="s">
        <v>32</v>
      </c>
      <c r="N275" s="217" t="s">
        <v>51</v>
      </c>
      <c r="O275" s="88"/>
      <c r="P275" s="218">
        <f>O275*H275</f>
        <v>0</v>
      </c>
      <c r="Q275" s="218">
        <v>0.089219999999999994</v>
      </c>
      <c r="R275" s="218">
        <f>Q275*H275</f>
        <v>0.17843999999999999</v>
      </c>
      <c r="S275" s="218">
        <v>0</v>
      </c>
      <c r="T275" s="219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0" t="s">
        <v>161</v>
      </c>
      <c r="AT275" s="220" t="s">
        <v>156</v>
      </c>
      <c r="AU275" s="220" t="s">
        <v>90</v>
      </c>
      <c r="AY275" s="20" t="s">
        <v>154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20" t="s">
        <v>88</v>
      </c>
      <c r="BK275" s="221">
        <f>ROUND(I275*H275,2)</f>
        <v>0</v>
      </c>
      <c r="BL275" s="20" t="s">
        <v>161</v>
      </c>
      <c r="BM275" s="220" t="s">
        <v>405</v>
      </c>
    </row>
    <row r="276" s="2" customFormat="1">
      <c r="A276" s="42"/>
      <c r="B276" s="43"/>
      <c r="C276" s="44"/>
      <c r="D276" s="222" t="s">
        <v>163</v>
      </c>
      <c r="E276" s="44"/>
      <c r="F276" s="223" t="s">
        <v>403</v>
      </c>
      <c r="G276" s="44"/>
      <c r="H276" s="44"/>
      <c r="I276" s="224"/>
      <c r="J276" s="44"/>
      <c r="K276" s="44"/>
      <c r="L276" s="48"/>
      <c r="M276" s="225"/>
      <c r="N276" s="226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163</v>
      </c>
      <c r="AU276" s="20" t="s">
        <v>90</v>
      </c>
    </row>
    <row r="277" s="14" customFormat="1">
      <c r="A277" s="14"/>
      <c r="B277" s="239"/>
      <c r="C277" s="240"/>
      <c r="D277" s="222" t="s">
        <v>167</v>
      </c>
      <c r="E277" s="241" t="s">
        <v>32</v>
      </c>
      <c r="F277" s="242" t="s">
        <v>406</v>
      </c>
      <c r="G277" s="240"/>
      <c r="H277" s="243">
        <v>2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167</v>
      </c>
      <c r="AU277" s="249" t="s">
        <v>90</v>
      </c>
      <c r="AV277" s="14" t="s">
        <v>90</v>
      </c>
      <c r="AW277" s="14" t="s">
        <v>40</v>
      </c>
      <c r="AX277" s="14" t="s">
        <v>80</v>
      </c>
      <c r="AY277" s="249" t="s">
        <v>154</v>
      </c>
    </row>
    <row r="278" s="15" customFormat="1">
      <c r="A278" s="15"/>
      <c r="B278" s="250"/>
      <c r="C278" s="251"/>
      <c r="D278" s="222" t="s">
        <v>167</v>
      </c>
      <c r="E278" s="252" t="s">
        <v>32</v>
      </c>
      <c r="F278" s="253" t="s">
        <v>170</v>
      </c>
      <c r="G278" s="251"/>
      <c r="H278" s="254">
        <v>2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0" t="s">
        <v>167</v>
      </c>
      <c r="AU278" s="260" t="s">
        <v>90</v>
      </c>
      <c r="AV278" s="15" t="s">
        <v>161</v>
      </c>
      <c r="AW278" s="15" t="s">
        <v>40</v>
      </c>
      <c r="AX278" s="15" t="s">
        <v>88</v>
      </c>
      <c r="AY278" s="260" t="s">
        <v>154</v>
      </c>
    </row>
    <row r="279" s="2" customFormat="1" ht="24.15" customHeight="1">
      <c r="A279" s="42"/>
      <c r="B279" s="43"/>
      <c r="C279" s="209" t="s">
        <v>407</v>
      </c>
      <c r="D279" s="209" t="s">
        <v>156</v>
      </c>
      <c r="E279" s="210" t="s">
        <v>408</v>
      </c>
      <c r="F279" s="211" t="s">
        <v>409</v>
      </c>
      <c r="G279" s="212" t="s">
        <v>159</v>
      </c>
      <c r="H279" s="213">
        <v>27.25</v>
      </c>
      <c r="I279" s="214"/>
      <c r="J279" s="215">
        <f>ROUND(I279*H279,2)</f>
        <v>0</v>
      </c>
      <c r="K279" s="211" t="s">
        <v>160</v>
      </c>
      <c r="L279" s="48"/>
      <c r="M279" s="216" t="s">
        <v>32</v>
      </c>
      <c r="N279" s="217" t="s">
        <v>51</v>
      </c>
      <c r="O279" s="88"/>
      <c r="P279" s="218">
        <f>O279*H279</f>
        <v>0</v>
      </c>
      <c r="Q279" s="218">
        <v>0.090620000000000006</v>
      </c>
      <c r="R279" s="218">
        <f>Q279*H279</f>
        <v>2.469395</v>
      </c>
      <c r="S279" s="218">
        <v>0</v>
      </c>
      <c r="T279" s="219">
        <f>S279*H279</f>
        <v>0</v>
      </c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R279" s="220" t="s">
        <v>161</v>
      </c>
      <c r="AT279" s="220" t="s">
        <v>156</v>
      </c>
      <c r="AU279" s="220" t="s">
        <v>90</v>
      </c>
      <c r="AY279" s="20" t="s">
        <v>154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20" t="s">
        <v>88</v>
      </c>
      <c r="BK279" s="221">
        <f>ROUND(I279*H279,2)</f>
        <v>0</v>
      </c>
      <c r="BL279" s="20" t="s">
        <v>161</v>
      </c>
      <c r="BM279" s="220" t="s">
        <v>410</v>
      </c>
    </row>
    <row r="280" s="2" customFormat="1">
      <c r="A280" s="42"/>
      <c r="B280" s="43"/>
      <c r="C280" s="44"/>
      <c r="D280" s="222" t="s">
        <v>163</v>
      </c>
      <c r="E280" s="44"/>
      <c r="F280" s="223" t="s">
        <v>411</v>
      </c>
      <c r="G280" s="44"/>
      <c r="H280" s="44"/>
      <c r="I280" s="224"/>
      <c r="J280" s="44"/>
      <c r="K280" s="44"/>
      <c r="L280" s="48"/>
      <c r="M280" s="225"/>
      <c r="N280" s="226"/>
      <c r="O280" s="88"/>
      <c r="P280" s="88"/>
      <c r="Q280" s="88"/>
      <c r="R280" s="88"/>
      <c r="S280" s="88"/>
      <c r="T280" s="89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T280" s="20" t="s">
        <v>163</v>
      </c>
      <c r="AU280" s="20" t="s">
        <v>90</v>
      </c>
    </row>
    <row r="281" s="2" customFormat="1">
      <c r="A281" s="42"/>
      <c r="B281" s="43"/>
      <c r="C281" s="44"/>
      <c r="D281" s="227" t="s">
        <v>165</v>
      </c>
      <c r="E281" s="44"/>
      <c r="F281" s="228" t="s">
        <v>412</v>
      </c>
      <c r="G281" s="44"/>
      <c r="H281" s="44"/>
      <c r="I281" s="224"/>
      <c r="J281" s="44"/>
      <c r="K281" s="44"/>
      <c r="L281" s="48"/>
      <c r="M281" s="225"/>
      <c r="N281" s="226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165</v>
      </c>
      <c r="AU281" s="20" t="s">
        <v>90</v>
      </c>
    </row>
    <row r="282" s="14" customFormat="1">
      <c r="A282" s="14"/>
      <c r="B282" s="239"/>
      <c r="C282" s="240"/>
      <c r="D282" s="222" t="s">
        <v>167</v>
      </c>
      <c r="E282" s="241" t="s">
        <v>32</v>
      </c>
      <c r="F282" s="242" t="s">
        <v>113</v>
      </c>
      <c r="G282" s="240"/>
      <c r="H282" s="243">
        <v>8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167</v>
      </c>
      <c r="AU282" s="249" t="s">
        <v>90</v>
      </c>
      <c r="AV282" s="14" t="s">
        <v>90</v>
      </c>
      <c r="AW282" s="14" t="s">
        <v>40</v>
      </c>
      <c r="AX282" s="14" t="s">
        <v>80</v>
      </c>
      <c r="AY282" s="249" t="s">
        <v>154</v>
      </c>
    </row>
    <row r="283" s="14" customFormat="1">
      <c r="A283" s="14"/>
      <c r="B283" s="239"/>
      <c r="C283" s="240"/>
      <c r="D283" s="222" t="s">
        <v>167</v>
      </c>
      <c r="E283" s="241" t="s">
        <v>32</v>
      </c>
      <c r="F283" s="242" t="s">
        <v>115</v>
      </c>
      <c r="G283" s="240"/>
      <c r="H283" s="243">
        <v>19.25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167</v>
      </c>
      <c r="AU283" s="249" t="s">
        <v>90</v>
      </c>
      <c r="AV283" s="14" t="s">
        <v>90</v>
      </c>
      <c r="AW283" s="14" t="s">
        <v>40</v>
      </c>
      <c r="AX283" s="14" t="s">
        <v>80</v>
      </c>
      <c r="AY283" s="249" t="s">
        <v>154</v>
      </c>
    </row>
    <row r="284" s="15" customFormat="1">
      <c r="A284" s="15"/>
      <c r="B284" s="250"/>
      <c r="C284" s="251"/>
      <c r="D284" s="222" t="s">
        <v>167</v>
      </c>
      <c r="E284" s="252" t="s">
        <v>32</v>
      </c>
      <c r="F284" s="253" t="s">
        <v>170</v>
      </c>
      <c r="G284" s="251"/>
      <c r="H284" s="254">
        <v>27.25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0" t="s">
        <v>167</v>
      </c>
      <c r="AU284" s="260" t="s">
        <v>90</v>
      </c>
      <c r="AV284" s="15" t="s">
        <v>161</v>
      </c>
      <c r="AW284" s="15" t="s">
        <v>40</v>
      </c>
      <c r="AX284" s="15" t="s">
        <v>88</v>
      </c>
      <c r="AY284" s="260" t="s">
        <v>154</v>
      </c>
    </row>
    <row r="285" s="2" customFormat="1" ht="24.15" customHeight="1">
      <c r="A285" s="42"/>
      <c r="B285" s="43"/>
      <c r="C285" s="272" t="s">
        <v>413</v>
      </c>
      <c r="D285" s="272" t="s">
        <v>311</v>
      </c>
      <c r="E285" s="273" t="s">
        <v>414</v>
      </c>
      <c r="F285" s="274" t="s">
        <v>415</v>
      </c>
      <c r="G285" s="275" t="s">
        <v>159</v>
      </c>
      <c r="H285" s="276">
        <v>28.068000000000001</v>
      </c>
      <c r="I285" s="277"/>
      <c r="J285" s="278">
        <f>ROUND(I285*H285,2)</f>
        <v>0</v>
      </c>
      <c r="K285" s="274" t="s">
        <v>160</v>
      </c>
      <c r="L285" s="279"/>
      <c r="M285" s="280" t="s">
        <v>32</v>
      </c>
      <c r="N285" s="281" t="s">
        <v>51</v>
      </c>
      <c r="O285" s="88"/>
      <c r="P285" s="218">
        <f>O285*H285</f>
        <v>0</v>
      </c>
      <c r="Q285" s="218">
        <v>0.152</v>
      </c>
      <c r="R285" s="218">
        <f>Q285*H285</f>
        <v>4.2663359999999999</v>
      </c>
      <c r="S285" s="218">
        <v>0</v>
      </c>
      <c r="T285" s="219">
        <f>S285*H285</f>
        <v>0</v>
      </c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R285" s="220" t="s">
        <v>114</v>
      </c>
      <c r="AT285" s="220" t="s">
        <v>311</v>
      </c>
      <c r="AU285" s="220" t="s">
        <v>90</v>
      </c>
      <c r="AY285" s="20" t="s">
        <v>154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20" t="s">
        <v>88</v>
      </c>
      <c r="BK285" s="221">
        <f>ROUND(I285*H285,2)</f>
        <v>0</v>
      </c>
      <c r="BL285" s="20" t="s">
        <v>161</v>
      </c>
      <c r="BM285" s="220" t="s">
        <v>416</v>
      </c>
    </row>
    <row r="286" s="2" customFormat="1">
      <c r="A286" s="42"/>
      <c r="B286" s="43"/>
      <c r="C286" s="44"/>
      <c r="D286" s="222" t="s">
        <v>163</v>
      </c>
      <c r="E286" s="44"/>
      <c r="F286" s="223" t="s">
        <v>415</v>
      </c>
      <c r="G286" s="44"/>
      <c r="H286" s="44"/>
      <c r="I286" s="224"/>
      <c r="J286" s="44"/>
      <c r="K286" s="44"/>
      <c r="L286" s="48"/>
      <c r="M286" s="225"/>
      <c r="N286" s="226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163</v>
      </c>
      <c r="AU286" s="20" t="s">
        <v>90</v>
      </c>
    </row>
    <row r="287" s="14" customFormat="1">
      <c r="A287" s="14"/>
      <c r="B287" s="239"/>
      <c r="C287" s="240"/>
      <c r="D287" s="222" t="s">
        <v>167</v>
      </c>
      <c r="E287" s="241" t="s">
        <v>32</v>
      </c>
      <c r="F287" s="242" t="s">
        <v>417</v>
      </c>
      <c r="G287" s="240"/>
      <c r="H287" s="243">
        <v>8.2400000000000002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167</v>
      </c>
      <c r="AU287" s="249" t="s">
        <v>90</v>
      </c>
      <c r="AV287" s="14" t="s">
        <v>90</v>
      </c>
      <c r="AW287" s="14" t="s">
        <v>40</v>
      </c>
      <c r="AX287" s="14" t="s">
        <v>80</v>
      </c>
      <c r="AY287" s="249" t="s">
        <v>154</v>
      </c>
    </row>
    <row r="288" s="14" customFormat="1">
      <c r="A288" s="14"/>
      <c r="B288" s="239"/>
      <c r="C288" s="240"/>
      <c r="D288" s="222" t="s">
        <v>167</v>
      </c>
      <c r="E288" s="241" t="s">
        <v>32</v>
      </c>
      <c r="F288" s="242" t="s">
        <v>418</v>
      </c>
      <c r="G288" s="240"/>
      <c r="H288" s="243">
        <v>19.827999999999999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167</v>
      </c>
      <c r="AU288" s="249" t="s">
        <v>90</v>
      </c>
      <c r="AV288" s="14" t="s">
        <v>90</v>
      </c>
      <c r="AW288" s="14" t="s">
        <v>40</v>
      </c>
      <c r="AX288" s="14" t="s">
        <v>80</v>
      </c>
      <c r="AY288" s="249" t="s">
        <v>154</v>
      </c>
    </row>
    <row r="289" s="15" customFormat="1">
      <c r="A289" s="15"/>
      <c r="B289" s="250"/>
      <c r="C289" s="251"/>
      <c r="D289" s="222" t="s">
        <v>167</v>
      </c>
      <c r="E289" s="252" t="s">
        <v>32</v>
      </c>
      <c r="F289" s="253" t="s">
        <v>170</v>
      </c>
      <c r="G289" s="251"/>
      <c r="H289" s="254">
        <v>28.068000000000001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0" t="s">
        <v>167</v>
      </c>
      <c r="AU289" s="260" t="s">
        <v>90</v>
      </c>
      <c r="AV289" s="15" t="s">
        <v>161</v>
      </c>
      <c r="AW289" s="15" t="s">
        <v>40</v>
      </c>
      <c r="AX289" s="15" t="s">
        <v>88</v>
      </c>
      <c r="AY289" s="260" t="s">
        <v>154</v>
      </c>
    </row>
    <row r="290" s="12" customFormat="1" ht="22.8" customHeight="1">
      <c r="A290" s="12"/>
      <c r="B290" s="193"/>
      <c r="C290" s="194"/>
      <c r="D290" s="195" t="s">
        <v>79</v>
      </c>
      <c r="E290" s="207" t="s">
        <v>114</v>
      </c>
      <c r="F290" s="207" t="s">
        <v>419</v>
      </c>
      <c r="G290" s="194"/>
      <c r="H290" s="194"/>
      <c r="I290" s="197"/>
      <c r="J290" s="208">
        <f>BK290</f>
        <v>0</v>
      </c>
      <c r="K290" s="194"/>
      <c r="L290" s="199"/>
      <c r="M290" s="200"/>
      <c r="N290" s="201"/>
      <c r="O290" s="201"/>
      <c r="P290" s="202">
        <f>SUM(P291:P299)</f>
        <v>0</v>
      </c>
      <c r="Q290" s="201"/>
      <c r="R290" s="202">
        <f>SUM(R291:R299)</f>
        <v>0.026512500000000001</v>
      </c>
      <c r="S290" s="201"/>
      <c r="T290" s="203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4" t="s">
        <v>88</v>
      </c>
      <c r="AT290" s="205" t="s">
        <v>79</v>
      </c>
      <c r="AU290" s="205" t="s">
        <v>88</v>
      </c>
      <c r="AY290" s="204" t="s">
        <v>154</v>
      </c>
      <c r="BK290" s="206">
        <f>SUM(BK291:BK299)</f>
        <v>0</v>
      </c>
    </row>
    <row r="291" s="2" customFormat="1" ht="24.15" customHeight="1">
      <c r="A291" s="42"/>
      <c r="B291" s="43"/>
      <c r="C291" s="209" t="s">
        <v>420</v>
      </c>
      <c r="D291" s="209" t="s">
        <v>156</v>
      </c>
      <c r="E291" s="210" t="s">
        <v>421</v>
      </c>
      <c r="F291" s="211" t="s">
        <v>422</v>
      </c>
      <c r="G291" s="212" t="s">
        <v>200</v>
      </c>
      <c r="H291" s="213">
        <v>35</v>
      </c>
      <c r="I291" s="214"/>
      <c r="J291" s="215">
        <f>ROUND(I291*H291,2)</f>
        <v>0</v>
      </c>
      <c r="K291" s="211" t="s">
        <v>160</v>
      </c>
      <c r="L291" s="48"/>
      <c r="M291" s="216" t="s">
        <v>32</v>
      </c>
      <c r="N291" s="217" t="s">
        <v>51</v>
      </c>
      <c r="O291" s="88"/>
      <c r="P291" s="218">
        <f>O291*H291</f>
        <v>0</v>
      </c>
      <c r="Q291" s="218">
        <v>0</v>
      </c>
      <c r="R291" s="218">
        <f>Q291*H291</f>
        <v>0</v>
      </c>
      <c r="S291" s="218">
        <v>0</v>
      </c>
      <c r="T291" s="219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0" t="s">
        <v>161</v>
      </c>
      <c r="AT291" s="220" t="s">
        <v>156</v>
      </c>
      <c r="AU291" s="220" t="s">
        <v>90</v>
      </c>
      <c r="AY291" s="20" t="s">
        <v>154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20" t="s">
        <v>88</v>
      </c>
      <c r="BK291" s="221">
        <f>ROUND(I291*H291,2)</f>
        <v>0</v>
      </c>
      <c r="BL291" s="20" t="s">
        <v>161</v>
      </c>
      <c r="BM291" s="220" t="s">
        <v>423</v>
      </c>
    </row>
    <row r="292" s="2" customFormat="1">
      <c r="A292" s="42"/>
      <c r="B292" s="43"/>
      <c r="C292" s="44"/>
      <c r="D292" s="222" t="s">
        <v>163</v>
      </c>
      <c r="E292" s="44"/>
      <c r="F292" s="223" t="s">
        <v>424</v>
      </c>
      <c r="G292" s="44"/>
      <c r="H292" s="44"/>
      <c r="I292" s="224"/>
      <c r="J292" s="44"/>
      <c r="K292" s="44"/>
      <c r="L292" s="48"/>
      <c r="M292" s="225"/>
      <c r="N292" s="226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163</v>
      </c>
      <c r="AU292" s="20" t="s">
        <v>90</v>
      </c>
    </row>
    <row r="293" s="2" customFormat="1">
      <c r="A293" s="42"/>
      <c r="B293" s="43"/>
      <c r="C293" s="44"/>
      <c r="D293" s="227" t="s">
        <v>165</v>
      </c>
      <c r="E293" s="44"/>
      <c r="F293" s="228" t="s">
        <v>425</v>
      </c>
      <c r="G293" s="44"/>
      <c r="H293" s="44"/>
      <c r="I293" s="224"/>
      <c r="J293" s="44"/>
      <c r="K293" s="44"/>
      <c r="L293" s="48"/>
      <c r="M293" s="225"/>
      <c r="N293" s="226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165</v>
      </c>
      <c r="AU293" s="20" t="s">
        <v>90</v>
      </c>
    </row>
    <row r="294" s="14" customFormat="1">
      <c r="A294" s="14"/>
      <c r="B294" s="239"/>
      <c r="C294" s="240"/>
      <c r="D294" s="222" t="s">
        <v>167</v>
      </c>
      <c r="E294" s="241" t="s">
        <v>32</v>
      </c>
      <c r="F294" s="242" t="s">
        <v>426</v>
      </c>
      <c r="G294" s="240"/>
      <c r="H294" s="243">
        <v>35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167</v>
      </c>
      <c r="AU294" s="249" t="s">
        <v>90</v>
      </c>
      <c r="AV294" s="14" t="s">
        <v>90</v>
      </c>
      <c r="AW294" s="14" t="s">
        <v>40</v>
      </c>
      <c r="AX294" s="14" t="s">
        <v>80</v>
      </c>
      <c r="AY294" s="249" t="s">
        <v>154</v>
      </c>
    </row>
    <row r="295" s="15" customFormat="1">
      <c r="A295" s="15"/>
      <c r="B295" s="250"/>
      <c r="C295" s="251"/>
      <c r="D295" s="222" t="s">
        <v>167</v>
      </c>
      <c r="E295" s="252" t="s">
        <v>32</v>
      </c>
      <c r="F295" s="253" t="s">
        <v>170</v>
      </c>
      <c r="G295" s="251"/>
      <c r="H295" s="254">
        <v>35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0" t="s">
        <v>167</v>
      </c>
      <c r="AU295" s="260" t="s">
        <v>90</v>
      </c>
      <c r="AV295" s="15" t="s">
        <v>161</v>
      </c>
      <c r="AW295" s="15" t="s">
        <v>40</v>
      </c>
      <c r="AX295" s="15" t="s">
        <v>88</v>
      </c>
      <c r="AY295" s="260" t="s">
        <v>154</v>
      </c>
    </row>
    <row r="296" s="2" customFormat="1" ht="24.15" customHeight="1">
      <c r="A296" s="42"/>
      <c r="B296" s="43"/>
      <c r="C296" s="272" t="s">
        <v>427</v>
      </c>
      <c r="D296" s="272" t="s">
        <v>311</v>
      </c>
      <c r="E296" s="273" t="s">
        <v>428</v>
      </c>
      <c r="F296" s="274" t="s">
        <v>429</v>
      </c>
      <c r="G296" s="275" t="s">
        <v>200</v>
      </c>
      <c r="H296" s="276">
        <v>35.350000000000001</v>
      </c>
      <c r="I296" s="277"/>
      <c r="J296" s="278">
        <f>ROUND(I296*H296,2)</f>
        <v>0</v>
      </c>
      <c r="K296" s="274" t="s">
        <v>160</v>
      </c>
      <c r="L296" s="279"/>
      <c r="M296" s="280" t="s">
        <v>32</v>
      </c>
      <c r="N296" s="281" t="s">
        <v>51</v>
      </c>
      <c r="O296" s="88"/>
      <c r="P296" s="218">
        <f>O296*H296</f>
        <v>0</v>
      </c>
      <c r="Q296" s="218">
        <v>0.00075000000000000002</v>
      </c>
      <c r="R296" s="218">
        <f>Q296*H296</f>
        <v>0.026512500000000001</v>
      </c>
      <c r="S296" s="218">
        <v>0</v>
      </c>
      <c r="T296" s="219">
        <f>S296*H296</f>
        <v>0</v>
      </c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R296" s="220" t="s">
        <v>114</v>
      </c>
      <c r="AT296" s="220" t="s">
        <v>311</v>
      </c>
      <c r="AU296" s="220" t="s">
        <v>90</v>
      </c>
      <c r="AY296" s="20" t="s">
        <v>154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20" t="s">
        <v>88</v>
      </c>
      <c r="BK296" s="221">
        <f>ROUND(I296*H296,2)</f>
        <v>0</v>
      </c>
      <c r="BL296" s="20" t="s">
        <v>161</v>
      </c>
      <c r="BM296" s="220" t="s">
        <v>430</v>
      </c>
    </row>
    <row r="297" s="2" customFormat="1">
      <c r="A297" s="42"/>
      <c r="B297" s="43"/>
      <c r="C297" s="44"/>
      <c r="D297" s="222" t="s">
        <v>163</v>
      </c>
      <c r="E297" s="44"/>
      <c r="F297" s="223" t="s">
        <v>429</v>
      </c>
      <c r="G297" s="44"/>
      <c r="H297" s="44"/>
      <c r="I297" s="224"/>
      <c r="J297" s="44"/>
      <c r="K297" s="44"/>
      <c r="L297" s="48"/>
      <c r="M297" s="225"/>
      <c r="N297" s="226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163</v>
      </c>
      <c r="AU297" s="20" t="s">
        <v>90</v>
      </c>
    </row>
    <row r="298" s="14" customFormat="1">
      <c r="A298" s="14"/>
      <c r="B298" s="239"/>
      <c r="C298" s="240"/>
      <c r="D298" s="222" t="s">
        <v>167</v>
      </c>
      <c r="E298" s="241" t="s">
        <v>32</v>
      </c>
      <c r="F298" s="242" t="s">
        <v>431</v>
      </c>
      <c r="G298" s="240"/>
      <c r="H298" s="243">
        <v>35.350000000000001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167</v>
      </c>
      <c r="AU298" s="249" t="s">
        <v>90</v>
      </c>
      <c r="AV298" s="14" t="s">
        <v>90</v>
      </c>
      <c r="AW298" s="14" t="s">
        <v>40</v>
      </c>
      <c r="AX298" s="14" t="s">
        <v>80</v>
      </c>
      <c r="AY298" s="249" t="s">
        <v>154</v>
      </c>
    </row>
    <row r="299" s="15" customFormat="1">
      <c r="A299" s="15"/>
      <c r="B299" s="250"/>
      <c r="C299" s="251"/>
      <c r="D299" s="222" t="s">
        <v>167</v>
      </c>
      <c r="E299" s="252" t="s">
        <v>32</v>
      </c>
      <c r="F299" s="253" t="s">
        <v>170</v>
      </c>
      <c r="G299" s="251"/>
      <c r="H299" s="254">
        <v>35.350000000000001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0" t="s">
        <v>167</v>
      </c>
      <c r="AU299" s="260" t="s">
        <v>90</v>
      </c>
      <c r="AV299" s="15" t="s">
        <v>161</v>
      </c>
      <c r="AW299" s="15" t="s">
        <v>40</v>
      </c>
      <c r="AX299" s="15" t="s">
        <v>88</v>
      </c>
      <c r="AY299" s="260" t="s">
        <v>154</v>
      </c>
    </row>
    <row r="300" s="12" customFormat="1" ht="22.8" customHeight="1">
      <c r="A300" s="12"/>
      <c r="B300" s="193"/>
      <c r="C300" s="194"/>
      <c r="D300" s="195" t="s">
        <v>79</v>
      </c>
      <c r="E300" s="207" t="s">
        <v>221</v>
      </c>
      <c r="F300" s="207" t="s">
        <v>432</v>
      </c>
      <c r="G300" s="194"/>
      <c r="H300" s="194"/>
      <c r="I300" s="197"/>
      <c r="J300" s="208">
        <f>BK300</f>
        <v>0</v>
      </c>
      <c r="K300" s="194"/>
      <c r="L300" s="199"/>
      <c r="M300" s="200"/>
      <c r="N300" s="201"/>
      <c r="O300" s="201"/>
      <c r="P300" s="202">
        <f>SUM(P301:P403)</f>
        <v>0</v>
      </c>
      <c r="Q300" s="201"/>
      <c r="R300" s="202">
        <f>SUM(R301:R403)</f>
        <v>47.779789999999998</v>
      </c>
      <c r="S300" s="201"/>
      <c r="T300" s="203">
        <f>SUM(T301:T403)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4" t="s">
        <v>88</v>
      </c>
      <c r="AT300" s="205" t="s">
        <v>79</v>
      </c>
      <c r="AU300" s="205" t="s">
        <v>88</v>
      </c>
      <c r="AY300" s="204" t="s">
        <v>154</v>
      </c>
      <c r="BK300" s="206">
        <f>SUM(BK301:BK403)</f>
        <v>0</v>
      </c>
    </row>
    <row r="301" s="2" customFormat="1" ht="24.15" customHeight="1">
      <c r="A301" s="42"/>
      <c r="B301" s="43"/>
      <c r="C301" s="209" t="s">
        <v>433</v>
      </c>
      <c r="D301" s="209" t="s">
        <v>156</v>
      </c>
      <c r="E301" s="210" t="s">
        <v>434</v>
      </c>
      <c r="F301" s="211" t="s">
        <v>435</v>
      </c>
      <c r="G301" s="212" t="s">
        <v>404</v>
      </c>
      <c r="H301" s="213">
        <v>3</v>
      </c>
      <c r="I301" s="214"/>
      <c r="J301" s="215">
        <f>ROUND(I301*H301,2)</f>
        <v>0</v>
      </c>
      <c r="K301" s="211" t="s">
        <v>160</v>
      </c>
      <c r="L301" s="48"/>
      <c r="M301" s="216" t="s">
        <v>32</v>
      </c>
      <c r="N301" s="217" t="s">
        <v>51</v>
      </c>
      <c r="O301" s="88"/>
      <c r="P301" s="218">
        <f>O301*H301</f>
        <v>0</v>
      </c>
      <c r="Q301" s="218">
        <v>0.00069999999999999999</v>
      </c>
      <c r="R301" s="218">
        <f>Q301*H301</f>
        <v>0.0020999999999999999</v>
      </c>
      <c r="S301" s="218">
        <v>0</v>
      </c>
      <c r="T301" s="219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20" t="s">
        <v>161</v>
      </c>
      <c r="AT301" s="220" t="s">
        <v>156</v>
      </c>
      <c r="AU301" s="220" t="s">
        <v>90</v>
      </c>
      <c r="AY301" s="20" t="s">
        <v>154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20" t="s">
        <v>88</v>
      </c>
      <c r="BK301" s="221">
        <f>ROUND(I301*H301,2)</f>
        <v>0</v>
      </c>
      <c r="BL301" s="20" t="s">
        <v>161</v>
      </c>
      <c r="BM301" s="220" t="s">
        <v>436</v>
      </c>
    </row>
    <row r="302" s="2" customFormat="1">
      <c r="A302" s="42"/>
      <c r="B302" s="43"/>
      <c r="C302" s="44"/>
      <c r="D302" s="222" t="s">
        <v>163</v>
      </c>
      <c r="E302" s="44"/>
      <c r="F302" s="223" t="s">
        <v>437</v>
      </c>
      <c r="G302" s="44"/>
      <c r="H302" s="44"/>
      <c r="I302" s="224"/>
      <c r="J302" s="44"/>
      <c r="K302" s="44"/>
      <c r="L302" s="48"/>
      <c r="M302" s="225"/>
      <c r="N302" s="226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0" t="s">
        <v>163</v>
      </c>
      <c r="AU302" s="20" t="s">
        <v>90</v>
      </c>
    </row>
    <row r="303" s="2" customFormat="1">
      <c r="A303" s="42"/>
      <c r="B303" s="43"/>
      <c r="C303" s="44"/>
      <c r="D303" s="227" t="s">
        <v>165</v>
      </c>
      <c r="E303" s="44"/>
      <c r="F303" s="228" t="s">
        <v>438</v>
      </c>
      <c r="G303" s="44"/>
      <c r="H303" s="44"/>
      <c r="I303" s="224"/>
      <c r="J303" s="44"/>
      <c r="K303" s="44"/>
      <c r="L303" s="48"/>
      <c r="M303" s="225"/>
      <c r="N303" s="226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165</v>
      </c>
      <c r="AU303" s="20" t="s">
        <v>90</v>
      </c>
    </row>
    <row r="304" s="13" customFormat="1">
      <c r="A304" s="13"/>
      <c r="B304" s="229"/>
      <c r="C304" s="230"/>
      <c r="D304" s="222" t="s">
        <v>167</v>
      </c>
      <c r="E304" s="231" t="s">
        <v>32</v>
      </c>
      <c r="F304" s="232" t="s">
        <v>439</v>
      </c>
      <c r="G304" s="230"/>
      <c r="H304" s="231" t="s">
        <v>32</v>
      </c>
      <c r="I304" s="233"/>
      <c r="J304" s="230"/>
      <c r="K304" s="230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167</v>
      </c>
      <c r="AU304" s="238" t="s">
        <v>90</v>
      </c>
      <c r="AV304" s="13" t="s">
        <v>88</v>
      </c>
      <c r="AW304" s="13" t="s">
        <v>40</v>
      </c>
      <c r="AX304" s="13" t="s">
        <v>80</v>
      </c>
      <c r="AY304" s="238" t="s">
        <v>154</v>
      </c>
    </row>
    <row r="305" s="14" customFormat="1">
      <c r="A305" s="14"/>
      <c r="B305" s="239"/>
      <c r="C305" s="240"/>
      <c r="D305" s="222" t="s">
        <v>167</v>
      </c>
      <c r="E305" s="241" t="s">
        <v>32</v>
      </c>
      <c r="F305" s="242" t="s">
        <v>440</v>
      </c>
      <c r="G305" s="240"/>
      <c r="H305" s="243">
        <v>2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167</v>
      </c>
      <c r="AU305" s="249" t="s">
        <v>90</v>
      </c>
      <c r="AV305" s="14" t="s">
        <v>90</v>
      </c>
      <c r="AW305" s="14" t="s">
        <v>40</v>
      </c>
      <c r="AX305" s="14" t="s">
        <v>80</v>
      </c>
      <c r="AY305" s="249" t="s">
        <v>154</v>
      </c>
    </row>
    <row r="306" s="14" customFormat="1">
      <c r="A306" s="14"/>
      <c r="B306" s="239"/>
      <c r="C306" s="240"/>
      <c r="D306" s="222" t="s">
        <v>167</v>
      </c>
      <c r="E306" s="241" t="s">
        <v>32</v>
      </c>
      <c r="F306" s="242" t="s">
        <v>441</v>
      </c>
      <c r="G306" s="240"/>
      <c r="H306" s="243">
        <v>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167</v>
      </c>
      <c r="AU306" s="249" t="s">
        <v>90</v>
      </c>
      <c r="AV306" s="14" t="s">
        <v>90</v>
      </c>
      <c r="AW306" s="14" t="s">
        <v>40</v>
      </c>
      <c r="AX306" s="14" t="s">
        <v>80</v>
      </c>
      <c r="AY306" s="249" t="s">
        <v>154</v>
      </c>
    </row>
    <row r="307" s="15" customFormat="1">
      <c r="A307" s="15"/>
      <c r="B307" s="250"/>
      <c r="C307" s="251"/>
      <c r="D307" s="222" t="s">
        <v>167</v>
      </c>
      <c r="E307" s="252" t="s">
        <v>32</v>
      </c>
      <c r="F307" s="253" t="s">
        <v>170</v>
      </c>
      <c r="G307" s="251"/>
      <c r="H307" s="254">
        <v>3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0" t="s">
        <v>167</v>
      </c>
      <c r="AU307" s="260" t="s">
        <v>90</v>
      </c>
      <c r="AV307" s="15" t="s">
        <v>161</v>
      </c>
      <c r="AW307" s="15" t="s">
        <v>40</v>
      </c>
      <c r="AX307" s="15" t="s">
        <v>88</v>
      </c>
      <c r="AY307" s="260" t="s">
        <v>154</v>
      </c>
    </row>
    <row r="308" s="2" customFormat="1" ht="24.15" customHeight="1">
      <c r="A308" s="42"/>
      <c r="B308" s="43"/>
      <c r="C308" s="272" t="s">
        <v>442</v>
      </c>
      <c r="D308" s="272" t="s">
        <v>311</v>
      </c>
      <c r="E308" s="273" t="s">
        <v>443</v>
      </c>
      <c r="F308" s="274" t="s">
        <v>444</v>
      </c>
      <c r="G308" s="275" t="s">
        <v>404</v>
      </c>
      <c r="H308" s="276">
        <v>2</v>
      </c>
      <c r="I308" s="277"/>
      <c r="J308" s="278">
        <f>ROUND(I308*H308,2)</f>
        <v>0</v>
      </c>
      <c r="K308" s="274" t="s">
        <v>160</v>
      </c>
      <c r="L308" s="279"/>
      <c r="M308" s="280" t="s">
        <v>32</v>
      </c>
      <c r="N308" s="281" t="s">
        <v>51</v>
      </c>
      <c r="O308" s="88"/>
      <c r="P308" s="218">
        <f>O308*H308</f>
        <v>0</v>
      </c>
      <c r="Q308" s="218">
        <v>0.0025999999999999999</v>
      </c>
      <c r="R308" s="218">
        <f>Q308*H308</f>
        <v>0.0051999999999999998</v>
      </c>
      <c r="S308" s="218">
        <v>0</v>
      </c>
      <c r="T308" s="219">
        <f>S308*H308</f>
        <v>0</v>
      </c>
      <c r="U308" s="42"/>
      <c r="V308" s="42"/>
      <c r="W308" s="42"/>
      <c r="X308" s="42"/>
      <c r="Y308" s="42"/>
      <c r="Z308" s="42"/>
      <c r="AA308" s="42"/>
      <c r="AB308" s="42"/>
      <c r="AC308" s="42"/>
      <c r="AD308" s="42"/>
      <c r="AE308" s="42"/>
      <c r="AR308" s="220" t="s">
        <v>114</v>
      </c>
      <c r="AT308" s="220" t="s">
        <v>311</v>
      </c>
      <c r="AU308" s="220" t="s">
        <v>90</v>
      </c>
      <c r="AY308" s="20" t="s">
        <v>154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20" t="s">
        <v>88</v>
      </c>
      <c r="BK308" s="221">
        <f>ROUND(I308*H308,2)</f>
        <v>0</v>
      </c>
      <c r="BL308" s="20" t="s">
        <v>161</v>
      </c>
      <c r="BM308" s="220" t="s">
        <v>445</v>
      </c>
    </row>
    <row r="309" s="2" customFormat="1">
      <c r="A309" s="42"/>
      <c r="B309" s="43"/>
      <c r="C309" s="44"/>
      <c r="D309" s="222" t="s">
        <v>163</v>
      </c>
      <c r="E309" s="44"/>
      <c r="F309" s="223" t="s">
        <v>444</v>
      </c>
      <c r="G309" s="44"/>
      <c r="H309" s="44"/>
      <c r="I309" s="224"/>
      <c r="J309" s="44"/>
      <c r="K309" s="44"/>
      <c r="L309" s="48"/>
      <c r="M309" s="225"/>
      <c r="N309" s="226"/>
      <c r="O309" s="88"/>
      <c r="P309" s="88"/>
      <c r="Q309" s="88"/>
      <c r="R309" s="88"/>
      <c r="S309" s="88"/>
      <c r="T309" s="89"/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T309" s="20" t="s">
        <v>163</v>
      </c>
      <c r="AU309" s="20" t="s">
        <v>90</v>
      </c>
    </row>
    <row r="310" s="14" customFormat="1">
      <c r="A310" s="14"/>
      <c r="B310" s="239"/>
      <c r="C310" s="240"/>
      <c r="D310" s="222" t="s">
        <v>167</v>
      </c>
      <c r="E310" s="241" t="s">
        <v>32</v>
      </c>
      <c r="F310" s="242" t="s">
        <v>440</v>
      </c>
      <c r="G310" s="240"/>
      <c r="H310" s="243">
        <v>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167</v>
      </c>
      <c r="AU310" s="249" t="s">
        <v>90</v>
      </c>
      <c r="AV310" s="14" t="s">
        <v>90</v>
      </c>
      <c r="AW310" s="14" t="s">
        <v>40</v>
      </c>
      <c r="AX310" s="14" t="s">
        <v>80</v>
      </c>
      <c r="AY310" s="249" t="s">
        <v>154</v>
      </c>
    </row>
    <row r="311" s="15" customFormat="1">
      <c r="A311" s="15"/>
      <c r="B311" s="250"/>
      <c r="C311" s="251"/>
      <c r="D311" s="222" t="s">
        <v>167</v>
      </c>
      <c r="E311" s="252" t="s">
        <v>32</v>
      </c>
      <c r="F311" s="253" t="s">
        <v>170</v>
      </c>
      <c r="G311" s="251"/>
      <c r="H311" s="254">
        <v>2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0" t="s">
        <v>167</v>
      </c>
      <c r="AU311" s="260" t="s">
        <v>90</v>
      </c>
      <c r="AV311" s="15" t="s">
        <v>161</v>
      </c>
      <c r="AW311" s="15" t="s">
        <v>40</v>
      </c>
      <c r="AX311" s="15" t="s">
        <v>88</v>
      </c>
      <c r="AY311" s="260" t="s">
        <v>154</v>
      </c>
    </row>
    <row r="312" s="2" customFormat="1" ht="16.5" customHeight="1">
      <c r="A312" s="42"/>
      <c r="B312" s="43"/>
      <c r="C312" s="272" t="s">
        <v>446</v>
      </c>
      <c r="D312" s="272" t="s">
        <v>311</v>
      </c>
      <c r="E312" s="273" t="s">
        <v>447</v>
      </c>
      <c r="F312" s="274" t="s">
        <v>448</v>
      </c>
      <c r="G312" s="275" t="s">
        <v>404</v>
      </c>
      <c r="H312" s="276">
        <v>1</v>
      </c>
      <c r="I312" s="277"/>
      <c r="J312" s="278">
        <f>ROUND(I312*H312,2)</f>
        <v>0</v>
      </c>
      <c r="K312" s="274" t="s">
        <v>160</v>
      </c>
      <c r="L312" s="279"/>
      <c r="M312" s="280" t="s">
        <v>32</v>
      </c>
      <c r="N312" s="281" t="s">
        <v>51</v>
      </c>
      <c r="O312" s="88"/>
      <c r="P312" s="218">
        <f>O312*H312</f>
        <v>0</v>
      </c>
      <c r="Q312" s="218">
        <v>0.0040000000000000001</v>
      </c>
      <c r="R312" s="218">
        <f>Q312*H312</f>
        <v>0.0040000000000000001</v>
      </c>
      <c r="S312" s="218">
        <v>0</v>
      </c>
      <c r="T312" s="219">
        <f>S312*H312</f>
        <v>0</v>
      </c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  <c r="AR312" s="220" t="s">
        <v>114</v>
      </c>
      <c r="AT312" s="220" t="s">
        <v>311</v>
      </c>
      <c r="AU312" s="220" t="s">
        <v>90</v>
      </c>
      <c r="AY312" s="20" t="s">
        <v>154</v>
      </c>
      <c r="BE312" s="221">
        <f>IF(N312="základní",J312,0)</f>
        <v>0</v>
      </c>
      <c r="BF312" s="221">
        <f>IF(N312="snížená",J312,0)</f>
        <v>0</v>
      </c>
      <c r="BG312" s="221">
        <f>IF(N312="zákl. přenesená",J312,0)</f>
        <v>0</v>
      </c>
      <c r="BH312" s="221">
        <f>IF(N312="sníž. přenesená",J312,0)</f>
        <v>0</v>
      </c>
      <c r="BI312" s="221">
        <f>IF(N312="nulová",J312,0)</f>
        <v>0</v>
      </c>
      <c r="BJ312" s="20" t="s">
        <v>88</v>
      </c>
      <c r="BK312" s="221">
        <f>ROUND(I312*H312,2)</f>
        <v>0</v>
      </c>
      <c r="BL312" s="20" t="s">
        <v>161</v>
      </c>
      <c r="BM312" s="220" t="s">
        <v>449</v>
      </c>
    </row>
    <row r="313" s="2" customFormat="1">
      <c r="A313" s="42"/>
      <c r="B313" s="43"/>
      <c r="C313" s="44"/>
      <c r="D313" s="222" t="s">
        <v>163</v>
      </c>
      <c r="E313" s="44"/>
      <c r="F313" s="223" t="s">
        <v>448</v>
      </c>
      <c r="G313" s="44"/>
      <c r="H313" s="44"/>
      <c r="I313" s="224"/>
      <c r="J313" s="44"/>
      <c r="K313" s="44"/>
      <c r="L313" s="48"/>
      <c r="M313" s="225"/>
      <c r="N313" s="226"/>
      <c r="O313" s="88"/>
      <c r="P313" s="88"/>
      <c r="Q313" s="88"/>
      <c r="R313" s="88"/>
      <c r="S313" s="88"/>
      <c r="T313" s="89"/>
      <c r="U313" s="42"/>
      <c r="V313" s="42"/>
      <c r="W313" s="42"/>
      <c r="X313" s="42"/>
      <c r="Y313" s="42"/>
      <c r="Z313" s="42"/>
      <c r="AA313" s="42"/>
      <c r="AB313" s="42"/>
      <c r="AC313" s="42"/>
      <c r="AD313" s="42"/>
      <c r="AE313" s="42"/>
      <c r="AT313" s="20" t="s">
        <v>163</v>
      </c>
      <c r="AU313" s="20" t="s">
        <v>90</v>
      </c>
    </row>
    <row r="314" s="14" customFormat="1">
      <c r="A314" s="14"/>
      <c r="B314" s="239"/>
      <c r="C314" s="240"/>
      <c r="D314" s="222" t="s">
        <v>167</v>
      </c>
      <c r="E314" s="241" t="s">
        <v>32</v>
      </c>
      <c r="F314" s="242" t="s">
        <v>441</v>
      </c>
      <c r="G314" s="240"/>
      <c r="H314" s="243">
        <v>1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9" t="s">
        <v>167</v>
      </c>
      <c r="AU314" s="249" t="s">
        <v>90</v>
      </c>
      <c r="AV314" s="14" t="s">
        <v>90</v>
      </c>
      <c r="AW314" s="14" t="s">
        <v>40</v>
      </c>
      <c r="AX314" s="14" t="s">
        <v>80</v>
      </c>
      <c r="AY314" s="249" t="s">
        <v>154</v>
      </c>
    </row>
    <row r="315" s="15" customFormat="1">
      <c r="A315" s="15"/>
      <c r="B315" s="250"/>
      <c r="C315" s="251"/>
      <c r="D315" s="222" t="s">
        <v>167</v>
      </c>
      <c r="E315" s="252" t="s">
        <v>32</v>
      </c>
      <c r="F315" s="253" t="s">
        <v>170</v>
      </c>
      <c r="G315" s="251"/>
      <c r="H315" s="254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0" t="s">
        <v>167</v>
      </c>
      <c r="AU315" s="260" t="s">
        <v>90</v>
      </c>
      <c r="AV315" s="15" t="s">
        <v>161</v>
      </c>
      <c r="AW315" s="15" t="s">
        <v>40</v>
      </c>
      <c r="AX315" s="15" t="s">
        <v>88</v>
      </c>
      <c r="AY315" s="260" t="s">
        <v>154</v>
      </c>
    </row>
    <row r="316" s="2" customFormat="1" ht="24.15" customHeight="1">
      <c r="A316" s="42"/>
      <c r="B316" s="43"/>
      <c r="C316" s="209" t="s">
        <v>450</v>
      </c>
      <c r="D316" s="209" t="s">
        <v>156</v>
      </c>
      <c r="E316" s="210" t="s">
        <v>451</v>
      </c>
      <c r="F316" s="211" t="s">
        <v>452</v>
      </c>
      <c r="G316" s="212" t="s">
        <v>404</v>
      </c>
      <c r="H316" s="213">
        <v>3</v>
      </c>
      <c r="I316" s="214"/>
      <c r="J316" s="215">
        <f>ROUND(I316*H316,2)</f>
        <v>0</v>
      </c>
      <c r="K316" s="211" t="s">
        <v>160</v>
      </c>
      <c r="L316" s="48"/>
      <c r="M316" s="216" t="s">
        <v>32</v>
      </c>
      <c r="N316" s="217" t="s">
        <v>51</v>
      </c>
      <c r="O316" s="88"/>
      <c r="P316" s="218">
        <f>O316*H316</f>
        <v>0</v>
      </c>
      <c r="Q316" s="218">
        <v>0.10940999999999999</v>
      </c>
      <c r="R316" s="218">
        <f>Q316*H316</f>
        <v>0.32822999999999997</v>
      </c>
      <c r="S316" s="218">
        <v>0</v>
      </c>
      <c r="T316" s="219">
        <f>S316*H316</f>
        <v>0</v>
      </c>
      <c r="U316" s="42"/>
      <c r="V316" s="42"/>
      <c r="W316" s="42"/>
      <c r="X316" s="42"/>
      <c r="Y316" s="42"/>
      <c r="Z316" s="42"/>
      <c r="AA316" s="42"/>
      <c r="AB316" s="42"/>
      <c r="AC316" s="42"/>
      <c r="AD316" s="42"/>
      <c r="AE316" s="42"/>
      <c r="AR316" s="220" t="s">
        <v>161</v>
      </c>
      <c r="AT316" s="220" t="s">
        <v>156</v>
      </c>
      <c r="AU316" s="220" t="s">
        <v>90</v>
      </c>
      <c r="AY316" s="20" t="s">
        <v>154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20" t="s">
        <v>88</v>
      </c>
      <c r="BK316" s="221">
        <f>ROUND(I316*H316,2)</f>
        <v>0</v>
      </c>
      <c r="BL316" s="20" t="s">
        <v>161</v>
      </c>
      <c r="BM316" s="220" t="s">
        <v>453</v>
      </c>
    </row>
    <row r="317" s="2" customFormat="1">
      <c r="A317" s="42"/>
      <c r="B317" s="43"/>
      <c r="C317" s="44"/>
      <c r="D317" s="222" t="s">
        <v>163</v>
      </c>
      <c r="E317" s="44"/>
      <c r="F317" s="223" t="s">
        <v>454</v>
      </c>
      <c r="G317" s="44"/>
      <c r="H317" s="44"/>
      <c r="I317" s="224"/>
      <c r="J317" s="44"/>
      <c r="K317" s="44"/>
      <c r="L317" s="48"/>
      <c r="M317" s="225"/>
      <c r="N317" s="226"/>
      <c r="O317" s="88"/>
      <c r="P317" s="88"/>
      <c r="Q317" s="88"/>
      <c r="R317" s="88"/>
      <c r="S317" s="88"/>
      <c r="T317" s="89"/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T317" s="20" t="s">
        <v>163</v>
      </c>
      <c r="AU317" s="20" t="s">
        <v>90</v>
      </c>
    </row>
    <row r="318" s="2" customFormat="1">
      <c r="A318" s="42"/>
      <c r="B318" s="43"/>
      <c r="C318" s="44"/>
      <c r="D318" s="227" t="s">
        <v>165</v>
      </c>
      <c r="E318" s="44"/>
      <c r="F318" s="228" t="s">
        <v>455</v>
      </c>
      <c r="G318" s="44"/>
      <c r="H318" s="44"/>
      <c r="I318" s="224"/>
      <c r="J318" s="44"/>
      <c r="K318" s="44"/>
      <c r="L318" s="48"/>
      <c r="M318" s="225"/>
      <c r="N318" s="226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165</v>
      </c>
      <c r="AU318" s="20" t="s">
        <v>90</v>
      </c>
    </row>
    <row r="319" s="13" customFormat="1">
      <c r="A319" s="13"/>
      <c r="B319" s="229"/>
      <c r="C319" s="230"/>
      <c r="D319" s="222" t="s">
        <v>167</v>
      </c>
      <c r="E319" s="231" t="s">
        <v>32</v>
      </c>
      <c r="F319" s="232" t="s">
        <v>439</v>
      </c>
      <c r="G319" s="230"/>
      <c r="H319" s="231" t="s">
        <v>32</v>
      </c>
      <c r="I319" s="233"/>
      <c r="J319" s="230"/>
      <c r="K319" s="230"/>
      <c r="L319" s="234"/>
      <c r="M319" s="235"/>
      <c r="N319" s="236"/>
      <c r="O319" s="236"/>
      <c r="P319" s="236"/>
      <c r="Q319" s="236"/>
      <c r="R319" s="236"/>
      <c r="S319" s="236"/>
      <c r="T319" s="23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8" t="s">
        <v>167</v>
      </c>
      <c r="AU319" s="238" t="s">
        <v>90</v>
      </c>
      <c r="AV319" s="13" t="s">
        <v>88</v>
      </c>
      <c r="AW319" s="13" t="s">
        <v>40</v>
      </c>
      <c r="AX319" s="13" t="s">
        <v>80</v>
      </c>
      <c r="AY319" s="238" t="s">
        <v>154</v>
      </c>
    </row>
    <row r="320" s="14" customFormat="1">
      <c r="A320" s="14"/>
      <c r="B320" s="239"/>
      <c r="C320" s="240"/>
      <c r="D320" s="222" t="s">
        <v>167</v>
      </c>
      <c r="E320" s="241" t="s">
        <v>32</v>
      </c>
      <c r="F320" s="242" t="s">
        <v>440</v>
      </c>
      <c r="G320" s="240"/>
      <c r="H320" s="243">
        <v>2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9" t="s">
        <v>167</v>
      </c>
      <c r="AU320" s="249" t="s">
        <v>90</v>
      </c>
      <c r="AV320" s="14" t="s">
        <v>90</v>
      </c>
      <c r="AW320" s="14" t="s">
        <v>40</v>
      </c>
      <c r="AX320" s="14" t="s">
        <v>80</v>
      </c>
      <c r="AY320" s="249" t="s">
        <v>154</v>
      </c>
    </row>
    <row r="321" s="14" customFormat="1">
      <c r="A321" s="14"/>
      <c r="B321" s="239"/>
      <c r="C321" s="240"/>
      <c r="D321" s="222" t="s">
        <v>167</v>
      </c>
      <c r="E321" s="241" t="s">
        <v>32</v>
      </c>
      <c r="F321" s="242" t="s">
        <v>441</v>
      </c>
      <c r="G321" s="240"/>
      <c r="H321" s="243">
        <v>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9" t="s">
        <v>167</v>
      </c>
      <c r="AU321" s="249" t="s">
        <v>90</v>
      </c>
      <c r="AV321" s="14" t="s">
        <v>90</v>
      </c>
      <c r="AW321" s="14" t="s">
        <v>40</v>
      </c>
      <c r="AX321" s="14" t="s">
        <v>80</v>
      </c>
      <c r="AY321" s="249" t="s">
        <v>154</v>
      </c>
    </row>
    <row r="322" s="15" customFormat="1">
      <c r="A322" s="15"/>
      <c r="B322" s="250"/>
      <c r="C322" s="251"/>
      <c r="D322" s="222" t="s">
        <v>167</v>
      </c>
      <c r="E322" s="252" t="s">
        <v>32</v>
      </c>
      <c r="F322" s="253" t="s">
        <v>170</v>
      </c>
      <c r="G322" s="251"/>
      <c r="H322" s="254">
        <v>3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0" t="s">
        <v>167</v>
      </c>
      <c r="AU322" s="260" t="s">
        <v>90</v>
      </c>
      <c r="AV322" s="15" t="s">
        <v>161</v>
      </c>
      <c r="AW322" s="15" t="s">
        <v>40</v>
      </c>
      <c r="AX322" s="15" t="s">
        <v>88</v>
      </c>
      <c r="AY322" s="260" t="s">
        <v>154</v>
      </c>
    </row>
    <row r="323" s="2" customFormat="1" ht="21.75" customHeight="1">
      <c r="A323" s="42"/>
      <c r="B323" s="43"/>
      <c r="C323" s="272" t="s">
        <v>456</v>
      </c>
      <c r="D323" s="272" t="s">
        <v>311</v>
      </c>
      <c r="E323" s="273" t="s">
        <v>457</v>
      </c>
      <c r="F323" s="274" t="s">
        <v>458</v>
      </c>
      <c r="G323" s="275" t="s">
        <v>404</v>
      </c>
      <c r="H323" s="276">
        <v>3</v>
      </c>
      <c r="I323" s="277"/>
      <c r="J323" s="278">
        <f>ROUND(I323*H323,2)</f>
        <v>0</v>
      </c>
      <c r="K323" s="274" t="s">
        <v>160</v>
      </c>
      <c r="L323" s="279"/>
      <c r="M323" s="280" t="s">
        <v>32</v>
      </c>
      <c r="N323" s="281" t="s">
        <v>51</v>
      </c>
      <c r="O323" s="88"/>
      <c r="P323" s="218">
        <f>O323*H323</f>
        <v>0</v>
      </c>
      <c r="Q323" s="218">
        <v>0.0061000000000000004</v>
      </c>
      <c r="R323" s="218">
        <f>Q323*H323</f>
        <v>0.0183</v>
      </c>
      <c r="S323" s="218">
        <v>0</v>
      </c>
      <c r="T323" s="219">
        <f>S323*H323</f>
        <v>0</v>
      </c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R323" s="220" t="s">
        <v>114</v>
      </c>
      <c r="AT323" s="220" t="s">
        <v>311</v>
      </c>
      <c r="AU323" s="220" t="s">
        <v>90</v>
      </c>
      <c r="AY323" s="20" t="s">
        <v>154</v>
      </c>
      <c r="BE323" s="221">
        <f>IF(N323="základní",J323,0)</f>
        <v>0</v>
      </c>
      <c r="BF323" s="221">
        <f>IF(N323="snížená",J323,0)</f>
        <v>0</v>
      </c>
      <c r="BG323" s="221">
        <f>IF(N323="zákl. přenesená",J323,0)</f>
        <v>0</v>
      </c>
      <c r="BH323" s="221">
        <f>IF(N323="sníž. přenesená",J323,0)</f>
        <v>0</v>
      </c>
      <c r="BI323" s="221">
        <f>IF(N323="nulová",J323,0)</f>
        <v>0</v>
      </c>
      <c r="BJ323" s="20" t="s">
        <v>88</v>
      </c>
      <c r="BK323" s="221">
        <f>ROUND(I323*H323,2)</f>
        <v>0</v>
      </c>
      <c r="BL323" s="20" t="s">
        <v>161</v>
      </c>
      <c r="BM323" s="220" t="s">
        <v>459</v>
      </c>
    </row>
    <row r="324" s="2" customFormat="1">
      <c r="A324" s="42"/>
      <c r="B324" s="43"/>
      <c r="C324" s="44"/>
      <c r="D324" s="222" t="s">
        <v>163</v>
      </c>
      <c r="E324" s="44"/>
      <c r="F324" s="223" t="s">
        <v>458</v>
      </c>
      <c r="G324" s="44"/>
      <c r="H324" s="44"/>
      <c r="I324" s="224"/>
      <c r="J324" s="44"/>
      <c r="K324" s="44"/>
      <c r="L324" s="48"/>
      <c r="M324" s="225"/>
      <c r="N324" s="226"/>
      <c r="O324" s="88"/>
      <c r="P324" s="88"/>
      <c r="Q324" s="88"/>
      <c r="R324" s="88"/>
      <c r="S324" s="88"/>
      <c r="T324" s="89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T324" s="20" t="s">
        <v>163</v>
      </c>
      <c r="AU324" s="20" t="s">
        <v>90</v>
      </c>
    </row>
    <row r="325" s="13" customFormat="1">
      <c r="A325" s="13"/>
      <c r="B325" s="229"/>
      <c r="C325" s="230"/>
      <c r="D325" s="222" t="s">
        <v>167</v>
      </c>
      <c r="E325" s="231" t="s">
        <v>32</v>
      </c>
      <c r="F325" s="232" t="s">
        <v>439</v>
      </c>
      <c r="G325" s="230"/>
      <c r="H325" s="231" t="s">
        <v>32</v>
      </c>
      <c r="I325" s="233"/>
      <c r="J325" s="230"/>
      <c r="K325" s="230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167</v>
      </c>
      <c r="AU325" s="238" t="s">
        <v>90</v>
      </c>
      <c r="AV325" s="13" t="s">
        <v>88</v>
      </c>
      <c r="AW325" s="13" t="s">
        <v>40</v>
      </c>
      <c r="AX325" s="13" t="s">
        <v>80</v>
      </c>
      <c r="AY325" s="238" t="s">
        <v>154</v>
      </c>
    </row>
    <row r="326" s="14" customFormat="1">
      <c r="A326" s="14"/>
      <c r="B326" s="239"/>
      <c r="C326" s="240"/>
      <c r="D326" s="222" t="s">
        <v>167</v>
      </c>
      <c r="E326" s="241" t="s">
        <v>32</v>
      </c>
      <c r="F326" s="242" t="s">
        <v>440</v>
      </c>
      <c r="G326" s="240"/>
      <c r="H326" s="243">
        <v>2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9" t="s">
        <v>167</v>
      </c>
      <c r="AU326" s="249" t="s">
        <v>90</v>
      </c>
      <c r="AV326" s="14" t="s">
        <v>90</v>
      </c>
      <c r="AW326" s="14" t="s">
        <v>40</v>
      </c>
      <c r="AX326" s="14" t="s">
        <v>80</v>
      </c>
      <c r="AY326" s="249" t="s">
        <v>154</v>
      </c>
    </row>
    <row r="327" s="14" customFormat="1">
      <c r="A327" s="14"/>
      <c r="B327" s="239"/>
      <c r="C327" s="240"/>
      <c r="D327" s="222" t="s">
        <v>167</v>
      </c>
      <c r="E327" s="241" t="s">
        <v>32</v>
      </c>
      <c r="F327" s="242" t="s">
        <v>441</v>
      </c>
      <c r="G327" s="240"/>
      <c r="H327" s="243">
        <v>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167</v>
      </c>
      <c r="AU327" s="249" t="s">
        <v>90</v>
      </c>
      <c r="AV327" s="14" t="s">
        <v>90</v>
      </c>
      <c r="AW327" s="14" t="s">
        <v>40</v>
      </c>
      <c r="AX327" s="14" t="s">
        <v>80</v>
      </c>
      <c r="AY327" s="249" t="s">
        <v>154</v>
      </c>
    </row>
    <row r="328" s="15" customFormat="1">
      <c r="A328" s="15"/>
      <c r="B328" s="250"/>
      <c r="C328" s="251"/>
      <c r="D328" s="222" t="s">
        <v>167</v>
      </c>
      <c r="E328" s="252" t="s">
        <v>32</v>
      </c>
      <c r="F328" s="253" t="s">
        <v>170</v>
      </c>
      <c r="G328" s="251"/>
      <c r="H328" s="254">
        <v>3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0" t="s">
        <v>167</v>
      </c>
      <c r="AU328" s="260" t="s">
        <v>90</v>
      </c>
      <c r="AV328" s="15" t="s">
        <v>161</v>
      </c>
      <c r="AW328" s="15" t="s">
        <v>40</v>
      </c>
      <c r="AX328" s="15" t="s">
        <v>88</v>
      </c>
      <c r="AY328" s="260" t="s">
        <v>154</v>
      </c>
    </row>
    <row r="329" s="2" customFormat="1" ht="24.15" customHeight="1">
      <c r="A329" s="42"/>
      <c r="B329" s="43"/>
      <c r="C329" s="209" t="s">
        <v>460</v>
      </c>
      <c r="D329" s="209" t="s">
        <v>156</v>
      </c>
      <c r="E329" s="210" t="s">
        <v>461</v>
      </c>
      <c r="F329" s="211" t="s">
        <v>462</v>
      </c>
      <c r="G329" s="212" t="s">
        <v>200</v>
      </c>
      <c r="H329" s="213">
        <v>24</v>
      </c>
      <c r="I329" s="214"/>
      <c r="J329" s="215">
        <f>ROUND(I329*H329,2)</f>
        <v>0</v>
      </c>
      <c r="K329" s="211" t="s">
        <v>160</v>
      </c>
      <c r="L329" s="48"/>
      <c r="M329" s="216" t="s">
        <v>32</v>
      </c>
      <c r="N329" s="217" t="s">
        <v>51</v>
      </c>
      <c r="O329" s="88"/>
      <c r="P329" s="218">
        <f>O329*H329</f>
        <v>0</v>
      </c>
      <c r="Q329" s="218">
        <v>5.0000000000000002E-05</v>
      </c>
      <c r="R329" s="218">
        <f>Q329*H329</f>
        <v>0.0012000000000000001</v>
      </c>
      <c r="S329" s="218">
        <v>0</v>
      </c>
      <c r="T329" s="219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20" t="s">
        <v>161</v>
      </c>
      <c r="AT329" s="220" t="s">
        <v>156</v>
      </c>
      <c r="AU329" s="220" t="s">
        <v>90</v>
      </c>
      <c r="AY329" s="20" t="s">
        <v>154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20" t="s">
        <v>88</v>
      </c>
      <c r="BK329" s="221">
        <f>ROUND(I329*H329,2)</f>
        <v>0</v>
      </c>
      <c r="BL329" s="20" t="s">
        <v>161</v>
      </c>
      <c r="BM329" s="220" t="s">
        <v>463</v>
      </c>
    </row>
    <row r="330" s="2" customFormat="1">
      <c r="A330" s="42"/>
      <c r="B330" s="43"/>
      <c r="C330" s="44"/>
      <c r="D330" s="222" t="s">
        <v>163</v>
      </c>
      <c r="E330" s="44"/>
      <c r="F330" s="223" t="s">
        <v>464</v>
      </c>
      <c r="G330" s="44"/>
      <c r="H330" s="44"/>
      <c r="I330" s="224"/>
      <c r="J330" s="44"/>
      <c r="K330" s="44"/>
      <c r="L330" s="48"/>
      <c r="M330" s="225"/>
      <c r="N330" s="226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163</v>
      </c>
      <c r="AU330" s="20" t="s">
        <v>90</v>
      </c>
    </row>
    <row r="331" s="2" customFormat="1">
      <c r="A331" s="42"/>
      <c r="B331" s="43"/>
      <c r="C331" s="44"/>
      <c r="D331" s="227" t="s">
        <v>165</v>
      </c>
      <c r="E331" s="44"/>
      <c r="F331" s="228" t="s">
        <v>465</v>
      </c>
      <c r="G331" s="44"/>
      <c r="H331" s="44"/>
      <c r="I331" s="224"/>
      <c r="J331" s="44"/>
      <c r="K331" s="44"/>
      <c r="L331" s="48"/>
      <c r="M331" s="225"/>
      <c r="N331" s="226"/>
      <c r="O331" s="88"/>
      <c r="P331" s="88"/>
      <c r="Q331" s="88"/>
      <c r="R331" s="88"/>
      <c r="S331" s="88"/>
      <c r="T331" s="89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T331" s="20" t="s">
        <v>165</v>
      </c>
      <c r="AU331" s="20" t="s">
        <v>90</v>
      </c>
    </row>
    <row r="332" s="14" customFormat="1">
      <c r="A332" s="14"/>
      <c r="B332" s="239"/>
      <c r="C332" s="240"/>
      <c r="D332" s="222" t="s">
        <v>167</v>
      </c>
      <c r="E332" s="241" t="s">
        <v>32</v>
      </c>
      <c r="F332" s="242" t="s">
        <v>466</v>
      </c>
      <c r="G332" s="240"/>
      <c r="H332" s="243">
        <v>24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9" t="s">
        <v>167</v>
      </c>
      <c r="AU332" s="249" t="s">
        <v>90</v>
      </c>
      <c r="AV332" s="14" t="s">
        <v>90</v>
      </c>
      <c r="AW332" s="14" t="s">
        <v>40</v>
      </c>
      <c r="AX332" s="14" t="s">
        <v>80</v>
      </c>
      <c r="AY332" s="249" t="s">
        <v>154</v>
      </c>
    </row>
    <row r="333" s="15" customFormat="1">
      <c r="A333" s="15"/>
      <c r="B333" s="250"/>
      <c r="C333" s="251"/>
      <c r="D333" s="222" t="s">
        <v>167</v>
      </c>
      <c r="E333" s="252" t="s">
        <v>32</v>
      </c>
      <c r="F333" s="253" t="s">
        <v>170</v>
      </c>
      <c r="G333" s="251"/>
      <c r="H333" s="254">
        <v>24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0" t="s">
        <v>167</v>
      </c>
      <c r="AU333" s="260" t="s">
        <v>90</v>
      </c>
      <c r="AV333" s="15" t="s">
        <v>161</v>
      </c>
      <c r="AW333" s="15" t="s">
        <v>40</v>
      </c>
      <c r="AX333" s="15" t="s">
        <v>88</v>
      </c>
      <c r="AY333" s="260" t="s">
        <v>154</v>
      </c>
    </row>
    <row r="334" s="2" customFormat="1" ht="24.15" customHeight="1">
      <c r="A334" s="42"/>
      <c r="B334" s="43"/>
      <c r="C334" s="209" t="s">
        <v>467</v>
      </c>
      <c r="D334" s="209" t="s">
        <v>156</v>
      </c>
      <c r="E334" s="210" t="s">
        <v>468</v>
      </c>
      <c r="F334" s="211" t="s">
        <v>469</v>
      </c>
      <c r="G334" s="212" t="s">
        <v>159</v>
      </c>
      <c r="H334" s="213">
        <v>11.4</v>
      </c>
      <c r="I334" s="214"/>
      <c r="J334" s="215">
        <f>ROUND(I334*H334,2)</f>
        <v>0</v>
      </c>
      <c r="K334" s="211" t="s">
        <v>160</v>
      </c>
      <c r="L334" s="48"/>
      <c r="M334" s="216" t="s">
        <v>32</v>
      </c>
      <c r="N334" s="217" t="s">
        <v>51</v>
      </c>
      <c r="O334" s="88"/>
      <c r="P334" s="218">
        <f>O334*H334</f>
        <v>0</v>
      </c>
      <c r="Q334" s="218">
        <v>0.0011999999999999999</v>
      </c>
      <c r="R334" s="218">
        <f>Q334*H334</f>
        <v>0.01368</v>
      </c>
      <c r="S334" s="218">
        <v>0</v>
      </c>
      <c r="T334" s="219">
        <f>S334*H334</f>
        <v>0</v>
      </c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R334" s="220" t="s">
        <v>161</v>
      </c>
      <c r="AT334" s="220" t="s">
        <v>156</v>
      </c>
      <c r="AU334" s="220" t="s">
        <v>90</v>
      </c>
      <c r="AY334" s="20" t="s">
        <v>154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20" t="s">
        <v>88</v>
      </c>
      <c r="BK334" s="221">
        <f>ROUND(I334*H334,2)</f>
        <v>0</v>
      </c>
      <c r="BL334" s="20" t="s">
        <v>161</v>
      </c>
      <c r="BM334" s="220" t="s">
        <v>470</v>
      </c>
    </row>
    <row r="335" s="2" customFormat="1">
      <c r="A335" s="42"/>
      <c r="B335" s="43"/>
      <c r="C335" s="44"/>
      <c r="D335" s="222" t="s">
        <v>163</v>
      </c>
      <c r="E335" s="44"/>
      <c r="F335" s="223" t="s">
        <v>471</v>
      </c>
      <c r="G335" s="44"/>
      <c r="H335" s="44"/>
      <c r="I335" s="224"/>
      <c r="J335" s="44"/>
      <c r="K335" s="44"/>
      <c r="L335" s="48"/>
      <c r="M335" s="225"/>
      <c r="N335" s="226"/>
      <c r="O335" s="88"/>
      <c r="P335" s="88"/>
      <c r="Q335" s="88"/>
      <c r="R335" s="88"/>
      <c r="S335" s="88"/>
      <c r="T335" s="89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T335" s="20" t="s">
        <v>163</v>
      </c>
      <c r="AU335" s="20" t="s">
        <v>90</v>
      </c>
    </row>
    <row r="336" s="2" customFormat="1">
      <c r="A336" s="42"/>
      <c r="B336" s="43"/>
      <c r="C336" s="44"/>
      <c r="D336" s="227" t="s">
        <v>165</v>
      </c>
      <c r="E336" s="44"/>
      <c r="F336" s="228" t="s">
        <v>472</v>
      </c>
      <c r="G336" s="44"/>
      <c r="H336" s="44"/>
      <c r="I336" s="224"/>
      <c r="J336" s="44"/>
      <c r="K336" s="44"/>
      <c r="L336" s="48"/>
      <c r="M336" s="225"/>
      <c r="N336" s="226"/>
      <c r="O336" s="88"/>
      <c r="P336" s="88"/>
      <c r="Q336" s="88"/>
      <c r="R336" s="88"/>
      <c r="S336" s="88"/>
      <c r="T336" s="89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T336" s="20" t="s">
        <v>165</v>
      </c>
      <c r="AU336" s="20" t="s">
        <v>90</v>
      </c>
    </row>
    <row r="337" s="14" customFormat="1">
      <c r="A337" s="14"/>
      <c r="B337" s="239"/>
      <c r="C337" s="240"/>
      <c r="D337" s="222" t="s">
        <v>167</v>
      </c>
      <c r="E337" s="241" t="s">
        <v>32</v>
      </c>
      <c r="F337" s="242" t="s">
        <v>473</v>
      </c>
      <c r="G337" s="240"/>
      <c r="H337" s="243">
        <v>8.4000000000000004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167</v>
      </c>
      <c r="AU337" s="249" t="s">
        <v>90</v>
      </c>
      <c r="AV337" s="14" t="s">
        <v>90</v>
      </c>
      <c r="AW337" s="14" t="s">
        <v>40</v>
      </c>
      <c r="AX337" s="14" t="s">
        <v>80</v>
      </c>
      <c r="AY337" s="249" t="s">
        <v>154</v>
      </c>
    </row>
    <row r="338" s="14" customFormat="1">
      <c r="A338" s="14"/>
      <c r="B338" s="239"/>
      <c r="C338" s="240"/>
      <c r="D338" s="222" t="s">
        <v>167</v>
      </c>
      <c r="E338" s="241" t="s">
        <v>32</v>
      </c>
      <c r="F338" s="242" t="s">
        <v>474</v>
      </c>
      <c r="G338" s="240"/>
      <c r="H338" s="243">
        <v>3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9" t="s">
        <v>167</v>
      </c>
      <c r="AU338" s="249" t="s">
        <v>90</v>
      </c>
      <c r="AV338" s="14" t="s">
        <v>90</v>
      </c>
      <c r="AW338" s="14" t="s">
        <v>40</v>
      </c>
      <c r="AX338" s="14" t="s">
        <v>80</v>
      </c>
      <c r="AY338" s="249" t="s">
        <v>154</v>
      </c>
    </row>
    <row r="339" s="15" customFormat="1">
      <c r="A339" s="15"/>
      <c r="B339" s="250"/>
      <c r="C339" s="251"/>
      <c r="D339" s="222" t="s">
        <v>167</v>
      </c>
      <c r="E339" s="252" t="s">
        <v>32</v>
      </c>
      <c r="F339" s="253" t="s">
        <v>170</v>
      </c>
      <c r="G339" s="251"/>
      <c r="H339" s="254">
        <v>11.4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0" t="s">
        <v>167</v>
      </c>
      <c r="AU339" s="260" t="s">
        <v>90</v>
      </c>
      <c r="AV339" s="15" t="s">
        <v>161</v>
      </c>
      <c r="AW339" s="15" t="s">
        <v>40</v>
      </c>
      <c r="AX339" s="15" t="s">
        <v>88</v>
      </c>
      <c r="AY339" s="260" t="s">
        <v>154</v>
      </c>
    </row>
    <row r="340" s="2" customFormat="1" ht="16.5" customHeight="1">
      <c r="A340" s="42"/>
      <c r="B340" s="43"/>
      <c r="C340" s="209" t="s">
        <v>475</v>
      </c>
      <c r="D340" s="209" t="s">
        <v>156</v>
      </c>
      <c r="E340" s="210" t="s">
        <v>476</v>
      </c>
      <c r="F340" s="211" t="s">
        <v>477</v>
      </c>
      <c r="G340" s="212" t="s">
        <v>200</v>
      </c>
      <c r="H340" s="213">
        <v>24</v>
      </c>
      <c r="I340" s="214"/>
      <c r="J340" s="215">
        <f>ROUND(I340*H340,2)</f>
        <v>0</v>
      </c>
      <c r="K340" s="211" t="s">
        <v>160</v>
      </c>
      <c r="L340" s="48"/>
      <c r="M340" s="216" t="s">
        <v>32</v>
      </c>
      <c r="N340" s="217" t="s">
        <v>51</v>
      </c>
      <c r="O340" s="88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0" t="s">
        <v>161</v>
      </c>
      <c r="AT340" s="220" t="s">
        <v>156</v>
      </c>
      <c r="AU340" s="220" t="s">
        <v>90</v>
      </c>
      <c r="AY340" s="20" t="s">
        <v>154</v>
      </c>
      <c r="BE340" s="221">
        <f>IF(N340="základní",J340,0)</f>
        <v>0</v>
      </c>
      <c r="BF340" s="221">
        <f>IF(N340="snížená",J340,0)</f>
        <v>0</v>
      </c>
      <c r="BG340" s="221">
        <f>IF(N340="zákl. přenesená",J340,0)</f>
        <v>0</v>
      </c>
      <c r="BH340" s="221">
        <f>IF(N340="sníž. přenesená",J340,0)</f>
        <v>0</v>
      </c>
      <c r="BI340" s="221">
        <f>IF(N340="nulová",J340,0)</f>
        <v>0</v>
      </c>
      <c r="BJ340" s="20" t="s">
        <v>88</v>
      </c>
      <c r="BK340" s="221">
        <f>ROUND(I340*H340,2)</f>
        <v>0</v>
      </c>
      <c r="BL340" s="20" t="s">
        <v>161</v>
      </c>
      <c r="BM340" s="220" t="s">
        <v>478</v>
      </c>
    </row>
    <row r="341" s="2" customFormat="1">
      <c r="A341" s="42"/>
      <c r="B341" s="43"/>
      <c r="C341" s="44"/>
      <c r="D341" s="222" t="s">
        <v>163</v>
      </c>
      <c r="E341" s="44"/>
      <c r="F341" s="223" t="s">
        <v>479</v>
      </c>
      <c r="G341" s="44"/>
      <c r="H341" s="44"/>
      <c r="I341" s="224"/>
      <c r="J341" s="44"/>
      <c r="K341" s="44"/>
      <c r="L341" s="48"/>
      <c r="M341" s="225"/>
      <c r="N341" s="226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163</v>
      </c>
      <c r="AU341" s="20" t="s">
        <v>90</v>
      </c>
    </row>
    <row r="342" s="2" customFormat="1">
      <c r="A342" s="42"/>
      <c r="B342" s="43"/>
      <c r="C342" s="44"/>
      <c r="D342" s="227" t="s">
        <v>165</v>
      </c>
      <c r="E342" s="44"/>
      <c r="F342" s="228" t="s">
        <v>480</v>
      </c>
      <c r="G342" s="44"/>
      <c r="H342" s="44"/>
      <c r="I342" s="224"/>
      <c r="J342" s="44"/>
      <c r="K342" s="44"/>
      <c r="L342" s="48"/>
      <c r="M342" s="225"/>
      <c r="N342" s="226"/>
      <c r="O342" s="88"/>
      <c r="P342" s="88"/>
      <c r="Q342" s="88"/>
      <c r="R342" s="88"/>
      <c r="S342" s="88"/>
      <c r="T342" s="89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T342" s="20" t="s">
        <v>165</v>
      </c>
      <c r="AU342" s="20" t="s">
        <v>90</v>
      </c>
    </row>
    <row r="343" s="14" customFormat="1">
      <c r="A343" s="14"/>
      <c r="B343" s="239"/>
      <c r="C343" s="240"/>
      <c r="D343" s="222" t="s">
        <v>167</v>
      </c>
      <c r="E343" s="241" t="s">
        <v>32</v>
      </c>
      <c r="F343" s="242" t="s">
        <v>466</v>
      </c>
      <c r="G343" s="240"/>
      <c r="H343" s="243">
        <v>24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167</v>
      </c>
      <c r="AU343" s="249" t="s">
        <v>90</v>
      </c>
      <c r="AV343" s="14" t="s">
        <v>90</v>
      </c>
      <c r="AW343" s="14" t="s">
        <v>40</v>
      </c>
      <c r="AX343" s="14" t="s">
        <v>80</v>
      </c>
      <c r="AY343" s="249" t="s">
        <v>154</v>
      </c>
    </row>
    <row r="344" s="15" customFormat="1">
      <c r="A344" s="15"/>
      <c r="B344" s="250"/>
      <c r="C344" s="251"/>
      <c r="D344" s="222" t="s">
        <v>167</v>
      </c>
      <c r="E344" s="252" t="s">
        <v>32</v>
      </c>
      <c r="F344" s="253" t="s">
        <v>170</v>
      </c>
      <c r="G344" s="251"/>
      <c r="H344" s="254">
        <v>24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0" t="s">
        <v>167</v>
      </c>
      <c r="AU344" s="260" t="s">
        <v>90</v>
      </c>
      <c r="AV344" s="15" t="s">
        <v>161</v>
      </c>
      <c r="AW344" s="15" t="s">
        <v>40</v>
      </c>
      <c r="AX344" s="15" t="s">
        <v>88</v>
      </c>
      <c r="AY344" s="260" t="s">
        <v>154</v>
      </c>
    </row>
    <row r="345" s="2" customFormat="1" ht="16.5" customHeight="1">
      <c r="A345" s="42"/>
      <c r="B345" s="43"/>
      <c r="C345" s="209" t="s">
        <v>481</v>
      </c>
      <c r="D345" s="209" t="s">
        <v>156</v>
      </c>
      <c r="E345" s="210" t="s">
        <v>482</v>
      </c>
      <c r="F345" s="211" t="s">
        <v>483</v>
      </c>
      <c r="G345" s="212" t="s">
        <v>159</v>
      </c>
      <c r="H345" s="213">
        <v>11.4</v>
      </c>
      <c r="I345" s="214"/>
      <c r="J345" s="215">
        <f>ROUND(I345*H345,2)</f>
        <v>0</v>
      </c>
      <c r="K345" s="211" t="s">
        <v>160</v>
      </c>
      <c r="L345" s="48"/>
      <c r="M345" s="216" t="s">
        <v>32</v>
      </c>
      <c r="N345" s="217" t="s">
        <v>51</v>
      </c>
      <c r="O345" s="88"/>
      <c r="P345" s="218">
        <f>O345*H345</f>
        <v>0</v>
      </c>
      <c r="Q345" s="218">
        <v>1.0000000000000001E-05</v>
      </c>
      <c r="R345" s="218">
        <f>Q345*H345</f>
        <v>0.00011400000000000001</v>
      </c>
      <c r="S345" s="218">
        <v>0</v>
      </c>
      <c r="T345" s="219">
        <f>S345*H345</f>
        <v>0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0" t="s">
        <v>161</v>
      </c>
      <c r="AT345" s="220" t="s">
        <v>156</v>
      </c>
      <c r="AU345" s="220" t="s">
        <v>90</v>
      </c>
      <c r="AY345" s="20" t="s">
        <v>154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20" t="s">
        <v>88</v>
      </c>
      <c r="BK345" s="221">
        <f>ROUND(I345*H345,2)</f>
        <v>0</v>
      </c>
      <c r="BL345" s="20" t="s">
        <v>161</v>
      </c>
      <c r="BM345" s="220" t="s">
        <v>484</v>
      </c>
    </row>
    <row r="346" s="2" customFormat="1">
      <c r="A346" s="42"/>
      <c r="B346" s="43"/>
      <c r="C346" s="44"/>
      <c r="D346" s="222" t="s">
        <v>163</v>
      </c>
      <c r="E346" s="44"/>
      <c r="F346" s="223" t="s">
        <v>485</v>
      </c>
      <c r="G346" s="44"/>
      <c r="H346" s="44"/>
      <c r="I346" s="224"/>
      <c r="J346" s="44"/>
      <c r="K346" s="44"/>
      <c r="L346" s="48"/>
      <c r="M346" s="225"/>
      <c r="N346" s="226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163</v>
      </c>
      <c r="AU346" s="20" t="s">
        <v>90</v>
      </c>
    </row>
    <row r="347" s="2" customFormat="1">
      <c r="A347" s="42"/>
      <c r="B347" s="43"/>
      <c r="C347" s="44"/>
      <c r="D347" s="227" t="s">
        <v>165</v>
      </c>
      <c r="E347" s="44"/>
      <c r="F347" s="228" t="s">
        <v>486</v>
      </c>
      <c r="G347" s="44"/>
      <c r="H347" s="44"/>
      <c r="I347" s="224"/>
      <c r="J347" s="44"/>
      <c r="K347" s="44"/>
      <c r="L347" s="48"/>
      <c r="M347" s="225"/>
      <c r="N347" s="226"/>
      <c r="O347" s="88"/>
      <c r="P347" s="88"/>
      <c r="Q347" s="88"/>
      <c r="R347" s="88"/>
      <c r="S347" s="88"/>
      <c r="T347" s="89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T347" s="20" t="s">
        <v>165</v>
      </c>
      <c r="AU347" s="20" t="s">
        <v>90</v>
      </c>
    </row>
    <row r="348" s="14" customFormat="1">
      <c r="A348" s="14"/>
      <c r="B348" s="239"/>
      <c r="C348" s="240"/>
      <c r="D348" s="222" t="s">
        <v>167</v>
      </c>
      <c r="E348" s="241" t="s">
        <v>32</v>
      </c>
      <c r="F348" s="242" t="s">
        <v>473</v>
      </c>
      <c r="G348" s="240"/>
      <c r="H348" s="243">
        <v>8.4000000000000004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167</v>
      </c>
      <c r="AU348" s="249" t="s">
        <v>90</v>
      </c>
      <c r="AV348" s="14" t="s">
        <v>90</v>
      </c>
      <c r="AW348" s="14" t="s">
        <v>40</v>
      </c>
      <c r="AX348" s="14" t="s">
        <v>80</v>
      </c>
      <c r="AY348" s="249" t="s">
        <v>154</v>
      </c>
    </row>
    <row r="349" s="14" customFormat="1">
      <c r="A349" s="14"/>
      <c r="B349" s="239"/>
      <c r="C349" s="240"/>
      <c r="D349" s="222" t="s">
        <v>167</v>
      </c>
      <c r="E349" s="241" t="s">
        <v>32</v>
      </c>
      <c r="F349" s="242" t="s">
        <v>474</v>
      </c>
      <c r="G349" s="240"/>
      <c r="H349" s="243">
        <v>3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167</v>
      </c>
      <c r="AU349" s="249" t="s">
        <v>90</v>
      </c>
      <c r="AV349" s="14" t="s">
        <v>90</v>
      </c>
      <c r="AW349" s="14" t="s">
        <v>40</v>
      </c>
      <c r="AX349" s="14" t="s">
        <v>80</v>
      </c>
      <c r="AY349" s="249" t="s">
        <v>154</v>
      </c>
    </row>
    <row r="350" s="15" customFormat="1">
      <c r="A350" s="15"/>
      <c r="B350" s="250"/>
      <c r="C350" s="251"/>
      <c r="D350" s="222" t="s">
        <v>167</v>
      </c>
      <c r="E350" s="252" t="s">
        <v>32</v>
      </c>
      <c r="F350" s="253" t="s">
        <v>170</v>
      </c>
      <c r="G350" s="251"/>
      <c r="H350" s="254">
        <v>11.4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0" t="s">
        <v>167</v>
      </c>
      <c r="AU350" s="260" t="s">
        <v>90</v>
      </c>
      <c r="AV350" s="15" t="s">
        <v>161</v>
      </c>
      <c r="AW350" s="15" t="s">
        <v>40</v>
      </c>
      <c r="AX350" s="15" t="s">
        <v>88</v>
      </c>
      <c r="AY350" s="260" t="s">
        <v>154</v>
      </c>
    </row>
    <row r="351" s="2" customFormat="1" ht="33" customHeight="1">
      <c r="A351" s="42"/>
      <c r="B351" s="43"/>
      <c r="C351" s="209" t="s">
        <v>487</v>
      </c>
      <c r="D351" s="209" t="s">
        <v>156</v>
      </c>
      <c r="E351" s="210" t="s">
        <v>488</v>
      </c>
      <c r="F351" s="211" t="s">
        <v>489</v>
      </c>
      <c r="G351" s="212" t="s">
        <v>200</v>
      </c>
      <c r="H351" s="213">
        <v>91.200000000000003</v>
      </c>
      <c r="I351" s="214"/>
      <c r="J351" s="215">
        <f>ROUND(I351*H351,2)</f>
        <v>0</v>
      </c>
      <c r="K351" s="211" t="s">
        <v>160</v>
      </c>
      <c r="L351" s="48"/>
      <c r="M351" s="216" t="s">
        <v>32</v>
      </c>
      <c r="N351" s="217" t="s">
        <v>51</v>
      </c>
      <c r="O351" s="88"/>
      <c r="P351" s="218">
        <f>O351*H351</f>
        <v>0</v>
      </c>
      <c r="Q351" s="218">
        <v>0.16850000000000001</v>
      </c>
      <c r="R351" s="218">
        <f>Q351*H351</f>
        <v>15.367200000000002</v>
      </c>
      <c r="S351" s="218">
        <v>0</v>
      </c>
      <c r="T351" s="219">
        <f>S351*H351</f>
        <v>0</v>
      </c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R351" s="220" t="s">
        <v>161</v>
      </c>
      <c r="AT351" s="220" t="s">
        <v>156</v>
      </c>
      <c r="AU351" s="220" t="s">
        <v>90</v>
      </c>
      <c r="AY351" s="20" t="s">
        <v>154</v>
      </c>
      <c r="BE351" s="221">
        <f>IF(N351="základní",J351,0)</f>
        <v>0</v>
      </c>
      <c r="BF351" s="221">
        <f>IF(N351="snížená",J351,0)</f>
        <v>0</v>
      </c>
      <c r="BG351" s="221">
        <f>IF(N351="zákl. přenesená",J351,0)</f>
        <v>0</v>
      </c>
      <c r="BH351" s="221">
        <f>IF(N351="sníž. přenesená",J351,0)</f>
        <v>0</v>
      </c>
      <c r="BI351" s="221">
        <f>IF(N351="nulová",J351,0)</f>
        <v>0</v>
      </c>
      <c r="BJ351" s="20" t="s">
        <v>88</v>
      </c>
      <c r="BK351" s="221">
        <f>ROUND(I351*H351,2)</f>
        <v>0</v>
      </c>
      <c r="BL351" s="20" t="s">
        <v>161</v>
      </c>
      <c r="BM351" s="220" t="s">
        <v>490</v>
      </c>
    </row>
    <row r="352" s="2" customFormat="1">
      <c r="A352" s="42"/>
      <c r="B352" s="43"/>
      <c r="C352" s="44"/>
      <c r="D352" s="222" t="s">
        <v>163</v>
      </c>
      <c r="E352" s="44"/>
      <c r="F352" s="223" t="s">
        <v>491</v>
      </c>
      <c r="G352" s="44"/>
      <c r="H352" s="44"/>
      <c r="I352" s="224"/>
      <c r="J352" s="44"/>
      <c r="K352" s="44"/>
      <c r="L352" s="48"/>
      <c r="M352" s="225"/>
      <c r="N352" s="226"/>
      <c r="O352" s="88"/>
      <c r="P352" s="88"/>
      <c r="Q352" s="88"/>
      <c r="R352" s="88"/>
      <c r="S352" s="88"/>
      <c r="T352" s="89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T352" s="20" t="s">
        <v>163</v>
      </c>
      <c r="AU352" s="20" t="s">
        <v>90</v>
      </c>
    </row>
    <row r="353" s="2" customFormat="1">
      <c r="A353" s="42"/>
      <c r="B353" s="43"/>
      <c r="C353" s="44"/>
      <c r="D353" s="227" t="s">
        <v>165</v>
      </c>
      <c r="E353" s="44"/>
      <c r="F353" s="228" t="s">
        <v>492</v>
      </c>
      <c r="G353" s="44"/>
      <c r="H353" s="44"/>
      <c r="I353" s="224"/>
      <c r="J353" s="44"/>
      <c r="K353" s="44"/>
      <c r="L353" s="48"/>
      <c r="M353" s="225"/>
      <c r="N353" s="226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165</v>
      </c>
      <c r="AU353" s="20" t="s">
        <v>90</v>
      </c>
    </row>
    <row r="354" s="13" customFormat="1">
      <c r="A354" s="13"/>
      <c r="B354" s="229"/>
      <c r="C354" s="230"/>
      <c r="D354" s="222" t="s">
        <v>167</v>
      </c>
      <c r="E354" s="231" t="s">
        <v>32</v>
      </c>
      <c r="F354" s="232" t="s">
        <v>493</v>
      </c>
      <c r="G354" s="230"/>
      <c r="H354" s="231" t="s">
        <v>32</v>
      </c>
      <c r="I354" s="233"/>
      <c r="J354" s="230"/>
      <c r="K354" s="230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167</v>
      </c>
      <c r="AU354" s="238" t="s">
        <v>90</v>
      </c>
      <c r="AV354" s="13" t="s">
        <v>88</v>
      </c>
      <c r="AW354" s="13" t="s">
        <v>40</v>
      </c>
      <c r="AX354" s="13" t="s">
        <v>80</v>
      </c>
      <c r="AY354" s="238" t="s">
        <v>154</v>
      </c>
    </row>
    <row r="355" s="14" customFormat="1">
      <c r="A355" s="14"/>
      <c r="B355" s="239"/>
      <c r="C355" s="240"/>
      <c r="D355" s="222" t="s">
        <v>167</v>
      </c>
      <c r="E355" s="241" t="s">
        <v>32</v>
      </c>
      <c r="F355" s="242" t="s">
        <v>494</v>
      </c>
      <c r="G355" s="240"/>
      <c r="H355" s="243">
        <v>75.700000000000003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9" t="s">
        <v>167</v>
      </c>
      <c r="AU355" s="249" t="s">
        <v>90</v>
      </c>
      <c r="AV355" s="14" t="s">
        <v>90</v>
      </c>
      <c r="AW355" s="14" t="s">
        <v>40</v>
      </c>
      <c r="AX355" s="14" t="s">
        <v>80</v>
      </c>
      <c r="AY355" s="249" t="s">
        <v>154</v>
      </c>
    </row>
    <row r="356" s="14" customFormat="1">
      <c r="A356" s="14"/>
      <c r="B356" s="239"/>
      <c r="C356" s="240"/>
      <c r="D356" s="222" t="s">
        <v>167</v>
      </c>
      <c r="E356" s="241" t="s">
        <v>32</v>
      </c>
      <c r="F356" s="242" t="s">
        <v>495</v>
      </c>
      <c r="G356" s="240"/>
      <c r="H356" s="243">
        <v>15.5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9" t="s">
        <v>167</v>
      </c>
      <c r="AU356" s="249" t="s">
        <v>90</v>
      </c>
      <c r="AV356" s="14" t="s">
        <v>90</v>
      </c>
      <c r="AW356" s="14" t="s">
        <v>40</v>
      </c>
      <c r="AX356" s="14" t="s">
        <v>80</v>
      </c>
      <c r="AY356" s="249" t="s">
        <v>154</v>
      </c>
    </row>
    <row r="357" s="15" customFormat="1">
      <c r="A357" s="15"/>
      <c r="B357" s="250"/>
      <c r="C357" s="251"/>
      <c r="D357" s="222" t="s">
        <v>167</v>
      </c>
      <c r="E357" s="252" t="s">
        <v>32</v>
      </c>
      <c r="F357" s="253" t="s">
        <v>170</v>
      </c>
      <c r="G357" s="251"/>
      <c r="H357" s="254">
        <v>91.200000000000003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0" t="s">
        <v>167</v>
      </c>
      <c r="AU357" s="260" t="s">
        <v>90</v>
      </c>
      <c r="AV357" s="15" t="s">
        <v>161</v>
      </c>
      <c r="AW357" s="15" t="s">
        <v>40</v>
      </c>
      <c r="AX357" s="15" t="s">
        <v>88</v>
      </c>
      <c r="AY357" s="260" t="s">
        <v>154</v>
      </c>
    </row>
    <row r="358" s="2" customFormat="1" ht="16.5" customHeight="1">
      <c r="A358" s="42"/>
      <c r="B358" s="43"/>
      <c r="C358" s="272" t="s">
        <v>496</v>
      </c>
      <c r="D358" s="272" t="s">
        <v>311</v>
      </c>
      <c r="E358" s="273" t="s">
        <v>497</v>
      </c>
      <c r="F358" s="274" t="s">
        <v>498</v>
      </c>
      <c r="G358" s="275" t="s">
        <v>200</v>
      </c>
      <c r="H358" s="276">
        <v>77.213999999999999</v>
      </c>
      <c r="I358" s="277"/>
      <c r="J358" s="278">
        <f>ROUND(I358*H358,2)</f>
        <v>0</v>
      </c>
      <c r="K358" s="274" t="s">
        <v>160</v>
      </c>
      <c r="L358" s="279"/>
      <c r="M358" s="280" t="s">
        <v>32</v>
      </c>
      <c r="N358" s="281" t="s">
        <v>51</v>
      </c>
      <c r="O358" s="88"/>
      <c r="P358" s="218">
        <f>O358*H358</f>
        <v>0</v>
      </c>
      <c r="Q358" s="218">
        <v>0.080000000000000002</v>
      </c>
      <c r="R358" s="218">
        <f>Q358*H358</f>
        <v>6.1771200000000004</v>
      </c>
      <c r="S358" s="218">
        <v>0</v>
      </c>
      <c r="T358" s="219">
        <f>S358*H358</f>
        <v>0</v>
      </c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R358" s="220" t="s">
        <v>114</v>
      </c>
      <c r="AT358" s="220" t="s">
        <v>311</v>
      </c>
      <c r="AU358" s="220" t="s">
        <v>90</v>
      </c>
      <c r="AY358" s="20" t="s">
        <v>154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20" t="s">
        <v>88</v>
      </c>
      <c r="BK358" s="221">
        <f>ROUND(I358*H358,2)</f>
        <v>0</v>
      </c>
      <c r="BL358" s="20" t="s">
        <v>161</v>
      </c>
      <c r="BM358" s="220" t="s">
        <v>499</v>
      </c>
    </row>
    <row r="359" s="2" customFormat="1">
      <c r="A359" s="42"/>
      <c r="B359" s="43"/>
      <c r="C359" s="44"/>
      <c r="D359" s="222" t="s">
        <v>163</v>
      </c>
      <c r="E359" s="44"/>
      <c r="F359" s="223" t="s">
        <v>498</v>
      </c>
      <c r="G359" s="44"/>
      <c r="H359" s="44"/>
      <c r="I359" s="224"/>
      <c r="J359" s="44"/>
      <c r="K359" s="44"/>
      <c r="L359" s="48"/>
      <c r="M359" s="225"/>
      <c r="N359" s="226"/>
      <c r="O359" s="88"/>
      <c r="P359" s="88"/>
      <c r="Q359" s="88"/>
      <c r="R359" s="88"/>
      <c r="S359" s="88"/>
      <c r="T359" s="89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T359" s="20" t="s">
        <v>163</v>
      </c>
      <c r="AU359" s="20" t="s">
        <v>90</v>
      </c>
    </row>
    <row r="360" s="13" customFormat="1">
      <c r="A360" s="13"/>
      <c r="B360" s="229"/>
      <c r="C360" s="230"/>
      <c r="D360" s="222" t="s">
        <v>167</v>
      </c>
      <c r="E360" s="231" t="s">
        <v>32</v>
      </c>
      <c r="F360" s="232" t="s">
        <v>493</v>
      </c>
      <c r="G360" s="230"/>
      <c r="H360" s="231" t="s">
        <v>32</v>
      </c>
      <c r="I360" s="233"/>
      <c r="J360" s="230"/>
      <c r="K360" s="230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167</v>
      </c>
      <c r="AU360" s="238" t="s">
        <v>90</v>
      </c>
      <c r="AV360" s="13" t="s">
        <v>88</v>
      </c>
      <c r="AW360" s="13" t="s">
        <v>40</v>
      </c>
      <c r="AX360" s="13" t="s">
        <v>80</v>
      </c>
      <c r="AY360" s="238" t="s">
        <v>154</v>
      </c>
    </row>
    <row r="361" s="14" customFormat="1">
      <c r="A361" s="14"/>
      <c r="B361" s="239"/>
      <c r="C361" s="240"/>
      <c r="D361" s="222" t="s">
        <v>167</v>
      </c>
      <c r="E361" s="241" t="s">
        <v>32</v>
      </c>
      <c r="F361" s="242" t="s">
        <v>500</v>
      </c>
      <c r="G361" s="240"/>
      <c r="H361" s="243">
        <v>77.213999999999999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9" t="s">
        <v>167</v>
      </c>
      <c r="AU361" s="249" t="s">
        <v>90</v>
      </c>
      <c r="AV361" s="14" t="s">
        <v>90</v>
      </c>
      <c r="AW361" s="14" t="s">
        <v>40</v>
      </c>
      <c r="AX361" s="14" t="s">
        <v>80</v>
      </c>
      <c r="AY361" s="249" t="s">
        <v>154</v>
      </c>
    </row>
    <row r="362" s="15" customFormat="1">
      <c r="A362" s="15"/>
      <c r="B362" s="250"/>
      <c r="C362" s="251"/>
      <c r="D362" s="222" t="s">
        <v>167</v>
      </c>
      <c r="E362" s="252" t="s">
        <v>32</v>
      </c>
      <c r="F362" s="253" t="s">
        <v>170</v>
      </c>
      <c r="G362" s="251"/>
      <c r="H362" s="254">
        <v>77.213999999999999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0" t="s">
        <v>167</v>
      </c>
      <c r="AU362" s="260" t="s">
        <v>90</v>
      </c>
      <c r="AV362" s="15" t="s">
        <v>161</v>
      </c>
      <c r="AW362" s="15" t="s">
        <v>40</v>
      </c>
      <c r="AX362" s="15" t="s">
        <v>88</v>
      </c>
      <c r="AY362" s="260" t="s">
        <v>154</v>
      </c>
    </row>
    <row r="363" s="2" customFormat="1" ht="24.15" customHeight="1">
      <c r="A363" s="42"/>
      <c r="B363" s="43"/>
      <c r="C363" s="272" t="s">
        <v>501</v>
      </c>
      <c r="D363" s="272" t="s">
        <v>311</v>
      </c>
      <c r="E363" s="273" t="s">
        <v>502</v>
      </c>
      <c r="F363" s="274" t="s">
        <v>503</v>
      </c>
      <c r="G363" s="275" t="s">
        <v>200</v>
      </c>
      <c r="H363" s="276">
        <v>15.810000000000001</v>
      </c>
      <c r="I363" s="277"/>
      <c r="J363" s="278">
        <f>ROUND(I363*H363,2)</f>
        <v>0</v>
      </c>
      <c r="K363" s="274" t="s">
        <v>160</v>
      </c>
      <c r="L363" s="279"/>
      <c r="M363" s="280" t="s">
        <v>32</v>
      </c>
      <c r="N363" s="281" t="s">
        <v>51</v>
      </c>
      <c r="O363" s="88"/>
      <c r="P363" s="218">
        <f>O363*H363</f>
        <v>0</v>
      </c>
      <c r="Q363" s="218">
        <v>0.085999999999999993</v>
      </c>
      <c r="R363" s="218">
        <f>Q363*H363</f>
        <v>1.3596599999999999</v>
      </c>
      <c r="S363" s="218">
        <v>0</v>
      </c>
      <c r="T363" s="219">
        <f>S363*H363</f>
        <v>0</v>
      </c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R363" s="220" t="s">
        <v>114</v>
      </c>
      <c r="AT363" s="220" t="s">
        <v>311</v>
      </c>
      <c r="AU363" s="220" t="s">
        <v>90</v>
      </c>
      <c r="AY363" s="20" t="s">
        <v>154</v>
      </c>
      <c r="BE363" s="221">
        <f>IF(N363="základní",J363,0)</f>
        <v>0</v>
      </c>
      <c r="BF363" s="221">
        <f>IF(N363="snížená",J363,0)</f>
        <v>0</v>
      </c>
      <c r="BG363" s="221">
        <f>IF(N363="zákl. přenesená",J363,0)</f>
        <v>0</v>
      </c>
      <c r="BH363" s="221">
        <f>IF(N363="sníž. přenesená",J363,0)</f>
        <v>0</v>
      </c>
      <c r="BI363" s="221">
        <f>IF(N363="nulová",J363,0)</f>
        <v>0</v>
      </c>
      <c r="BJ363" s="20" t="s">
        <v>88</v>
      </c>
      <c r="BK363" s="221">
        <f>ROUND(I363*H363,2)</f>
        <v>0</v>
      </c>
      <c r="BL363" s="20" t="s">
        <v>161</v>
      </c>
      <c r="BM363" s="220" t="s">
        <v>504</v>
      </c>
    </row>
    <row r="364" s="2" customFormat="1">
      <c r="A364" s="42"/>
      <c r="B364" s="43"/>
      <c r="C364" s="44"/>
      <c r="D364" s="222" t="s">
        <v>163</v>
      </c>
      <c r="E364" s="44"/>
      <c r="F364" s="223" t="s">
        <v>503</v>
      </c>
      <c r="G364" s="44"/>
      <c r="H364" s="44"/>
      <c r="I364" s="224"/>
      <c r="J364" s="44"/>
      <c r="K364" s="44"/>
      <c r="L364" s="48"/>
      <c r="M364" s="225"/>
      <c r="N364" s="226"/>
      <c r="O364" s="88"/>
      <c r="P364" s="88"/>
      <c r="Q364" s="88"/>
      <c r="R364" s="88"/>
      <c r="S364" s="88"/>
      <c r="T364" s="89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T364" s="20" t="s">
        <v>163</v>
      </c>
      <c r="AU364" s="20" t="s">
        <v>90</v>
      </c>
    </row>
    <row r="365" s="13" customFormat="1">
      <c r="A365" s="13"/>
      <c r="B365" s="229"/>
      <c r="C365" s="230"/>
      <c r="D365" s="222" t="s">
        <v>167</v>
      </c>
      <c r="E365" s="231" t="s">
        <v>32</v>
      </c>
      <c r="F365" s="232" t="s">
        <v>493</v>
      </c>
      <c r="G365" s="230"/>
      <c r="H365" s="231" t="s">
        <v>32</v>
      </c>
      <c r="I365" s="233"/>
      <c r="J365" s="230"/>
      <c r="K365" s="230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167</v>
      </c>
      <c r="AU365" s="238" t="s">
        <v>90</v>
      </c>
      <c r="AV365" s="13" t="s">
        <v>88</v>
      </c>
      <c r="AW365" s="13" t="s">
        <v>40</v>
      </c>
      <c r="AX365" s="13" t="s">
        <v>80</v>
      </c>
      <c r="AY365" s="238" t="s">
        <v>154</v>
      </c>
    </row>
    <row r="366" s="14" customFormat="1">
      <c r="A366" s="14"/>
      <c r="B366" s="239"/>
      <c r="C366" s="240"/>
      <c r="D366" s="222" t="s">
        <v>167</v>
      </c>
      <c r="E366" s="241" t="s">
        <v>32</v>
      </c>
      <c r="F366" s="242" t="s">
        <v>505</v>
      </c>
      <c r="G366" s="240"/>
      <c r="H366" s="243">
        <v>15.810000000000001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167</v>
      </c>
      <c r="AU366" s="249" t="s">
        <v>90</v>
      </c>
      <c r="AV366" s="14" t="s">
        <v>90</v>
      </c>
      <c r="AW366" s="14" t="s">
        <v>40</v>
      </c>
      <c r="AX366" s="14" t="s">
        <v>80</v>
      </c>
      <c r="AY366" s="249" t="s">
        <v>154</v>
      </c>
    </row>
    <row r="367" s="15" customFormat="1">
      <c r="A367" s="15"/>
      <c r="B367" s="250"/>
      <c r="C367" s="251"/>
      <c r="D367" s="222" t="s">
        <v>167</v>
      </c>
      <c r="E367" s="252" t="s">
        <v>32</v>
      </c>
      <c r="F367" s="253" t="s">
        <v>170</v>
      </c>
      <c r="G367" s="251"/>
      <c r="H367" s="254">
        <v>15.810000000000001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0" t="s">
        <v>167</v>
      </c>
      <c r="AU367" s="260" t="s">
        <v>90</v>
      </c>
      <c r="AV367" s="15" t="s">
        <v>161</v>
      </c>
      <c r="AW367" s="15" t="s">
        <v>40</v>
      </c>
      <c r="AX367" s="15" t="s">
        <v>88</v>
      </c>
      <c r="AY367" s="260" t="s">
        <v>154</v>
      </c>
    </row>
    <row r="368" s="2" customFormat="1" ht="24.15" customHeight="1">
      <c r="A368" s="42"/>
      <c r="B368" s="43"/>
      <c r="C368" s="209" t="s">
        <v>506</v>
      </c>
      <c r="D368" s="209" t="s">
        <v>156</v>
      </c>
      <c r="E368" s="210" t="s">
        <v>507</v>
      </c>
      <c r="F368" s="211" t="s">
        <v>508</v>
      </c>
      <c r="G368" s="212" t="s">
        <v>200</v>
      </c>
      <c r="H368" s="213">
        <v>91.200000000000003</v>
      </c>
      <c r="I368" s="214"/>
      <c r="J368" s="215">
        <f>ROUND(I368*H368,2)</f>
        <v>0</v>
      </c>
      <c r="K368" s="211" t="s">
        <v>160</v>
      </c>
      <c r="L368" s="48"/>
      <c r="M368" s="216" t="s">
        <v>32</v>
      </c>
      <c r="N368" s="217" t="s">
        <v>51</v>
      </c>
      <c r="O368" s="88"/>
      <c r="P368" s="218">
        <f>O368*H368</f>
        <v>0</v>
      </c>
      <c r="Q368" s="218">
        <v>0.085760000000000003</v>
      </c>
      <c r="R368" s="218">
        <f>Q368*H368</f>
        <v>7.8213120000000007</v>
      </c>
      <c r="S368" s="218">
        <v>0</v>
      </c>
      <c r="T368" s="219">
        <f>S368*H368</f>
        <v>0</v>
      </c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R368" s="220" t="s">
        <v>161</v>
      </c>
      <c r="AT368" s="220" t="s">
        <v>156</v>
      </c>
      <c r="AU368" s="220" t="s">
        <v>90</v>
      </c>
      <c r="AY368" s="20" t="s">
        <v>154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20" t="s">
        <v>88</v>
      </c>
      <c r="BK368" s="221">
        <f>ROUND(I368*H368,2)</f>
        <v>0</v>
      </c>
      <c r="BL368" s="20" t="s">
        <v>161</v>
      </c>
      <c r="BM368" s="220" t="s">
        <v>509</v>
      </c>
    </row>
    <row r="369" s="2" customFormat="1">
      <c r="A369" s="42"/>
      <c r="B369" s="43"/>
      <c r="C369" s="44"/>
      <c r="D369" s="222" t="s">
        <v>163</v>
      </c>
      <c r="E369" s="44"/>
      <c r="F369" s="223" t="s">
        <v>510</v>
      </c>
      <c r="G369" s="44"/>
      <c r="H369" s="44"/>
      <c r="I369" s="224"/>
      <c r="J369" s="44"/>
      <c r="K369" s="44"/>
      <c r="L369" s="48"/>
      <c r="M369" s="225"/>
      <c r="N369" s="226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163</v>
      </c>
      <c r="AU369" s="20" t="s">
        <v>90</v>
      </c>
    </row>
    <row r="370" s="2" customFormat="1">
      <c r="A370" s="42"/>
      <c r="B370" s="43"/>
      <c r="C370" s="44"/>
      <c r="D370" s="227" t="s">
        <v>165</v>
      </c>
      <c r="E370" s="44"/>
      <c r="F370" s="228" t="s">
        <v>511</v>
      </c>
      <c r="G370" s="44"/>
      <c r="H370" s="44"/>
      <c r="I370" s="224"/>
      <c r="J370" s="44"/>
      <c r="K370" s="44"/>
      <c r="L370" s="48"/>
      <c r="M370" s="225"/>
      <c r="N370" s="226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0" t="s">
        <v>165</v>
      </c>
      <c r="AU370" s="20" t="s">
        <v>90</v>
      </c>
    </row>
    <row r="371" s="13" customFormat="1">
      <c r="A371" s="13"/>
      <c r="B371" s="229"/>
      <c r="C371" s="230"/>
      <c r="D371" s="222" t="s">
        <v>167</v>
      </c>
      <c r="E371" s="231" t="s">
        <v>32</v>
      </c>
      <c r="F371" s="232" t="s">
        <v>493</v>
      </c>
      <c r="G371" s="230"/>
      <c r="H371" s="231" t="s">
        <v>32</v>
      </c>
      <c r="I371" s="233"/>
      <c r="J371" s="230"/>
      <c r="K371" s="230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167</v>
      </c>
      <c r="AU371" s="238" t="s">
        <v>90</v>
      </c>
      <c r="AV371" s="13" t="s">
        <v>88</v>
      </c>
      <c r="AW371" s="13" t="s">
        <v>40</v>
      </c>
      <c r="AX371" s="13" t="s">
        <v>80</v>
      </c>
      <c r="AY371" s="238" t="s">
        <v>154</v>
      </c>
    </row>
    <row r="372" s="14" customFormat="1">
      <c r="A372" s="14"/>
      <c r="B372" s="239"/>
      <c r="C372" s="240"/>
      <c r="D372" s="222" t="s">
        <v>167</v>
      </c>
      <c r="E372" s="241" t="s">
        <v>32</v>
      </c>
      <c r="F372" s="242" t="s">
        <v>494</v>
      </c>
      <c r="G372" s="240"/>
      <c r="H372" s="243">
        <v>75.700000000000003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167</v>
      </c>
      <c r="AU372" s="249" t="s">
        <v>90</v>
      </c>
      <c r="AV372" s="14" t="s">
        <v>90</v>
      </c>
      <c r="AW372" s="14" t="s">
        <v>40</v>
      </c>
      <c r="AX372" s="14" t="s">
        <v>80</v>
      </c>
      <c r="AY372" s="249" t="s">
        <v>154</v>
      </c>
    </row>
    <row r="373" s="14" customFormat="1">
      <c r="A373" s="14"/>
      <c r="B373" s="239"/>
      <c r="C373" s="240"/>
      <c r="D373" s="222" t="s">
        <v>167</v>
      </c>
      <c r="E373" s="241" t="s">
        <v>32</v>
      </c>
      <c r="F373" s="242" t="s">
        <v>495</v>
      </c>
      <c r="G373" s="240"/>
      <c r="H373" s="243">
        <v>15.5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167</v>
      </c>
      <c r="AU373" s="249" t="s">
        <v>90</v>
      </c>
      <c r="AV373" s="14" t="s">
        <v>90</v>
      </c>
      <c r="AW373" s="14" t="s">
        <v>40</v>
      </c>
      <c r="AX373" s="14" t="s">
        <v>80</v>
      </c>
      <c r="AY373" s="249" t="s">
        <v>154</v>
      </c>
    </row>
    <row r="374" s="15" customFormat="1">
      <c r="A374" s="15"/>
      <c r="B374" s="250"/>
      <c r="C374" s="251"/>
      <c r="D374" s="222" t="s">
        <v>167</v>
      </c>
      <c r="E374" s="252" t="s">
        <v>32</v>
      </c>
      <c r="F374" s="253" t="s">
        <v>170</v>
      </c>
      <c r="G374" s="251"/>
      <c r="H374" s="254">
        <v>91.200000000000003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0" t="s">
        <v>167</v>
      </c>
      <c r="AU374" s="260" t="s">
        <v>90</v>
      </c>
      <c r="AV374" s="15" t="s">
        <v>161</v>
      </c>
      <c r="AW374" s="15" t="s">
        <v>40</v>
      </c>
      <c r="AX374" s="15" t="s">
        <v>88</v>
      </c>
      <c r="AY374" s="260" t="s">
        <v>154</v>
      </c>
    </row>
    <row r="375" s="2" customFormat="1" ht="16.5" customHeight="1">
      <c r="A375" s="42"/>
      <c r="B375" s="43"/>
      <c r="C375" s="272" t="s">
        <v>512</v>
      </c>
      <c r="D375" s="272" t="s">
        <v>311</v>
      </c>
      <c r="E375" s="273" t="s">
        <v>513</v>
      </c>
      <c r="F375" s="274" t="s">
        <v>514</v>
      </c>
      <c r="G375" s="275" t="s">
        <v>200</v>
      </c>
      <c r="H375" s="276">
        <v>93.024000000000001</v>
      </c>
      <c r="I375" s="277"/>
      <c r="J375" s="278">
        <f>ROUND(I375*H375,2)</f>
        <v>0</v>
      </c>
      <c r="K375" s="274" t="s">
        <v>160</v>
      </c>
      <c r="L375" s="279"/>
      <c r="M375" s="280" t="s">
        <v>32</v>
      </c>
      <c r="N375" s="281" t="s">
        <v>51</v>
      </c>
      <c r="O375" s="88"/>
      <c r="P375" s="218">
        <f>O375*H375</f>
        <v>0</v>
      </c>
      <c r="Q375" s="218">
        <v>0.045999999999999999</v>
      </c>
      <c r="R375" s="218">
        <f>Q375*H375</f>
        <v>4.2791040000000002</v>
      </c>
      <c r="S375" s="218">
        <v>0</v>
      </c>
      <c r="T375" s="219">
        <f>S375*H375</f>
        <v>0</v>
      </c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R375" s="220" t="s">
        <v>114</v>
      </c>
      <c r="AT375" s="220" t="s">
        <v>311</v>
      </c>
      <c r="AU375" s="220" t="s">
        <v>90</v>
      </c>
      <c r="AY375" s="20" t="s">
        <v>154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20" t="s">
        <v>88</v>
      </c>
      <c r="BK375" s="221">
        <f>ROUND(I375*H375,2)</f>
        <v>0</v>
      </c>
      <c r="BL375" s="20" t="s">
        <v>161</v>
      </c>
      <c r="BM375" s="220" t="s">
        <v>515</v>
      </c>
    </row>
    <row r="376" s="2" customFormat="1">
      <c r="A376" s="42"/>
      <c r="B376" s="43"/>
      <c r="C376" s="44"/>
      <c r="D376" s="222" t="s">
        <v>163</v>
      </c>
      <c r="E376" s="44"/>
      <c r="F376" s="223" t="s">
        <v>514</v>
      </c>
      <c r="G376" s="44"/>
      <c r="H376" s="44"/>
      <c r="I376" s="224"/>
      <c r="J376" s="44"/>
      <c r="K376" s="44"/>
      <c r="L376" s="48"/>
      <c r="M376" s="225"/>
      <c r="N376" s="226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163</v>
      </c>
      <c r="AU376" s="20" t="s">
        <v>90</v>
      </c>
    </row>
    <row r="377" s="14" customFormat="1">
      <c r="A377" s="14"/>
      <c r="B377" s="239"/>
      <c r="C377" s="240"/>
      <c r="D377" s="222" t="s">
        <v>167</v>
      </c>
      <c r="E377" s="241" t="s">
        <v>32</v>
      </c>
      <c r="F377" s="242" t="s">
        <v>516</v>
      </c>
      <c r="G377" s="240"/>
      <c r="H377" s="243">
        <v>93.024000000000001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9" t="s">
        <v>167</v>
      </c>
      <c r="AU377" s="249" t="s">
        <v>90</v>
      </c>
      <c r="AV377" s="14" t="s">
        <v>90</v>
      </c>
      <c r="AW377" s="14" t="s">
        <v>40</v>
      </c>
      <c r="AX377" s="14" t="s">
        <v>80</v>
      </c>
      <c r="AY377" s="249" t="s">
        <v>154</v>
      </c>
    </row>
    <row r="378" s="15" customFormat="1">
      <c r="A378" s="15"/>
      <c r="B378" s="250"/>
      <c r="C378" s="251"/>
      <c r="D378" s="222" t="s">
        <v>167</v>
      </c>
      <c r="E378" s="252" t="s">
        <v>32</v>
      </c>
      <c r="F378" s="253" t="s">
        <v>170</v>
      </c>
      <c r="G378" s="251"/>
      <c r="H378" s="254">
        <v>93.024000000000001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0" t="s">
        <v>167</v>
      </c>
      <c r="AU378" s="260" t="s">
        <v>90</v>
      </c>
      <c r="AV378" s="15" t="s">
        <v>161</v>
      </c>
      <c r="AW378" s="15" t="s">
        <v>40</v>
      </c>
      <c r="AX378" s="15" t="s">
        <v>88</v>
      </c>
      <c r="AY378" s="260" t="s">
        <v>154</v>
      </c>
    </row>
    <row r="379" s="2" customFormat="1" ht="33" customHeight="1">
      <c r="A379" s="42"/>
      <c r="B379" s="43"/>
      <c r="C379" s="209" t="s">
        <v>517</v>
      </c>
      <c r="D379" s="209" t="s">
        <v>156</v>
      </c>
      <c r="E379" s="210" t="s">
        <v>518</v>
      </c>
      <c r="F379" s="211" t="s">
        <v>519</v>
      </c>
      <c r="G379" s="212" t="s">
        <v>200</v>
      </c>
      <c r="H379" s="213">
        <v>81</v>
      </c>
      <c r="I379" s="214"/>
      <c r="J379" s="215">
        <f>ROUND(I379*H379,2)</f>
        <v>0</v>
      </c>
      <c r="K379" s="211" t="s">
        <v>160</v>
      </c>
      <c r="L379" s="48"/>
      <c r="M379" s="216" t="s">
        <v>32</v>
      </c>
      <c r="N379" s="217" t="s">
        <v>51</v>
      </c>
      <c r="O379" s="88"/>
      <c r="P379" s="218">
        <f>O379*H379</f>
        <v>0</v>
      </c>
      <c r="Q379" s="218">
        <v>0.10398</v>
      </c>
      <c r="R379" s="218">
        <f>Q379*H379</f>
        <v>8.4223800000000004</v>
      </c>
      <c r="S379" s="218">
        <v>0</v>
      </c>
      <c r="T379" s="219">
        <f>S379*H379</f>
        <v>0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0" t="s">
        <v>161</v>
      </c>
      <c r="AT379" s="220" t="s">
        <v>156</v>
      </c>
      <c r="AU379" s="220" t="s">
        <v>90</v>
      </c>
      <c r="AY379" s="20" t="s">
        <v>154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20" t="s">
        <v>88</v>
      </c>
      <c r="BK379" s="221">
        <f>ROUND(I379*H379,2)</f>
        <v>0</v>
      </c>
      <c r="BL379" s="20" t="s">
        <v>161</v>
      </c>
      <c r="BM379" s="220" t="s">
        <v>520</v>
      </c>
    </row>
    <row r="380" s="2" customFormat="1">
      <c r="A380" s="42"/>
      <c r="B380" s="43"/>
      <c r="C380" s="44"/>
      <c r="D380" s="222" t="s">
        <v>163</v>
      </c>
      <c r="E380" s="44"/>
      <c r="F380" s="223" t="s">
        <v>521</v>
      </c>
      <c r="G380" s="44"/>
      <c r="H380" s="44"/>
      <c r="I380" s="224"/>
      <c r="J380" s="44"/>
      <c r="K380" s="44"/>
      <c r="L380" s="48"/>
      <c r="M380" s="225"/>
      <c r="N380" s="226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163</v>
      </c>
      <c r="AU380" s="20" t="s">
        <v>90</v>
      </c>
    </row>
    <row r="381" s="2" customFormat="1">
      <c r="A381" s="42"/>
      <c r="B381" s="43"/>
      <c r="C381" s="44"/>
      <c r="D381" s="227" t="s">
        <v>165</v>
      </c>
      <c r="E381" s="44"/>
      <c r="F381" s="228" t="s">
        <v>522</v>
      </c>
      <c r="G381" s="44"/>
      <c r="H381" s="44"/>
      <c r="I381" s="224"/>
      <c r="J381" s="44"/>
      <c r="K381" s="44"/>
      <c r="L381" s="48"/>
      <c r="M381" s="225"/>
      <c r="N381" s="226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165</v>
      </c>
      <c r="AU381" s="20" t="s">
        <v>90</v>
      </c>
    </row>
    <row r="382" s="13" customFormat="1">
      <c r="A382" s="13"/>
      <c r="B382" s="229"/>
      <c r="C382" s="230"/>
      <c r="D382" s="222" t="s">
        <v>167</v>
      </c>
      <c r="E382" s="231" t="s">
        <v>32</v>
      </c>
      <c r="F382" s="232" t="s">
        <v>493</v>
      </c>
      <c r="G382" s="230"/>
      <c r="H382" s="231" t="s">
        <v>32</v>
      </c>
      <c r="I382" s="233"/>
      <c r="J382" s="230"/>
      <c r="K382" s="230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167</v>
      </c>
      <c r="AU382" s="238" t="s">
        <v>90</v>
      </c>
      <c r="AV382" s="13" t="s">
        <v>88</v>
      </c>
      <c r="AW382" s="13" t="s">
        <v>40</v>
      </c>
      <c r="AX382" s="13" t="s">
        <v>80</v>
      </c>
      <c r="AY382" s="238" t="s">
        <v>154</v>
      </c>
    </row>
    <row r="383" s="14" customFormat="1">
      <c r="A383" s="14"/>
      <c r="B383" s="239"/>
      <c r="C383" s="240"/>
      <c r="D383" s="222" t="s">
        <v>167</v>
      </c>
      <c r="E383" s="241" t="s">
        <v>32</v>
      </c>
      <c r="F383" s="242" t="s">
        <v>523</v>
      </c>
      <c r="G383" s="240"/>
      <c r="H383" s="243">
        <v>81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9" t="s">
        <v>167</v>
      </c>
      <c r="AU383" s="249" t="s">
        <v>90</v>
      </c>
      <c r="AV383" s="14" t="s">
        <v>90</v>
      </c>
      <c r="AW383" s="14" t="s">
        <v>40</v>
      </c>
      <c r="AX383" s="14" t="s">
        <v>80</v>
      </c>
      <c r="AY383" s="249" t="s">
        <v>154</v>
      </c>
    </row>
    <row r="384" s="15" customFormat="1">
      <c r="A384" s="15"/>
      <c r="B384" s="250"/>
      <c r="C384" s="251"/>
      <c r="D384" s="222" t="s">
        <v>167</v>
      </c>
      <c r="E384" s="252" t="s">
        <v>32</v>
      </c>
      <c r="F384" s="253" t="s">
        <v>170</v>
      </c>
      <c r="G384" s="251"/>
      <c r="H384" s="254">
        <v>81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0" t="s">
        <v>167</v>
      </c>
      <c r="AU384" s="260" t="s">
        <v>90</v>
      </c>
      <c r="AV384" s="15" t="s">
        <v>161</v>
      </c>
      <c r="AW384" s="15" t="s">
        <v>40</v>
      </c>
      <c r="AX384" s="15" t="s">
        <v>88</v>
      </c>
      <c r="AY384" s="260" t="s">
        <v>154</v>
      </c>
    </row>
    <row r="385" s="2" customFormat="1" ht="16.5" customHeight="1">
      <c r="A385" s="42"/>
      <c r="B385" s="43"/>
      <c r="C385" s="272" t="s">
        <v>524</v>
      </c>
      <c r="D385" s="272" t="s">
        <v>311</v>
      </c>
      <c r="E385" s="273" t="s">
        <v>525</v>
      </c>
      <c r="F385" s="274" t="s">
        <v>526</v>
      </c>
      <c r="G385" s="275" t="s">
        <v>200</v>
      </c>
      <c r="H385" s="276">
        <v>82.620000000000005</v>
      </c>
      <c r="I385" s="277"/>
      <c r="J385" s="278">
        <f>ROUND(I385*H385,2)</f>
        <v>0</v>
      </c>
      <c r="K385" s="274" t="s">
        <v>160</v>
      </c>
      <c r="L385" s="279"/>
      <c r="M385" s="280" t="s">
        <v>32</v>
      </c>
      <c r="N385" s="281" t="s">
        <v>51</v>
      </c>
      <c r="O385" s="88"/>
      <c r="P385" s="218">
        <f>O385*H385</f>
        <v>0</v>
      </c>
      <c r="Q385" s="218">
        <v>0.044999999999999998</v>
      </c>
      <c r="R385" s="218">
        <f>Q385*H385</f>
        <v>3.7179000000000002</v>
      </c>
      <c r="S385" s="218">
        <v>0</v>
      </c>
      <c r="T385" s="219">
        <f>S385*H385</f>
        <v>0</v>
      </c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R385" s="220" t="s">
        <v>114</v>
      </c>
      <c r="AT385" s="220" t="s">
        <v>311</v>
      </c>
      <c r="AU385" s="220" t="s">
        <v>90</v>
      </c>
      <c r="AY385" s="20" t="s">
        <v>154</v>
      </c>
      <c r="BE385" s="221">
        <f>IF(N385="základní",J385,0)</f>
        <v>0</v>
      </c>
      <c r="BF385" s="221">
        <f>IF(N385="snížená",J385,0)</f>
        <v>0</v>
      </c>
      <c r="BG385" s="221">
        <f>IF(N385="zákl. přenesená",J385,0)</f>
        <v>0</v>
      </c>
      <c r="BH385" s="221">
        <f>IF(N385="sníž. přenesená",J385,0)</f>
        <v>0</v>
      </c>
      <c r="BI385" s="221">
        <f>IF(N385="nulová",J385,0)</f>
        <v>0</v>
      </c>
      <c r="BJ385" s="20" t="s">
        <v>88</v>
      </c>
      <c r="BK385" s="221">
        <f>ROUND(I385*H385,2)</f>
        <v>0</v>
      </c>
      <c r="BL385" s="20" t="s">
        <v>161</v>
      </c>
      <c r="BM385" s="220" t="s">
        <v>527</v>
      </c>
    </row>
    <row r="386" s="2" customFormat="1">
      <c r="A386" s="42"/>
      <c r="B386" s="43"/>
      <c r="C386" s="44"/>
      <c r="D386" s="222" t="s">
        <v>163</v>
      </c>
      <c r="E386" s="44"/>
      <c r="F386" s="223" t="s">
        <v>526</v>
      </c>
      <c r="G386" s="44"/>
      <c r="H386" s="44"/>
      <c r="I386" s="224"/>
      <c r="J386" s="44"/>
      <c r="K386" s="44"/>
      <c r="L386" s="48"/>
      <c r="M386" s="225"/>
      <c r="N386" s="226"/>
      <c r="O386" s="88"/>
      <c r="P386" s="88"/>
      <c r="Q386" s="88"/>
      <c r="R386" s="88"/>
      <c r="S386" s="88"/>
      <c r="T386" s="89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T386" s="20" t="s">
        <v>163</v>
      </c>
      <c r="AU386" s="20" t="s">
        <v>90</v>
      </c>
    </row>
    <row r="387" s="14" customFormat="1">
      <c r="A387" s="14"/>
      <c r="B387" s="239"/>
      <c r="C387" s="240"/>
      <c r="D387" s="222" t="s">
        <v>167</v>
      </c>
      <c r="E387" s="241" t="s">
        <v>32</v>
      </c>
      <c r="F387" s="242" t="s">
        <v>528</v>
      </c>
      <c r="G387" s="240"/>
      <c r="H387" s="243">
        <v>82.620000000000005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167</v>
      </c>
      <c r="AU387" s="249" t="s">
        <v>90</v>
      </c>
      <c r="AV387" s="14" t="s">
        <v>90</v>
      </c>
      <c r="AW387" s="14" t="s">
        <v>40</v>
      </c>
      <c r="AX387" s="14" t="s">
        <v>80</v>
      </c>
      <c r="AY387" s="249" t="s">
        <v>154</v>
      </c>
    </row>
    <row r="388" s="15" customFormat="1">
      <c r="A388" s="15"/>
      <c r="B388" s="250"/>
      <c r="C388" s="251"/>
      <c r="D388" s="222" t="s">
        <v>167</v>
      </c>
      <c r="E388" s="252" t="s">
        <v>32</v>
      </c>
      <c r="F388" s="253" t="s">
        <v>170</v>
      </c>
      <c r="G388" s="251"/>
      <c r="H388" s="254">
        <v>82.620000000000005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0" t="s">
        <v>167</v>
      </c>
      <c r="AU388" s="260" t="s">
        <v>90</v>
      </c>
      <c r="AV388" s="15" t="s">
        <v>161</v>
      </c>
      <c r="AW388" s="15" t="s">
        <v>40</v>
      </c>
      <c r="AX388" s="15" t="s">
        <v>88</v>
      </c>
      <c r="AY388" s="260" t="s">
        <v>154</v>
      </c>
    </row>
    <row r="389" s="2" customFormat="1" ht="24.15" customHeight="1">
      <c r="A389" s="42"/>
      <c r="B389" s="43"/>
      <c r="C389" s="209" t="s">
        <v>529</v>
      </c>
      <c r="D389" s="209" t="s">
        <v>156</v>
      </c>
      <c r="E389" s="210" t="s">
        <v>530</v>
      </c>
      <c r="F389" s="211" t="s">
        <v>531</v>
      </c>
      <c r="G389" s="212" t="s">
        <v>200</v>
      </c>
      <c r="H389" s="213">
        <v>24</v>
      </c>
      <c r="I389" s="214"/>
      <c r="J389" s="215">
        <f>ROUND(I389*H389,2)</f>
        <v>0</v>
      </c>
      <c r="K389" s="211" t="s">
        <v>160</v>
      </c>
      <c r="L389" s="48"/>
      <c r="M389" s="216" t="s">
        <v>32</v>
      </c>
      <c r="N389" s="217" t="s">
        <v>51</v>
      </c>
      <c r="O389" s="88"/>
      <c r="P389" s="218">
        <f>O389*H389</f>
        <v>0</v>
      </c>
      <c r="Q389" s="218">
        <v>9.0000000000000006E-05</v>
      </c>
      <c r="R389" s="218">
        <f>Q389*H389</f>
        <v>0.00216</v>
      </c>
      <c r="S389" s="218">
        <v>0</v>
      </c>
      <c r="T389" s="219">
        <f>S389*H389</f>
        <v>0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20" t="s">
        <v>161</v>
      </c>
      <c r="AT389" s="220" t="s">
        <v>156</v>
      </c>
      <c r="AU389" s="220" t="s">
        <v>90</v>
      </c>
      <c r="AY389" s="20" t="s">
        <v>154</v>
      </c>
      <c r="BE389" s="221">
        <f>IF(N389="základní",J389,0)</f>
        <v>0</v>
      </c>
      <c r="BF389" s="221">
        <f>IF(N389="snížená",J389,0)</f>
        <v>0</v>
      </c>
      <c r="BG389" s="221">
        <f>IF(N389="zákl. přenesená",J389,0)</f>
        <v>0</v>
      </c>
      <c r="BH389" s="221">
        <f>IF(N389="sníž. přenesená",J389,0)</f>
        <v>0</v>
      </c>
      <c r="BI389" s="221">
        <f>IF(N389="nulová",J389,0)</f>
        <v>0</v>
      </c>
      <c r="BJ389" s="20" t="s">
        <v>88</v>
      </c>
      <c r="BK389" s="221">
        <f>ROUND(I389*H389,2)</f>
        <v>0</v>
      </c>
      <c r="BL389" s="20" t="s">
        <v>161</v>
      </c>
      <c r="BM389" s="220" t="s">
        <v>532</v>
      </c>
    </row>
    <row r="390" s="2" customFormat="1">
      <c r="A390" s="42"/>
      <c r="B390" s="43"/>
      <c r="C390" s="44"/>
      <c r="D390" s="222" t="s">
        <v>163</v>
      </c>
      <c r="E390" s="44"/>
      <c r="F390" s="223" t="s">
        <v>533</v>
      </c>
      <c r="G390" s="44"/>
      <c r="H390" s="44"/>
      <c r="I390" s="224"/>
      <c r="J390" s="44"/>
      <c r="K390" s="44"/>
      <c r="L390" s="48"/>
      <c r="M390" s="225"/>
      <c r="N390" s="226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163</v>
      </c>
      <c r="AU390" s="20" t="s">
        <v>90</v>
      </c>
    </row>
    <row r="391" s="2" customFormat="1">
      <c r="A391" s="42"/>
      <c r="B391" s="43"/>
      <c r="C391" s="44"/>
      <c r="D391" s="227" t="s">
        <v>165</v>
      </c>
      <c r="E391" s="44"/>
      <c r="F391" s="228" t="s">
        <v>534</v>
      </c>
      <c r="G391" s="44"/>
      <c r="H391" s="44"/>
      <c r="I391" s="224"/>
      <c r="J391" s="44"/>
      <c r="K391" s="44"/>
      <c r="L391" s="48"/>
      <c r="M391" s="225"/>
      <c r="N391" s="226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165</v>
      </c>
      <c r="AU391" s="20" t="s">
        <v>90</v>
      </c>
    </row>
    <row r="392" s="14" customFormat="1">
      <c r="A392" s="14"/>
      <c r="B392" s="239"/>
      <c r="C392" s="240"/>
      <c r="D392" s="222" t="s">
        <v>167</v>
      </c>
      <c r="E392" s="241" t="s">
        <v>32</v>
      </c>
      <c r="F392" s="242" t="s">
        <v>535</v>
      </c>
      <c r="G392" s="240"/>
      <c r="H392" s="243">
        <v>24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167</v>
      </c>
      <c r="AU392" s="249" t="s">
        <v>90</v>
      </c>
      <c r="AV392" s="14" t="s">
        <v>90</v>
      </c>
      <c r="AW392" s="14" t="s">
        <v>40</v>
      </c>
      <c r="AX392" s="14" t="s">
        <v>80</v>
      </c>
      <c r="AY392" s="249" t="s">
        <v>154</v>
      </c>
    </row>
    <row r="393" s="15" customFormat="1">
      <c r="A393" s="15"/>
      <c r="B393" s="250"/>
      <c r="C393" s="251"/>
      <c r="D393" s="222" t="s">
        <v>167</v>
      </c>
      <c r="E393" s="252" t="s">
        <v>32</v>
      </c>
      <c r="F393" s="253" t="s">
        <v>170</v>
      </c>
      <c r="G393" s="251"/>
      <c r="H393" s="254">
        <v>24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0" t="s">
        <v>167</v>
      </c>
      <c r="AU393" s="260" t="s">
        <v>90</v>
      </c>
      <c r="AV393" s="15" t="s">
        <v>161</v>
      </c>
      <c r="AW393" s="15" t="s">
        <v>40</v>
      </c>
      <c r="AX393" s="15" t="s">
        <v>88</v>
      </c>
      <c r="AY393" s="260" t="s">
        <v>154</v>
      </c>
    </row>
    <row r="394" s="2" customFormat="1" ht="24.15" customHeight="1">
      <c r="A394" s="42"/>
      <c r="B394" s="43"/>
      <c r="C394" s="209" t="s">
        <v>536</v>
      </c>
      <c r="D394" s="209" t="s">
        <v>156</v>
      </c>
      <c r="E394" s="210" t="s">
        <v>537</v>
      </c>
      <c r="F394" s="211" t="s">
        <v>538</v>
      </c>
      <c r="G394" s="212" t="s">
        <v>159</v>
      </c>
      <c r="H394" s="213">
        <v>377</v>
      </c>
      <c r="I394" s="214"/>
      <c r="J394" s="215">
        <f>ROUND(I394*H394,2)</f>
        <v>0</v>
      </c>
      <c r="K394" s="211" t="s">
        <v>160</v>
      </c>
      <c r="L394" s="48"/>
      <c r="M394" s="216" t="s">
        <v>32</v>
      </c>
      <c r="N394" s="217" t="s">
        <v>51</v>
      </c>
      <c r="O394" s="88"/>
      <c r="P394" s="218">
        <f>O394*H394</f>
        <v>0</v>
      </c>
      <c r="Q394" s="218">
        <v>0.00068999999999999997</v>
      </c>
      <c r="R394" s="218">
        <f>Q394*H394</f>
        <v>0.26012999999999997</v>
      </c>
      <c r="S394" s="218">
        <v>0</v>
      </c>
      <c r="T394" s="219">
        <f>S394*H394</f>
        <v>0</v>
      </c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R394" s="220" t="s">
        <v>161</v>
      </c>
      <c r="AT394" s="220" t="s">
        <v>156</v>
      </c>
      <c r="AU394" s="220" t="s">
        <v>90</v>
      </c>
      <c r="AY394" s="20" t="s">
        <v>154</v>
      </c>
      <c r="BE394" s="221">
        <f>IF(N394="základní",J394,0)</f>
        <v>0</v>
      </c>
      <c r="BF394" s="221">
        <f>IF(N394="snížená",J394,0)</f>
        <v>0</v>
      </c>
      <c r="BG394" s="221">
        <f>IF(N394="zákl. přenesená",J394,0)</f>
        <v>0</v>
      </c>
      <c r="BH394" s="221">
        <f>IF(N394="sníž. přenesená",J394,0)</f>
        <v>0</v>
      </c>
      <c r="BI394" s="221">
        <f>IF(N394="nulová",J394,0)</f>
        <v>0</v>
      </c>
      <c r="BJ394" s="20" t="s">
        <v>88</v>
      </c>
      <c r="BK394" s="221">
        <f>ROUND(I394*H394,2)</f>
        <v>0</v>
      </c>
      <c r="BL394" s="20" t="s">
        <v>161</v>
      </c>
      <c r="BM394" s="220" t="s">
        <v>539</v>
      </c>
    </row>
    <row r="395" s="2" customFormat="1">
      <c r="A395" s="42"/>
      <c r="B395" s="43"/>
      <c r="C395" s="44"/>
      <c r="D395" s="222" t="s">
        <v>163</v>
      </c>
      <c r="E395" s="44"/>
      <c r="F395" s="223" t="s">
        <v>540</v>
      </c>
      <c r="G395" s="44"/>
      <c r="H395" s="44"/>
      <c r="I395" s="224"/>
      <c r="J395" s="44"/>
      <c r="K395" s="44"/>
      <c r="L395" s="48"/>
      <c r="M395" s="225"/>
      <c r="N395" s="226"/>
      <c r="O395" s="88"/>
      <c r="P395" s="88"/>
      <c r="Q395" s="88"/>
      <c r="R395" s="88"/>
      <c r="S395" s="88"/>
      <c r="T395" s="89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T395" s="20" t="s">
        <v>163</v>
      </c>
      <c r="AU395" s="20" t="s">
        <v>90</v>
      </c>
    </row>
    <row r="396" s="2" customFormat="1">
      <c r="A396" s="42"/>
      <c r="B396" s="43"/>
      <c r="C396" s="44"/>
      <c r="D396" s="227" t="s">
        <v>165</v>
      </c>
      <c r="E396" s="44"/>
      <c r="F396" s="228" t="s">
        <v>541</v>
      </c>
      <c r="G396" s="44"/>
      <c r="H396" s="44"/>
      <c r="I396" s="224"/>
      <c r="J396" s="44"/>
      <c r="K396" s="44"/>
      <c r="L396" s="48"/>
      <c r="M396" s="225"/>
      <c r="N396" s="226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165</v>
      </c>
      <c r="AU396" s="20" t="s">
        <v>90</v>
      </c>
    </row>
    <row r="397" s="14" customFormat="1">
      <c r="A397" s="14"/>
      <c r="B397" s="239"/>
      <c r="C397" s="240"/>
      <c r="D397" s="222" t="s">
        <v>167</v>
      </c>
      <c r="E397" s="241" t="s">
        <v>32</v>
      </c>
      <c r="F397" s="242" t="s">
        <v>109</v>
      </c>
      <c r="G397" s="240"/>
      <c r="H397" s="243">
        <v>377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167</v>
      </c>
      <c r="AU397" s="249" t="s">
        <v>90</v>
      </c>
      <c r="AV397" s="14" t="s">
        <v>90</v>
      </c>
      <c r="AW397" s="14" t="s">
        <v>40</v>
      </c>
      <c r="AX397" s="14" t="s">
        <v>80</v>
      </c>
      <c r="AY397" s="249" t="s">
        <v>154</v>
      </c>
    </row>
    <row r="398" s="15" customFormat="1">
      <c r="A398" s="15"/>
      <c r="B398" s="250"/>
      <c r="C398" s="251"/>
      <c r="D398" s="222" t="s">
        <v>167</v>
      </c>
      <c r="E398" s="252" t="s">
        <v>32</v>
      </c>
      <c r="F398" s="253" t="s">
        <v>170</v>
      </c>
      <c r="G398" s="251"/>
      <c r="H398" s="254">
        <v>377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0" t="s">
        <v>167</v>
      </c>
      <c r="AU398" s="260" t="s">
        <v>90</v>
      </c>
      <c r="AV398" s="15" t="s">
        <v>161</v>
      </c>
      <c r="AW398" s="15" t="s">
        <v>40</v>
      </c>
      <c r="AX398" s="15" t="s">
        <v>88</v>
      </c>
      <c r="AY398" s="260" t="s">
        <v>154</v>
      </c>
    </row>
    <row r="399" s="2" customFormat="1" ht="24.15" customHeight="1">
      <c r="A399" s="42"/>
      <c r="B399" s="43"/>
      <c r="C399" s="209" t="s">
        <v>542</v>
      </c>
      <c r="D399" s="209" t="s">
        <v>156</v>
      </c>
      <c r="E399" s="210" t="s">
        <v>543</v>
      </c>
      <c r="F399" s="211" t="s">
        <v>544</v>
      </c>
      <c r="G399" s="212" t="s">
        <v>200</v>
      </c>
      <c r="H399" s="213">
        <v>24</v>
      </c>
      <c r="I399" s="214"/>
      <c r="J399" s="215">
        <f>ROUND(I399*H399,2)</f>
        <v>0</v>
      </c>
      <c r="K399" s="211" t="s">
        <v>160</v>
      </c>
      <c r="L399" s="48"/>
      <c r="M399" s="216" t="s">
        <v>32</v>
      </c>
      <c r="N399" s="217" t="s">
        <v>51</v>
      </c>
      <c r="O399" s="88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20" t="s">
        <v>161</v>
      </c>
      <c r="AT399" s="220" t="s">
        <v>156</v>
      </c>
      <c r="AU399" s="220" t="s">
        <v>90</v>
      </c>
      <c r="AY399" s="20" t="s">
        <v>154</v>
      </c>
      <c r="BE399" s="221">
        <f>IF(N399="základní",J399,0)</f>
        <v>0</v>
      </c>
      <c r="BF399" s="221">
        <f>IF(N399="snížená",J399,0)</f>
        <v>0</v>
      </c>
      <c r="BG399" s="221">
        <f>IF(N399="zákl. přenesená",J399,0)</f>
        <v>0</v>
      </c>
      <c r="BH399" s="221">
        <f>IF(N399="sníž. přenesená",J399,0)</f>
        <v>0</v>
      </c>
      <c r="BI399" s="221">
        <f>IF(N399="nulová",J399,0)</f>
        <v>0</v>
      </c>
      <c r="BJ399" s="20" t="s">
        <v>88</v>
      </c>
      <c r="BK399" s="221">
        <f>ROUND(I399*H399,2)</f>
        <v>0</v>
      </c>
      <c r="BL399" s="20" t="s">
        <v>161</v>
      </c>
      <c r="BM399" s="220" t="s">
        <v>545</v>
      </c>
    </row>
    <row r="400" s="2" customFormat="1">
      <c r="A400" s="42"/>
      <c r="B400" s="43"/>
      <c r="C400" s="44"/>
      <c r="D400" s="222" t="s">
        <v>163</v>
      </c>
      <c r="E400" s="44"/>
      <c r="F400" s="223" t="s">
        <v>546</v>
      </c>
      <c r="G400" s="44"/>
      <c r="H400" s="44"/>
      <c r="I400" s="224"/>
      <c r="J400" s="44"/>
      <c r="K400" s="44"/>
      <c r="L400" s="48"/>
      <c r="M400" s="225"/>
      <c r="N400" s="226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163</v>
      </c>
      <c r="AU400" s="20" t="s">
        <v>90</v>
      </c>
    </row>
    <row r="401" s="2" customFormat="1">
      <c r="A401" s="42"/>
      <c r="B401" s="43"/>
      <c r="C401" s="44"/>
      <c r="D401" s="227" t="s">
        <v>165</v>
      </c>
      <c r="E401" s="44"/>
      <c r="F401" s="228" t="s">
        <v>547</v>
      </c>
      <c r="G401" s="44"/>
      <c r="H401" s="44"/>
      <c r="I401" s="224"/>
      <c r="J401" s="44"/>
      <c r="K401" s="44"/>
      <c r="L401" s="48"/>
      <c r="M401" s="225"/>
      <c r="N401" s="226"/>
      <c r="O401" s="88"/>
      <c r="P401" s="88"/>
      <c r="Q401" s="88"/>
      <c r="R401" s="88"/>
      <c r="S401" s="88"/>
      <c r="T401" s="89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T401" s="20" t="s">
        <v>165</v>
      </c>
      <c r="AU401" s="20" t="s">
        <v>90</v>
      </c>
    </row>
    <row r="402" s="14" customFormat="1">
      <c r="A402" s="14"/>
      <c r="B402" s="239"/>
      <c r="C402" s="240"/>
      <c r="D402" s="222" t="s">
        <v>167</v>
      </c>
      <c r="E402" s="241" t="s">
        <v>32</v>
      </c>
      <c r="F402" s="242" t="s">
        <v>535</v>
      </c>
      <c r="G402" s="240"/>
      <c r="H402" s="243">
        <v>24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9" t="s">
        <v>167</v>
      </c>
      <c r="AU402" s="249" t="s">
        <v>90</v>
      </c>
      <c r="AV402" s="14" t="s">
        <v>90</v>
      </c>
      <c r="AW402" s="14" t="s">
        <v>40</v>
      </c>
      <c r="AX402" s="14" t="s">
        <v>80</v>
      </c>
      <c r="AY402" s="249" t="s">
        <v>154</v>
      </c>
    </row>
    <row r="403" s="15" customFormat="1">
      <c r="A403" s="15"/>
      <c r="B403" s="250"/>
      <c r="C403" s="251"/>
      <c r="D403" s="222" t="s">
        <v>167</v>
      </c>
      <c r="E403" s="252" t="s">
        <v>32</v>
      </c>
      <c r="F403" s="253" t="s">
        <v>170</v>
      </c>
      <c r="G403" s="251"/>
      <c r="H403" s="254">
        <v>24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0" t="s">
        <v>167</v>
      </c>
      <c r="AU403" s="260" t="s">
        <v>90</v>
      </c>
      <c r="AV403" s="15" t="s">
        <v>161</v>
      </c>
      <c r="AW403" s="15" t="s">
        <v>40</v>
      </c>
      <c r="AX403" s="15" t="s">
        <v>88</v>
      </c>
      <c r="AY403" s="260" t="s">
        <v>154</v>
      </c>
    </row>
    <row r="404" s="12" customFormat="1" ht="22.8" customHeight="1">
      <c r="A404" s="12"/>
      <c r="B404" s="193"/>
      <c r="C404" s="194"/>
      <c r="D404" s="195" t="s">
        <v>79</v>
      </c>
      <c r="E404" s="207" t="s">
        <v>548</v>
      </c>
      <c r="F404" s="207" t="s">
        <v>549</v>
      </c>
      <c r="G404" s="194"/>
      <c r="H404" s="194"/>
      <c r="I404" s="197"/>
      <c r="J404" s="208">
        <f>BK404</f>
        <v>0</v>
      </c>
      <c r="K404" s="194"/>
      <c r="L404" s="199"/>
      <c r="M404" s="200"/>
      <c r="N404" s="201"/>
      <c r="O404" s="201"/>
      <c r="P404" s="202">
        <f>SUM(P405:P436)</f>
        <v>0</v>
      </c>
      <c r="Q404" s="201"/>
      <c r="R404" s="202">
        <f>SUM(R405:R436)</f>
        <v>0</v>
      </c>
      <c r="S404" s="201"/>
      <c r="T404" s="203">
        <f>SUM(T405:T436)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4" t="s">
        <v>88</v>
      </c>
      <c r="AT404" s="205" t="s">
        <v>79</v>
      </c>
      <c r="AU404" s="205" t="s">
        <v>88</v>
      </c>
      <c r="AY404" s="204" t="s">
        <v>154</v>
      </c>
      <c r="BK404" s="206">
        <f>SUM(BK405:BK436)</f>
        <v>0</v>
      </c>
    </row>
    <row r="405" s="2" customFormat="1" ht="21.75" customHeight="1">
      <c r="A405" s="42"/>
      <c r="B405" s="43"/>
      <c r="C405" s="209" t="s">
        <v>550</v>
      </c>
      <c r="D405" s="209" t="s">
        <v>156</v>
      </c>
      <c r="E405" s="210" t="s">
        <v>551</v>
      </c>
      <c r="F405" s="211" t="s">
        <v>552</v>
      </c>
      <c r="G405" s="212" t="s">
        <v>291</v>
      </c>
      <c r="H405" s="213">
        <v>145.82400000000001</v>
      </c>
      <c r="I405" s="214"/>
      <c r="J405" s="215">
        <f>ROUND(I405*H405,2)</f>
        <v>0</v>
      </c>
      <c r="K405" s="211" t="s">
        <v>160</v>
      </c>
      <c r="L405" s="48"/>
      <c r="M405" s="216" t="s">
        <v>32</v>
      </c>
      <c r="N405" s="217" t="s">
        <v>51</v>
      </c>
      <c r="O405" s="88"/>
      <c r="P405" s="218">
        <f>O405*H405</f>
        <v>0</v>
      </c>
      <c r="Q405" s="218">
        <v>0</v>
      </c>
      <c r="R405" s="218">
        <f>Q405*H405</f>
        <v>0</v>
      </c>
      <c r="S405" s="218">
        <v>0</v>
      </c>
      <c r="T405" s="219">
        <f>S405*H405</f>
        <v>0</v>
      </c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R405" s="220" t="s">
        <v>161</v>
      </c>
      <c r="AT405" s="220" t="s">
        <v>156</v>
      </c>
      <c r="AU405" s="220" t="s">
        <v>90</v>
      </c>
      <c r="AY405" s="20" t="s">
        <v>154</v>
      </c>
      <c r="BE405" s="221">
        <f>IF(N405="základní",J405,0)</f>
        <v>0</v>
      </c>
      <c r="BF405" s="221">
        <f>IF(N405="snížená",J405,0)</f>
        <v>0</v>
      </c>
      <c r="BG405" s="221">
        <f>IF(N405="zákl. přenesená",J405,0)</f>
        <v>0</v>
      </c>
      <c r="BH405" s="221">
        <f>IF(N405="sníž. přenesená",J405,0)</f>
        <v>0</v>
      </c>
      <c r="BI405" s="221">
        <f>IF(N405="nulová",J405,0)</f>
        <v>0</v>
      </c>
      <c r="BJ405" s="20" t="s">
        <v>88</v>
      </c>
      <c r="BK405" s="221">
        <f>ROUND(I405*H405,2)</f>
        <v>0</v>
      </c>
      <c r="BL405" s="20" t="s">
        <v>161</v>
      </c>
      <c r="BM405" s="220" t="s">
        <v>553</v>
      </c>
    </row>
    <row r="406" s="2" customFormat="1">
      <c r="A406" s="42"/>
      <c r="B406" s="43"/>
      <c r="C406" s="44"/>
      <c r="D406" s="222" t="s">
        <v>163</v>
      </c>
      <c r="E406" s="44"/>
      <c r="F406" s="223" t="s">
        <v>554</v>
      </c>
      <c r="G406" s="44"/>
      <c r="H406" s="44"/>
      <c r="I406" s="224"/>
      <c r="J406" s="44"/>
      <c r="K406" s="44"/>
      <c r="L406" s="48"/>
      <c r="M406" s="225"/>
      <c r="N406" s="226"/>
      <c r="O406" s="88"/>
      <c r="P406" s="88"/>
      <c r="Q406" s="88"/>
      <c r="R406" s="88"/>
      <c r="S406" s="88"/>
      <c r="T406" s="89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T406" s="20" t="s">
        <v>163</v>
      </c>
      <c r="AU406" s="20" t="s">
        <v>90</v>
      </c>
    </row>
    <row r="407" s="2" customFormat="1">
      <c r="A407" s="42"/>
      <c r="B407" s="43"/>
      <c r="C407" s="44"/>
      <c r="D407" s="227" t="s">
        <v>165</v>
      </c>
      <c r="E407" s="44"/>
      <c r="F407" s="228" t="s">
        <v>555</v>
      </c>
      <c r="G407" s="44"/>
      <c r="H407" s="44"/>
      <c r="I407" s="224"/>
      <c r="J407" s="44"/>
      <c r="K407" s="44"/>
      <c r="L407" s="48"/>
      <c r="M407" s="225"/>
      <c r="N407" s="226"/>
      <c r="O407" s="88"/>
      <c r="P407" s="88"/>
      <c r="Q407" s="88"/>
      <c r="R407" s="88"/>
      <c r="S407" s="88"/>
      <c r="T407" s="89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T407" s="20" t="s">
        <v>165</v>
      </c>
      <c r="AU407" s="20" t="s">
        <v>90</v>
      </c>
    </row>
    <row r="408" s="14" customFormat="1">
      <c r="A408" s="14"/>
      <c r="B408" s="239"/>
      <c r="C408" s="240"/>
      <c r="D408" s="222" t="s">
        <v>167</v>
      </c>
      <c r="E408" s="241" t="s">
        <v>32</v>
      </c>
      <c r="F408" s="242" t="s">
        <v>122</v>
      </c>
      <c r="G408" s="240"/>
      <c r="H408" s="243">
        <v>66.944999999999993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9" t="s">
        <v>167</v>
      </c>
      <c r="AU408" s="249" t="s">
        <v>90</v>
      </c>
      <c r="AV408" s="14" t="s">
        <v>90</v>
      </c>
      <c r="AW408" s="14" t="s">
        <v>40</v>
      </c>
      <c r="AX408" s="14" t="s">
        <v>80</v>
      </c>
      <c r="AY408" s="249" t="s">
        <v>154</v>
      </c>
    </row>
    <row r="409" s="14" customFormat="1">
      <c r="A409" s="14"/>
      <c r="B409" s="239"/>
      <c r="C409" s="240"/>
      <c r="D409" s="222" t="s">
        <v>167</v>
      </c>
      <c r="E409" s="241" t="s">
        <v>32</v>
      </c>
      <c r="F409" s="242" t="s">
        <v>120</v>
      </c>
      <c r="G409" s="240"/>
      <c r="H409" s="243">
        <v>27.056999999999999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9" t="s">
        <v>167</v>
      </c>
      <c r="AU409" s="249" t="s">
        <v>90</v>
      </c>
      <c r="AV409" s="14" t="s">
        <v>90</v>
      </c>
      <c r="AW409" s="14" t="s">
        <v>40</v>
      </c>
      <c r="AX409" s="14" t="s">
        <v>80</v>
      </c>
      <c r="AY409" s="249" t="s">
        <v>154</v>
      </c>
    </row>
    <row r="410" s="14" customFormat="1">
      <c r="A410" s="14"/>
      <c r="B410" s="239"/>
      <c r="C410" s="240"/>
      <c r="D410" s="222" t="s">
        <v>167</v>
      </c>
      <c r="E410" s="241" t="s">
        <v>32</v>
      </c>
      <c r="F410" s="242" t="s">
        <v>124</v>
      </c>
      <c r="G410" s="240"/>
      <c r="H410" s="243">
        <v>51.822000000000003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9" t="s">
        <v>167</v>
      </c>
      <c r="AU410" s="249" t="s">
        <v>90</v>
      </c>
      <c r="AV410" s="14" t="s">
        <v>90</v>
      </c>
      <c r="AW410" s="14" t="s">
        <v>40</v>
      </c>
      <c r="AX410" s="14" t="s">
        <v>80</v>
      </c>
      <c r="AY410" s="249" t="s">
        <v>154</v>
      </c>
    </row>
    <row r="411" s="15" customFormat="1">
      <c r="A411" s="15"/>
      <c r="B411" s="250"/>
      <c r="C411" s="251"/>
      <c r="D411" s="222" t="s">
        <v>167</v>
      </c>
      <c r="E411" s="252" t="s">
        <v>126</v>
      </c>
      <c r="F411" s="253" t="s">
        <v>170</v>
      </c>
      <c r="G411" s="251"/>
      <c r="H411" s="254">
        <v>145.82400000000001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0" t="s">
        <v>167</v>
      </c>
      <c r="AU411" s="260" t="s">
        <v>90</v>
      </c>
      <c r="AV411" s="15" t="s">
        <v>161</v>
      </c>
      <c r="AW411" s="15" t="s">
        <v>40</v>
      </c>
      <c r="AX411" s="15" t="s">
        <v>88</v>
      </c>
      <c r="AY411" s="260" t="s">
        <v>154</v>
      </c>
    </row>
    <row r="412" s="2" customFormat="1" ht="24.15" customHeight="1">
      <c r="A412" s="42"/>
      <c r="B412" s="43"/>
      <c r="C412" s="209" t="s">
        <v>556</v>
      </c>
      <c r="D412" s="209" t="s">
        <v>156</v>
      </c>
      <c r="E412" s="210" t="s">
        <v>557</v>
      </c>
      <c r="F412" s="211" t="s">
        <v>558</v>
      </c>
      <c r="G412" s="212" t="s">
        <v>291</v>
      </c>
      <c r="H412" s="213">
        <v>2041.5360000000001</v>
      </c>
      <c r="I412" s="214"/>
      <c r="J412" s="215">
        <f>ROUND(I412*H412,2)</f>
        <v>0</v>
      </c>
      <c r="K412" s="211" t="s">
        <v>160</v>
      </c>
      <c r="L412" s="48"/>
      <c r="M412" s="216" t="s">
        <v>32</v>
      </c>
      <c r="N412" s="217" t="s">
        <v>51</v>
      </c>
      <c r="O412" s="88"/>
      <c r="P412" s="218">
        <f>O412*H412</f>
        <v>0</v>
      </c>
      <c r="Q412" s="218">
        <v>0</v>
      </c>
      <c r="R412" s="218">
        <f>Q412*H412</f>
        <v>0</v>
      </c>
      <c r="S412" s="218">
        <v>0</v>
      </c>
      <c r="T412" s="219">
        <f>S412*H412</f>
        <v>0</v>
      </c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R412" s="220" t="s">
        <v>161</v>
      </c>
      <c r="AT412" s="220" t="s">
        <v>156</v>
      </c>
      <c r="AU412" s="220" t="s">
        <v>90</v>
      </c>
      <c r="AY412" s="20" t="s">
        <v>154</v>
      </c>
      <c r="BE412" s="221">
        <f>IF(N412="základní",J412,0)</f>
        <v>0</v>
      </c>
      <c r="BF412" s="221">
        <f>IF(N412="snížená",J412,0)</f>
        <v>0</v>
      </c>
      <c r="BG412" s="221">
        <f>IF(N412="zákl. přenesená",J412,0)</f>
        <v>0</v>
      </c>
      <c r="BH412" s="221">
        <f>IF(N412="sníž. přenesená",J412,0)</f>
        <v>0</v>
      </c>
      <c r="BI412" s="221">
        <f>IF(N412="nulová",J412,0)</f>
        <v>0</v>
      </c>
      <c r="BJ412" s="20" t="s">
        <v>88</v>
      </c>
      <c r="BK412" s="221">
        <f>ROUND(I412*H412,2)</f>
        <v>0</v>
      </c>
      <c r="BL412" s="20" t="s">
        <v>161</v>
      </c>
      <c r="BM412" s="220" t="s">
        <v>559</v>
      </c>
    </row>
    <row r="413" s="2" customFormat="1">
      <c r="A413" s="42"/>
      <c r="B413" s="43"/>
      <c r="C413" s="44"/>
      <c r="D413" s="222" t="s">
        <v>163</v>
      </c>
      <c r="E413" s="44"/>
      <c r="F413" s="223" t="s">
        <v>560</v>
      </c>
      <c r="G413" s="44"/>
      <c r="H413" s="44"/>
      <c r="I413" s="224"/>
      <c r="J413" s="44"/>
      <c r="K413" s="44"/>
      <c r="L413" s="48"/>
      <c r="M413" s="225"/>
      <c r="N413" s="226"/>
      <c r="O413" s="88"/>
      <c r="P413" s="88"/>
      <c r="Q413" s="88"/>
      <c r="R413" s="88"/>
      <c r="S413" s="88"/>
      <c r="T413" s="89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T413" s="20" t="s">
        <v>163</v>
      </c>
      <c r="AU413" s="20" t="s">
        <v>90</v>
      </c>
    </row>
    <row r="414" s="2" customFormat="1">
      <c r="A414" s="42"/>
      <c r="B414" s="43"/>
      <c r="C414" s="44"/>
      <c r="D414" s="227" t="s">
        <v>165</v>
      </c>
      <c r="E414" s="44"/>
      <c r="F414" s="228" t="s">
        <v>561</v>
      </c>
      <c r="G414" s="44"/>
      <c r="H414" s="44"/>
      <c r="I414" s="224"/>
      <c r="J414" s="44"/>
      <c r="K414" s="44"/>
      <c r="L414" s="48"/>
      <c r="M414" s="225"/>
      <c r="N414" s="226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0" t="s">
        <v>165</v>
      </c>
      <c r="AU414" s="20" t="s">
        <v>90</v>
      </c>
    </row>
    <row r="415" s="14" customFormat="1">
      <c r="A415" s="14"/>
      <c r="B415" s="239"/>
      <c r="C415" s="240"/>
      <c r="D415" s="222" t="s">
        <v>167</v>
      </c>
      <c r="E415" s="241" t="s">
        <v>32</v>
      </c>
      <c r="F415" s="242" t="s">
        <v>562</v>
      </c>
      <c r="G415" s="240"/>
      <c r="H415" s="243">
        <v>2041.5360000000001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167</v>
      </c>
      <c r="AU415" s="249" t="s">
        <v>90</v>
      </c>
      <c r="AV415" s="14" t="s">
        <v>90</v>
      </c>
      <c r="AW415" s="14" t="s">
        <v>40</v>
      </c>
      <c r="AX415" s="14" t="s">
        <v>80</v>
      </c>
      <c r="AY415" s="249" t="s">
        <v>154</v>
      </c>
    </row>
    <row r="416" s="15" customFormat="1">
      <c r="A416" s="15"/>
      <c r="B416" s="250"/>
      <c r="C416" s="251"/>
      <c r="D416" s="222" t="s">
        <v>167</v>
      </c>
      <c r="E416" s="252" t="s">
        <v>32</v>
      </c>
      <c r="F416" s="253" t="s">
        <v>170</v>
      </c>
      <c r="G416" s="251"/>
      <c r="H416" s="254">
        <v>2041.5360000000001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0" t="s">
        <v>167</v>
      </c>
      <c r="AU416" s="260" t="s">
        <v>90</v>
      </c>
      <c r="AV416" s="15" t="s">
        <v>161</v>
      </c>
      <c r="AW416" s="15" t="s">
        <v>40</v>
      </c>
      <c r="AX416" s="15" t="s">
        <v>88</v>
      </c>
      <c r="AY416" s="260" t="s">
        <v>154</v>
      </c>
    </row>
    <row r="417" s="2" customFormat="1" ht="24.15" customHeight="1">
      <c r="A417" s="42"/>
      <c r="B417" s="43"/>
      <c r="C417" s="209" t="s">
        <v>563</v>
      </c>
      <c r="D417" s="209" t="s">
        <v>156</v>
      </c>
      <c r="E417" s="210" t="s">
        <v>564</v>
      </c>
      <c r="F417" s="211" t="s">
        <v>565</v>
      </c>
      <c r="G417" s="212" t="s">
        <v>291</v>
      </c>
      <c r="H417" s="213">
        <v>145.82400000000001</v>
      </c>
      <c r="I417" s="214"/>
      <c r="J417" s="215">
        <f>ROUND(I417*H417,2)</f>
        <v>0</v>
      </c>
      <c r="K417" s="211" t="s">
        <v>160</v>
      </c>
      <c r="L417" s="48"/>
      <c r="M417" s="216" t="s">
        <v>32</v>
      </c>
      <c r="N417" s="217" t="s">
        <v>51</v>
      </c>
      <c r="O417" s="88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0" t="s">
        <v>161</v>
      </c>
      <c r="AT417" s="220" t="s">
        <v>156</v>
      </c>
      <c r="AU417" s="220" t="s">
        <v>90</v>
      </c>
      <c r="AY417" s="20" t="s">
        <v>154</v>
      </c>
      <c r="BE417" s="221">
        <f>IF(N417="základní",J417,0)</f>
        <v>0</v>
      </c>
      <c r="BF417" s="221">
        <f>IF(N417="snížená",J417,0)</f>
        <v>0</v>
      </c>
      <c r="BG417" s="221">
        <f>IF(N417="zákl. přenesená",J417,0)</f>
        <v>0</v>
      </c>
      <c r="BH417" s="221">
        <f>IF(N417="sníž. přenesená",J417,0)</f>
        <v>0</v>
      </c>
      <c r="BI417" s="221">
        <f>IF(N417="nulová",J417,0)</f>
        <v>0</v>
      </c>
      <c r="BJ417" s="20" t="s">
        <v>88</v>
      </c>
      <c r="BK417" s="221">
        <f>ROUND(I417*H417,2)</f>
        <v>0</v>
      </c>
      <c r="BL417" s="20" t="s">
        <v>161</v>
      </c>
      <c r="BM417" s="220" t="s">
        <v>566</v>
      </c>
    </row>
    <row r="418" s="2" customFormat="1">
      <c r="A418" s="42"/>
      <c r="B418" s="43"/>
      <c r="C418" s="44"/>
      <c r="D418" s="222" t="s">
        <v>163</v>
      </c>
      <c r="E418" s="44"/>
      <c r="F418" s="223" t="s">
        <v>567</v>
      </c>
      <c r="G418" s="44"/>
      <c r="H418" s="44"/>
      <c r="I418" s="224"/>
      <c r="J418" s="44"/>
      <c r="K418" s="44"/>
      <c r="L418" s="48"/>
      <c r="M418" s="225"/>
      <c r="N418" s="226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0" t="s">
        <v>163</v>
      </c>
      <c r="AU418" s="20" t="s">
        <v>90</v>
      </c>
    </row>
    <row r="419" s="2" customFormat="1">
      <c r="A419" s="42"/>
      <c r="B419" s="43"/>
      <c r="C419" s="44"/>
      <c r="D419" s="227" t="s">
        <v>165</v>
      </c>
      <c r="E419" s="44"/>
      <c r="F419" s="228" t="s">
        <v>568</v>
      </c>
      <c r="G419" s="44"/>
      <c r="H419" s="44"/>
      <c r="I419" s="224"/>
      <c r="J419" s="44"/>
      <c r="K419" s="44"/>
      <c r="L419" s="48"/>
      <c r="M419" s="225"/>
      <c r="N419" s="226"/>
      <c r="O419" s="88"/>
      <c r="P419" s="88"/>
      <c r="Q419" s="88"/>
      <c r="R419" s="88"/>
      <c r="S419" s="88"/>
      <c r="T419" s="89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T419" s="20" t="s">
        <v>165</v>
      </c>
      <c r="AU419" s="20" t="s">
        <v>90</v>
      </c>
    </row>
    <row r="420" s="14" customFormat="1">
      <c r="A420" s="14"/>
      <c r="B420" s="239"/>
      <c r="C420" s="240"/>
      <c r="D420" s="222" t="s">
        <v>167</v>
      </c>
      <c r="E420" s="241" t="s">
        <v>32</v>
      </c>
      <c r="F420" s="242" t="s">
        <v>126</v>
      </c>
      <c r="G420" s="240"/>
      <c r="H420" s="243">
        <v>145.82400000000001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9" t="s">
        <v>167</v>
      </c>
      <c r="AU420" s="249" t="s">
        <v>90</v>
      </c>
      <c r="AV420" s="14" t="s">
        <v>90</v>
      </c>
      <c r="AW420" s="14" t="s">
        <v>40</v>
      </c>
      <c r="AX420" s="14" t="s">
        <v>80</v>
      </c>
      <c r="AY420" s="249" t="s">
        <v>154</v>
      </c>
    </row>
    <row r="421" s="15" customFormat="1">
      <c r="A421" s="15"/>
      <c r="B421" s="250"/>
      <c r="C421" s="251"/>
      <c r="D421" s="222" t="s">
        <v>167</v>
      </c>
      <c r="E421" s="252" t="s">
        <v>32</v>
      </c>
      <c r="F421" s="253" t="s">
        <v>170</v>
      </c>
      <c r="G421" s="251"/>
      <c r="H421" s="254">
        <v>145.82400000000001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0" t="s">
        <v>167</v>
      </c>
      <c r="AU421" s="260" t="s">
        <v>90</v>
      </c>
      <c r="AV421" s="15" t="s">
        <v>161</v>
      </c>
      <c r="AW421" s="15" t="s">
        <v>40</v>
      </c>
      <c r="AX421" s="15" t="s">
        <v>88</v>
      </c>
      <c r="AY421" s="260" t="s">
        <v>154</v>
      </c>
    </row>
    <row r="422" s="2" customFormat="1" ht="37.8" customHeight="1">
      <c r="A422" s="42"/>
      <c r="B422" s="43"/>
      <c r="C422" s="209" t="s">
        <v>569</v>
      </c>
      <c r="D422" s="209" t="s">
        <v>156</v>
      </c>
      <c r="E422" s="210" t="s">
        <v>570</v>
      </c>
      <c r="F422" s="211" t="s">
        <v>571</v>
      </c>
      <c r="G422" s="212" t="s">
        <v>291</v>
      </c>
      <c r="H422" s="213">
        <v>27.056999999999999</v>
      </c>
      <c r="I422" s="214"/>
      <c r="J422" s="215">
        <f>ROUND(I422*H422,2)</f>
        <v>0</v>
      </c>
      <c r="K422" s="211" t="s">
        <v>160</v>
      </c>
      <c r="L422" s="48"/>
      <c r="M422" s="216" t="s">
        <v>32</v>
      </c>
      <c r="N422" s="217" t="s">
        <v>51</v>
      </c>
      <c r="O422" s="88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R422" s="220" t="s">
        <v>161</v>
      </c>
      <c r="AT422" s="220" t="s">
        <v>156</v>
      </c>
      <c r="AU422" s="220" t="s">
        <v>90</v>
      </c>
      <c r="AY422" s="20" t="s">
        <v>154</v>
      </c>
      <c r="BE422" s="221">
        <f>IF(N422="základní",J422,0)</f>
        <v>0</v>
      </c>
      <c r="BF422" s="221">
        <f>IF(N422="snížená",J422,0)</f>
        <v>0</v>
      </c>
      <c r="BG422" s="221">
        <f>IF(N422="zákl. přenesená",J422,0)</f>
        <v>0</v>
      </c>
      <c r="BH422" s="221">
        <f>IF(N422="sníž. přenesená",J422,0)</f>
        <v>0</v>
      </c>
      <c r="BI422" s="221">
        <f>IF(N422="nulová",J422,0)</f>
        <v>0</v>
      </c>
      <c r="BJ422" s="20" t="s">
        <v>88</v>
      </c>
      <c r="BK422" s="221">
        <f>ROUND(I422*H422,2)</f>
        <v>0</v>
      </c>
      <c r="BL422" s="20" t="s">
        <v>161</v>
      </c>
      <c r="BM422" s="220" t="s">
        <v>572</v>
      </c>
    </row>
    <row r="423" s="2" customFormat="1">
      <c r="A423" s="42"/>
      <c r="B423" s="43"/>
      <c r="C423" s="44"/>
      <c r="D423" s="222" t="s">
        <v>163</v>
      </c>
      <c r="E423" s="44"/>
      <c r="F423" s="223" t="s">
        <v>573</v>
      </c>
      <c r="G423" s="44"/>
      <c r="H423" s="44"/>
      <c r="I423" s="224"/>
      <c r="J423" s="44"/>
      <c r="K423" s="44"/>
      <c r="L423" s="48"/>
      <c r="M423" s="225"/>
      <c r="N423" s="226"/>
      <c r="O423" s="88"/>
      <c r="P423" s="88"/>
      <c r="Q423" s="88"/>
      <c r="R423" s="88"/>
      <c r="S423" s="88"/>
      <c r="T423" s="89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T423" s="20" t="s">
        <v>163</v>
      </c>
      <c r="AU423" s="20" t="s">
        <v>90</v>
      </c>
    </row>
    <row r="424" s="2" customFormat="1">
      <c r="A424" s="42"/>
      <c r="B424" s="43"/>
      <c r="C424" s="44"/>
      <c r="D424" s="227" t="s">
        <v>165</v>
      </c>
      <c r="E424" s="44"/>
      <c r="F424" s="228" t="s">
        <v>574</v>
      </c>
      <c r="G424" s="44"/>
      <c r="H424" s="44"/>
      <c r="I424" s="224"/>
      <c r="J424" s="44"/>
      <c r="K424" s="44"/>
      <c r="L424" s="48"/>
      <c r="M424" s="225"/>
      <c r="N424" s="226"/>
      <c r="O424" s="88"/>
      <c r="P424" s="88"/>
      <c r="Q424" s="88"/>
      <c r="R424" s="88"/>
      <c r="S424" s="88"/>
      <c r="T424" s="89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T424" s="20" t="s">
        <v>165</v>
      </c>
      <c r="AU424" s="20" t="s">
        <v>90</v>
      </c>
    </row>
    <row r="425" s="14" customFormat="1">
      <c r="A425" s="14"/>
      <c r="B425" s="239"/>
      <c r="C425" s="240"/>
      <c r="D425" s="222" t="s">
        <v>167</v>
      </c>
      <c r="E425" s="241" t="s">
        <v>32</v>
      </c>
      <c r="F425" s="242" t="s">
        <v>575</v>
      </c>
      <c r="G425" s="240"/>
      <c r="H425" s="243">
        <v>27.056999999999999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167</v>
      </c>
      <c r="AU425" s="249" t="s">
        <v>90</v>
      </c>
      <c r="AV425" s="14" t="s">
        <v>90</v>
      </c>
      <c r="AW425" s="14" t="s">
        <v>40</v>
      </c>
      <c r="AX425" s="14" t="s">
        <v>80</v>
      </c>
      <c r="AY425" s="249" t="s">
        <v>154</v>
      </c>
    </row>
    <row r="426" s="15" customFormat="1">
      <c r="A426" s="15"/>
      <c r="B426" s="250"/>
      <c r="C426" s="251"/>
      <c r="D426" s="222" t="s">
        <v>167</v>
      </c>
      <c r="E426" s="252" t="s">
        <v>120</v>
      </c>
      <c r="F426" s="253" t="s">
        <v>170</v>
      </c>
      <c r="G426" s="251"/>
      <c r="H426" s="254">
        <v>27.056999999999999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0" t="s">
        <v>167</v>
      </c>
      <c r="AU426" s="260" t="s">
        <v>90</v>
      </c>
      <c r="AV426" s="15" t="s">
        <v>161</v>
      </c>
      <c r="AW426" s="15" t="s">
        <v>40</v>
      </c>
      <c r="AX426" s="15" t="s">
        <v>88</v>
      </c>
      <c r="AY426" s="260" t="s">
        <v>154</v>
      </c>
    </row>
    <row r="427" s="2" customFormat="1" ht="44.25" customHeight="1">
      <c r="A427" s="42"/>
      <c r="B427" s="43"/>
      <c r="C427" s="209" t="s">
        <v>576</v>
      </c>
      <c r="D427" s="209" t="s">
        <v>156</v>
      </c>
      <c r="E427" s="210" t="s">
        <v>577</v>
      </c>
      <c r="F427" s="211" t="s">
        <v>578</v>
      </c>
      <c r="G427" s="212" t="s">
        <v>291</v>
      </c>
      <c r="H427" s="213">
        <v>66.944999999999993</v>
      </c>
      <c r="I427" s="214"/>
      <c r="J427" s="215">
        <f>ROUND(I427*H427,2)</f>
        <v>0</v>
      </c>
      <c r="K427" s="211" t="s">
        <v>160</v>
      </c>
      <c r="L427" s="48"/>
      <c r="M427" s="216" t="s">
        <v>32</v>
      </c>
      <c r="N427" s="217" t="s">
        <v>51</v>
      </c>
      <c r="O427" s="88"/>
      <c r="P427" s="218">
        <f>O427*H427</f>
        <v>0</v>
      </c>
      <c r="Q427" s="218">
        <v>0</v>
      </c>
      <c r="R427" s="218">
        <f>Q427*H427</f>
        <v>0</v>
      </c>
      <c r="S427" s="218">
        <v>0</v>
      </c>
      <c r="T427" s="219">
        <f>S427*H427</f>
        <v>0</v>
      </c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R427" s="220" t="s">
        <v>161</v>
      </c>
      <c r="AT427" s="220" t="s">
        <v>156</v>
      </c>
      <c r="AU427" s="220" t="s">
        <v>90</v>
      </c>
      <c r="AY427" s="20" t="s">
        <v>154</v>
      </c>
      <c r="BE427" s="221">
        <f>IF(N427="základní",J427,0)</f>
        <v>0</v>
      </c>
      <c r="BF427" s="221">
        <f>IF(N427="snížená",J427,0)</f>
        <v>0</v>
      </c>
      <c r="BG427" s="221">
        <f>IF(N427="zákl. přenesená",J427,0)</f>
        <v>0</v>
      </c>
      <c r="BH427" s="221">
        <f>IF(N427="sníž. přenesená",J427,0)</f>
        <v>0</v>
      </c>
      <c r="BI427" s="221">
        <f>IF(N427="nulová",J427,0)</f>
        <v>0</v>
      </c>
      <c r="BJ427" s="20" t="s">
        <v>88</v>
      </c>
      <c r="BK427" s="221">
        <f>ROUND(I427*H427,2)</f>
        <v>0</v>
      </c>
      <c r="BL427" s="20" t="s">
        <v>161</v>
      </c>
      <c r="BM427" s="220" t="s">
        <v>579</v>
      </c>
    </row>
    <row r="428" s="2" customFormat="1">
      <c r="A428" s="42"/>
      <c r="B428" s="43"/>
      <c r="C428" s="44"/>
      <c r="D428" s="222" t="s">
        <v>163</v>
      </c>
      <c r="E428" s="44"/>
      <c r="F428" s="223" t="s">
        <v>293</v>
      </c>
      <c r="G428" s="44"/>
      <c r="H428" s="44"/>
      <c r="I428" s="224"/>
      <c r="J428" s="44"/>
      <c r="K428" s="44"/>
      <c r="L428" s="48"/>
      <c r="M428" s="225"/>
      <c r="N428" s="226"/>
      <c r="O428" s="88"/>
      <c r="P428" s="88"/>
      <c r="Q428" s="88"/>
      <c r="R428" s="88"/>
      <c r="S428" s="88"/>
      <c r="T428" s="89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T428" s="20" t="s">
        <v>163</v>
      </c>
      <c r="AU428" s="20" t="s">
        <v>90</v>
      </c>
    </row>
    <row r="429" s="2" customFormat="1">
      <c r="A429" s="42"/>
      <c r="B429" s="43"/>
      <c r="C429" s="44"/>
      <c r="D429" s="227" t="s">
        <v>165</v>
      </c>
      <c r="E429" s="44"/>
      <c r="F429" s="228" t="s">
        <v>580</v>
      </c>
      <c r="G429" s="44"/>
      <c r="H429" s="44"/>
      <c r="I429" s="224"/>
      <c r="J429" s="44"/>
      <c r="K429" s="44"/>
      <c r="L429" s="48"/>
      <c r="M429" s="225"/>
      <c r="N429" s="226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0" t="s">
        <v>165</v>
      </c>
      <c r="AU429" s="20" t="s">
        <v>90</v>
      </c>
    </row>
    <row r="430" s="14" customFormat="1">
      <c r="A430" s="14"/>
      <c r="B430" s="239"/>
      <c r="C430" s="240"/>
      <c r="D430" s="222" t="s">
        <v>167</v>
      </c>
      <c r="E430" s="241" t="s">
        <v>32</v>
      </c>
      <c r="F430" s="242" t="s">
        <v>581</v>
      </c>
      <c r="G430" s="240"/>
      <c r="H430" s="243">
        <v>66.944999999999993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167</v>
      </c>
      <c r="AU430" s="249" t="s">
        <v>90</v>
      </c>
      <c r="AV430" s="14" t="s">
        <v>90</v>
      </c>
      <c r="AW430" s="14" t="s">
        <v>40</v>
      </c>
      <c r="AX430" s="14" t="s">
        <v>80</v>
      </c>
      <c r="AY430" s="249" t="s">
        <v>154</v>
      </c>
    </row>
    <row r="431" s="15" customFormat="1">
      <c r="A431" s="15"/>
      <c r="B431" s="250"/>
      <c r="C431" s="251"/>
      <c r="D431" s="222" t="s">
        <v>167</v>
      </c>
      <c r="E431" s="252" t="s">
        <v>122</v>
      </c>
      <c r="F431" s="253" t="s">
        <v>170</v>
      </c>
      <c r="G431" s="251"/>
      <c r="H431" s="254">
        <v>66.944999999999993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0" t="s">
        <v>167</v>
      </c>
      <c r="AU431" s="260" t="s">
        <v>90</v>
      </c>
      <c r="AV431" s="15" t="s">
        <v>161</v>
      </c>
      <c r="AW431" s="15" t="s">
        <v>40</v>
      </c>
      <c r="AX431" s="15" t="s">
        <v>88</v>
      </c>
      <c r="AY431" s="260" t="s">
        <v>154</v>
      </c>
    </row>
    <row r="432" s="2" customFormat="1" ht="44.25" customHeight="1">
      <c r="A432" s="42"/>
      <c r="B432" s="43"/>
      <c r="C432" s="209" t="s">
        <v>582</v>
      </c>
      <c r="D432" s="209" t="s">
        <v>156</v>
      </c>
      <c r="E432" s="210" t="s">
        <v>583</v>
      </c>
      <c r="F432" s="211" t="s">
        <v>584</v>
      </c>
      <c r="G432" s="212" t="s">
        <v>291</v>
      </c>
      <c r="H432" s="213">
        <v>51.822000000000003</v>
      </c>
      <c r="I432" s="214"/>
      <c r="J432" s="215">
        <f>ROUND(I432*H432,2)</f>
        <v>0</v>
      </c>
      <c r="K432" s="211" t="s">
        <v>160</v>
      </c>
      <c r="L432" s="48"/>
      <c r="M432" s="216" t="s">
        <v>32</v>
      </c>
      <c r="N432" s="217" t="s">
        <v>51</v>
      </c>
      <c r="O432" s="88"/>
      <c r="P432" s="218">
        <f>O432*H432</f>
        <v>0</v>
      </c>
      <c r="Q432" s="218">
        <v>0</v>
      </c>
      <c r="R432" s="218">
        <f>Q432*H432</f>
        <v>0</v>
      </c>
      <c r="S432" s="218">
        <v>0</v>
      </c>
      <c r="T432" s="219">
        <f>S432*H432</f>
        <v>0</v>
      </c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R432" s="220" t="s">
        <v>161</v>
      </c>
      <c r="AT432" s="220" t="s">
        <v>156</v>
      </c>
      <c r="AU432" s="220" t="s">
        <v>90</v>
      </c>
      <c r="AY432" s="20" t="s">
        <v>154</v>
      </c>
      <c r="BE432" s="221">
        <f>IF(N432="základní",J432,0)</f>
        <v>0</v>
      </c>
      <c r="BF432" s="221">
        <f>IF(N432="snížená",J432,0)</f>
        <v>0</v>
      </c>
      <c r="BG432" s="221">
        <f>IF(N432="zákl. přenesená",J432,0)</f>
        <v>0</v>
      </c>
      <c r="BH432" s="221">
        <f>IF(N432="sníž. přenesená",J432,0)</f>
        <v>0</v>
      </c>
      <c r="BI432" s="221">
        <f>IF(N432="nulová",J432,0)</f>
        <v>0</v>
      </c>
      <c r="BJ432" s="20" t="s">
        <v>88</v>
      </c>
      <c r="BK432" s="221">
        <f>ROUND(I432*H432,2)</f>
        <v>0</v>
      </c>
      <c r="BL432" s="20" t="s">
        <v>161</v>
      </c>
      <c r="BM432" s="220" t="s">
        <v>585</v>
      </c>
    </row>
    <row r="433" s="2" customFormat="1">
      <c r="A433" s="42"/>
      <c r="B433" s="43"/>
      <c r="C433" s="44"/>
      <c r="D433" s="222" t="s">
        <v>163</v>
      </c>
      <c r="E433" s="44"/>
      <c r="F433" s="223" t="s">
        <v>586</v>
      </c>
      <c r="G433" s="44"/>
      <c r="H433" s="44"/>
      <c r="I433" s="224"/>
      <c r="J433" s="44"/>
      <c r="K433" s="44"/>
      <c r="L433" s="48"/>
      <c r="M433" s="225"/>
      <c r="N433" s="226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163</v>
      </c>
      <c r="AU433" s="20" t="s">
        <v>90</v>
      </c>
    </row>
    <row r="434" s="2" customFormat="1">
      <c r="A434" s="42"/>
      <c r="B434" s="43"/>
      <c r="C434" s="44"/>
      <c r="D434" s="227" t="s">
        <v>165</v>
      </c>
      <c r="E434" s="44"/>
      <c r="F434" s="228" t="s">
        <v>587</v>
      </c>
      <c r="G434" s="44"/>
      <c r="H434" s="44"/>
      <c r="I434" s="224"/>
      <c r="J434" s="44"/>
      <c r="K434" s="44"/>
      <c r="L434" s="48"/>
      <c r="M434" s="225"/>
      <c r="N434" s="226"/>
      <c r="O434" s="88"/>
      <c r="P434" s="88"/>
      <c r="Q434" s="88"/>
      <c r="R434" s="88"/>
      <c r="S434" s="88"/>
      <c r="T434" s="89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T434" s="20" t="s">
        <v>165</v>
      </c>
      <c r="AU434" s="20" t="s">
        <v>90</v>
      </c>
    </row>
    <row r="435" s="14" customFormat="1">
      <c r="A435" s="14"/>
      <c r="B435" s="239"/>
      <c r="C435" s="240"/>
      <c r="D435" s="222" t="s">
        <v>167</v>
      </c>
      <c r="E435" s="241" t="s">
        <v>32</v>
      </c>
      <c r="F435" s="242" t="s">
        <v>588</v>
      </c>
      <c r="G435" s="240"/>
      <c r="H435" s="243">
        <v>51.822000000000003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9" t="s">
        <v>167</v>
      </c>
      <c r="AU435" s="249" t="s">
        <v>90</v>
      </c>
      <c r="AV435" s="14" t="s">
        <v>90</v>
      </c>
      <c r="AW435" s="14" t="s">
        <v>40</v>
      </c>
      <c r="AX435" s="14" t="s">
        <v>80</v>
      </c>
      <c r="AY435" s="249" t="s">
        <v>154</v>
      </c>
    </row>
    <row r="436" s="15" customFormat="1">
      <c r="A436" s="15"/>
      <c r="B436" s="250"/>
      <c r="C436" s="251"/>
      <c r="D436" s="222" t="s">
        <v>167</v>
      </c>
      <c r="E436" s="252" t="s">
        <v>124</v>
      </c>
      <c r="F436" s="253" t="s">
        <v>170</v>
      </c>
      <c r="G436" s="251"/>
      <c r="H436" s="254">
        <v>51.822000000000003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0" t="s">
        <v>167</v>
      </c>
      <c r="AU436" s="260" t="s">
        <v>90</v>
      </c>
      <c r="AV436" s="15" t="s">
        <v>161</v>
      </c>
      <c r="AW436" s="15" t="s">
        <v>40</v>
      </c>
      <c r="AX436" s="15" t="s">
        <v>88</v>
      </c>
      <c r="AY436" s="260" t="s">
        <v>154</v>
      </c>
    </row>
    <row r="437" s="12" customFormat="1" ht="22.8" customHeight="1">
      <c r="A437" s="12"/>
      <c r="B437" s="193"/>
      <c r="C437" s="194"/>
      <c r="D437" s="195" t="s">
        <v>79</v>
      </c>
      <c r="E437" s="207" t="s">
        <v>589</v>
      </c>
      <c r="F437" s="207" t="s">
        <v>590</v>
      </c>
      <c r="G437" s="194"/>
      <c r="H437" s="194"/>
      <c r="I437" s="197"/>
      <c r="J437" s="208">
        <f>BK437</f>
        <v>0</v>
      </c>
      <c r="K437" s="194"/>
      <c r="L437" s="199"/>
      <c r="M437" s="200"/>
      <c r="N437" s="201"/>
      <c r="O437" s="201"/>
      <c r="P437" s="202">
        <f>SUM(P438:P440)</f>
        <v>0</v>
      </c>
      <c r="Q437" s="201"/>
      <c r="R437" s="202">
        <f>SUM(R438:R440)</f>
        <v>0</v>
      </c>
      <c r="S437" s="201"/>
      <c r="T437" s="203">
        <f>SUM(T438:T440)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4" t="s">
        <v>88</v>
      </c>
      <c r="AT437" s="205" t="s">
        <v>79</v>
      </c>
      <c r="AU437" s="205" t="s">
        <v>88</v>
      </c>
      <c r="AY437" s="204" t="s">
        <v>154</v>
      </c>
      <c r="BK437" s="206">
        <f>SUM(BK438:BK440)</f>
        <v>0</v>
      </c>
    </row>
    <row r="438" s="2" customFormat="1" ht="33" customHeight="1">
      <c r="A438" s="42"/>
      <c r="B438" s="43"/>
      <c r="C438" s="209" t="s">
        <v>591</v>
      </c>
      <c r="D438" s="209" t="s">
        <v>156</v>
      </c>
      <c r="E438" s="210" t="s">
        <v>592</v>
      </c>
      <c r="F438" s="211" t="s">
        <v>593</v>
      </c>
      <c r="G438" s="212" t="s">
        <v>291</v>
      </c>
      <c r="H438" s="213">
        <v>97.947999999999993</v>
      </c>
      <c r="I438" s="214"/>
      <c r="J438" s="215">
        <f>ROUND(I438*H438,2)</f>
        <v>0</v>
      </c>
      <c r="K438" s="211" t="s">
        <v>160</v>
      </c>
      <c r="L438" s="48"/>
      <c r="M438" s="216" t="s">
        <v>32</v>
      </c>
      <c r="N438" s="217" t="s">
        <v>51</v>
      </c>
      <c r="O438" s="88"/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R438" s="220" t="s">
        <v>161</v>
      </c>
      <c r="AT438" s="220" t="s">
        <v>156</v>
      </c>
      <c r="AU438" s="220" t="s">
        <v>90</v>
      </c>
      <c r="AY438" s="20" t="s">
        <v>154</v>
      </c>
      <c r="BE438" s="221">
        <f>IF(N438="základní",J438,0)</f>
        <v>0</v>
      </c>
      <c r="BF438" s="221">
        <f>IF(N438="snížená",J438,0)</f>
        <v>0</v>
      </c>
      <c r="BG438" s="221">
        <f>IF(N438="zákl. přenesená",J438,0)</f>
        <v>0</v>
      </c>
      <c r="BH438" s="221">
        <f>IF(N438="sníž. přenesená",J438,0)</f>
        <v>0</v>
      </c>
      <c r="BI438" s="221">
        <f>IF(N438="nulová",J438,0)</f>
        <v>0</v>
      </c>
      <c r="BJ438" s="20" t="s">
        <v>88</v>
      </c>
      <c r="BK438" s="221">
        <f>ROUND(I438*H438,2)</f>
        <v>0</v>
      </c>
      <c r="BL438" s="20" t="s">
        <v>161</v>
      </c>
      <c r="BM438" s="220" t="s">
        <v>594</v>
      </c>
    </row>
    <row r="439" s="2" customFormat="1">
      <c r="A439" s="42"/>
      <c r="B439" s="43"/>
      <c r="C439" s="44"/>
      <c r="D439" s="222" t="s">
        <v>163</v>
      </c>
      <c r="E439" s="44"/>
      <c r="F439" s="223" t="s">
        <v>595</v>
      </c>
      <c r="G439" s="44"/>
      <c r="H439" s="44"/>
      <c r="I439" s="224"/>
      <c r="J439" s="44"/>
      <c r="K439" s="44"/>
      <c r="L439" s="48"/>
      <c r="M439" s="225"/>
      <c r="N439" s="226"/>
      <c r="O439" s="88"/>
      <c r="P439" s="88"/>
      <c r="Q439" s="88"/>
      <c r="R439" s="88"/>
      <c r="S439" s="88"/>
      <c r="T439" s="89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T439" s="20" t="s">
        <v>163</v>
      </c>
      <c r="AU439" s="20" t="s">
        <v>90</v>
      </c>
    </row>
    <row r="440" s="2" customFormat="1">
      <c r="A440" s="42"/>
      <c r="B440" s="43"/>
      <c r="C440" s="44"/>
      <c r="D440" s="227" t="s">
        <v>165</v>
      </c>
      <c r="E440" s="44"/>
      <c r="F440" s="228" t="s">
        <v>596</v>
      </c>
      <c r="G440" s="44"/>
      <c r="H440" s="44"/>
      <c r="I440" s="224"/>
      <c r="J440" s="44"/>
      <c r="K440" s="44"/>
      <c r="L440" s="48"/>
      <c r="M440" s="282"/>
      <c r="N440" s="283"/>
      <c r="O440" s="284"/>
      <c r="P440" s="284"/>
      <c r="Q440" s="284"/>
      <c r="R440" s="284"/>
      <c r="S440" s="284"/>
      <c r="T440" s="285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165</v>
      </c>
      <c r="AU440" s="20" t="s">
        <v>90</v>
      </c>
    </row>
    <row r="441" s="2" customFormat="1" ht="6.96" customHeight="1">
      <c r="A441" s="42"/>
      <c r="B441" s="63"/>
      <c r="C441" s="64"/>
      <c r="D441" s="64"/>
      <c r="E441" s="64"/>
      <c r="F441" s="64"/>
      <c r="G441" s="64"/>
      <c r="H441" s="64"/>
      <c r="I441" s="64"/>
      <c r="J441" s="64"/>
      <c r="K441" s="64"/>
      <c r="L441" s="48"/>
      <c r="M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</row>
  </sheetData>
  <sheetProtection sheet="1" autoFilter="0" formatColumns="0" formatRows="0" objects="1" scenarios="1" spinCount="100000" saltValue="mNRRMXrD1lLc7q5FX2FAN0o9wXtzaHxRrpM4EPb1ATa1bYA2JggR5YkK7v/MEgT9W5mnub44AcvOKNIBkemSOQ==" hashValue="vTTKbajWoNnbdk+Hg686IrhVt02x9s9PUJBby3aVjohx3K+kMQnoEV+idNj4Q42LCjRjhXoSix2Em+sIXO/skA==" algorithmName="SHA-512" password="DAB1"/>
  <autoFilter ref="C85:K44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2/113106123"/>
    <hyperlink ref="F97" r:id="rId2" display="https://podminky.urs.cz/item/CS_URS_2025_02/113107123"/>
    <hyperlink ref="F103" r:id="rId3" display="https://podminky.urs.cz/item/CS_URS_2025_02/113107162"/>
    <hyperlink ref="F108" r:id="rId4" display="https://podminky.urs.cz/item/CS_URS_2025_02/113107182"/>
    <hyperlink ref="F114" r:id="rId5" display="https://podminky.urs.cz/item/CS_URS_2025_02/113155513"/>
    <hyperlink ref="F119" r:id="rId6" display="https://podminky.urs.cz/item/CS_URS_2025_02/113201111"/>
    <hyperlink ref="F125" r:id="rId7" display="https://podminky.urs.cz/item/CS_URS_2025_02/113202111"/>
    <hyperlink ref="F131" r:id="rId8" display="https://podminky.urs.cz/item/CS_URS_2025_02/115101201"/>
    <hyperlink ref="F136" r:id="rId9" display="https://podminky.urs.cz/item/CS_URS_2025_02/115101301"/>
    <hyperlink ref="F141" r:id="rId10" display="https://podminky.urs.cz/item/CS_URS_2025_02/119003227"/>
    <hyperlink ref="F146" r:id="rId11" display="https://podminky.urs.cz/item/CS_URS_2025_02/119003228"/>
    <hyperlink ref="F151" r:id="rId12" display="https://podminky.urs.cz/item/CS_URS_2025_02/121151103"/>
    <hyperlink ref="F157" r:id="rId13" display="https://podminky.urs.cz/item/CS_URS_2025_02/122252204"/>
    <hyperlink ref="F172" r:id="rId14" display="https://podminky.urs.cz/item/CS_URS_2025_02/131251103"/>
    <hyperlink ref="F178" r:id="rId15" display="https://podminky.urs.cz/item/CS_URS_2025_02/162751117"/>
    <hyperlink ref="F183" r:id="rId16" display="https://podminky.urs.cz/item/CS_URS_2025_02/162751119"/>
    <hyperlink ref="F188" r:id="rId17" display="https://podminky.urs.cz/item/CS_URS_2025_02/171201231"/>
    <hyperlink ref="F193" r:id="rId18" display="https://podminky.urs.cz/item/CS_URS_2025_02/171251201"/>
    <hyperlink ref="F198" r:id="rId19" display="https://podminky.urs.cz/item/CS_URS_2025_02/174151101"/>
    <hyperlink ref="F207" r:id="rId20" display="https://podminky.urs.cz/item/CS_URS_2025_02/181351003"/>
    <hyperlink ref="F212" r:id="rId21" display="https://podminky.urs.cz/item/CS_URS_2025_02/181411121"/>
    <hyperlink ref="F221" r:id="rId22" display="https://podminky.urs.cz/item/CS_URS_2025_02/181951112"/>
    <hyperlink ref="F227" r:id="rId23" display="https://podminky.urs.cz/item/CS_URS_2025_02/182151111"/>
    <hyperlink ref="F234" r:id="rId24" display="https://podminky.urs.cz/item/CS_URS_2025_02/564861111"/>
    <hyperlink ref="F243" r:id="rId25" display="https://podminky.urs.cz/item/CS_URS_2025_02/564952111"/>
    <hyperlink ref="F248" r:id="rId26" display="https://podminky.urs.cz/item/CS_URS_2025_02/565145011"/>
    <hyperlink ref="F253" r:id="rId27" display="https://podminky.urs.cz/item/CS_URS_2025_02/573111113"/>
    <hyperlink ref="F258" r:id="rId28" display="https://podminky.urs.cz/item/CS_URS_2025_02/573211108"/>
    <hyperlink ref="F263" r:id="rId29" display="https://podminky.urs.cz/item/CS_URS_2025_02/577144131"/>
    <hyperlink ref="F268" r:id="rId30" display="https://podminky.urs.cz/item/CS_URS_2025_02/591211111"/>
    <hyperlink ref="F281" r:id="rId31" display="https://podminky.urs.cz/item/CS_URS_2025_02/596211210"/>
    <hyperlink ref="F293" r:id="rId32" display="https://podminky.urs.cz/item/CS_URS_2025_02/871228111"/>
    <hyperlink ref="F303" r:id="rId33" display="https://podminky.urs.cz/item/CS_URS_2025_02/914111111"/>
    <hyperlink ref="F318" r:id="rId34" display="https://podminky.urs.cz/item/CS_URS_2025_02/914511111"/>
    <hyperlink ref="F331" r:id="rId35" display="https://podminky.urs.cz/item/CS_URS_2025_02/915111121"/>
    <hyperlink ref="F336" r:id="rId36" display="https://podminky.urs.cz/item/CS_URS_2025_02/915131111"/>
    <hyperlink ref="F342" r:id="rId37" display="https://podminky.urs.cz/item/CS_URS_2025_02/915611111"/>
    <hyperlink ref="F347" r:id="rId38" display="https://podminky.urs.cz/item/CS_URS_2025_02/915621111"/>
    <hyperlink ref="F353" r:id="rId39" display="https://podminky.urs.cz/item/CS_URS_2025_02/916131213"/>
    <hyperlink ref="F370" r:id="rId40" display="https://podminky.urs.cz/item/CS_URS_2025_02/916132112"/>
    <hyperlink ref="F381" r:id="rId41" display="https://podminky.urs.cz/item/CS_URS_2025_02/916231212"/>
    <hyperlink ref="F391" r:id="rId42" display="https://podminky.urs.cz/item/CS_URS_2025_02/919122121"/>
    <hyperlink ref="F396" r:id="rId43" display="https://podminky.urs.cz/item/CS_URS_2025_02/919726123"/>
    <hyperlink ref="F401" r:id="rId44" display="https://podminky.urs.cz/item/CS_URS_2025_02/919735113"/>
    <hyperlink ref="F407" r:id="rId45" display="https://podminky.urs.cz/item/CS_URS_2025_02/997221551"/>
    <hyperlink ref="F414" r:id="rId46" display="https://podminky.urs.cz/item/CS_URS_2025_02/997221559"/>
    <hyperlink ref="F419" r:id="rId47" display="https://podminky.urs.cz/item/CS_URS_2025_02/997221611"/>
    <hyperlink ref="F424" r:id="rId48" display="https://podminky.urs.cz/item/CS_URS_2025_02/997221861"/>
    <hyperlink ref="F429" r:id="rId49" display="https://podminky.urs.cz/item/CS_URS_2025_02/997221873"/>
    <hyperlink ref="F434" r:id="rId50" display="https://podminky.urs.cz/item/CS_URS_2025_02/997221875"/>
    <hyperlink ref="F440" r:id="rId51" display="https://podminky.urs.cz/item/CS_URS_2025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3"/>
      <c r="AT3" s="20" t="s">
        <v>90</v>
      </c>
    </row>
    <row r="4" s="1" customFormat="1" ht="24.96" customHeight="1">
      <c r="B4" s="23"/>
      <c r="D4" s="135" t="s">
        <v>97</v>
      </c>
      <c r="L4" s="23"/>
      <c r="M4" s="136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7" t="s">
        <v>16</v>
      </c>
      <c r="L6" s="23"/>
    </row>
    <row r="7" s="1" customFormat="1" ht="16.5" customHeight="1">
      <c r="B7" s="23"/>
      <c r="E7" s="138" t="str">
        <f>'Rekapitulace stavby'!K6</f>
        <v>Hasičárna Dýšina včetně příjezdové komunikace</v>
      </c>
      <c r="F7" s="137"/>
      <c r="G7" s="137"/>
      <c r="H7" s="137"/>
      <c r="L7" s="23"/>
    </row>
    <row r="8" s="2" customFormat="1" ht="12" customHeight="1">
      <c r="A8" s="42"/>
      <c r="B8" s="48"/>
      <c r="C8" s="42"/>
      <c r="D8" s="137" t="s">
        <v>106</v>
      </c>
      <c r="E8" s="42"/>
      <c r="F8" s="42"/>
      <c r="G8" s="42"/>
      <c r="H8" s="42"/>
      <c r="I8" s="42"/>
      <c r="J8" s="42"/>
      <c r="K8" s="42"/>
      <c r="L8" s="139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40" t="s">
        <v>597</v>
      </c>
      <c r="F9" s="42"/>
      <c r="G9" s="42"/>
      <c r="H9" s="42"/>
      <c r="I9" s="42"/>
      <c r="J9" s="42"/>
      <c r="K9" s="42"/>
      <c r="L9" s="139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9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7" t="s">
        <v>18</v>
      </c>
      <c r="E11" s="42"/>
      <c r="F11" s="141" t="s">
        <v>19</v>
      </c>
      <c r="G11" s="42"/>
      <c r="H11" s="42"/>
      <c r="I11" s="137" t="s">
        <v>20</v>
      </c>
      <c r="J11" s="141" t="s">
        <v>32</v>
      </c>
      <c r="K11" s="42"/>
      <c r="L11" s="139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7" t="s">
        <v>22</v>
      </c>
      <c r="E12" s="42"/>
      <c r="F12" s="141" t="s">
        <v>23</v>
      </c>
      <c r="G12" s="42"/>
      <c r="H12" s="42"/>
      <c r="I12" s="137" t="s">
        <v>24</v>
      </c>
      <c r="J12" s="142" t="str">
        <f>'Rekapitulace stavby'!AN8</f>
        <v>20. 10. 2025</v>
      </c>
      <c r="K12" s="42"/>
      <c r="L12" s="139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9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7" t="s">
        <v>30</v>
      </c>
      <c r="E14" s="42"/>
      <c r="F14" s="42"/>
      <c r="G14" s="42"/>
      <c r="H14" s="42"/>
      <c r="I14" s="137" t="s">
        <v>31</v>
      </c>
      <c r="J14" s="141" t="str">
        <f>IF('Rekapitulace stavby'!AN10="","",'Rekapitulace stavby'!AN10)</f>
        <v/>
      </c>
      <c r="K14" s="42"/>
      <c r="L14" s="139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1" t="str">
        <f>IF('Rekapitulace stavby'!E11="","",'Rekapitulace stavby'!E11)</f>
        <v xml:space="preserve"> </v>
      </c>
      <c r="F15" s="42"/>
      <c r="G15" s="42"/>
      <c r="H15" s="42"/>
      <c r="I15" s="137" t="s">
        <v>34</v>
      </c>
      <c r="J15" s="141" t="str">
        <f>IF('Rekapitulace stavby'!AN11="","",'Rekapitulace stavby'!AN11)</f>
        <v/>
      </c>
      <c r="K15" s="42"/>
      <c r="L15" s="139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9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7" t="s">
        <v>35</v>
      </c>
      <c r="E17" s="42"/>
      <c r="F17" s="42"/>
      <c r="G17" s="42"/>
      <c r="H17" s="42"/>
      <c r="I17" s="137" t="s">
        <v>31</v>
      </c>
      <c r="J17" s="36" t="str">
        <f>'Rekapitulace stavby'!AN13</f>
        <v>Vyplň údaj</v>
      </c>
      <c r="K17" s="42"/>
      <c r="L17" s="139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1"/>
      <c r="G18" s="141"/>
      <c r="H18" s="141"/>
      <c r="I18" s="137" t="s">
        <v>34</v>
      </c>
      <c r="J18" s="36" t="str">
        <f>'Rekapitulace stavby'!AN14</f>
        <v>Vyplň údaj</v>
      </c>
      <c r="K18" s="42"/>
      <c r="L18" s="139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9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7" t="s">
        <v>37</v>
      </c>
      <c r="E20" s="42"/>
      <c r="F20" s="42"/>
      <c r="G20" s="42"/>
      <c r="H20" s="42"/>
      <c r="I20" s="137" t="s">
        <v>31</v>
      </c>
      <c r="J20" s="141" t="s">
        <v>38</v>
      </c>
      <c r="K20" s="42"/>
      <c r="L20" s="139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1" t="s">
        <v>39</v>
      </c>
      <c r="F21" s="42"/>
      <c r="G21" s="42"/>
      <c r="H21" s="42"/>
      <c r="I21" s="137" t="s">
        <v>34</v>
      </c>
      <c r="J21" s="141" t="s">
        <v>32</v>
      </c>
      <c r="K21" s="42"/>
      <c r="L21" s="139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9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7" t="s">
        <v>41</v>
      </c>
      <c r="E23" s="42"/>
      <c r="F23" s="42"/>
      <c r="G23" s="42"/>
      <c r="H23" s="42"/>
      <c r="I23" s="137" t="s">
        <v>31</v>
      </c>
      <c r="J23" s="141" t="s">
        <v>42</v>
      </c>
      <c r="K23" s="42"/>
      <c r="L23" s="139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1" t="s">
        <v>43</v>
      </c>
      <c r="F24" s="42"/>
      <c r="G24" s="42"/>
      <c r="H24" s="42"/>
      <c r="I24" s="137" t="s">
        <v>34</v>
      </c>
      <c r="J24" s="141" t="s">
        <v>32</v>
      </c>
      <c r="K24" s="42"/>
      <c r="L24" s="139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9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7" t="s">
        <v>44</v>
      </c>
      <c r="E26" s="42"/>
      <c r="F26" s="42"/>
      <c r="G26" s="42"/>
      <c r="H26" s="42"/>
      <c r="I26" s="42"/>
      <c r="J26" s="42"/>
      <c r="K26" s="42"/>
      <c r="L26" s="139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3"/>
      <c r="B27" s="144"/>
      <c r="C27" s="143"/>
      <c r="D27" s="143"/>
      <c r="E27" s="145" t="s">
        <v>32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9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7"/>
      <c r="E29" s="147"/>
      <c r="F29" s="147"/>
      <c r="G29" s="147"/>
      <c r="H29" s="147"/>
      <c r="I29" s="147"/>
      <c r="J29" s="147"/>
      <c r="K29" s="147"/>
      <c r="L29" s="139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8" t="s">
        <v>46</v>
      </c>
      <c r="E30" s="42"/>
      <c r="F30" s="42"/>
      <c r="G30" s="42"/>
      <c r="H30" s="42"/>
      <c r="I30" s="42"/>
      <c r="J30" s="149">
        <f>ROUND(J85, 2)</f>
        <v>0</v>
      </c>
      <c r="K30" s="42"/>
      <c r="L30" s="139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7"/>
      <c r="E31" s="147"/>
      <c r="F31" s="147"/>
      <c r="G31" s="147"/>
      <c r="H31" s="147"/>
      <c r="I31" s="147"/>
      <c r="J31" s="147"/>
      <c r="K31" s="147"/>
      <c r="L31" s="139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50" t="s">
        <v>48</v>
      </c>
      <c r="G32" s="42"/>
      <c r="H32" s="42"/>
      <c r="I32" s="150" t="s">
        <v>47</v>
      </c>
      <c r="J32" s="150" t="s">
        <v>49</v>
      </c>
      <c r="K32" s="42"/>
      <c r="L32" s="139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1" t="s">
        <v>50</v>
      </c>
      <c r="E33" s="137" t="s">
        <v>51</v>
      </c>
      <c r="F33" s="152">
        <f>ROUND((SUM(BE85:BE175)),  2)</f>
        <v>0</v>
      </c>
      <c r="G33" s="42"/>
      <c r="H33" s="42"/>
      <c r="I33" s="153">
        <v>0.20999999999999999</v>
      </c>
      <c r="J33" s="152">
        <f>ROUND(((SUM(BE85:BE175))*I33),  2)</f>
        <v>0</v>
      </c>
      <c r="K33" s="42"/>
      <c r="L33" s="139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7" t="s">
        <v>52</v>
      </c>
      <c r="F34" s="152">
        <f>ROUND((SUM(BF85:BF175)),  2)</f>
        <v>0</v>
      </c>
      <c r="G34" s="42"/>
      <c r="H34" s="42"/>
      <c r="I34" s="153">
        <v>0.12</v>
      </c>
      <c r="J34" s="152">
        <f>ROUND(((SUM(BF85:BF175))*I34),  2)</f>
        <v>0</v>
      </c>
      <c r="K34" s="42"/>
      <c r="L34" s="139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7" t="s">
        <v>53</v>
      </c>
      <c r="F35" s="152">
        <f>ROUND((SUM(BG85:BG175)),  2)</f>
        <v>0</v>
      </c>
      <c r="G35" s="42"/>
      <c r="H35" s="42"/>
      <c r="I35" s="153">
        <v>0.20999999999999999</v>
      </c>
      <c r="J35" s="152">
        <f>0</f>
        <v>0</v>
      </c>
      <c r="K35" s="42"/>
      <c r="L35" s="139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7" t="s">
        <v>54</v>
      </c>
      <c r="F36" s="152">
        <f>ROUND((SUM(BH85:BH175)),  2)</f>
        <v>0</v>
      </c>
      <c r="G36" s="42"/>
      <c r="H36" s="42"/>
      <c r="I36" s="153">
        <v>0.12</v>
      </c>
      <c r="J36" s="152">
        <f>0</f>
        <v>0</v>
      </c>
      <c r="K36" s="42"/>
      <c r="L36" s="139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7" t="s">
        <v>55</v>
      </c>
      <c r="F37" s="152">
        <f>ROUND((SUM(BI85:BI175)),  2)</f>
        <v>0</v>
      </c>
      <c r="G37" s="42"/>
      <c r="H37" s="42"/>
      <c r="I37" s="153">
        <v>0</v>
      </c>
      <c r="J37" s="152">
        <f>0</f>
        <v>0</v>
      </c>
      <c r="K37" s="42"/>
      <c r="L37" s="139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9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9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9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128</v>
      </c>
      <c r="D45" s="44"/>
      <c r="E45" s="44"/>
      <c r="F45" s="44"/>
      <c r="G45" s="44"/>
      <c r="H45" s="44"/>
      <c r="I45" s="44"/>
      <c r="J45" s="44"/>
      <c r="K45" s="44"/>
      <c r="L45" s="13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9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9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5" t="str">
        <f>E7</f>
        <v>Hasičárna Dýšina včetně příjezdové komunikace</v>
      </c>
      <c r="F48" s="35"/>
      <c r="G48" s="35"/>
      <c r="H48" s="35"/>
      <c r="I48" s="44"/>
      <c r="J48" s="44"/>
      <c r="K48" s="44"/>
      <c r="L48" s="139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106</v>
      </c>
      <c r="D49" s="44"/>
      <c r="E49" s="44"/>
      <c r="F49" s="44"/>
      <c r="G49" s="44"/>
      <c r="H49" s="44"/>
      <c r="I49" s="44"/>
      <c r="J49" s="44"/>
      <c r="K49" s="44"/>
      <c r="L49" s="139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VON - VON</v>
      </c>
      <c r="F50" s="44"/>
      <c r="G50" s="44"/>
      <c r="H50" s="44"/>
      <c r="I50" s="44"/>
      <c r="J50" s="44"/>
      <c r="K50" s="44"/>
      <c r="L50" s="139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9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Dýšina</v>
      </c>
      <c r="G52" s="44"/>
      <c r="H52" s="44"/>
      <c r="I52" s="35" t="s">
        <v>24</v>
      </c>
      <c r="J52" s="76" t="str">
        <f>IF(J12="","",J12)</f>
        <v>20. 10. 2025</v>
      </c>
      <c r="K52" s="44"/>
      <c r="L52" s="139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9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 xml:space="preserve"> </v>
      </c>
      <c r="G54" s="44"/>
      <c r="H54" s="44"/>
      <c r="I54" s="35" t="s">
        <v>37</v>
      </c>
      <c r="J54" s="40" t="str">
        <f>E21</f>
        <v>DM Projekce a stavitelství</v>
      </c>
      <c r="K54" s="44"/>
      <c r="L54" s="139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41</v>
      </c>
      <c r="J55" s="40" t="str">
        <f>E24</f>
        <v>Michal Komorous</v>
      </c>
      <c r="K55" s="44"/>
      <c r="L55" s="139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9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6" t="s">
        <v>129</v>
      </c>
      <c r="D57" s="167"/>
      <c r="E57" s="167"/>
      <c r="F57" s="167"/>
      <c r="G57" s="167"/>
      <c r="H57" s="167"/>
      <c r="I57" s="167"/>
      <c r="J57" s="168" t="s">
        <v>130</v>
      </c>
      <c r="K57" s="167"/>
      <c r="L57" s="139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9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9" t="s">
        <v>78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9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131</v>
      </c>
    </row>
    <row r="60" s="9" customFormat="1" ht="24.96" customHeight="1">
      <c r="A60" s="9"/>
      <c r="B60" s="170"/>
      <c r="C60" s="171"/>
      <c r="D60" s="172" t="s">
        <v>598</v>
      </c>
      <c r="E60" s="173"/>
      <c r="F60" s="173"/>
      <c r="G60" s="173"/>
      <c r="H60" s="173"/>
      <c r="I60" s="173"/>
      <c r="J60" s="174">
        <f>J86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599</v>
      </c>
      <c r="E61" s="179"/>
      <c r="F61" s="179"/>
      <c r="G61" s="179"/>
      <c r="H61" s="179"/>
      <c r="I61" s="179"/>
      <c r="J61" s="180">
        <f>J87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600</v>
      </c>
      <c r="E62" s="179"/>
      <c r="F62" s="179"/>
      <c r="G62" s="179"/>
      <c r="H62" s="179"/>
      <c r="I62" s="179"/>
      <c r="J62" s="180">
        <f>J118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601</v>
      </c>
      <c r="E63" s="179"/>
      <c r="F63" s="179"/>
      <c r="G63" s="179"/>
      <c r="H63" s="179"/>
      <c r="I63" s="179"/>
      <c r="J63" s="180">
        <f>J127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602</v>
      </c>
      <c r="E64" s="179"/>
      <c r="F64" s="179"/>
      <c r="G64" s="179"/>
      <c r="H64" s="179"/>
      <c r="I64" s="179"/>
      <c r="J64" s="180">
        <f>J147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603</v>
      </c>
      <c r="E65" s="179"/>
      <c r="F65" s="179"/>
      <c r="G65" s="179"/>
      <c r="H65" s="179"/>
      <c r="I65" s="179"/>
      <c r="J65" s="180">
        <f>J170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9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9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9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139</v>
      </c>
      <c r="D72" s="44"/>
      <c r="E72" s="44"/>
      <c r="F72" s="44"/>
      <c r="G72" s="44"/>
      <c r="H72" s="44"/>
      <c r="I72" s="44"/>
      <c r="J72" s="44"/>
      <c r="K72" s="44"/>
      <c r="L72" s="139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9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9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5" t="str">
        <f>E7</f>
        <v>Hasičárna Dýšina včetně příjezdové komunikace</v>
      </c>
      <c r="F75" s="35"/>
      <c r="G75" s="35"/>
      <c r="H75" s="35"/>
      <c r="I75" s="44"/>
      <c r="J75" s="44"/>
      <c r="K75" s="44"/>
      <c r="L75" s="139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106</v>
      </c>
      <c r="D76" s="44"/>
      <c r="E76" s="44"/>
      <c r="F76" s="44"/>
      <c r="G76" s="44"/>
      <c r="H76" s="44"/>
      <c r="I76" s="44"/>
      <c r="J76" s="44"/>
      <c r="K76" s="44"/>
      <c r="L76" s="139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VON - VON</v>
      </c>
      <c r="F77" s="44"/>
      <c r="G77" s="44"/>
      <c r="H77" s="44"/>
      <c r="I77" s="44"/>
      <c r="J77" s="44"/>
      <c r="K77" s="44"/>
      <c r="L77" s="139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9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Dýšina</v>
      </c>
      <c r="G79" s="44"/>
      <c r="H79" s="44"/>
      <c r="I79" s="35" t="s">
        <v>24</v>
      </c>
      <c r="J79" s="76" t="str">
        <f>IF(J12="","",J12)</f>
        <v>20. 10. 2025</v>
      </c>
      <c r="K79" s="44"/>
      <c r="L79" s="139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9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 xml:space="preserve"> </v>
      </c>
      <c r="G81" s="44"/>
      <c r="H81" s="44"/>
      <c r="I81" s="35" t="s">
        <v>37</v>
      </c>
      <c r="J81" s="40" t="str">
        <f>E21</f>
        <v>DM Projekce a stavitelství</v>
      </c>
      <c r="K81" s="44"/>
      <c r="L81" s="139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41</v>
      </c>
      <c r="J82" s="40" t="str">
        <f>E24</f>
        <v>Michal Komorous</v>
      </c>
      <c r="K82" s="44"/>
      <c r="L82" s="139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9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2"/>
      <c r="B84" s="183"/>
      <c r="C84" s="184" t="s">
        <v>140</v>
      </c>
      <c r="D84" s="185" t="s">
        <v>65</v>
      </c>
      <c r="E84" s="185" t="s">
        <v>61</v>
      </c>
      <c r="F84" s="185" t="s">
        <v>62</v>
      </c>
      <c r="G84" s="185" t="s">
        <v>141</v>
      </c>
      <c r="H84" s="185" t="s">
        <v>142</v>
      </c>
      <c r="I84" s="185" t="s">
        <v>143</v>
      </c>
      <c r="J84" s="185" t="s">
        <v>130</v>
      </c>
      <c r="K84" s="186" t="s">
        <v>144</v>
      </c>
      <c r="L84" s="187"/>
      <c r="M84" s="96" t="s">
        <v>32</v>
      </c>
      <c r="N84" s="97" t="s">
        <v>50</v>
      </c>
      <c r="O84" s="97" t="s">
        <v>145</v>
      </c>
      <c r="P84" s="97" t="s">
        <v>146</v>
      </c>
      <c r="Q84" s="97" t="s">
        <v>147</v>
      </c>
      <c r="R84" s="97" t="s">
        <v>148</v>
      </c>
      <c r="S84" s="97" t="s">
        <v>149</v>
      </c>
      <c r="T84" s="98" t="s">
        <v>150</v>
      </c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</row>
    <row r="85" s="2" customFormat="1" ht="22.8" customHeight="1">
      <c r="A85" s="42"/>
      <c r="B85" s="43"/>
      <c r="C85" s="103" t="s">
        <v>151</v>
      </c>
      <c r="D85" s="44"/>
      <c r="E85" s="44"/>
      <c r="F85" s="44"/>
      <c r="G85" s="44"/>
      <c r="H85" s="44"/>
      <c r="I85" s="44"/>
      <c r="J85" s="188">
        <f>BK85</f>
        <v>0</v>
      </c>
      <c r="K85" s="44"/>
      <c r="L85" s="48"/>
      <c r="M85" s="99"/>
      <c r="N85" s="189"/>
      <c r="O85" s="100"/>
      <c r="P85" s="190">
        <f>P86</f>
        <v>0</v>
      </c>
      <c r="Q85" s="100"/>
      <c r="R85" s="190">
        <f>R86</f>
        <v>0</v>
      </c>
      <c r="S85" s="100"/>
      <c r="T85" s="191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79</v>
      </c>
      <c r="AU85" s="20" t="s">
        <v>131</v>
      </c>
      <c r="BK85" s="192">
        <f>BK86</f>
        <v>0</v>
      </c>
    </row>
    <row r="86" s="12" customFormat="1" ht="25.92" customHeight="1">
      <c r="A86" s="12"/>
      <c r="B86" s="193"/>
      <c r="C86" s="194"/>
      <c r="D86" s="195" t="s">
        <v>79</v>
      </c>
      <c r="E86" s="196" t="s">
        <v>604</v>
      </c>
      <c r="F86" s="196" t="s">
        <v>605</v>
      </c>
      <c r="G86" s="194"/>
      <c r="H86" s="194"/>
      <c r="I86" s="197"/>
      <c r="J86" s="198">
        <f>BK86</f>
        <v>0</v>
      </c>
      <c r="K86" s="194"/>
      <c r="L86" s="199"/>
      <c r="M86" s="200"/>
      <c r="N86" s="201"/>
      <c r="O86" s="201"/>
      <c r="P86" s="202">
        <f>P87+P118+P127+P147+P170</f>
        <v>0</v>
      </c>
      <c r="Q86" s="201"/>
      <c r="R86" s="202">
        <f>R87+R118+R127+R147+R170</f>
        <v>0</v>
      </c>
      <c r="S86" s="201"/>
      <c r="T86" s="203">
        <f>T87+T118+T127+T147+T170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191</v>
      </c>
      <c r="AT86" s="205" t="s">
        <v>79</v>
      </c>
      <c r="AU86" s="205" t="s">
        <v>80</v>
      </c>
      <c r="AY86" s="204" t="s">
        <v>154</v>
      </c>
      <c r="BK86" s="206">
        <f>BK87+BK118+BK127+BK147+BK170</f>
        <v>0</v>
      </c>
    </row>
    <row r="87" s="12" customFormat="1" ht="22.8" customHeight="1">
      <c r="A87" s="12"/>
      <c r="B87" s="193"/>
      <c r="C87" s="194"/>
      <c r="D87" s="195" t="s">
        <v>79</v>
      </c>
      <c r="E87" s="207" t="s">
        <v>606</v>
      </c>
      <c r="F87" s="207" t="s">
        <v>607</v>
      </c>
      <c r="G87" s="194"/>
      <c r="H87" s="194"/>
      <c r="I87" s="197"/>
      <c r="J87" s="208">
        <f>BK87</f>
        <v>0</v>
      </c>
      <c r="K87" s="194"/>
      <c r="L87" s="199"/>
      <c r="M87" s="200"/>
      <c r="N87" s="201"/>
      <c r="O87" s="201"/>
      <c r="P87" s="202">
        <f>SUM(P88:P117)</f>
        <v>0</v>
      </c>
      <c r="Q87" s="201"/>
      <c r="R87" s="202">
        <f>SUM(R88:R117)</f>
        <v>0</v>
      </c>
      <c r="S87" s="201"/>
      <c r="T87" s="203">
        <f>SUM(T88:T117)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191</v>
      </c>
      <c r="AT87" s="205" t="s">
        <v>79</v>
      </c>
      <c r="AU87" s="205" t="s">
        <v>88</v>
      </c>
      <c r="AY87" s="204" t="s">
        <v>154</v>
      </c>
      <c r="BK87" s="206">
        <f>SUM(BK88:BK117)</f>
        <v>0</v>
      </c>
    </row>
    <row r="88" s="2" customFormat="1" ht="16.5" customHeight="1">
      <c r="A88" s="42"/>
      <c r="B88" s="43"/>
      <c r="C88" s="209" t="s">
        <v>88</v>
      </c>
      <c r="D88" s="209" t="s">
        <v>156</v>
      </c>
      <c r="E88" s="210" t="s">
        <v>608</v>
      </c>
      <c r="F88" s="211" t="s">
        <v>609</v>
      </c>
      <c r="G88" s="212" t="s">
        <v>610</v>
      </c>
      <c r="H88" s="213">
        <v>1</v>
      </c>
      <c r="I88" s="214"/>
      <c r="J88" s="215">
        <f>ROUND(I88*H88,2)</f>
        <v>0</v>
      </c>
      <c r="K88" s="211" t="s">
        <v>160</v>
      </c>
      <c r="L88" s="48"/>
      <c r="M88" s="216" t="s">
        <v>32</v>
      </c>
      <c r="N88" s="217" t="s">
        <v>51</v>
      </c>
      <c r="O88" s="88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0" t="s">
        <v>611</v>
      </c>
      <c r="AT88" s="220" t="s">
        <v>156</v>
      </c>
      <c r="AU88" s="220" t="s">
        <v>90</v>
      </c>
      <c r="AY88" s="20" t="s">
        <v>154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88</v>
      </c>
      <c r="BK88" s="221">
        <f>ROUND(I88*H88,2)</f>
        <v>0</v>
      </c>
      <c r="BL88" s="20" t="s">
        <v>611</v>
      </c>
      <c r="BM88" s="220" t="s">
        <v>612</v>
      </c>
    </row>
    <row r="89" s="2" customFormat="1">
      <c r="A89" s="42"/>
      <c r="B89" s="43"/>
      <c r="C89" s="44"/>
      <c r="D89" s="222" t="s">
        <v>163</v>
      </c>
      <c r="E89" s="44"/>
      <c r="F89" s="223" t="s">
        <v>609</v>
      </c>
      <c r="G89" s="44"/>
      <c r="H89" s="44"/>
      <c r="I89" s="224"/>
      <c r="J89" s="44"/>
      <c r="K89" s="44"/>
      <c r="L89" s="48"/>
      <c r="M89" s="225"/>
      <c r="N89" s="226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163</v>
      </c>
      <c r="AU89" s="20" t="s">
        <v>90</v>
      </c>
    </row>
    <row r="90" s="2" customFormat="1">
      <c r="A90" s="42"/>
      <c r="B90" s="43"/>
      <c r="C90" s="44"/>
      <c r="D90" s="227" t="s">
        <v>165</v>
      </c>
      <c r="E90" s="44"/>
      <c r="F90" s="228" t="s">
        <v>613</v>
      </c>
      <c r="G90" s="44"/>
      <c r="H90" s="44"/>
      <c r="I90" s="224"/>
      <c r="J90" s="44"/>
      <c r="K90" s="44"/>
      <c r="L90" s="48"/>
      <c r="M90" s="225"/>
      <c r="N90" s="226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165</v>
      </c>
      <c r="AU90" s="20" t="s">
        <v>90</v>
      </c>
    </row>
    <row r="91" s="14" customFormat="1">
      <c r="A91" s="14"/>
      <c r="B91" s="239"/>
      <c r="C91" s="240"/>
      <c r="D91" s="222" t="s">
        <v>167</v>
      </c>
      <c r="E91" s="241" t="s">
        <v>32</v>
      </c>
      <c r="F91" s="242" t="s">
        <v>614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167</v>
      </c>
      <c r="AU91" s="249" t="s">
        <v>90</v>
      </c>
      <c r="AV91" s="14" t="s">
        <v>90</v>
      </c>
      <c r="AW91" s="14" t="s">
        <v>40</v>
      </c>
      <c r="AX91" s="14" t="s">
        <v>80</v>
      </c>
      <c r="AY91" s="249" t="s">
        <v>154</v>
      </c>
    </row>
    <row r="92" s="15" customFormat="1">
      <c r="A92" s="15"/>
      <c r="B92" s="250"/>
      <c r="C92" s="251"/>
      <c r="D92" s="222" t="s">
        <v>167</v>
      </c>
      <c r="E92" s="252" t="s">
        <v>32</v>
      </c>
      <c r="F92" s="253" t="s">
        <v>170</v>
      </c>
      <c r="G92" s="251"/>
      <c r="H92" s="254">
        <v>1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0" t="s">
        <v>167</v>
      </c>
      <c r="AU92" s="260" t="s">
        <v>90</v>
      </c>
      <c r="AV92" s="15" t="s">
        <v>161</v>
      </c>
      <c r="AW92" s="15" t="s">
        <v>40</v>
      </c>
      <c r="AX92" s="15" t="s">
        <v>88</v>
      </c>
      <c r="AY92" s="260" t="s">
        <v>154</v>
      </c>
    </row>
    <row r="93" s="2" customFormat="1" ht="16.5" customHeight="1">
      <c r="A93" s="42"/>
      <c r="B93" s="43"/>
      <c r="C93" s="209" t="s">
        <v>90</v>
      </c>
      <c r="D93" s="209" t="s">
        <v>156</v>
      </c>
      <c r="E93" s="210" t="s">
        <v>615</v>
      </c>
      <c r="F93" s="211" t="s">
        <v>616</v>
      </c>
      <c r="G93" s="212" t="s">
        <v>610</v>
      </c>
      <c r="H93" s="213">
        <v>1</v>
      </c>
      <c r="I93" s="214"/>
      <c r="J93" s="215">
        <f>ROUND(I93*H93,2)</f>
        <v>0</v>
      </c>
      <c r="K93" s="211" t="s">
        <v>160</v>
      </c>
      <c r="L93" s="48"/>
      <c r="M93" s="216" t="s">
        <v>32</v>
      </c>
      <c r="N93" s="217" t="s">
        <v>51</v>
      </c>
      <c r="O93" s="88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0" t="s">
        <v>611</v>
      </c>
      <c r="AT93" s="220" t="s">
        <v>156</v>
      </c>
      <c r="AU93" s="220" t="s">
        <v>90</v>
      </c>
      <c r="AY93" s="20" t="s">
        <v>154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88</v>
      </c>
      <c r="BK93" s="221">
        <f>ROUND(I93*H93,2)</f>
        <v>0</v>
      </c>
      <c r="BL93" s="20" t="s">
        <v>611</v>
      </c>
      <c r="BM93" s="220" t="s">
        <v>617</v>
      </c>
    </row>
    <row r="94" s="2" customFormat="1">
      <c r="A94" s="42"/>
      <c r="B94" s="43"/>
      <c r="C94" s="44"/>
      <c r="D94" s="222" t="s">
        <v>163</v>
      </c>
      <c r="E94" s="44"/>
      <c r="F94" s="223" t="s">
        <v>616</v>
      </c>
      <c r="G94" s="44"/>
      <c r="H94" s="44"/>
      <c r="I94" s="224"/>
      <c r="J94" s="44"/>
      <c r="K94" s="44"/>
      <c r="L94" s="48"/>
      <c r="M94" s="225"/>
      <c r="N94" s="226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163</v>
      </c>
      <c r="AU94" s="20" t="s">
        <v>90</v>
      </c>
    </row>
    <row r="95" s="2" customFormat="1">
      <c r="A95" s="42"/>
      <c r="B95" s="43"/>
      <c r="C95" s="44"/>
      <c r="D95" s="227" t="s">
        <v>165</v>
      </c>
      <c r="E95" s="44"/>
      <c r="F95" s="228" t="s">
        <v>618</v>
      </c>
      <c r="G95" s="44"/>
      <c r="H95" s="44"/>
      <c r="I95" s="224"/>
      <c r="J95" s="44"/>
      <c r="K95" s="44"/>
      <c r="L95" s="48"/>
      <c r="M95" s="225"/>
      <c r="N95" s="226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165</v>
      </c>
      <c r="AU95" s="20" t="s">
        <v>90</v>
      </c>
    </row>
    <row r="96" s="14" customFormat="1">
      <c r="A96" s="14"/>
      <c r="B96" s="239"/>
      <c r="C96" s="240"/>
      <c r="D96" s="222" t="s">
        <v>167</v>
      </c>
      <c r="E96" s="241" t="s">
        <v>32</v>
      </c>
      <c r="F96" s="242" t="s">
        <v>614</v>
      </c>
      <c r="G96" s="240"/>
      <c r="H96" s="243">
        <v>1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167</v>
      </c>
      <c r="AU96" s="249" t="s">
        <v>90</v>
      </c>
      <c r="AV96" s="14" t="s">
        <v>90</v>
      </c>
      <c r="AW96" s="14" t="s">
        <v>40</v>
      </c>
      <c r="AX96" s="14" t="s">
        <v>80</v>
      </c>
      <c r="AY96" s="249" t="s">
        <v>154</v>
      </c>
    </row>
    <row r="97" s="15" customFormat="1">
      <c r="A97" s="15"/>
      <c r="B97" s="250"/>
      <c r="C97" s="251"/>
      <c r="D97" s="222" t="s">
        <v>167</v>
      </c>
      <c r="E97" s="252" t="s">
        <v>32</v>
      </c>
      <c r="F97" s="253" t="s">
        <v>170</v>
      </c>
      <c r="G97" s="251"/>
      <c r="H97" s="254">
        <v>1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167</v>
      </c>
      <c r="AU97" s="260" t="s">
        <v>90</v>
      </c>
      <c r="AV97" s="15" t="s">
        <v>161</v>
      </c>
      <c r="AW97" s="15" t="s">
        <v>40</v>
      </c>
      <c r="AX97" s="15" t="s">
        <v>88</v>
      </c>
      <c r="AY97" s="260" t="s">
        <v>154</v>
      </c>
    </row>
    <row r="98" s="2" customFormat="1" ht="16.5" customHeight="1">
      <c r="A98" s="42"/>
      <c r="B98" s="43"/>
      <c r="C98" s="209" t="s">
        <v>178</v>
      </c>
      <c r="D98" s="209" t="s">
        <v>156</v>
      </c>
      <c r="E98" s="210" t="s">
        <v>619</v>
      </c>
      <c r="F98" s="211" t="s">
        <v>620</v>
      </c>
      <c r="G98" s="212" t="s">
        <v>610</v>
      </c>
      <c r="H98" s="213">
        <v>1</v>
      </c>
      <c r="I98" s="214"/>
      <c r="J98" s="215">
        <f>ROUND(I98*H98,2)</f>
        <v>0</v>
      </c>
      <c r="K98" s="211" t="s">
        <v>160</v>
      </c>
      <c r="L98" s="48"/>
      <c r="M98" s="216" t="s">
        <v>32</v>
      </c>
      <c r="N98" s="217" t="s">
        <v>51</v>
      </c>
      <c r="O98" s="88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0" t="s">
        <v>611</v>
      </c>
      <c r="AT98" s="220" t="s">
        <v>156</v>
      </c>
      <c r="AU98" s="220" t="s">
        <v>90</v>
      </c>
      <c r="AY98" s="20" t="s">
        <v>154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88</v>
      </c>
      <c r="BK98" s="221">
        <f>ROUND(I98*H98,2)</f>
        <v>0</v>
      </c>
      <c r="BL98" s="20" t="s">
        <v>611</v>
      </c>
      <c r="BM98" s="220" t="s">
        <v>621</v>
      </c>
    </row>
    <row r="99" s="2" customFormat="1">
      <c r="A99" s="42"/>
      <c r="B99" s="43"/>
      <c r="C99" s="44"/>
      <c r="D99" s="222" t="s">
        <v>163</v>
      </c>
      <c r="E99" s="44"/>
      <c r="F99" s="223" t="s">
        <v>620</v>
      </c>
      <c r="G99" s="44"/>
      <c r="H99" s="44"/>
      <c r="I99" s="224"/>
      <c r="J99" s="44"/>
      <c r="K99" s="44"/>
      <c r="L99" s="48"/>
      <c r="M99" s="225"/>
      <c r="N99" s="226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163</v>
      </c>
      <c r="AU99" s="20" t="s">
        <v>90</v>
      </c>
    </row>
    <row r="100" s="2" customFormat="1">
      <c r="A100" s="42"/>
      <c r="B100" s="43"/>
      <c r="C100" s="44"/>
      <c r="D100" s="227" t="s">
        <v>165</v>
      </c>
      <c r="E100" s="44"/>
      <c r="F100" s="228" t="s">
        <v>622</v>
      </c>
      <c r="G100" s="44"/>
      <c r="H100" s="44"/>
      <c r="I100" s="224"/>
      <c r="J100" s="44"/>
      <c r="K100" s="44"/>
      <c r="L100" s="48"/>
      <c r="M100" s="225"/>
      <c r="N100" s="226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165</v>
      </c>
      <c r="AU100" s="20" t="s">
        <v>90</v>
      </c>
    </row>
    <row r="101" s="14" customFormat="1">
      <c r="A101" s="14"/>
      <c r="B101" s="239"/>
      <c r="C101" s="240"/>
      <c r="D101" s="222" t="s">
        <v>167</v>
      </c>
      <c r="E101" s="241" t="s">
        <v>32</v>
      </c>
      <c r="F101" s="242" t="s">
        <v>614</v>
      </c>
      <c r="G101" s="240"/>
      <c r="H101" s="243">
        <v>1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167</v>
      </c>
      <c r="AU101" s="249" t="s">
        <v>90</v>
      </c>
      <c r="AV101" s="14" t="s">
        <v>90</v>
      </c>
      <c r="AW101" s="14" t="s">
        <v>40</v>
      </c>
      <c r="AX101" s="14" t="s">
        <v>80</v>
      </c>
      <c r="AY101" s="249" t="s">
        <v>154</v>
      </c>
    </row>
    <row r="102" s="15" customFormat="1">
      <c r="A102" s="15"/>
      <c r="B102" s="250"/>
      <c r="C102" s="251"/>
      <c r="D102" s="222" t="s">
        <v>167</v>
      </c>
      <c r="E102" s="252" t="s">
        <v>32</v>
      </c>
      <c r="F102" s="253" t="s">
        <v>170</v>
      </c>
      <c r="G102" s="251"/>
      <c r="H102" s="254">
        <v>1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0" t="s">
        <v>167</v>
      </c>
      <c r="AU102" s="260" t="s">
        <v>90</v>
      </c>
      <c r="AV102" s="15" t="s">
        <v>161</v>
      </c>
      <c r="AW102" s="15" t="s">
        <v>40</v>
      </c>
      <c r="AX102" s="15" t="s">
        <v>88</v>
      </c>
      <c r="AY102" s="260" t="s">
        <v>154</v>
      </c>
    </row>
    <row r="103" s="2" customFormat="1" ht="16.5" customHeight="1">
      <c r="A103" s="42"/>
      <c r="B103" s="43"/>
      <c r="C103" s="209" t="s">
        <v>161</v>
      </c>
      <c r="D103" s="209" t="s">
        <v>156</v>
      </c>
      <c r="E103" s="210" t="s">
        <v>623</v>
      </c>
      <c r="F103" s="211" t="s">
        <v>624</v>
      </c>
      <c r="G103" s="212" t="s">
        <v>610</v>
      </c>
      <c r="H103" s="213">
        <v>1</v>
      </c>
      <c r="I103" s="214"/>
      <c r="J103" s="215">
        <f>ROUND(I103*H103,2)</f>
        <v>0</v>
      </c>
      <c r="K103" s="211" t="s">
        <v>160</v>
      </c>
      <c r="L103" s="48"/>
      <c r="M103" s="216" t="s">
        <v>32</v>
      </c>
      <c r="N103" s="217" t="s">
        <v>51</v>
      </c>
      <c r="O103" s="88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0" t="s">
        <v>611</v>
      </c>
      <c r="AT103" s="220" t="s">
        <v>156</v>
      </c>
      <c r="AU103" s="220" t="s">
        <v>90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88</v>
      </c>
      <c r="BK103" s="221">
        <f>ROUND(I103*H103,2)</f>
        <v>0</v>
      </c>
      <c r="BL103" s="20" t="s">
        <v>611</v>
      </c>
      <c r="BM103" s="220" t="s">
        <v>625</v>
      </c>
    </row>
    <row r="104" s="2" customFormat="1">
      <c r="A104" s="42"/>
      <c r="B104" s="43"/>
      <c r="C104" s="44"/>
      <c r="D104" s="222" t="s">
        <v>163</v>
      </c>
      <c r="E104" s="44"/>
      <c r="F104" s="223" t="s">
        <v>624</v>
      </c>
      <c r="G104" s="44"/>
      <c r="H104" s="44"/>
      <c r="I104" s="224"/>
      <c r="J104" s="44"/>
      <c r="K104" s="44"/>
      <c r="L104" s="48"/>
      <c r="M104" s="225"/>
      <c r="N104" s="226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163</v>
      </c>
      <c r="AU104" s="20" t="s">
        <v>90</v>
      </c>
    </row>
    <row r="105" s="2" customFormat="1">
      <c r="A105" s="42"/>
      <c r="B105" s="43"/>
      <c r="C105" s="44"/>
      <c r="D105" s="227" t="s">
        <v>165</v>
      </c>
      <c r="E105" s="44"/>
      <c r="F105" s="228" t="s">
        <v>626</v>
      </c>
      <c r="G105" s="44"/>
      <c r="H105" s="44"/>
      <c r="I105" s="224"/>
      <c r="J105" s="44"/>
      <c r="K105" s="44"/>
      <c r="L105" s="48"/>
      <c r="M105" s="225"/>
      <c r="N105" s="226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165</v>
      </c>
      <c r="AU105" s="20" t="s">
        <v>90</v>
      </c>
    </row>
    <row r="106" s="14" customFormat="1">
      <c r="A106" s="14"/>
      <c r="B106" s="239"/>
      <c r="C106" s="240"/>
      <c r="D106" s="222" t="s">
        <v>167</v>
      </c>
      <c r="E106" s="241" t="s">
        <v>32</v>
      </c>
      <c r="F106" s="242" t="s">
        <v>614</v>
      </c>
      <c r="G106" s="240"/>
      <c r="H106" s="243">
        <v>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167</v>
      </c>
      <c r="AU106" s="249" t="s">
        <v>90</v>
      </c>
      <c r="AV106" s="14" t="s">
        <v>90</v>
      </c>
      <c r="AW106" s="14" t="s">
        <v>40</v>
      </c>
      <c r="AX106" s="14" t="s">
        <v>80</v>
      </c>
      <c r="AY106" s="249" t="s">
        <v>154</v>
      </c>
    </row>
    <row r="107" s="15" customFormat="1">
      <c r="A107" s="15"/>
      <c r="B107" s="250"/>
      <c r="C107" s="251"/>
      <c r="D107" s="222" t="s">
        <v>167</v>
      </c>
      <c r="E107" s="252" t="s">
        <v>32</v>
      </c>
      <c r="F107" s="253" t="s">
        <v>170</v>
      </c>
      <c r="G107" s="251"/>
      <c r="H107" s="254">
        <v>1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0" t="s">
        <v>167</v>
      </c>
      <c r="AU107" s="260" t="s">
        <v>90</v>
      </c>
      <c r="AV107" s="15" t="s">
        <v>161</v>
      </c>
      <c r="AW107" s="15" t="s">
        <v>40</v>
      </c>
      <c r="AX107" s="15" t="s">
        <v>88</v>
      </c>
      <c r="AY107" s="260" t="s">
        <v>154</v>
      </c>
    </row>
    <row r="108" s="2" customFormat="1" ht="16.5" customHeight="1">
      <c r="A108" s="42"/>
      <c r="B108" s="43"/>
      <c r="C108" s="209" t="s">
        <v>191</v>
      </c>
      <c r="D108" s="209" t="s">
        <v>156</v>
      </c>
      <c r="E108" s="210" t="s">
        <v>627</v>
      </c>
      <c r="F108" s="211" t="s">
        <v>628</v>
      </c>
      <c r="G108" s="212" t="s">
        <v>610</v>
      </c>
      <c r="H108" s="213">
        <v>1</v>
      </c>
      <c r="I108" s="214"/>
      <c r="J108" s="215">
        <f>ROUND(I108*H108,2)</f>
        <v>0</v>
      </c>
      <c r="K108" s="211" t="s">
        <v>160</v>
      </c>
      <c r="L108" s="48"/>
      <c r="M108" s="216" t="s">
        <v>32</v>
      </c>
      <c r="N108" s="217" t="s">
        <v>51</v>
      </c>
      <c r="O108" s="88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0" t="s">
        <v>611</v>
      </c>
      <c r="AT108" s="220" t="s">
        <v>156</v>
      </c>
      <c r="AU108" s="220" t="s">
        <v>90</v>
      </c>
      <c r="AY108" s="20" t="s">
        <v>154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88</v>
      </c>
      <c r="BK108" s="221">
        <f>ROUND(I108*H108,2)</f>
        <v>0</v>
      </c>
      <c r="BL108" s="20" t="s">
        <v>611</v>
      </c>
      <c r="BM108" s="220" t="s">
        <v>629</v>
      </c>
    </row>
    <row r="109" s="2" customFormat="1">
      <c r="A109" s="42"/>
      <c r="B109" s="43"/>
      <c r="C109" s="44"/>
      <c r="D109" s="222" t="s">
        <v>163</v>
      </c>
      <c r="E109" s="44"/>
      <c r="F109" s="223" t="s">
        <v>628</v>
      </c>
      <c r="G109" s="44"/>
      <c r="H109" s="44"/>
      <c r="I109" s="224"/>
      <c r="J109" s="44"/>
      <c r="K109" s="44"/>
      <c r="L109" s="48"/>
      <c r="M109" s="225"/>
      <c r="N109" s="226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163</v>
      </c>
      <c r="AU109" s="20" t="s">
        <v>90</v>
      </c>
    </row>
    <row r="110" s="2" customFormat="1">
      <c r="A110" s="42"/>
      <c r="B110" s="43"/>
      <c r="C110" s="44"/>
      <c r="D110" s="227" t="s">
        <v>165</v>
      </c>
      <c r="E110" s="44"/>
      <c r="F110" s="228" t="s">
        <v>630</v>
      </c>
      <c r="G110" s="44"/>
      <c r="H110" s="44"/>
      <c r="I110" s="224"/>
      <c r="J110" s="44"/>
      <c r="K110" s="44"/>
      <c r="L110" s="48"/>
      <c r="M110" s="225"/>
      <c r="N110" s="226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165</v>
      </c>
      <c r="AU110" s="20" t="s">
        <v>90</v>
      </c>
    </row>
    <row r="111" s="14" customFormat="1">
      <c r="A111" s="14"/>
      <c r="B111" s="239"/>
      <c r="C111" s="240"/>
      <c r="D111" s="222" t="s">
        <v>167</v>
      </c>
      <c r="E111" s="241" t="s">
        <v>32</v>
      </c>
      <c r="F111" s="242" t="s">
        <v>631</v>
      </c>
      <c r="G111" s="240"/>
      <c r="H111" s="243">
        <v>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167</v>
      </c>
      <c r="AU111" s="249" t="s">
        <v>90</v>
      </c>
      <c r="AV111" s="14" t="s">
        <v>90</v>
      </c>
      <c r="AW111" s="14" t="s">
        <v>40</v>
      </c>
      <c r="AX111" s="14" t="s">
        <v>80</v>
      </c>
      <c r="AY111" s="249" t="s">
        <v>154</v>
      </c>
    </row>
    <row r="112" s="15" customFormat="1">
      <c r="A112" s="15"/>
      <c r="B112" s="250"/>
      <c r="C112" s="251"/>
      <c r="D112" s="222" t="s">
        <v>167</v>
      </c>
      <c r="E112" s="252" t="s">
        <v>32</v>
      </c>
      <c r="F112" s="253" t="s">
        <v>170</v>
      </c>
      <c r="G112" s="251"/>
      <c r="H112" s="254">
        <v>1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167</v>
      </c>
      <c r="AU112" s="260" t="s">
        <v>90</v>
      </c>
      <c r="AV112" s="15" t="s">
        <v>161</v>
      </c>
      <c r="AW112" s="15" t="s">
        <v>40</v>
      </c>
      <c r="AX112" s="15" t="s">
        <v>88</v>
      </c>
      <c r="AY112" s="260" t="s">
        <v>154</v>
      </c>
    </row>
    <row r="113" s="2" customFormat="1" ht="16.5" customHeight="1">
      <c r="A113" s="42"/>
      <c r="B113" s="43"/>
      <c r="C113" s="209" t="s">
        <v>197</v>
      </c>
      <c r="D113" s="209" t="s">
        <v>156</v>
      </c>
      <c r="E113" s="210" t="s">
        <v>632</v>
      </c>
      <c r="F113" s="211" t="s">
        <v>633</v>
      </c>
      <c r="G113" s="212" t="s">
        <v>610</v>
      </c>
      <c r="H113" s="213">
        <v>1</v>
      </c>
      <c r="I113" s="214"/>
      <c r="J113" s="215">
        <f>ROUND(I113*H113,2)</f>
        <v>0</v>
      </c>
      <c r="K113" s="211" t="s">
        <v>160</v>
      </c>
      <c r="L113" s="48"/>
      <c r="M113" s="216" t="s">
        <v>32</v>
      </c>
      <c r="N113" s="217" t="s">
        <v>51</v>
      </c>
      <c r="O113" s="88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20" t="s">
        <v>611</v>
      </c>
      <c r="AT113" s="220" t="s">
        <v>156</v>
      </c>
      <c r="AU113" s="220" t="s">
        <v>90</v>
      </c>
      <c r="AY113" s="20" t="s">
        <v>154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88</v>
      </c>
      <c r="BK113" s="221">
        <f>ROUND(I113*H113,2)</f>
        <v>0</v>
      </c>
      <c r="BL113" s="20" t="s">
        <v>611</v>
      </c>
      <c r="BM113" s="220" t="s">
        <v>634</v>
      </c>
    </row>
    <row r="114" s="2" customFormat="1">
      <c r="A114" s="42"/>
      <c r="B114" s="43"/>
      <c r="C114" s="44"/>
      <c r="D114" s="222" t="s">
        <v>163</v>
      </c>
      <c r="E114" s="44"/>
      <c r="F114" s="223" t="s">
        <v>633</v>
      </c>
      <c r="G114" s="44"/>
      <c r="H114" s="44"/>
      <c r="I114" s="224"/>
      <c r="J114" s="44"/>
      <c r="K114" s="44"/>
      <c r="L114" s="48"/>
      <c r="M114" s="225"/>
      <c r="N114" s="226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163</v>
      </c>
      <c r="AU114" s="20" t="s">
        <v>90</v>
      </c>
    </row>
    <row r="115" s="2" customFormat="1">
      <c r="A115" s="42"/>
      <c r="B115" s="43"/>
      <c r="C115" s="44"/>
      <c r="D115" s="227" t="s">
        <v>165</v>
      </c>
      <c r="E115" s="44"/>
      <c r="F115" s="228" t="s">
        <v>635</v>
      </c>
      <c r="G115" s="44"/>
      <c r="H115" s="44"/>
      <c r="I115" s="224"/>
      <c r="J115" s="44"/>
      <c r="K115" s="44"/>
      <c r="L115" s="48"/>
      <c r="M115" s="225"/>
      <c r="N115" s="226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165</v>
      </c>
      <c r="AU115" s="20" t="s">
        <v>90</v>
      </c>
    </row>
    <row r="116" s="14" customFormat="1">
      <c r="A116" s="14"/>
      <c r="B116" s="239"/>
      <c r="C116" s="240"/>
      <c r="D116" s="222" t="s">
        <v>167</v>
      </c>
      <c r="E116" s="241" t="s">
        <v>32</v>
      </c>
      <c r="F116" s="242" t="s">
        <v>631</v>
      </c>
      <c r="G116" s="240"/>
      <c r="H116" s="243">
        <v>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167</v>
      </c>
      <c r="AU116" s="249" t="s">
        <v>90</v>
      </c>
      <c r="AV116" s="14" t="s">
        <v>90</v>
      </c>
      <c r="AW116" s="14" t="s">
        <v>40</v>
      </c>
      <c r="AX116" s="14" t="s">
        <v>80</v>
      </c>
      <c r="AY116" s="249" t="s">
        <v>154</v>
      </c>
    </row>
    <row r="117" s="15" customFormat="1">
      <c r="A117" s="15"/>
      <c r="B117" s="250"/>
      <c r="C117" s="251"/>
      <c r="D117" s="222" t="s">
        <v>167</v>
      </c>
      <c r="E117" s="252" t="s">
        <v>32</v>
      </c>
      <c r="F117" s="253" t="s">
        <v>170</v>
      </c>
      <c r="G117" s="251"/>
      <c r="H117" s="254">
        <v>1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0" t="s">
        <v>167</v>
      </c>
      <c r="AU117" s="260" t="s">
        <v>90</v>
      </c>
      <c r="AV117" s="15" t="s">
        <v>161</v>
      </c>
      <c r="AW117" s="15" t="s">
        <v>40</v>
      </c>
      <c r="AX117" s="15" t="s">
        <v>88</v>
      </c>
      <c r="AY117" s="260" t="s">
        <v>154</v>
      </c>
    </row>
    <row r="118" s="12" customFormat="1" ht="22.8" customHeight="1">
      <c r="A118" s="12"/>
      <c r="B118" s="193"/>
      <c r="C118" s="194"/>
      <c r="D118" s="195" t="s">
        <v>79</v>
      </c>
      <c r="E118" s="207" t="s">
        <v>636</v>
      </c>
      <c r="F118" s="207" t="s">
        <v>637</v>
      </c>
      <c r="G118" s="194"/>
      <c r="H118" s="194"/>
      <c r="I118" s="197"/>
      <c r="J118" s="208">
        <f>BK118</f>
        <v>0</v>
      </c>
      <c r="K118" s="194"/>
      <c r="L118" s="199"/>
      <c r="M118" s="200"/>
      <c r="N118" s="201"/>
      <c r="O118" s="201"/>
      <c r="P118" s="202">
        <f>SUM(P119:P126)</f>
        <v>0</v>
      </c>
      <c r="Q118" s="201"/>
      <c r="R118" s="202">
        <f>SUM(R119:R126)</f>
        <v>0</v>
      </c>
      <c r="S118" s="201"/>
      <c r="T118" s="203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191</v>
      </c>
      <c r="AT118" s="205" t="s">
        <v>79</v>
      </c>
      <c r="AU118" s="205" t="s">
        <v>88</v>
      </c>
      <c r="AY118" s="204" t="s">
        <v>154</v>
      </c>
      <c r="BK118" s="206">
        <f>SUM(BK119:BK126)</f>
        <v>0</v>
      </c>
    </row>
    <row r="119" s="2" customFormat="1" ht="16.5" customHeight="1">
      <c r="A119" s="42"/>
      <c r="B119" s="43"/>
      <c r="C119" s="209" t="s">
        <v>206</v>
      </c>
      <c r="D119" s="209" t="s">
        <v>156</v>
      </c>
      <c r="E119" s="210" t="s">
        <v>638</v>
      </c>
      <c r="F119" s="211" t="s">
        <v>637</v>
      </c>
      <c r="G119" s="212" t="s">
        <v>610</v>
      </c>
      <c r="H119" s="213">
        <v>1</v>
      </c>
      <c r="I119" s="214"/>
      <c r="J119" s="215">
        <f>ROUND(I119*H119,2)</f>
        <v>0</v>
      </c>
      <c r="K119" s="211" t="s">
        <v>160</v>
      </c>
      <c r="L119" s="48"/>
      <c r="M119" s="216" t="s">
        <v>32</v>
      </c>
      <c r="N119" s="217" t="s">
        <v>51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0" t="s">
        <v>611</v>
      </c>
      <c r="AT119" s="220" t="s">
        <v>156</v>
      </c>
      <c r="AU119" s="220" t="s">
        <v>90</v>
      </c>
      <c r="AY119" s="20" t="s">
        <v>154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88</v>
      </c>
      <c r="BK119" s="221">
        <f>ROUND(I119*H119,2)</f>
        <v>0</v>
      </c>
      <c r="BL119" s="20" t="s">
        <v>611</v>
      </c>
      <c r="BM119" s="220" t="s">
        <v>639</v>
      </c>
    </row>
    <row r="120" s="2" customFormat="1">
      <c r="A120" s="42"/>
      <c r="B120" s="43"/>
      <c r="C120" s="44"/>
      <c r="D120" s="222" t="s">
        <v>163</v>
      </c>
      <c r="E120" s="44"/>
      <c r="F120" s="223" t="s">
        <v>637</v>
      </c>
      <c r="G120" s="44"/>
      <c r="H120" s="44"/>
      <c r="I120" s="224"/>
      <c r="J120" s="44"/>
      <c r="K120" s="44"/>
      <c r="L120" s="48"/>
      <c r="M120" s="225"/>
      <c r="N120" s="226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163</v>
      </c>
      <c r="AU120" s="20" t="s">
        <v>90</v>
      </c>
    </row>
    <row r="121" s="2" customFormat="1">
      <c r="A121" s="42"/>
      <c r="B121" s="43"/>
      <c r="C121" s="44"/>
      <c r="D121" s="227" t="s">
        <v>165</v>
      </c>
      <c r="E121" s="44"/>
      <c r="F121" s="228" t="s">
        <v>640</v>
      </c>
      <c r="G121" s="44"/>
      <c r="H121" s="44"/>
      <c r="I121" s="224"/>
      <c r="J121" s="44"/>
      <c r="K121" s="44"/>
      <c r="L121" s="48"/>
      <c r="M121" s="225"/>
      <c r="N121" s="226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165</v>
      </c>
      <c r="AU121" s="20" t="s">
        <v>90</v>
      </c>
    </row>
    <row r="122" s="13" customFormat="1">
      <c r="A122" s="13"/>
      <c r="B122" s="229"/>
      <c r="C122" s="230"/>
      <c r="D122" s="222" t="s">
        <v>167</v>
      </c>
      <c r="E122" s="231" t="s">
        <v>32</v>
      </c>
      <c r="F122" s="232" t="s">
        <v>641</v>
      </c>
      <c r="G122" s="230"/>
      <c r="H122" s="231" t="s">
        <v>32</v>
      </c>
      <c r="I122" s="233"/>
      <c r="J122" s="230"/>
      <c r="K122" s="230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167</v>
      </c>
      <c r="AU122" s="238" t="s">
        <v>90</v>
      </c>
      <c r="AV122" s="13" t="s">
        <v>88</v>
      </c>
      <c r="AW122" s="13" t="s">
        <v>40</v>
      </c>
      <c r="AX122" s="13" t="s">
        <v>80</v>
      </c>
      <c r="AY122" s="238" t="s">
        <v>154</v>
      </c>
    </row>
    <row r="123" s="13" customFormat="1">
      <c r="A123" s="13"/>
      <c r="B123" s="229"/>
      <c r="C123" s="230"/>
      <c r="D123" s="222" t="s">
        <v>167</v>
      </c>
      <c r="E123" s="231" t="s">
        <v>32</v>
      </c>
      <c r="F123" s="232" t="s">
        <v>642</v>
      </c>
      <c r="G123" s="230"/>
      <c r="H123" s="231" t="s">
        <v>32</v>
      </c>
      <c r="I123" s="233"/>
      <c r="J123" s="230"/>
      <c r="K123" s="230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167</v>
      </c>
      <c r="AU123" s="238" t="s">
        <v>90</v>
      </c>
      <c r="AV123" s="13" t="s">
        <v>88</v>
      </c>
      <c r="AW123" s="13" t="s">
        <v>40</v>
      </c>
      <c r="AX123" s="13" t="s">
        <v>80</v>
      </c>
      <c r="AY123" s="238" t="s">
        <v>154</v>
      </c>
    </row>
    <row r="124" s="13" customFormat="1">
      <c r="A124" s="13"/>
      <c r="B124" s="229"/>
      <c r="C124" s="230"/>
      <c r="D124" s="222" t="s">
        <v>167</v>
      </c>
      <c r="E124" s="231" t="s">
        <v>32</v>
      </c>
      <c r="F124" s="232" t="s">
        <v>643</v>
      </c>
      <c r="G124" s="230"/>
      <c r="H124" s="231" t="s">
        <v>32</v>
      </c>
      <c r="I124" s="233"/>
      <c r="J124" s="230"/>
      <c r="K124" s="230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167</v>
      </c>
      <c r="AU124" s="238" t="s">
        <v>90</v>
      </c>
      <c r="AV124" s="13" t="s">
        <v>88</v>
      </c>
      <c r="AW124" s="13" t="s">
        <v>40</v>
      </c>
      <c r="AX124" s="13" t="s">
        <v>80</v>
      </c>
      <c r="AY124" s="238" t="s">
        <v>154</v>
      </c>
    </row>
    <row r="125" s="14" customFormat="1">
      <c r="A125" s="14"/>
      <c r="B125" s="239"/>
      <c r="C125" s="240"/>
      <c r="D125" s="222" t="s">
        <v>167</v>
      </c>
      <c r="E125" s="241" t="s">
        <v>32</v>
      </c>
      <c r="F125" s="242" t="s">
        <v>614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167</v>
      </c>
      <c r="AU125" s="249" t="s">
        <v>90</v>
      </c>
      <c r="AV125" s="14" t="s">
        <v>90</v>
      </c>
      <c r="AW125" s="14" t="s">
        <v>40</v>
      </c>
      <c r="AX125" s="14" t="s">
        <v>80</v>
      </c>
      <c r="AY125" s="249" t="s">
        <v>154</v>
      </c>
    </row>
    <row r="126" s="15" customFormat="1">
      <c r="A126" s="15"/>
      <c r="B126" s="250"/>
      <c r="C126" s="251"/>
      <c r="D126" s="222" t="s">
        <v>167</v>
      </c>
      <c r="E126" s="252" t="s">
        <v>32</v>
      </c>
      <c r="F126" s="253" t="s">
        <v>170</v>
      </c>
      <c r="G126" s="251"/>
      <c r="H126" s="254">
        <v>1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0" t="s">
        <v>167</v>
      </c>
      <c r="AU126" s="260" t="s">
        <v>90</v>
      </c>
      <c r="AV126" s="15" t="s">
        <v>161</v>
      </c>
      <c r="AW126" s="15" t="s">
        <v>40</v>
      </c>
      <c r="AX126" s="15" t="s">
        <v>88</v>
      </c>
      <c r="AY126" s="260" t="s">
        <v>154</v>
      </c>
    </row>
    <row r="127" s="12" customFormat="1" ht="22.8" customHeight="1">
      <c r="A127" s="12"/>
      <c r="B127" s="193"/>
      <c r="C127" s="194"/>
      <c r="D127" s="195" t="s">
        <v>79</v>
      </c>
      <c r="E127" s="207" t="s">
        <v>644</v>
      </c>
      <c r="F127" s="207" t="s">
        <v>645</v>
      </c>
      <c r="G127" s="194"/>
      <c r="H127" s="194"/>
      <c r="I127" s="197"/>
      <c r="J127" s="208">
        <f>BK127</f>
        <v>0</v>
      </c>
      <c r="K127" s="194"/>
      <c r="L127" s="199"/>
      <c r="M127" s="200"/>
      <c r="N127" s="201"/>
      <c r="O127" s="201"/>
      <c r="P127" s="202">
        <f>SUM(P128:P146)</f>
        <v>0</v>
      </c>
      <c r="Q127" s="201"/>
      <c r="R127" s="202">
        <f>SUM(R128:R146)</f>
        <v>0</v>
      </c>
      <c r="S127" s="201"/>
      <c r="T127" s="203">
        <f>SUM(T128:T146)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191</v>
      </c>
      <c r="AT127" s="205" t="s">
        <v>79</v>
      </c>
      <c r="AU127" s="205" t="s">
        <v>88</v>
      </c>
      <c r="AY127" s="204" t="s">
        <v>154</v>
      </c>
      <c r="BK127" s="206">
        <f>SUM(BK128:BK146)</f>
        <v>0</v>
      </c>
    </row>
    <row r="128" s="2" customFormat="1" ht="16.5" customHeight="1">
      <c r="A128" s="42"/>
      <c r="B128" s="43"/>
      <c r="C128" s="209" t="s">
        <v>114</v>
      </c>
      <c r="D128" s="209" t="s">
        <v>156</v>
      </c>
      <c r="E128" s="210" t="s">
        <v>646</v>
      </c>
      <c r="F128" s="211" t="s">
        <v>647</v>
      </c>
      <c r="G128" s="212" t="s">
        <v>610</v>
      </c>
      <c r="H128" s="213">
        <v>1</v>
      </c>
      <c r="I128" s="214"/>
      <c r="J128" s="215">
        <f>ROUND(I128*H128,2)</f>
        <v>0</v>
      </c>
      <c r="K128" s="211" t="s">
        <v>160</v>
      </c>
      <c r="L128" s="48"/>
      <c r="M128" s="216" t="s">
        <v>32</v>
      </c>
      <c r="N128" s="217" t="s">
        <v>51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0" t="s">
        <v>611</v>
      </c>
      <c r="AT128" s="220" t="s">
        <v>156</v>
      </c>
      <c r="AU128" s="220" t="s">
        <v>90</v>
      </c>
      <c r="AY128" s="20" t="s">
        <v>154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88</v>
      </c>
      <c r="BK128" s="221">
        <f>ROUND(I128*H128,2)</f>
        <v>0</v>
      </c>
      <c r="BL128" s="20" t="s">
        <v>611</v>
      </c>
      <c r="BM128" s="220" t="s">
        <v>648</v>
      </c>
    </row>
    <row r="129" s="2" customFormat="1">
      <c r="A129" s="42"/>
      <c r="B129" s="43"/>
      <c r="C129" s="44"/>
      <c r="D129" s="222" t="s">
        <v>163</v>
      </c>
      <c r="E129" s="44"/>
      <c r="F129" s="223" t="s">
        <v>647</v>
      </c>
      <c r="G129" s="44"/>
      <c r="H129" s="44"/>
      <c r="I129" s="224"/>
      <c r="J129" s="44"/>
      <c r="K129" s="44"/>
      <c r="L129" s="48"/>
      <c r="M129" s="225"/>
      <c r="N129" s="226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163</v>
      </c>
      <c r="AU129" s="20" t="s">
        <v>90</v>
      </c>
    </row>
    <row r="130" s="2" customFormat="1">
      <c r="A130" s="42"/>
      <c r="B130" s="43"/>
      <c r="C130" s="44"/>
      <c r="D130" s="227" t="s">
        <v>165</v>
      </c>
      <c r="E130" s="44"/>
      <c r="F130" s="228" t="s">
        <v>649</v>
      </c>
      <c r="G130" s="44"/>
      <c r="H130" s="44"/>
      <c r="I130" s="224"/>
      <c r="J130" s="44"/>
      <c r="K130" s="44"/>
      <c r="L130" s="48"/>
      <c r="M130" s="225"/>
      <c r="N130" s="226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165</v>
      </c>
      <c r="AU130" s="20" t="s">
        <v>90</v>
      </c>
    </row>
    <row r="131" s="14" customFormat="1">
      <c r="A131" s="14"/>
      <c r="B131" s="239"/>
      <c r="C131" s="240"/>
      <c r="D131" s="222" t="s">
        <v>167</v>
      </c>
      <c r="E131" s="241" t="s">
        <v>32</v>
      </c>
      <c r="F131" s="242" t="s">
        <v>614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167</v>
      </c>
      <c r="AU131" s="249" t="s">
        <v>90</v>
      </c>
      <c r="AV131" s="14" t="s">
        <v>90</v>
      </c>
      <c r="AW131" s="14" t="s">
        <v>40</v>
      </c>
      <c r="AX131" s="14" t="s">
        <v>80</v>
      </c>
      <c r="AY131" s="249" t="s">
        <v>154</v>
      </c>
    </row>
    <row r="132" s="15" customFormat="1">
      <c r="A132" s="15"/>
      <c r="B132" s="250"/>
      <c r="C132" s="251"/>
      <c r="D132" s="222" t="s">
        <v>167</v>
      </c>
      <c r="E132" s="252" t="s">
        <v>32</v>
      </c>
      <c r="F132" s="253" t="s">
        <v>170</v>
      </c>
      <c r="G132" s="251"/>
      <c r="H132" s="254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0" t="s">
        <v>167</v>
      </c>
      <c r="AU132" s="260" t="s">
        <v>90</v>
      </c>
      <c r="AV132" s="15" t="s">
        <v>161</v>
      </c>
      <c r="AW132" s="15" t="s">
        <v>40</v>
      </c>
      <c r="AX132" s="15" t="s">
        <v>88</v>
      </c>
      <c r="AY132" s="260" t="s">
        <v>154</v>
      </c>
    </row>
    <row r="133" s="2" customFormat="1" ht="16.5" customHeight="1">
      <c r="A133" s="42"/>
      <c r="B133" s="43"/>
      <c r="C133" s="209" t="s">
        <v>221</v>
      </c>
      <c r="D133" s="209" t="s">
        <v>156</v>
      </c>
      <c r="E133" s="210" t="s">
        <v>650</v>
      </c>
      <c r="F133" s="211" t="s">
        <v>651</v>
      </c>
      <c r="G133" s="212" t="s">
        <v>610</v>
      </c>
      <c r="H133" s="213">
        <v>1</v>
      </c>
      <c r="I133" s="214"/>
      <c r="J133" s="215">
        <f>ROUND(I133*H133,2)</f>
        <v>0</v>
      </c>
      <c r="K133" s="211" t="s">
        <v>160</v>
      </c>
      <c r="L133" s="48"/>
      <c r="M133" s="216" t="s">
        <v>32</v>
      </c>
      <c r="N133" s="217" t="s">
        <v>51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0" t="s">
        <v>611</v>
      </c>
      <c r="AT133" s="220" t="s">
        <v>156</v>
      </c>
      <c r="AU133" s="220" t="s">
        <v>90</v>
      </c>
      <c r="AY133" s="20" t="s">
        <v>154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88</v>
      </c>
      <c r="BK133" s="221">
        <f>ROUND(I133*H133,2)</f>
        <v>0</v>
      </c>
      <c r="BL133" s="20" t="s">
        <v>611</v>
      </c>
      <c r="BM133" s="220" t="s">
        <v>652</v>
      </c>
    </row>
    <row r="134" s="2" customFormat="1">
      <c r="A134" s="42"/>
      <c r="B134" s="43"/>
      <c r="C134" s="44"/>
      <c r="D134" s="222" t="s">
        <v>163</v>
      </c>
      <c r="E134" s="44"/>
      <c r="F134" s="223" t="s">
        <v>651</v>
      </c>
      <c r="G134" s="44"/>
      <c r="H134" s="44"/>
      <c r="I134" s="224"/>
      <c r="J134" s="44"/>
      <c r="K134" s="44"/>
      <c r="L134" s="48"/>
      <c r="M134" s="225"/>
      <c r="N134" s="226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163</v>
      </c>
      <c r="AU134" s="20" t="s">
        <v>90</v>
      </c>
    </row>
    <row r="135" s="2" customFormat="1">
      <c r="A135" s="42"/>
      <c r="B135" s="43"/>
      <c r="C135" s="44"/>
      <c r="D135" s="227" t="s">
        <v>165</v>
      </c>
      <c r="E135" s="44"/>
      <c r="F135" s="228" t="s">
        <v>653</v>
      </c>
      <c r="G135" s="44"/>
      <c r="H135" s="44"/>
      <c r="I135" s="224"/>
      <c r="J135" s="44"/>
      <c r="K135" s="44"/>
      <c r="L135" s="48"/>
      <c r="M135" s="225"/>
      <c r="N135" s="226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165</v>
      </c>
      <c r="AU135" s="20" t="s">
        <v>90</v>
      </c>
    </row>
    <row r="136" s="13" customFormat="1">
      <c r="A136" s="13"/>
      <c r="B136" s="229"/>
      <c r="C136" s="230"/>
      <c r="D136" s="222" t="s">
        <v>167</v>
      </c>
      <c r="E136" s="231" t="s">
        <v>32</v>
      </c>
      <c r="F136" s="232" t="s">
        <v>654</v>
      </c>
      <c r="G136" s="230"/>
      <c r="H136" s="231" t="s">
        <v>32</v>
      </c>
      <c r="I136" s="233"/>
      <c r="J136" s="230"/>
      <c r="K136" s="230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167</v>
      </c>
      <c r="AU136" s="238" t="s">
        <v>90</v>
      </c>
      <c r="AV136" s="13" t="s">
        <v>88</v>
      </c>
      <c r="AW136" s="13" t="s">
        <v>40</v>
      </c>
      <c r="AX136" s="13" t="s">
        <v>80</v>
      </c>
      <c r="AY136" s="238" t="s">
        <v>154</v>
      </c>
    </row>
    <row r="137" s="13" customFormat="1">
      <c r="A137" s="13"/>
      <c r="B137" s="229"/>
      <c r="C137" s="230"/>
      <c r="D137" s="222" t="s">
        <v>167</v>
      </c>
      <c r="E137" s="231" t="s">
        <v>32</v>
      </c>
      <c r="F137" s="232" t="s">
        <v>655</v>
      </c>
      <c r="G137" s="230"/>
      <c r="H137" s="231" t="s">
        <v>32</v>
      </c>
      <c r="I137" s="233"/>
      <c r="J137" s="230"/>
      <c r="K137" s="230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167</v>
      </c>
      <c r="AU137" s="238" t="s">
        <v>90</v>
      </c>
      <c r="AV137" s="13" t="s">
        <v>88</v>
      </c>
      <c r="AW137" s="13" t="s">
        <v>40</v>
      </c>
      <c r="AX137" s="13" t="s">
        <v>80</v>
      </c>
      <c r="AY137" s="238" t="s">
        <v>154</v>
      </c>
    </row>
    <row r="138" s="13" customFormat="1">
      <c r="A138" s="13"/>
      <c r="B138" s="229"/>
      <c r="C138" s="230"/>
      <c r="D138" s="222" t="s">
        <v>167</v>
      </c>
      <c r="E138" s="231" t="s">
        <v>32</v>
      </c>
      <c r="F138" s="232" t="s">
        <v>656</v>
      </c>
      <c r="G138" s="230"/>
      <c r="H138" s="231" t="s">
        <v>32</v>
      </c>
      <c r="I138" s="233"/>
      <c r="J138" s="230"/>
      <c r="K138" s="230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167</v>
      </c>
      <c r="AU138" s="238" t="s">
        <v>90</v>
      </c>
      <c r="AV138" s="13" t="s">
        <v>88</v>
      </c>
      <c r="AW138" s="13" t="s">
        <v>40</v>
      </c>
      <c r="AX138" s="13" t="s">
        <v>80</v>
      </c>
      <c r="AY138" s="238" t="s">
        <v>154</v>
      </c>
    </row>
    <row r="139" s="13" customFormat="1">
      <c r="A139" s="13"/>
      <c r="B139" s="229"/>
      <c r="C139" s="230"/>
      <c r="D139" s="222" t="s">
        <v>167</v>
      </c>
      <c r="E139" s="231" t="s">
        <v>32</v>
      </c>
      <c r="F139" s="232" t="s">
        <v>657</v>
      </c>
      <c r="G139" s="230"/>
      <c r="H139" s="231" t="s">
        <v>32</v>
      </c>
      <c r="I139" s="233"/>
      <c r="J139" s="230"/>
      <c r="K139" s="230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167</v>
      </c>
      <c r="AU139" s="238" t="s">
        <v>90</v>
      </c>
      <c r="AV139" s="13" t="s">
        <v>88</v>
      </c>
      <c r="AW139" s="13" t="s">
        <v>40</v>
      </c>
      <c r="AX139" s="13" t="s">
        <v>80</v>
      </c>
      <c r="AY139" s="238" t="s">
        <v>154</v>
      </c>
    </row>
    <row r="140" s="14" customFormat="1">
      <c r="A140" s="14"/>
      <c r="B140" s="239"/>
      <c r="C140" s="240"/>
      <c r="D140" s="222" t="s">
        <v>167</v>
      </c>
      <c r="E140" s="241" t="s">
        <v>32</v>
      </c>
      <c r="F140" s="242" t="s">
        <v>614</v>
      </c>
      <c r="G140" s="240"/>
      <c r="H140" s="243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167</v>
      </c>
      <c r="AU140" s="249" t="s">
        <v>90</v>
      </c>
      <c r="AV140" s="14" t="s">
        <v>90</v>
      </c>
      <c r="AW140" s="14" t="s">
        <v>40</v>
      </c>
      <c r="AX140" s="14" t="s">
        <v>80</v>
      </c>
      <c r="AY140" s="249" t="s">
        <v>154</v>
      </c>
    </row>
    <row r="141" s="15" customFormat="1">
      <c r="A141" s="15"/>
      <c r="B141" s="250"/>
      <c r="C141" s="251"/>
      <c r="D141" s="222" t="s">
        <v>167</v>
      </c>
      <c r="E141" s="252" t="s">
        <v>32</v>
      </c>
      <c r="F141" s="253" t="s">
        <v>170</v>
      </c>
      <c r="G141" s="251"/>
      <c r="H141" s="254">
        <v>1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0" t="s">
        <v>167</v>
      </c>
      <c r="AU141" s="260" t="s">
        <v>90</v>
      </c>
      <c r="AV141" s="15" t="s">
        <v>161</v>
      </c>
      <c r="AW141" s="15" t="s">
        <v>40</v>
      </c>
      <c r="AX141" s="15" t="s">
        <v>88</v>
      </c>
      <c r="AY141" s="260" t="s">
        <v>154</v>
      </c>
    </row>
    <row r="142" s="2" customFormat="1" ht="16.5" customHeight="1">
      <c r="A142" s="42"/>
      <c r="B142" s="43"/>
      <c r="C142" s="209" t="s">
        <v>229</v>
      </c>
      <c r="D142" s="209" t="s">
        <v>156</v>
      </c>
      <c r="E142" s="210" t="s">
        <v>658</v>
      </c>
      <c r="F142" s="211" t="s">
        <v>659</v>
      </c>
      <c r="G142" s="212" t="s">
        <v>610</v>
      </c>
      <c r="H142" s="213">
        <v>1</v>
      </c>
      <c r="I142" s="214"/>
      <c r="J142" s="215">
        <f>ROUND(I142*H142,2)</f>
        <v>0</v>
      </c>
      <c r="K142" s="211" t="s">
        <v>160</v>
      </c>
      <c r="L142" s="48"/>
      <c r="M142" s="216" t="s">
        <v>32</v>
      </c>
      <c r="N142" s="217" t="s">
        <v>51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R142" s="220" t="s">
        <v>611</v>
      </c>
      <c r="AT142" s="220" t="s">
        <v>156</v>
      </c>
      <c r="AU142" s="220" t="s">
        <v>90</v>
      </c>
      <c r="AY142" s="20" t="s">
        <v>154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88</v>
      </c>
      <c r="BK142" s="221">
        <f>ROUND(I142*H142,2)</f>
        <v>0</v>
      </c>
      <c r="BL142" s="20" t="s">
        <v>611</v>
      </c>
      <c r="BM142" s="220" t="s">
        <v>660</v>
      </c>
    </row>
    <row r="143" s="2" customFormat="1">
      <c r="A143" s="42"/>
      <c r="B143" s="43"/>
      <c r="C143" s="44"/>
      <c r="D143" s="222" t="s">
        <v>163</v>
      </c>
      <c r="E143" s="44"/>
      <c r="F143" s="223" t="s">
        <v>659</v>
      </c>
      <c r="G143" s="44"/>
      <c r="H143" s="44"/>
      <c r="I143" s="224"/>
      <c r="J143" s="44"/>
      <c r="K143" s="44"/>
      <c r="L143" s="48"/>
      <c r="M143" s="225"/>
      <c r="N143" s="226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163</v>
      </c>
      <c r="AU143" s="20" t="s">
        <v>90</v>
      </c>
    </row>
    <row r="144" s="2" customFormat="1">
      <c r="A144" s="42"/>
      <c r="B144" s="43"/>
      <c r="C144" s="44"/>
      <c r="D144" s="227" t="s">
        <v>165</v>
      </c>
      <c r="E144" s="44"/>
      <c r="F144" s="228" t="s">
        <v>661</v>
      </c>
      <c r="G144" s="44"/>
      <c r="H144" s="44"/>
      <c r="I144" s="224"/>
      <c r="J144" s="44"/>
      <c r="K144" s="44"/>
      <c r="L144" s="48"/>
      <c r="M144" s="225"/>
      <c r="N144" s="226"/>
      <c r="O144" s="88"/>
      <c r="P144" s="88"/>
      <c r="Q144" s="88"/>
      <c r="R144" s="88"/>
      <c r="S144" s="88"/>
      <c r="T144" s="89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T144" s="20" t="s">
        <v>165</v>
      </c>
      <c r="AU144" s="20" t="s">
        <v>90</v>
      </c>
    </row>
    <row r="145" s="14" customFormat="1">
      <c r="A145" s="14"/>
      <c r="B145" s="239"/>
      <c r="C145" s="240"/>
      <c r="D145" s="222" t="s">
        <v>167</v>
      </c>
      <c r="E145" s="241" t="s">
        <v>32</v>
      </c>
      <c r="F145" s="242" t="s">
        <v>614</v>
      </c>
      <c r="G145" s="240"/>
      <c r="H145" s="243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167</v>
      </c>
      <c r="AU145" s="249" t="s">
        <v>90</v>
      </c>
      <c r="AV145" s="14" t="s">
        <v>90</v>
      </c>
      <c r="AW145" s="14" t="s">
        <v>40</v>
      </c>
      <c r="AX145" s="14" t="s">
        <v>80</v>
      </c>
      <c r="AY145" s="249" t="s">
        <v>154</v>
      </c>
    </row>
    <row r="146" s="15" customFormat="1">
      <c r="A146" s="15"/>
      <c r="B146" s="250"/>
      <c r="C146" s="251"/>
      <c r="D146" s="222" t="s">
        <v>167</v>
      </c>
      <c r="E146" s="252" t="s">
        <v>32</v>
      </c>
      <c r="F146" s="253" t="s">
        <v>170</v>
      </c>
      <c r="G146" s="251"/>
      <c r="H146" s="254">
        <v>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0" t="s">
        <v>167</v>
      </c>
      <c r="AU146" s="260" t="s">
        <v>90</v>
      </c>
      <c r="AV146" s="15" t="s">
        <v>161</v>
      </c>
      <c r="AW146" s="15" t="s">
        <v>40</v>
      </c>
      <c r="AX146" s="15" t="s">
        <v>88</v>
      </c>
      <c r="AY146" s="260" t="s">
        <v>154</v>
      </c>
    </row>
    <row r="147" s="12" customFormat="1" ht="22.8" customHeight="1">
      <c r="A147" s="12"/>
      <c r="B147" s="193"/>
      <c r="C147" s="194"/>
      <c r="D147" s="195" t="s">
        <v>79</v>
      </c>
      <c r="E147" s="207" t="s">
        <v>662</v>
      </c>
      <c r="F147" s="207" t="s">
        <v>663</v>
      </c>
      <c r="G147" s="194"/>
      <c r="H147" s="194"/>
      <c r="I147" s="197"/>
      <c r="J147" s="208">
        <f>BK147</f>
        <v>0</v>
      </c>
      <c r="K147" s="194"/>
      <c r="L147" s="199"/>
      <c r="M147" s="200"/>
      <c r="N147" s="201"/>
      <c r="O147" s="201"/>
      <c r="P147" s="202">
        <f>SUM(P148:P169)</f>
        <v>0</v>
      </c>
      <c r="Q147" s="201"/>
      <c r="R147" s="202">
        <f>SUM(R148:R169)</f>
        <v>0</v>
      </c>
      <c r="S147" s="201"/>
      <c r="T147" s="203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4" t="s">
        <v>191</v>
      </c>
      <c r="AT147" s="205" t="s">
        <v>79</v>
      </c>
      <c r="AU147" s="205" t="s">
        <v>88</v>
      </c>
      <c r="AY147" s="204" t="s">
        <v>154</v>
      </c>
      <c r="BK147" s="206">
        <f>SUM(BK148:BK169)</f>
        <v>0</v>
      </c>
    </row>
    <row r="148" s="2" customFormat="1" ht="16.5" customHeight="1">
      <c r="A148" s="42"/>
      <c r="B148" s="43"/>
      <c r="C148" s="209" t="s">
        <v>236</v>
      </c>
      <c r="D148" s="209" t="s">
        <v>156</v>
      </c>
      <c r="E148" s="210" t="s">
        <v>664</v>
      </c>
      <c r="F148" s="211" t="s">
        <v>665</v>
      </c>
      <c r="G148" s="212" t="s">
        <v>610</v>
      </c>
      <c r="H148" s="213">
        <v>1</v>
      </c>
      <c r="I148" s="214"/>
      <c r="J148" s="215">
        <f>ROUND(I148*H148,2)</f>
        <v>0</v>
      </c>
      <c r="K148" s="211" t="s">
        <v>160</v>
      </c>
      <c r="L148" s="48"/>
      <c r="M148" s="216" t="s">
        <v>32</v>
      </c>
      <c r="N148" s="217" t="s">
        <v>51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0" t="s">
        <v>611</v>
      </c>
      <c r="AT148" s="220" t="s">
        <v>156</v>
      </c>
      <c r="AU148" s="220" t="s">
        <v>90</v>
      </c>
      <c r="AY148" s="20" t="s">
        <v>154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88</v>
      </c>
      <c r="BK148" s="221">
        <f>ROUND(I148*H148,2)</f>
        <v>0</v>
      </c>
      <c r="BL148" s="20" t="s">
        <v>611</v>
      </c>
      <c r="BM148" s="220" t="s">
        <v>666</v>
      </c>
    </row>
    <row r="149" s="2" customFormat="1">
      <c r="A149" s="42"/>
      <c r="B149" s="43"/>
      <c r="C149" s="44"/>
      <c r="D149" s="222" t="s">
        <v>163</v>
      </c>
      <c r="E149" s="44"/>
      <c r="F149" s="223" t="s">
        <v>665</v>
      </c>
      <c r="G149" s="44"/>
      <c r="H149" s="44"/>
      <c r="I149" s="224"/>
      <c r="J149" s="44"/>
      <c r="K149" s="44"/>
      <c r="L149" s="48"/>
      <c r="M149" s="225"/>
      <c r="N149" s="226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163</v>
      </c>
      <c r="AU149" s="20" t="s">
        <v>90</v>
      </c>
    </row>
    <row r="150" s="2" customFormat="1">
      <c r="A150" s="42"/>
      <c r="B150" s="43"/>
      <c r="C150" s="44"/>
      <c r="D150" s="227" t="s">
        <v>165</v>
      </c>
      <c r="E150" s="44"/>
      <c r="F150" s="228" t="s">
        <v>667</v>
      </c>
      <c r="G150" s="44"/>
      <c r="H150" s="44"/>
      <c r="I150" s="224"/>
      <c r="J150" s="44"/>
      <c r="K150" s="44"/>
      <c r="L150" s="48"/>
      <c r="M150" s="225"/>
      <c r="N150" s="226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165</v>
      </c>
      <c r="AU150" s="20" t="s">
        <v>90</v>
      </c>
    </row>
    <row r="151" s="14" customFormat="1">
      <c r="A151" s="14"/>
      <c r="B151" s="239"/>
      <c r="C151" s="240"/>
      <c r="D151" s="222" t="s">
        <v>167</v>
      </c>
      <c r="E151" s="241" t="s">
        <v>32</v>
      </c>
      <c r="F151" s="242" t="s">
        <v>614</v>
      </c>
      <c r="G151" s="240"/>
      <c r="H151" s="243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167</v>
      </c>
      <c r="AU151" s="249" t="s">
        <v>90</v>
      </c>
      <c r="AV151" s="14" t="s">
        <v>90</v>
      </c>
      <c r="AW151" s="14" t="s">
        <v>40</v>
      </c>
      <c r="AX151" s="14" t="s">
        <v>80</v>
      </c>
      <c r="AY151" s="249" t="s">
        <v>154</v>
      </c>
    </row>
    <row r="152" s="15" customFormat="1">
      <c r="A152" s="15"/>
      <c r="B152" s="250"/>
      <c r="C152" s="251"/>
      <c r="D152" s="222" t="s">
        <v>167</v>
      </c>
      <c r="E152" s="252" t="s">
        <v>32</v>
      </c>
      <c r="F152" s="253" t="s">
        <v>170</v>
      </c>
      <c r="G152" s="251"/>
      <c r="H152" s="254">
        <v>1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0" t="s">
        <v>167</v>
      </c>
      <c r="AU152" s="260" t="s">
        <v>90</v>
      </c>
      <c r="AV152" s="15" t="s">
        <v>161</v>
      </c>
      <c r="AW152" s="15" t="s">
        <v>40</v>
      </c>
      <c r="AX152" s="15" t="s">
        <v>88</v>
      </c>
      <c r="AY152" s="260" t="s">
        <v>154</v>
      </c>
    </row>
    <row r="153" s="2" customFormat="1" ht="16.5" customHeight="1">
      <c r="A153" s="42"/>
      <c r="B153" s="43"/>
      <c r="C153" s="209" t="s">
        <v>8</v>
      </c>
      <c r="D153" s="209" t="s">
        <v>156</v>
      </c>
      <c r="E153" s="210" t="s">
        <v>668</v>
      </c>
      <c r="F153" s="211" t="s">
        <v>669</v>
      </c>
      <c r="G153" s="212" t="s">
        <v>610</v>
      </c>
      <c r="H153" s="213">
        <v>1</v>
      </c>
      <c r="I153" s="214"/>
      <c r="J153" s="215">
        <f>ROUND(I153*H153,2)</f>
        <v>0</v>
      </c>
      <c r="K153" s="211" t="s">
        <v>160</v>
      </c>
      <c r="L153" s="48"/>
      <c r="M153" s="216" t="s">
        <v>32</v>
      </c>
      <c r="N153" s="217" t="s">
        <v>51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0" t="s">
        <v>611</v>
      </c>
      <c r="AT153" s="220" t="s">
        <v>156</v>
      </c>
      <c r="AU153" s="220" t="s">
        <v>90</v>
      </c>
      <c r="AY153" s="20" t="s">
        <v>154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88</v>
      </c>
      <c r="BK153" s="221">
        <f>ROUND(I153*H153,2)</f>
        <v>0</v>
      </c>
      <c r="BL153" s="20" t="s">
        <v>611</v>
      </c>
      <c r="BM153" s="220" t="s">
        <v>670</v>
      </c>
    </row>
    <row r="154" s="2" customFormat="1">
      <c r="A154" s="42"/>
      <c r="B154" s="43"/>
      <c r="C154" s="44"/>
      <c r="D154" s="222" t="s">
        <v>163</v>
      </c>
      <c r="E154" s="44"/>
      <c r="F154" s="223" t="s">
        <v>669</v>
      </c>
      <c r="G154" s="44"/>
      <c r="H154" s="44"/>
      <c r="I154" s="224"/>
      <c r="J154" s="44"/>
      <c r="K154" s="44"/>
      <c r="L154" s="48"/>
      <c r="M154" s="225"/>
      <c r="N154" s="226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163</v>
      </c>
      <c r="AU154" s="20" t="s">
        <v>90</v>
      </c>
    </row>
    <row r="155" s="2" customFormat="1">
      <c r="A155" s="42"/>
      <c r="B155" s="43"/>
      <c r="C155" s="44"/>
      <c r="D155" s="227" t="s">
        <v>165</v>
      </c>
      <c r="E155" s="44"/>
      <c r="F155" s="228" t="s">
        <v>671</v>
      </c>
      <c r="G155" s="44"/>
      <c r="H155" s="44"/>
      <c r="I155" s="224"/>
      <c r="J155" s="44"/>
      <c r="K155" s="44"/>
      <c r="L155" s="48"/>
      <c r="M155" s="225"/>
      <c r="N155" s="226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165</v>
      </c>
      <c r="AU155" s="20" t="s">
        <v>90</v>
      </c>
    </row>
    <row r="156" s="14" customFormat="1">
      <c r="A156" s="14"/>
      <c r="B156" s="239"/>
      <c r="C156" s="240"/>
      <c r="D156" s="222" t="s">
        <v>167</v>
      </c>
      <c r="E156" s="241" t="s">
        <v>32</v>
      </c>
      <c r="F156" s="242" t="s">
        <v>614</v>
      </c>
      <c r="G156" s="240"/>
      <c r="H156" s="243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167</v>
      </c>
      <c r="AU156" s="249" t="s">
        <v>90</v>
      </c>
      <c r="AV156" s="14" t="s">
        <v>90</v>
      </c>
      <c r="AW156" s="14" t="s">
        <v>40</v>
      </c>
      <c r="AX156" s="14" t="s">
        <v>80</v>
      </c>
      <c r="AY156" s="249" t="s">
        <v>154</v>
      </c>
    </row>
    <row r="157" s="15" customFormat="1">
      <c r="A157" s="15"/>
      <c r="B157" s="250"/>
      <c r="C157" s="251"/>
      <c r="D157" s="222" t="s">
        <v>167</v>
      </c>
      <c r="E157" s="252" t="s">
        <v>32</v>
      </c>
      <c r="F157" s="253" t="s">
        <v>170</v>
      </c>
      <c r="G157" s="251"/>
      <c r="H157" s="254">
        <v>1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0" t="s">
        <v>167</v>
      </c>
      <c r="AU157" s="260" t="s">
        <v>90</v>
      </c>
      <c r="AV157" s="15" t="s">
        <v>161</v>
      </c>
      <c r="AW157" s="15" t="s">
        <v>40</v>
      </c>
      <c r="AX157" s="15" t="s">
        <v>88</v>
      </c>
      <c r="AY157" s="260" t="s">
        <v>154</v>
      </c>
    </row>
    <row r="158" s="2" customFormat="1" ht="16.5" customHeight="1">
      <c r="A158" s="42"/>
      <c r="B158" s="43"/>
      <c r="C158" s="209" t="s">
        <v>249</v>
      </c>
      <c r="D158" s="209" t="s">
        <v>156</v>
      </c>
      <c r="E158" s="210" t="s">
        <v>672</v>
      </c>
      <c r="F158" s="211" t="s">
        <v>673</v>
      </c>
      <c r="G158" s="212" t="s">
        <v>610</v>
      </c>
      <c r="H158" s="213">
        <v>1</v>
      </c>
      <c r="I158" s="214"/>
      <c r="J158" s="215">
        <f>ROUND(I158*H158,2)</f>
        <v>0</v>
      </c>
      <c r="K158" s="211" t="s">
        <v>160</v>
      </c>
      <c r="L158" s="48"/>
      <c r="M158" s="216" t="s">
        <v>32</v>
      </c>
      <c r="N158" s="217" t="s">
        <v>51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0" t="s">
        <v>611</v>
      </c>
      <c r="AT158" s="220" t="s">
        <v>156</v>
      </c>
      <c r="AU158" s="220" t="s">
        <v>90</v>
      </c>
      <c r="AY158" s="20" t="s">
        <v>154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20" t="s">
        <v>88</v>
      </c>
      <c r="BK158" s="221">
        <f>ROUND(I158*H158,2)</f>
        <v>0</v>
      </c>
      <c r="BL158" s="20" t="s">
        <v>611</v>
      </c>
      <c r="BM158" s="220" t="s">
        <v>674</v>
      </c>
    </row>
    <row r="159" s="2" customFormat="1">
      <c r="A159" s="42"/>
      <c r="B159" s="43"/>
      <c r="C159" s="44"/>
      <c r="D159" s="222" t="s">
        <v>163</v>
      </c>
      <c r="E159" s="44"/>
      <c r="F159" s="223" t="s">
        <v>673</v>
      </c>
      <c r="G159" s="44"/>
      <c r="H159" s="44"/>
      <c r="I159" s="224"/>
      <c r="J159" s="44"/>
      <c r="K159" s="44"/>
      <c r="L159" s="48"/>
      <c r="M159" s="225"/>
      <c r="N159" s="226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163</v>
      </c>
      <c r="AU159" s="20" t="s">
        <v>90</v>
      </c>
    </row>
    <row r="160" s="2" customFormat="1">
      <c r="A160" s="42"/>
      <c r="B160" s="43"/>
      <c r="C160" s="44"/>
      <c r="D160" s="227" t="s">
        <v>165</v>
      </c>
      <c r="E160" s="44"/>
      <c r="F160" s="228" t="s">
        <v>675</v>
      </c>
      <c r="G160" s="44"/>
      <c r="H160" s="44"/>
      <c r="I160" s="224"/>
      <c r="J160" s="44"/>
      <c r="K160" s="44"/>
      <c r="L160" s="48"/>
      <c r="M160" s="225"/>
      <c r="N160" s="226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165</v>
      </c>
      <c r="AU160" s="20" t="s">
        <v>90</v>
      </c>
    </row>
    <row r="161" s="13" customFormat="1">
      <c r="A161" s="13"/>
      <c r="B161" s="229"/>
      <c r="C161" s="230"/>
      <c r="D161" s="222" t="s">
        <v>167</v>
      </c>
      <c r="E161" s="231" t="s">
        <v>32</v>
      </c>
      <c r="F161" s="232" t="s">
        <v>676</v>
      </c>
      <c r="G161" s="230"/>
      <c r="H161" s="231" t="s">
        <v>32</v>
      </c>
      <c r="I161" s="233"/>
      <c r="J161" s="230"/>
      <c r="K161" s="230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167</v>
      </c>
      <c r="AU161" s="238" t="s">
        <v>90</v>
      </c>
      <c r="AV161" s="13" t="s">
        <v>88</v>
      </c>
      <c r="AW161" s="13" t="s">
        <v>40</v>
      </c>
      <c r="AX161" s="13" t="s">
        <v>80</v>
      </c>
      <c r="AY161" s="238" t="s">
        <v>154</v>
      </c>
    </row>
    <row r="162" s="13" customFormat="1">
      <c r="A162" s="13"/>
      <c r="B162" s="229"/>
      <c r="C162" s="230"/>
      <c r="D162" s="222" t="s">
        <v>167</v>
      </c>
      <c r="E162" s="231" t="s">
        <v>32</v>
      </c>
      <c r="F162" s="232" t="s">
        <v>677</v>
      </c>
      <c r="G162" s="230"/>
      <c r="H162" s="231" t="s">
        <v>32</v>
      </c>
      <c r="I162" s="233"/>
      <c r="J162" s="230"/>
      <c r="K162" s="230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167</v>
      </c>
      <c r="AU162" s="238" t="s">
        <v>90</v>
      </c>
      <c r="AV162" s="13" t="s">
        <v>88</v>
      </c>
      <c r="AW162" s="13" t="s">
        <v>40</v>
      </c>
      <c r="AX162" s="13" t="s">
        <v>80</v>
      </c>
      <c r="AY162" s="238" t="s">
        <v>154</v>
      </c>
    </row>
    <row r="163" s="14" customFormat="1">
      <c r="A163" s="14"/>
      <c r="B163" s="239"/>
      <c r="C163" s="240"/>
      <c r="D163" s="222" t="s">
        <v>167</v>
      </c>
      <c r="E163" s="241" t="s">
        <v>32</v>
      </c>
      <c r="F163" s="242" t="s">
        <v>614</v>
      </c>
      <c r="G163" s="240"/>
      <c r="H163" s="243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167</v>
      </c>
      <c r="AU163" s="249" t="s">
        <v>90</v>
      </c>
      <c r="AV163" s="14" t="s">
        <v>90</v>
      </c>
      <c r="AW163" s="14" t="s">
        <v>40</v>
      </c>
      <c r="AX163" s="14" t="s">
        <v>80</v>
      </c>
      <c r="AY163" s="249" t="s">
        <v>154</v>
      </c>
    </row>
    <row r="164" s="15" customFormat="1">
      <c r="A164" s="15"/>
      <c r="B164" s="250"/>
      <c r="C164" s="251"/>
      <c r="D164" s="222" t="s">
        <v>167</v>
      </c>
      <c r="E164" s="252" t="s">
        <v>32</v>
      </c>
      <c r="F164" s="253" t="s">
        <v>170</v>
      </c>
      <c r="G164" s="251"/>
      <c r="H164" s="254">
        <v>1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0" t="s">
        <v>167</v>
      </c>
      <c r="AU164" s="260" t="s">
        <v>90</v>
      </c>
      <c r="AV164" s="15" t="s">
        <v>161</v>
      </c>
      <c r="AW164" s="15" t="s">
        <v>40</v>
      </c>
      <c r="AX164" s="15" t="s">
        <v>88</v>
      </c>
      <c r="AY164" s="260" t="s">
        <v>154</v>
      </c>
    </row>
    <row r="165" s="2" customFormat="1" ht="16.5" customHeight="1">
      <c r="A165" s="42"/>
      <c r="B165" s="43"/>
      <c r="C165" s="209" t="s">
        <v>266</v>
      </c>
      <c r="D165" s="209" t="s">
        <v>156</v>
      </c>
      <c r="E165" s="210" t="s">
        <v>678</v>
      </c>
      <c r="F165" s="211" t="s">
        <v>679</v>
      </c>
      <c r="G165" s="212" t="s">
        <v>610</v>
      </c>
      <c r="H165" s="213">
        <v>1</v>
      </c>
      <c r="I165" s="214"/>
      <c r="J165" s="215">
        <f>ROUND(I165*H165,2)</f>
        <v>0</v>
      </c>
      <c r="K165" s="211" t="s">
        <v>160</v>
      </c>
      <c r="L165" s="48"/>
      <c r="M165" s="216" t="s">
        <v>32</v>
      </c>
      <c r="N165" s="217" t="s">
        <v>51</v>
      </c>
      <c r="O165" s="8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R165" s="220" t="s">
        <v>611</v>
      </c>
      <c r="AT165" s="220" t="s">
        <v>156</v>
      </c>
      <c r="AU165" s="220" t="s">
        <v>90</v>
      </c>
      <c r="AY165" s="20" t="s">
        <v>154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88</v>
      </c>
      <c r="BK165" s="221">
        <f>ROUND(I165*H165,2)</f>
        <v>0</v>
      </c>
      <c r="BL165" s="20" t="s">
        <v>611</v>
      </c>
      <c r="BM165" s="220" t="s">
        <v>680</v>
      </c>
    </row>
    <row r="166" s="2" customFormat="1">
      <c r="A166" s="42"/>
      <c r="B166" s="43"/>
      <c r="C166" s="44"/>
      <c r="D166" s="222" t="s">
        <v>163</v>
      </c>
      <c r="E166" s="44"/>
      <c r="F166" s="223" t="s">
        <v>679</v>
      </c>
      <c r="G166" s="44"/>
      <c r="H166" s="44"/>
      <c r="I166" s="224"/>
      <c r="J166" s="44"/>
      <c r="K166" s="44"/>
      <c r="L166" s="48"/>
      <c r="M166" s="225"/>
      <c r="N166" s="226"/>
      <c r="O166" s="88"/>
      <c r="P166" s="88"/>
      <c r="Q166" s="88"/>
      <c r="R166" s="88"/>
      <c r="S166" s="88"/>
      <c r="T166" s="89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T166" s="20" t="s">
        <v>163</v>
      </c>
      <c r="AU166" s="20" t="s">
        <v>90</v>
      </c>
    </row>
    <row r="167" s="2" customFormat="1">
      <c r="A167" s="42"/>
      <c r="B167" s="43"/>
      <c r="C167" s="44"/>
      <c r="D167" s="227" t="s">
        <v>165</v>
      </c>
      <c r="E167" s="44"/>
      <c r="F167" s="228" t="s">
        <v>681</v>
      </c>
      <c r="G167" s="44"/>
      <c r="H167" s="44"/>
      <c r="I167" s="224"/>
      <c r="J167" s="44"/>
      <c r="K167" s="44"/>
      <c r="L167" s="48"/>
      <c r="M167" s="225"/>
      <c r="N167" s="226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165</v>
      </c>
      <c r="AU167" s="20" t="s">
        <v>90</v>
      </c>
    </row>
    <row r="168" s="14" customFormat="1">
      <c r="A168" s="14"/>
      <c r="B168" s="239"/>
      <c r="C168" s="240"/>
      <c r="D168" s="222" t="s">
        <v>167</v>
      </c>
      <c r="E168" s="241" t="s">
        <v>32</v>
      </c>
      <c r="F168" s="242" t="s">
        <v>614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167</v>
      </c>
      <c r="AU168" s="249" t="s">
        <v>90</v>
      </c>
      <c r="AV168" s="14" t="s">
        <v>90</v>
      </c>
      <c r="AW168" s="14" t="s">
        <v>40</v>
      </c>
      <c r="AX168" s="14" t="s">
        <v>80</v>
      </c>
      <c r="AY168" s="249" t="s">
        <v>154</v>
      </c>
    </row>
    <row r="169" s="15" customFormat="1">
      <c r="A169" s="15"/>
      <c r="B169" s="250"/>
      <c r="C169" s="251"/>
      <c r="D169" s="222" t="s">
        <v>167</v>
      </c>
      <c r="E169" s="252" t="s">
        <v>32</v>
      </c>
      <c r="F169" s="253" t="s">
        <v>170</v>
      </c>
      <c r="G169" s="251"/>
      <c r="H169" s="254">
        <v>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0" t="s">
        <v>167</v>
      </c>
      <c r="AU169" s="260" t="s">
        <v>90</v>
      </c>
      <c r="AV169" s="15" t="s">
        <v>161</v>
      </c>
      <c r="AW169" s="15" t="s">
        <v>40</v>
      </c>
      <c r="AX169" s="15" t="s">
        <v>88</v>
      </c>
      <c r="AY169" s="260" t="s">
        <v>154</v>
      </c>
    </row>
    <row r="170" s="12" customFormat="1" ht="22.8" customHeight="1">
      <c r="A170" s="12"/>
      <c r="B170" s="193"/>
      <c r="C170" s="194"/>
      <c r="D170" s="195" t="s">
        <v>79</v>
      </c>
      <c r="E170" s="207" t="s">
        <v>682</v>
      </c>
      <c r="F170" s="207" t="s">
        <v>683</v>
      </c>
      <c r="G170" s="194"/>
      <c r="H170" s="194"/>
      <c r="I170" s="197"/>
      <c r="J170" s="208">
        <f>BK170</f>
        <v>0</v>
      </c>
      <c r="K170" s="194"/>
      <c r="L170" s="199"/>
      <c r="M170" s="200"/>
      <c r="N170" s="201"/>
      <c r="O170" s="201"/>
      <c r="P170" s="202">
        <f>SUM(P171:P175)</f>
        <v>0</v>
      </c>
      <c r="Q170" s="201"/>
      <c r="R170" s="202">
        <f>SUM(R171:R175)</f>
        <v>0</v>
      </c>
      <c r="S170" s="201"/>
      <c r="T170" s="203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4" t="s">
        <v>191</v>
      </c>
      <c r="AT170" s="205" t="s">
        <v>79</v>
      </c>
      <c r="AU170" s="205" t="s">
        <v>88</v>
      </c>
      <c r="AY170" s="204" t="s">
        <v>154</v>
      </c>
      <c r="BK170" s="206">
        <f>SUM(BK171:BK175)</f>
        <v>0</v>
      </c>
    </row>
    <row r="171" s="2" customFormat="1" ht="16.5" customHeight="1">
      <c r="A171" s="42"/>
      <c r="B171" s="43"/>
      <c r="C171" s="209" t="s">
        <v>274</v>
      </c>
      <c r="D171" s="209" t="s">
        <v>156</v>
      </c>
      <c r="E171" s="210" t="s">
        <v>684</v>
      </c>
      <c r="F171" s="211" t="s">
        <v>685</v>
      </c>
      <c r="G171" s="212" t="s">
        <v>610</v>
      </c>
      <c r="H171" s="213">
        <v>1</v>
      </c>
      <c r="I171" s="214"/>
      <c r="J171" s="215">
        <f>ROUND(I171*H171,2)</f>
        <v>0</v>
      </c>
      <c r="K171" s="211" t="s">
        <v>160</v>
      </c>
      <c r="L171" s="48"/>
      <c r="M171" s="216" t="s">
        <v>32</v>
      </c>
      <c r="N171" s="217" t="s">
        <v>51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R171" s="220" t="s">
        <v>611</v>
      </c>
      <c r="AT171" s="220" t="s">
        <v>156</v>
      </c>
      <c r="AU171" s="220" t="s">
        <v>90</v>
      </c>
      <c r="AY171" s="20" t="s">
        <v>154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88</v>
      </c>
      <c r="BK171" s="221">
        <f>ROUND(I171*H171,2)</f>
        <v>0</v>
      </c>
      <c r="BL171" s="20" t="s">
        <v>611</v>
      </c>
      <c r="BM171" s="220" t="s">
        <v>686</v>
      </c>
    </row>
    <row r="172" s="2" customFormat="1">
      <c r="A172" s="42"/>
      <c r="B172" s="43"/>
      <c r="C172" s="44"/>
      <c r="D172" s="222" t="s">
        <v>163</v>
      </c>
      <c r="E172" s="44"/>
      <c r="F172" s="223" t="s">
        <v>685</v>
      </c>
      <c r="G172" s="44"/>
      <c r="H172" s="44"/>
      <c r="I172" s="224"/>
      <c r="J172" s="44"/>
      <c r="K172" s="44"/>
      <c r="L172" s="48"/>
      <c r="M172" s="225"/>
      <c r="N172" s="226"/>
      <c r="O172" s="88"/>
      <c r="P172" s="88"/>
      <c r="Q172" s="88"/>
      <c r="R172" s="88"/>
      <c r="S172" s="88"/>
      <c r="T172" s="89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T172" s="20" t="s">
        <v>163</v>
      </c>
      <c r="AU172" s="20" t="s">
        <v>90</v>
      </c>
    </row>
    <row r="173" s="2" customFormat="1">
      <c r="A173" s="42"/>
      <c r="B173" s="43"/>
      <c r="C173" s="44"/>
      <c r="D173" s="227" t="s">
        <v>165</v>
      </c>
      <c r="E173" s="44"/>
      <c r="F173" s="228" t="s">
        <v>687</v>
      </c>
      <c r="G173" s="44"/>
      <c r="H173" s="44"/>
      <c r="I173" s="224"/>
      <c r="J173" s="44"/>
      <c r="K173" s="44"/>
      <c r="L173" s="48"/>
      <c r="M173" s="225"/>
      <c r="N173" s="226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165</v>
      </c>
      <c r="AU173" s="20" t="s">
        <v>90</v>
      </c>
    </row>
    <row r="174" s="14" customFormat="1">
      <c r="A174" s="14"/>
      <c r="B174" s="239"/>
      <c r="C174" s="240"/>
      <c r="D174" s="222" t="s">
        <v>167</v>
      </c>
      <c r="E174" s="241" t="s">
        <v>32</v>
      </c>
      <c r="F174" s="242" t="s">
        <v>614</v>
      </c>
      <c r="G174" s="240"/>
      <c r="H174" s="243">
        <v>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167</v>
      </c>
      <c r="AU174" s="249" t="s">
        <v>90</v>
      </c>
      <c r="AV174" s="14" t="s">
        <v>90</v>
      </c>
      <c r="AW174" s="14" t="s">
        <v>40</v>
      </c>
      <c r="AX174" s="14" t="s">
        <v>80</v>
      </c>
      <c r="AY174" s="249" t="s">
        <v>154</v>
      </c>
    </row>
    <row r="175" s="15" customFormat="1">
      <c r="A175" s="15"/>
      <c r="B175" s="250"/>
      <c r="C175" s="251"/>
      <c r="D175" s="222" t="s">
        <v>167</v>
      </c>
      <c r="E175" s="252" t="s">
        <v>32</v>
      </c>
      <c r="F175" s="253" t="s">
        <v>170</v>
      </c>
      <c r="G175" s="251"/>
      <c r="H175" s="254">
        <v>1</v>
      </c>
      <c r="I175" s="255"/>
      <c r="J175" s="251"/>
      <c r="K175" s="251"/>
      <c r="L175" s="256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167</v>
      </c>
      <c r="AU175" s="260" t="s">
        <v>90</v>
      </c>
      <c r="AV175" s="15" t="s">
        <v>161</v>
      </c>
      <c r="AW175" s="15" t="s">
        <v>40</v>
      </c>
      <c r="AX175" s="15" t="s">
        <v>88</v>
      </c>
      <c r="AY175" s="260" t="s">
        <v>154</v>
      </c>
    </row>
    <row r="176" s="2" customFormat="1" ht="6.96" customHeight="1">
      <c r="A176" s="42"/>
      <c r="B176" s="63"/>
      <c r="C176" s="64"/>
      <c r="D176" s="64"/>
      <c r="E176" s="64"/>
      <c r="F176" s="64"/>
      <c r="G176" s="64"/>
      <c r="H176" s="64"/>
      <c r="I176" s="64"/>
      <c r="J176" s="64"/>
      <c r="K176" s="64"/>
      <c r="L176" s="48"/>
      <c r="M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</row>
  </sheetData>
  <sheetProtection sheet="1" autoFilter="0" formatColumns="0" formatRows="0" objects="1" scenarios="1" spinCount="100000" saltValue="UGQu0U5i+jqan/Q9q6ZM0203101hVPQF1nzRe5BqoQeDMAHtaYMq9r2CubEq/uDky/qBZH82u/F+vKkatYlNlw==" hashValue="l97sH4dS/sh/Z6PGHxuhtKoEajdpAWXkILlES1Wm2eioFhYGXSFmpsBO5/DdhoCCPvEtSy4q/qpfp2buTnyJ2g==" algorithmName="SHA-512" password="DAB1"/>
  <autoFilter ref="C84:K17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2/011002000"/>
    <hyperlink ref="F95" r:id="rId2" display="https://podminky.urs.cz/item/CS_URS_2025_02/012103000"/>
    <hyperlink ref="F100" r:id="rId3" display="https://podminky.urs.cz/item/CS_URS_2025_02/012303000"/>
    <hyperlink ref="F105" r:id="rId4" display="https://podminky.urs.cz/item/CS_URS_2025_02/013254000"/>
    <hyperlink ref="F110" r:id="rId5" display="https://podminky.urs.cz/item/CS_URS_2025_02/013274000"/>
    <hyperlink ref="F115" r:id="rId6" display="https://podminky.urs.cz/item/CS_URS_2025_02/013284000"/>
    <hyperlink ref="F121" r:id="rId7" display="https://podminky.urs.cz/item/CS_URS_2025_02/020001000"/>
    <hyperlink ref="F130" r:id="rId8" display="https://podminky.urs.cz/item/CS_URS_2025_02/032002000"/>
    <hyperlink ref="F135" r:id="rId9" display="https://podminky.urs.cz/item/CS_URS_2025_02/034303000"/>
    <hyperlink ref="F144" r:id="rId10" display="https://podminky.urs.cz/item/CS_URS_2025_02/034503000"/>
    <hyperlink ref="F150" r:id="rId11" display="https://podminky.urs.cz/item/CS_URS_2025_02/041103000"/>
    <hyperlink ref="F155" r:id="rId12" display="https://podminky.urs.cz/item/CS_URS_2025_02/041203000"/>
    <hyperlink ref="F160" r:id="rId13" display="https://podminky.urs.cz/item/CS_URS_2025_02/043002000"/>
    <hyperlink ref="F167" r:id="rId14" display="https://podminky.urs.cz/item/CS_URS_2025_02/045002000"/>
    <hyperlink ref="F173" r:id="rId15" display="https://podminky.urs.cz/item/CS_URS_2025_02/09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3"/>
    </row>
    <row r="4" s="1" customFormat="1" ht="24.96" customHeight="1">
      <c r="B4" s="23"/>
      <c r="C4" s="135" t="s">
        <v>688</v>
      </c>
      <c r="H4" s="23"/>
    </row>
    <row r="5" s="1" customFormat="1" ht="12" customHeight="1">
      <c r="B5" s="23"/>
      <c r="C5" s="289" t="s">
        <v>13</v>
      </c>
      <c r="D5" s="145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7" t="s">
        <v>24</v>
      </c>
      <c r="D7" s="142" t="str">
        <f>'Rekapitulace stavby'!AN8</f>
        <v>20. 10. 2025</v>
      </c>
      <c r="H7" s="23"/>
    </row>
    <row r="8" s="2" customFormat="1" ht="10.8" customHeight="1">
      <c r="A8" s="42"/>
      <c r="B8" s="48"/>
      <c r="C8" s="42"/>
      <c r="D8" s="42"/>
      <c r="E8" s="42"/>
      <c r="F8" s="42"/>
      <c r="G8" s="42"/>
      <c r="H8" s="48"/>
    </row>
    <row r="9" s="11" customFormat="1" ht="29.28" customHeight="1">
      <c r="A9" s="182"/>
      <c r="B9" s="292"/>
      <c r="C9" s="293" t="s">
        <v>61</v>
      </c>
      <c r="D9" s="294" t="s">
        <v>62</v>
      </c>
      <c r="E9" s="294" t="s">
        <v>141</v>
      </c>
      <c r="F9" s="295" t="s">
        <v>689</v>
      </c>
      <c r="G9" s="182"/>
      <c r="H9" s="292"/>
    </row>
    <row r="10" s="2" customFormat="1" ht="26.4" customHeight="1">
      <c r="A10" s="42"/>
      <c r="B10" s="48"/>
      <c r="C10" s="296" t="s">
        <v>85</v>
      </c>
      <c r="D10" s="296" t="s">
        <v>86</v>
      </c>
      <c r="E10" s="42"/>
      <c r="F10" s="42"/>
      <c r="G10" s="42"/>
      <c r="H10" s="48"/>
    </row>
    <row r="11" s="2" customFormat="1" ht="16.8" customHeight="1">
      <c r="A11" s="42"/>
      <c r="B11" s="48"/>
      <c r="C11" s="297" t="s">
        <v>120</v>
      </c>
      <c r="D11" s="298" t="s">
        <v>32</v>
      </c>
      <c r="E11" s="299" t="s">
        <v>32</v>
      </c>
      <c r="F11" s="300">
        <v>27.056999999999999</v>
      </c>
      <c r="G11" s="42"/>
      <c r="H11" s="48"/>
    </row>
    <row r="12" s="2" customFormat="1" ht="16.8" customHeight="1">
      <c r="A12" s="42"/>
      <c r="B12" s="48"/>
      <c r="C12" s="301" t="s">
        <v>32</v>
      </c>
      <c r="D12" s="301" t="s">
        <v>575</v>
      </c>
      <c r="E12" s="20" t="s">
        <v>32</v>
      </c>
      <c r="F12" s="302">
        <v>27.056999999999999</v>
      </c>
      <c r="G12" s="42"/>
      <c r="H12" s="48"/>
    </row>
    <row r="13" s="2" customFormat="1" ht="16.8" customHeight="1">
      <c r="A13" s="42"/>
      <c r="B13" s="48"/>
      <c r="C13" s="301" t="s">
        <v>120</v>
      </c>
      <c r="D13" s="301" t="s">
        <v>170</v>
      </c>
      <c r="E13" s="20" t="s">
        <v>32</v>
      </c>
      <c r="F13" s="302">
        <v>27.056999999999999</v>
      </c>
      <c r="G13" s="42"/>
      <c r="H13" s="48"/>
    </row>
    <row r="14" s="2" customFormat="1" ht="16.8" customHeight="1">
      <c r="A14" s="42"/>
      <c r="B14" s="48"/>
      <c r="C14" s="303" t="s">
        <v>690</v>
      </c>
      <c r="D14" s="42"/>
      <c r="E14" s="42"/>
      <c r="F14" s="42"/>
      <c r="G14" s="42"/>
      <c r="H14" s="48"/>
    </row>
    <row r="15" s="2" customFormat="1">
      <c r="A15" s="42"/>
      <c r="B15" s="48"/>
      <c r="C15" s="301" t="s">
        <v>570</v>
      </c>
      <c r="D15" s="301" t="s">
        <v>571</v>
      </c>
      <c r="E15" s="20" t="s">
        <v>291</v>
      </c>
      <c r="F15" s="302">
        <v>27.056999999999999</v>
      </c>
      <c r="G15" s="42"/>
      <c r="H15" s="48"/>
    </row>
    <row r="16" s="2" customFormat="1" ht="16.8" customHeight="1">
      <c r="A16" s="42"/>
      <c r="B16" s="48"/>
      <c r="C16" s="301" t="s">
        <v>551</v>
      </c>
      <c r="D16" s="301" t="s">
        <v>552</v>
      </c>
      <c r="E16" s="20" t="s">
        <v>291</v>
      </c>
      <c r="F16" s="302">
        <v>145.82400000000001</v>
      </c>
      <c r="G16" s="42"/>
      <c r="H16" s="48"/>
    </row>
    <row r="17" s="2" customFormat="1" ht="16.8" customHeight="1">
      <c r="A17" s="42"/>
      <c r="B17" s="48"/>
      <c r="C17" s="297" t="s">
        <v>111</v>
      </c>
      <c r="D17" s="298" t="s">
        <v>32</v>
      </c>
      <c r="E17" s="299" t="s">
        <v>32</v>
      </c>
      <c r="F17" s="300">
        <v>124</v>
      </c>
      <c r="G17" s="42"/>
      <c r="H17" s="48"/>
    </row>
    <row r="18" s="2" customFormat="1" ht="16.8" customHeight="1">
      <c r="A18" s="42"/>
      <c r="B18" s="48"/>
      <c r="C18" s="301" t="s">
        <v>111</v>
      </c>
      <c r="D18" s="301" t="s">
        <v>357</v>
      </c>
      <c r="E18" s="20" t="s">
        <v>32</v>
      </c>
      <c r="F18" s="302">
        <v>124</v>
      </c>
      <c r="G18" s="42"/>
      <c r="H18" s="48"/>
    </row>
    <row r="19" s="2" customFormat="1" ht="16.8" customHeight="1">
      <c r="A19" s="42"/>
      <c r="B19" s="48"/>
      <c r="C19" s="303" t="s">
        <v>690</v>
      </c>
      <c r="D19" s="42"/>
      <c r="E19" s="42"/>
      <c r="F19" s="42"/>
      <c r="G19" s="42"/>
      <c r="H19" s="48"/>
    </row>
    <row r="20" s="2" customFormat="1" ht="16.8" customHeight="1">
      <c r="A20" s="42"/>
      <c r="B20" s="48"/>
      <c r="C20" s="301" t="s">
        <v>350</v>
      </c>
      <c r="D20" s="301" t="s">
        <v>351</v>
      </c>
      <c r="E20" s="20" t="s">
        <v>159</v>
      </c>
      <c r="F20" s="302">
        <v>528.25</v>
      </c>
      <c r="G20" s="42"/>
      <c r="H20" s="48"/>
    </row>
    <row r="21" s="2" customFormat="1" ht="16.8" customHeight="1">
      <c r="A21" s="42"/>
      <c r="B21" s="48"/>
      <c r="C21" s="301" t="s">
        <v>391</v>
      </c>
      <c r="D21" s="301" t="s">
        <v>392</v>
      </c>
      <c r="E21" s="20" t="s">
        <v>159</v>
      </c>
      <c r="F21" s="302">
        <v>124</v>
      </c>
      <c r="G21" s="42"/>
      <c r="H21" s="48"/>
    </row>
    <row r="22" s="2" customFormat="1" ht="16.8" customHeight="1">
      <c r="A22" s="42"/>
      <c r="B22" s="48"/>
      <c r="C22" s="301" t="s">
        <v>397</v>
      </c>
      <c r="D22" s="301" t="s">
        <v>398</v>
      </c>
      <c r="E22" s="20" t="s">
        <v>159</v>
      </c>
      <c r="F22" s="302">
        <v>126.48</v>
      </c>
      <c r="G22" s="42"/>
      <c r="H22" s="48"/>
    </row>
    <row r="23" s="2" customFormat="1" ht="16.8" customHeight="1">
      <c r="A23" s="42"/>
      <c r="B23" s="48"/>
      <c r="C23" s="297" t="s">
        <v>122</v>
      </c>
      <c r="D23" s="298" t="s">
        <v>32</v>
      </c>
      <c r="E23" s="299" t="s">
        <v>32</v>
      </c>
      <c r="F23" s="300">
        <v>66.944999999999993</v>
      </c>
      <c r="G23" s="42"/>
      <c r="H23" s="48"/>
    </row>
    <row r="24" s="2" customFormat="1" ht="16.8" customHeight="1">
      <c r="A24" s="42"/>
      <c r="B24" s="48"/>
      <c r="C24" s="301" t="s">
        <v>32</v>
      </c>
      <c r="D24" s="301" t="s">
        <v>581</v>
      </c>
      <c r="E24" s="20" t="s">
        <v>32</v>
      </c>
      <c r="F24" s="302">
        <v>66.944999999999993</v>
      </c>
      <c r="G24" s="42"/>
      <c r="H24" s="48"/>
    </row>
    <row r="25" s="2" customFormat="1" ht="16.8" customHeight="1">
      <c r="A25" s="42"/>
      <c r="B25" s="48"/>
      <c r="C25" s="301" t="s">
        <v>122</v>
      </c>
      <c r="D25" s="301" t="s">
        <v>170</v>
      </c>
      <c r="E25" s="20" t="s">
        <v>32</v>
      </c>
      <c r="F25" s="302">
        <v>66.944999999999993</v>
      </c>
      <c r="G25" s="42"/>
      <c r="H25" s="48"/>
    </row>
    <row r="26" s="2" customFormat="1" ht="16.8" customHeight="1">
      <c r="A26" s="42"/>
      <c r="B26" s="48"/>
      <c r="C26" s="303" t="s">
        <v>690</v>
      </c>
      <c r="D26" s="42"/>
      <c r="E26" s="42"/>
      <c r="F26" s="42"/>
      <c r="G26" s="42"/>
      <c r="H26" s="48"/>
    </row>
    <row r="27" s="2" customFormat="1">
      <c r="A27" s="42"/>
      <c r="B27" s="48"/>
      <c r="C27" s="301" t="s">
        <v>577</v>
      </c>
      <c r="D27" s="301" t="s">
        <v>578</v>
      </c>
      <c r="E27" s="20" t="s">
        <v>291</v>
      </c>
      <c r="F27" s="302">
        <v>66.944999999999993</v>
      </c>
      <c r="G27" s="42"/>
      <c r="H27" s="48"/>
    </row>
    <row r="28" s="2" customFormat="1" ht="16.8" customHeight="1">
      <c r="A28" s="42"/>
      <c r="B28" s="48"/>
      <c r="C28" s="301" t="s">
        <v>551</v>
      </c>
      <c r="D28" s="301" t="s">
        <v>552</v>
      </c>
      <c r="E28" s="20" t="s">
        <v>291</v>
      </c>
      <c r="F28" s="302">
        <v>145.82400000000001</v>
      </c>
      <c r="G28" s="42"/>
      <c r="H28" s="48"/>
    </row>
    <row r="29" s="2" customFormat="1" ht="16.8" customHeight="1">
      <c r="A29" s="42"/>
      <c r="B29" s="48"/>
      <c r="C29" s="297" t="s">
        <v>109</v>
      </c>
      <c r="D29" s="298" t="s">
        <v>32</v>
      </c>
      <c r="E29" s="299" t="s">
        <v>32</v>
      </c>
      <c r="F29" s="300">
        <v>377</v>
      </c>
      <c r="G29" s="42"/>
      <c r="H29" s="48"/>
    </row>
    <row r="30" s="2" customFormat="1" ht="16.8" customHeight="1">
      <c r="A30" s="42"/>
      <c r="B30" s="48"/>
      <c r="C30" s="301" t="s">
        <v>32</v>
      </c>
      <c r="D30" s="301" t="s">
        <v>355</v>
      </c>
      <c r="E30" s="20" t="s">
        <v>32</v>
      </c>
      <c r="F30" s="302">
        <v>0</v>
      </c>
      <c r="G30" s="42"/>
      <c r="H30" s="48"/>
    </row>
    <row r="31" s="2" customFormat="1" ht="16.8" customHeight="1">
      <c r="A31" s="42"/>
      <c r="B31" s="48"/>
      <c r="C31" s="301" t="s">
        <v>109</v>
      </c>
      <c r="D31" s="301" t="s">
        <v>356</v>
      </c>
      <c r="E31" s="20" t="s">
        <v>32</v>
      </c>
      <c r="F31" s="302">
        <v>377</v>
      </c>
      <c r="G31" s="42"/>
      <c r="H31" s="48"/>
    </row>
    <row r="32" s="2" customFormat="1" ht="16.8" customHeight="1">
      <c r="A32" s="42"/>
      <c r="B32" s="48"/>
      <c r="C32" s="303" t="s">
        <v>690</v>
      </c>
      <c r="D32" s="42"/>
      <c r="E32" s="42"/>
      <c r="F32" s="42"/>
      <c r="G32" s="42"/>
      <c r="H32" s="48"/>
    </row>
    <row r="33" s="2" customFormat="1" ht="16.8" customHeight="1">
      <c r="A33" s="42"/>
      <c r="B33" s="48"/>
      <c r="C33" s="301" t="s">
        <v>350</v>
      </c>
      <c r="D33" s="301" t="s">
        <v>351</v>
      </c>
      <c r="E33" s="20" t="s">
        <v>159</v>
      </c>
      <c r="F33" s="302">
        <v>528.25</v>
      </c>
      <c r="G33" s="42"/>
      <c r="H33" s="48"/>
    </row>
    <row r="34" s="2" customFormat="1" ht="16.8" customHeight="1">
      <c r="A34" s="42"/>
      <c r="B34" s="48"/>
      <c r="C34" s="301" t="s">
        <v>361</v>
      </c>
      <c r="D34" s="301" t="s">
        <v>362</v>
      </c>
      <c r="E34" s="20" t="s">
        <v>159</v>
      </c>
      <c r="F34" s="302">
        <v>377</v>
      </c>
      <c r="G34" s="42"/>
      <c r="H34" s="48"/>
    </row>
    <row r="35" s="2" customFormat="1" ht="16.8" customHeight="1">
      <c r="A35" s="42"/>
      <c r="B35" s="48"/>
      <c r="C35" s="301" t="s">
        <v>367</v>
      </c>
      <c r="D35" s="301" t="s">
        <v>368</v>
      </c>
      <c r="E35" s="20" t="s">
        <v>159</v>
      </c>
      <c r="F35" s="302">
        <v>377</v>
      </c>
      <c r="G35" s="42"/>
      <c r="H35" s="48"/>
    </row>
    <row r="36" s="2" customFormat="1" ht="16.8" customHeight="1">
      <c r="A36" s="42"/>
      <c r="B36" s="48"/>
      <c r="C36" s="301" t="s">
        <v>373</v>
      </c>
      <c r="D36" s="301" t="s">
        <v>374</v>
      </c>
      <c r="E36" s="20" t="s">
        <v>159</v>
      </c>
      <c r="F36" s="302">
        <v>377</v>
      </c>
      <c r="G36" s="42"/>
      <c r="H36" s="48"/>
    </row>
    <row r="37" s="2" customFormat="1" ht="16.8" customHeight="1">
      <c r="A37" s="42"/>
      <c r="B37" s="48"/>
      <c r="C37" s="301" t="s">
        <v>379</v>
      </c>
      <c r="D37" s="301" t="s">
        <v>380</v>
      </c>
      <c r="E37" s="20" t="s">
        <v>159</v>
      </c>
      <c r="F37" s="302">
        <v>377</v>
      </c>
      <c r="G37" s="42"/>
      <c r="H37" s="48"/>
    </row>
    <row r="38" s="2" customFormat="1" ht="16.8" customHeight="1">
      <c r="A38" s="42"/>
      <c r="B38" s="48"/>
      <c r="C38" s="301" t="s">
        <v>385</v>
      </c>
      <c r="D38" s="301" t="s">
        <v>386</v>
      </c>
      <c r="E38" s="20" t="s">
        <v>159</v>
      </c>
      <c r="F38" s="302">
        <v>377</v>
      </c>
      <c r="G38" s="42"/>
      <c r="H38" s="48"/>
    </row>
    <row r="39" s="2" customFormat="1" ht="16.8" customHeight="1">
      <c r="A39" s="42"/>
      <c r="B39" s="48"/>
      <c r="C39" s="301" t="s">
        <v>537</v>
      </c>
      <c r="D39" s="301" t="s">
        <v>538</v>
      </c>
      <c r="E39" s="20" t="s">
        <v>159</v>
      </c>
      <c r="F39" s="302">
        <v>377</v>
      </c>
      <c r="G39" s="42"/>
      <c r="H39" s="48"/>
    </row>
    <row r="40" s="2" customFormat="1" ht="16.8" customHeight="1">
      <c r="A40" s="42"/>
      <c r="B40" s="48"/>
      <c r="C40" s="297" t="s">
        <v>98</v>
      </c>
      <c r="D40" s="298" t="s">
        <v>98</v>
      </c>
      <c r="E40" s="299" t="s">
        <v>32</v>
      </c>
      <c r="F40" s="300">
        <v>156</v>
      </c>
      <c r="G40" s="42"/>
      <c r="H40" s="48"/>
    </row>
    <row r="41" s="2" customFormat="1" ht="16.8" customHeight="1">
      <c r="A41" s="42"/>
      <c r="B41" s="48"/>
      <c r="C41" s="301" t="s">
        <v>32</v>
      </c>
      <c r="D41" s="301" t="s">
        <v>235</v>
      </c>
      <c r="E41" s="20" t="s">
        <v>32</v>
      </c>
      <c r="F41" s="302">
        <v>156</v>
      </c>
      <c r="G41" s="42"/>
      <c r="H41" s="48"/>
    </row>
    <row r="42" s="2" customFormat="1" ht="16.8" customHeight="1">
      <c r="A42" s="42"/>
      <c r="B42" s="48"/>
      <c r="C42" s="301" t="s">
        <v>98</v>
      </c>
      <c r="D42" s="301" t="s">
        <v>170</v>
      </c>
      <c r="E42" s="20" t="s">
        <v>32</v>
      </c>
      <c r="F42" s="302">
        <v>156</v>
      </c>
      <c r="G42" s="42"/>
      <c r="H42" s="48"/>
    </row>
    <row r="43" s="2" customFormat="1" ht="16.8" customHeight="1">
      <c r="A43" s="42"/>
      <c r="B43" s="48"/>
      <c r="C43" s="303" t="s">
        <v>690</v>
      </c>
      <c r="D43" s="42"/>
      <c r="E43" s="42"/>
      <c r="F43" s="42"/>
      <c r="G43" s="42"/>
      <c r="H43" s="48"/>
    </row>
    <row r="44" s="2" customFormat="1">
      <c r="A44" s="42"/>
      <c r="B44" s="48"/>
      <c r="C44" s="301" t="s">
        <v>230</v>
      </c>
      <c r="D44" s="301" t="s">
        <v>231</v>
      </c>
      <c r="E44" s="20" t="s">
        <v>200</v>
      </c>
      <c r="F44" s="302">
        <v>156</v>
      </c>
      <c r="G44" s="42"/>
      <c r="H44" s="48"/>
    </row>
    <row r="45" s="2" customFormat="1">
      <c r="A45" s="42"/>
      <c r="B45" s="48"/>
      <c r="C45" s="301" t="s">
        <v>237</v>
      </c>
      <c r="D45" s="301" t="s">
        <v>238</v>
      </c>
      <c r="E45" s="20" t="s">
        <v>200</v>
      </c>
      <c r="F45" s="302">
        <v>156</v>
      </c>
      <c r="G45" s="42"/>
      <c r="H45" s="48"/>
    </row>
    <row r="46" s="2" customFormat="1" ht="16.8" customHeight="1">
      <c r="A46" s="42"/>
      <c r="B46" s="48"/>
      <c r="C46" s="297" t="s">
        <v>100</v>
      </c>
      <c r="D46" s="298" t="s">
        <v>32</v>
      </c>
      <c r="E46" s="299" t="s">
        <v>32</v>
      </c>
      <c r="F46" s="300">
        <v>121.25</v>
      </c>
      <c r="G46" s="42"/>
      <c r="H46" s="48"/>
    </row>
    <row r="47" s="2" customFormat="1" ht="16.8" customHeight="1">
      <c r="A47" s="42"/>
      <c r="B47" s="48"/>
      <c r="C47" s="301" t="s">
        <v>32</v>
      </c>
      <c r="D47" s="301" t="s">
        <v>247</v>
      </c>
      <c r="E47" s="20" t="s">
        <v>32</v>
      </c>
      <c r="F47" s="302">
        <v>0</v>
      </c>
      <c r="G47" s="42"/>
      <c r="H47" s="48"/>
    </row>
    <row r="48" s="2" customFormat="1" ht="16.8" customHeight="1">
      <c r="A48" s="42"/>
      <c r="B48" s="48"/>
      <c r="C48" s="301" t="s">
        <v>32</v>
      </c>
      <c r="D48" s="301" t="s">
        <v>248</v>
      </c>
      <c r="E48" s="20" t="s">
        <v>32</v>
      </c>
      <c r="F48" s="302">
        <v>121.25</v>
      </c>
      <c r="G48" s="42"/>
      <c r="H48" s="48"/>
    </row>
    <row r="49" s="2" customFormat="1" ht="16.8" customHeight="1">
      <c r="A49" s="42"/>
      <c r="B49" s="48"/>
      <c r="C49" s="301" t="s">
        <v>100</v>
      </c>
      <c r="D49" s="301" t="s">
        <v>170</v>
      </c>
      <c r="E49" s="20" t="s">
        <v>32</v>
      </c>
      <c r="F49" s="302">
        <v>121.25</v>
      </c>
      <c r="G49" s="42"/>
      <c r="H49" s="48"/>
    </row>
    <row r="50" s="2" customFormat="1" ht="16.8" customHeight="1">
      <c r="A50" s="42"/>
      <c r="B50" s="48"/>
      <c r="C50" s="303" t="s">
        <v>690</v>
      </c>
      <c r="D50" s="42"/>
      <c r="E50" s="42"/>
      <c r="F50" s="42"/>
      <c r="G50" s="42"/>
      <c r="H50" s="48"/>
    </row>
    <row r="51" s="2" customFormat="1" ht="16.8" customHeight="1">
      <c r="A51" s="42"/>
      <c r="B51" s="48"/>
      <c r="C51" s="301" t="s">
        <v>242</v>
      </c>
      <c r="D51" s="301" t="s">
        <v>243</v>
      </c>
      <c r="E51" s="20" t="s">
        <v>159</v>
      </c>
      <c r="F51" s="302">
        <v>121.25</v>
      </c>
      <c r="G51" s="42"/>
      <c r="H51" s="48"/>
    </row>
    <row r="52" s="2" customFormat="1" ht="16.8" customHeight="1">
      <c r="A52" s="42"/>
      <c r="B52" s="48"/>
      <c r="C52" s="301" t="s">
        <v>317</v>
      </c>
      <c r="D52" s="301" t="s">
        <v>318</v>
      </c>
      <c r="E52" s="20" t="s">
        <v>159</v>
      </c>
      <c r="F52" s="302">
        <v>121.25</v>
      </c>
      <c r="G52" s="42"/>
      <c r="H52" s="48"/>
    </row>
    <row r="53" s="2" customFormat="1" ht="16.8" customHeight="1">
      <c r="A53" s="42"/>
      <c r="B53" s="48"/>
      <c r="C53" s="301" t="s">
        <v>323</v>
      </c>
      <c r="D53" s="301" t="s">
        <v>324</v>
      </c>
      <c r="E53" s="20" t="s">
        <v>159</v>
      </c>
      <c r="F53" s="302">
        <v>121.25</v>
      </c>
      <c r="G53" s="42"/>
      <c r="H53" s="48"/>
    </row>
    <row r="54" s="2" customFormat="1" ht="16.8" customHeight="1">
      <c r="A54" s="42"/>
      <c r="B54" s="48"/>
      <c r="C54" s="301" t="s">
        <v>329</v>
      </c>
      <c r="D54" s="301" t="s">
        <v>330</v>
      </c>
      <c r="E54" s="20" t="s">
        <v>331</v>
      </c>
      <c r="F54" s="302">
        <v>2.4740000000000002</v>
      </c>
      <c r="G54" s="42"/>
      <c r="H54" s="48"/>
    </row>
    <row r="55" s="2" customFormat="1" ht="16.8" customHeight="1">
      <c r="A55" s="42"/>
      <c r="B55" s="48"/>
      <c r="C55" s="297" t="s">
        <v>117</v>
      </c>
      <c r="D55" s="298" t="s">
        <v>32</v>
      </c>
      <c r="E55" s="299" t="s">
        <v>32</v>
      </c>
      <c r="F55" s="300">
        <v>239.84</v>
      </c>
      <c r="G55" s="42"/>
      <c r="H55" s="48"/>
    </row>
    <row r="56" s="2" customFormat="1" ht="16.8" customHeight="1">
      <c r="A56" s="42"/>
      <c r="B56" s="48"/>
      <c r="C56" s="301" t="s">
        <v>32</v>
      </c>
      <c r="D56" s="301" t="s">
        <v>280</v>
      </c>
      <c r="E56" s="20" t="s">
        <v>32</v>
      </c>
      <c r="F56" s="302">
        <v>239.84</v>
      </c>
      <c r="G56" s="42"/>
      <c r="H56" s="48"/>
    </row>
    <row r="57" s="2" customFormat="1" ht="16.8" customHeight="1">
      <c r="A57" s="42"/>
      <c r="B57" s="48"/>
      <c r="C57" s="301" t="s">
        <v>117</v>
      </c>
      <c r="D57" s="301" t="s">
        <v>170</v>
      </c>
      <c r="E57" s="20" t="s">
        <v>32</v>
      </c>
      <c r="F57" s="302">
        <v>239.84</v>
      </c>
      <c r="G57" s="42"/>
      <c r="H57" s="48"/>
    </row>
    <row r="58" s="2" customFormat="1" ht="16.8" customHeight="1">
      <c r="A58" s="42"/>
      <c r="B58" s="48"/>
      <c r="C58" s="303" t="s">
        <v>690</v>
      </c>
      <c r="D58" s="42"/>
      <c r="E58" s="42"/>
      <c r="F58" s="42"/>
      <c r="G58" s="42"/>
      <c r="H58" s="48"/>
    </row>
    <row r="59" s="2" customFormat="1">
      <c r="A59" s="42"/>
      <c r="B59" s="48"/>
      <c r="C59" s="301" t="s">
        <v>275</v>
      </c>
      <c r="D59" s="301" t="s">
        <v>276</v>
      </c>
      <c r="E59" s="20" t="s">
        <v>252</v>
      </c>
      <c r="F59" s="302">
        <v>239.84</v>
      </c>
      <c r="G59" s="42"/>
      <c r="H59" s="48"/>
    </row>
    <row r="60" s="2" customFormat="1">
      <c r="A60" s="42"/>
      <c r="B60" s="48"/>
      <c r="C60" s="301" t="s">
        <v>282</v>
      </c>
      <c r="D60" s="301" t="s">
        <v>283</v>
      </c>
      <c r="E60" s="20" t="s">
        <v>252</v>
      </c>
      <c r="F60" s="302">
        <v>1199.2000000000001</v>
      </c>
      <c r="G60" s="42"/>
      <c r="H60" s="48"/>
    </row>
    <row r="61" s="2" customFormat="1" ht="16.8" customHeight="1">
      <c r="A61" s="42"/>
      <c r="B61" s="48"/>
      <c r="C61" s="301" t="s">
        <v>297</v>
      </c>
      <c r="D61" s="301" t="s">
        <v>298</v>
      </c>
      <c r="E61" s="20" t="s">
        <v>252</v>
      </c>
      <c r="F61" s="302">
        <v>239.84</v>
      </c>
      <c r="G61" s="42"/>
      <c r="H61" s="48"/>
    </row>
    <row r="62" s="2" customFormat="1" ht="16.8" customHeight="1">
      <c r="A62" s="42"/>
      <c r="B62" s="48"/>
      <c r="C62" s="297" t="s">
        <v>113</v>
      </c>
      <c r="D62" s="298" t="s">
        <v>32</v>
      </c>
      <c r="E62" s="299" t="s">
        <v>32</v>
      </c>
      <c r="F62" s="300">
        <v>8</v>
      </c>
      <c r="G62" s="42"/>
      <c r="H62" s="48"/>
    </row>
    <row r="63" s="2" customFormat="1" ht="16.8" customHeight="1">
      <c r="A63" s="42"/>
      <c r="B63" s="48"/>
      <c r="C63" s="301" t="s">
        <v>113</v>
      </c>
      <c r="D63" s="301" t="s">
        <v>358</v>
      </c>
      <c r="E63" s="20" t="s">
        <v>32</v>
      </c>
      <c r="F63" s="302">
        <v>8</v>
      </c>
      <c r="G63" s="42"/>
      <c r="H63" s="48"/>
    </row>
    <row r="64" s="2" customFormat="1" ht="16.8" customHeight="1">
      <c r="A64" s="42"/>
      <c r="B64" s="48"/>
      <c r="C64" s="303" t="s">
        <v>690</v>
      </c>
      <c r="D64" s="42"/>
      <c r="E64" s="42"/>
      <c r="F64" s="42"/>
      <c r="G64" s="42"/>
      <c r="H64" s="48"/>
    </row>
    <row r="65" s="2" customFormat="1" ht="16.8" customHeight="1">
      <c r="A65" s="42"/>
      <c r="B65" s="48"/>
      <c r="C65" s="301" t="s">
        <v>350</v>
      </c>
      <c r="D65" s="301" t="s">
        <v>351</v>
      </c>
      <c r="E65" s="20" t="s">
        <v>159</v>
      </c>
      <c r="F65" s="302">
        <v>528.25</v>
      </c>
      <c r="G65" s="42"/>
      <c r="H65" s="48"/>
    </row>
    <row r="66" s="2" customFormat="1" ht="16.8" customHeight="1">
      <c r="A66" s="42"/>
      <c r="B66" s="48"/>
      <c r="C66" s="301" t="s">
        <v>408</v>
      </c>
      <c r="D66" s="301" t="s">
        <v>409</v>
      </c>
      <c r="E66" s="20" t="s">
        <v>159</v>
      </c>
      <c r="F66" s="302">
        <v>27.25</v>
      </c>
      <c r="G66" s="42"/>
      <c r="H66" s="48"/>
    </row>
    <row r="67" s="2" customFormat="1" ht="16.8" customHeight="1">
      <c r="A67" s="42"/>
      <c r="B67" s="48"/>
      <c r="C67" s="301" t="s">
        <v>414</v>
      </c>
      <c r="D67" s="301" t="s">
        <v>415</v>
      </c>
      <c r="E67" s="20" t="s">
        <v>159</v>
      </c>
      <c r="F67" s="302">
        <v>28.068000000000001</v>
      </c>
      <c r="G67" s="42"/>
      <c r="H67" s="48"/>
    </row>
    <row r="68" s="2" customFormat="1" ht="16.8" customHeight="1">
      <c r="A68" s="42"/>
      <c r="B68" s="48"/>
      <c r="C68" s="297" t="s">
        <v>119</v>
      </c>
      <c r="D68" s="298" t="s">
        <v>32</v>
      </c>
      <c r="E68" s="299" t="s">
        <v>32</v>
      </c>
      <c r="F68" s="300">
        <v>239.84</v>
      </c>
      <c r="G68" s="42"/>
      <c r="H68" s="48"/>
    </row>
    <row r="69" s="2" customFormat="1" ht="16.8" customHeight="1">
      <c r="A69" s="42"/>
      <c r="B69" s="48"/>
      <c r="C69" s="301" t="s">
        <v>32</v>
      </c>
      <c r="D69" s="301" t="s">
        <v>117</v>
      </c>
      <c r="E69" s="20" t="s">
        <v>32</v>
      </c>
      <c r="F69" s="302">
        <v>239.84</v>
      </c>
      <c r="G69" s="42"/>
      <c r="H69" s="48"/>
    </row>
    <row r="70" s="2" customFormat="1" ht="16.8" customHeight="1">
      <c r="A70" s="42"/>
      <c r="B70" s="48"/>
      <c r="C70" s="301" t="s">
        <v>119</v>
      </c>
      <c r="D70" s="301" t="s">
        <v>170</v>
      </c>
      <c r="E70" s="20" t="s">
        <v>32</v>
      </c>
      <c r="F70" s="302">
        <v>239.84</v>
      </c>
      <c r="G70" s="42"/>
      <c r="H70" s="48"/>
    </row>
    <row r="71" s="2" customFormat="1" ht="16.8" customHeight="1">
      <c r="A71" s="42"/>
      <c r="B71" s="48"/>
      <c r="C71" s="303" t="s">
        <v>690</v>
      </c>
      <c r="D71" s="42"/>
      <c r="E71" s="42"/>
      <c r="F71" s="42"/>
      <c r="G71" s="42"/>
      <c r="H71" s="48"/>
    </row>
    <row r="72" s="2" customFormat="1" ht="16.8" customHeight="1">
      <c r="A72" s="42"/>
      <c r="B72" s="48"/>
      <c r="C72" s="301" t="s">
        <v>297</v>
      </c>
      <c r="D72" s="301" t="s">
        <v>298</v>
      </c>
      <c r="E72" s="20" t="s">
        <v>252</v>
      </c>
      <c r="F72" s="302">
        <v>239.84</v>
      </c>
      <c r="G72" s="42"/>
      <c r="H72" s="48"/>
    </row>
    <row r="73" s="2" customFormat="1">
      <c r="A73" s="42"/>
      <c r="B73" s="48"/>
      <c r="C73" s="301" t="s">
        <v>289</v>
      </c>
      <c r="D73" s="301" t="s">
        <v>290</v>
      </c>
      <c r="E73" s="20" t="s">
        <v>291</v>
      </c>
      <c r="F73" s="302">
        <v>479.68000000000001</v>
      </c>
      <c r="G73" s="42"/>
      <c r="H73" s="48"/>
    </row>
    <row r="74" s="2" customFormat="1" ht="16.8" customHeight="1">
      <c r="A74" s="42"/>
      <c r="B74" s="48"/>
      <c r="C74" s="297" t="s">
        <v>115</v>
      </c>
      <c r="D74" s="298" t="s">
        <v>32</v>
      </c>
      <c r="E74" s="299" t="s">
        <v>32</v>
      </c>
      <c r="F74" s="300">
        <v>19.25</v>
      </c>
      <c r="G74" s="42"/>
      <c r="H74" s="48"/>
    </row>
    <row r="75" s="2" customFormat="1" ht="16.8" customHeight="1">
      <c r="A75" s="42"/>
      <c r="B75" s="48"/>
      <c r="C75" s="301" t="s">
        <v>115</v>
      </c>
      <c r="D75" s="301" t="s">
        <v>359</v>
      </c>
      <c r="E75" s="20" t="s">
        <v>32</v>
      </c>
      <c r="F75" s="302">
        <v>19.25</v>
      </c>
      <c r="G75" s="42"/>
      <c r="H75" s="48"/>
    </row>
    <row r="76" s="2" customFormat="1" ht="16.8" customHeight="1">
      <c r="A76" s="42"/>
      <c r="B76" s="48"/>
      <c r="C76" s="303" t="s">
        <v>690</v>
      </c>
      <c r="D76" s="42"/>
      <c r="E76" s="42"/>
      <c r="F76" s="42"/>
      <c r="G76" s="42"/>
      <c r="H76" s="48"/>
    </row>
    <row r="77" s="2" customFormat="1" ht="16.8" customHeight="1">
      <c r="A77" s="42"/>
      <c r="B77" s="48"/>
      <c r="C77" s="301" t="s">
        <v>350</v>
      </c>
      <c r="D77" s="301" t="s">
        <v>351</v>
      </c>
      <c r="E77" s="20" t="s">
        <v>159</v>
      </c>
      <c r="F77" s="302">
        <v>528.25</v>
      </c>
      <c r="G77" s="42"/>
      <c r="H77" s="48"/>
    </row>
    <row r="78" s="2" customFormat="1" ht="16.8" customHeight="1">
      <c r="A78" s="42"/>
      <c r="B78" s="48"/>
      <c r="C78" s="301" t="s">
        <v>408</v>
      </c>
      <c r="D78" s="301" t="s">
        <v>409</v>
      </c>
      <c r="E78" s="20" t="s">
        <v>159</v>
      </c>
      <c r="F78" s="302">
        <v>27.25</v>
      </c>
      <c r="G78" s="42"/>
      <c r="H78" s="48"/>
    </row>
    <row r="79" s="2" customFormat="1" ht="16.8" customHeight="1">
      <c r="A79" s="42"/>
      <c r="B79" s="48"/>
      <c r="C79" s="301" t="s">
        <v>414</v>
      </c>
      <c r="D79" s="301" t="s">
        <v>415</v>
      </c>
      <c r="E79" s="20" t="s">
        <v>159</v>
      </c>
      <c r="F79" s="302">
        <v>28.068000000000001</v>
      </c>
      <c r="G79" s="42"/>
      <c r="H79" s="48"/>
    </row>
    <row r="80" s="2" customFormat="1" ht="16.8" customHeight="1">
      <c r="A80" s="42"/>
      <c r="B80" s="48"/>
      <c r="C80" s="297" t="s">
        <v>93</v>
      </c>
      <c r="D80" s="298" t="s">
        <v>93</v>
      </c>
      <c r="E80" s="299" t="s">
        <v>32</v>
      </c>
      <c r="F80" s="300">
        <v>68.5</v>
      </c>
      <c r="G80" s="42"/>
      <c r="H80" s="48"/>
    </row>
    <row r="81" s="2" customFormat="1" ht="16.8" customHeight="1">
      <c r="A81" s="42"/>
      <c r="B81" s="48"/>
      <c r="C81" s="301" t="s">
        <v>32</v>
      </c>
      <c r="D81" s="301" t="s">
        <v>168</v>
      </c>
      <c r="E81" s="20" t="s">
        <v>32</v>
      </c>
      <c r="F81" s="302">
        <v>0</v>
      </c>
      <c r="G81" s="42"/>
      <c r="H81" s="48"/>
    </row>
    <row r="82" s="2" customFormat="1" ht="16.8" customHeight="1">
      <c r="A82" s="42"/>
      <c r="B82" s="48"/>
      <c r="C82" s="301" t="s">
        <v>32</v>
      </c>
      <c r="D82" s="301" t="s">
        <v>169</v>
      </c>
      <c r="E82" s="20" t="s">
        <v>32</v>
      </c>
      <c r="F82" s="302">
        <v>68.5</v>
      </c>
      <c r="G82" s="42"/>
      <c r="H82" s="48"/>
    </row>
    <row r="83" s="2" customFormat="1" ht="16.8" customHeight="1">
      <c r="A83" s="42"/>
      <c r="B83" s="48"/>
      <c r="C83" s="301" t="s">
        <v>93</v>
      </c>
      <c r="D83" s="301" t="s">
        <v>170</v>
      </c>
      <c r="E83" s="20" t="s">
        <v>32</v>
      </c>
      <c r="F83" s="302">
        <v>68.5</v>
      </c>
      <c r="G83" s="42"/>
      <c r="H83" s="48"/>
    </row>
    <row r="84" s="2" customFormat="1" ht="16.8" customHeight="1">
      <c r="A84" s="42"/>
      <c r="B84" s="48"/>
      <c r="C84" s="303" t="s">
        <v>690</v>
      </c>
      <c r="D84" s="42"/>
      <c r="E84" s="42"/>
      <c r="F84" s="42"/>
      <c r="G84" s="42"/>
      <c r="H84" s="48"/>
    </row>
    <row r="85" s="2" customFormat="1" ht="16.8" customHeight="1">
      <c r="A85" s="42"/>
      <c r="B85" s="48"/>
      <c r="C85" s="301" t="s">
        <v>157</v>
      </c>
      <c r="D85" s="301" t="s">
        <v>158</v>
      </c>
      <c r="E85" s="20" t="s">
        <v>159</v>
      </c>
      <c r="F85" s="302">
        <v>68.5</v>
      </c>
      <c r="G85" s="42"/>
      <c r="H85" s="48"/>
    </row>
    <row r="86" s="2" customFormat="1">
      <c r="A86" s="42"/>
      <c r="B86" s="48"/>
      <c r="C86" s="301" t="s">
        <v>179</v>
      </c>
      <c r="D86" s="301" t="s">
        <v>180</v>
      </c>
      <c r="E86" s="20" t="s">
        <v>159</v>
      </c>
      <c r="F86" s="302">
        <v>68.5</v>
      </c>
      <c r="G86" s="42"/>
      <c r="H86" s="48"/>
    </row>
    <row r="87" s="2" customFormat="1" ht="16.8" customHeight="1">
      <c r="A87" s="42"/>
      <c r="B87" s="48"/>
      <c r="C87" s="297" t="s">
        <v>95</v>
      </c>
      <c r="D87" s="298" t="s">
        <v>32</v>
      </c>
      <c r="E87" s="299" t="s">
        <v>32</v>
      </c>
      <c r="F87" s="300">
        <v>107</v>
      </c>
      <c r="G87" s="42"/>
      <c r="H87" s="48"/>
    </row>
    <row r="88" s="2" customFormat="1" ht="16.8" customHeight="1">
      <c r="A88" s="42"/>
      <c r="B88" s="48"/>
      <c r="C88" s="301" t="s">
        <v>32</v>
      </c>
      <c r="D88" s="301" t="s">
        <v>176</v>
      </c>
      <c r="E88" s="20" t="s">
        <v>32</v>
      </c>
      <c r="F88" s="302">
        <v>0</v>
      </c>
      <c r="G88" s="42"/>
      <c r="H88" s="48"/>
    </row>
    <row r="89" s="2" customFormat="1" ht="16.8" customHeight="1">
      <c r="A89" s="42"/>
      <c r="B89" s="48"/>
      <c r="C89" s="301" t="s">
        <v>32</v>
      </c>
      <c r="D89" s="301" t="s">
        <v>177</v>
      </c>
      <c r="E89" s="20" t="s">
        <v>32</v>
      </c>
      <c r="F89" s="302">
        <v>107</v>
      </c>
      <c r="G89" s="42"/>
      <c r="H89" s="48"/>
    </row>
    <row r="90" s="2" customFormat="1" ht="16.8" customHeight="1">
      <c r="A90" s="42"/>
      <c r="B90" s="48"/>
      <c r="C90" s="301" t="s">
        <v>95</v>
      </c>
      <c r="D90" s="301" t="s">
        <v>170</v>
      </c>
      <c r="E90" s="20" t="s">
        <v>32</v>
      </c>
      <c r="F90" s="302">
        <v>107</v>
      </c>
      <c r="G90" s="42"/>
      <c r="H90" s="48"/>
    </row>
    <row r="91" s="2" customFormat="1" ht="16.8" customHeight="1">
      <c r="A91" s="42"/>
      <c r="B91" s="48"/>
      <c r="C91" s="303" t="s">
        <v>690</v>
      </c>
      <c r="D91" s="42"/>
      <c r="E91" s="42"/>
      <c r="F91" s="42"/>
      <c r="G91" s="42"/>
      <c r="H91" s="48"/>
    </row>
    <row r="92" s="2" customFormat="1" ht="16.8" customHeight="1">
      <c r="A92" s="42"/>
      <c r="B92" s="48"/>
      <c r="C92" s="301" t="s">
        <v>171</v>
      </c>
      <c r="D92" s="301" t="s">
        <v>172</v>
      </c>
      <c r="E92" s="20" t="s">
        <v>159</v>
      </c>
      <c r="F92" s="302">
        <v>107</v>
      </c>
      <c r="G92" s="42"/>
      <c r="H92" s="48"/>
    </row>
    <row r="93" s="2" customFormat="1" ht="16.8" customHeight="1">
      <c r="A93" s="42"/>
      <c r="B93" s="48"/>
      <c r="C93" s="301" t="s">
        <v>192</v>
      </c>
      <c r="D93" s="301" t="s">
        <v>193</v>
      </c>
      <c r="E93" s="20" t="s">
        <v>159</v>
      </c>
      <c r="F93" s="302">
        <v>107</v>
      </c>
      <c r="G93" s="42"/>
      <c r="H93" s="48"/>
    </row>
    <row r="94" s="2" customFormat="1" ht="16.8" customHeight="1">
      <c r="A94" s="42"/>
      <c r="B94" s="48"/>
      <c r="C94" s="297" t="s">
        <v>126</v>
      </c>
      <c r="D94" s="298" t="s">
        <v>32</v>
      </c>
      <c r="E94" s="299" t="s">
        <v>32</v>
      </c>
      <c r="F94" s="300">
        <v>145.82400000000001</v>
      </c>
      <c r="G94" s="42"/>
      <c r="H94" s="48"/>
    </row>
    <row r="95" s="2" customFormat="1" ht="16.8" customHeight="1">
      <c r="A95" s="42"/>
      <c r="B95" s="48"/>
      <c r="C95" s="301" t="s">
        <v>32</v>
      </c>
      <c r="D95" s="301" t="s">
        <v>122</v>
      </c>
      <c r="E95" s="20" t="s">
        <v>32</v>
      </c>
      <c r="F95" s="302">
        <v>66.944999999999993</v>
      </c>
      <c r="G95" s="42"/>
      <c r="H95" s="48"/>
    </row>
    <row r="96" s="2" customFormat="1" ht="16.8" customHeight="1">
      <c r="A96" s="42"/>
      <c r="B96" s="48"/>
      <c r="C96" s="301" t="s">
        <v>32</v>
      </c>
      <c r="D96" s="301" t="s">
        <v>120</v>
      </c>
      <c r="E96" s="20" t="s">
        <v>32</v>
      </c>
      <c r="F96" s="302">
        <v>27.056999999999999</v>
      </c>
      <c r="G96" s="42"/>
      <c r="H96" s="48"/>
    </row>
    <row r="97" s="2" customFormat="1" ht="16.8" customHeight="1">
      <c r="A97" s="42"/>
      <c r="B97" s="48"/>
      <c r="C97" s="301" t="s">
        <v>32</v>
      </c>
      <c r="D97" s="301" t="s">
        <v>124</v>
      </c>
      <c r="E97" s="20" t="s">
        <v>32</v>
      </c>
      <c r="F97" s="302">
        <v>51.822000000000003</v>
      </c>
      <c r="G97" s="42"/>
      <c r="H97" s="48"/>
    </row>
    <row r="98" s="2" customFormat="1" ht="16.8" customHeight="1">
      <c r="A98" s="42"/>
      <c r="B98" s="48"/>
      <c r="C98" s="301" t="s">
        <v>126</v>
      </c>
      <c r="D98" s="301" t="s">
        <v>170</v>
      </c>
      <c r="E98" s="20" t="s">
        <v>32</v>
      </c>
      <c r="F98" s="302">
        <v>145.82400000000001</v>
      </c>
      <c r="G98" s="42"/>
      <c r="H98" s="48"/>
    </row>
    <row r="99" s="2" customFormat="1" ht="16.8" customHeight="1">
      <c r="A99" s="42"/>
      <c r="B99" s="48"/>
      <c r="C99" s="303" t="s">
        <v>690</v>
      </c>
      <c r="D99" s="42"/>
      <c r="E99" s="42"/>
      <c r="F99" s="42"/>
      <c r="G99" s="42"/>
      <c r="H99" s="48"/>
    </row>
    <row r="100" s="2" customFormat="1" ht="16.8" customHeight="1">
      <c r="A100" s="42"/>
      <c r="B100" s="48"/>
      <c r="C100" s="301" t="s">
        <v>551</v>
      </c>
      <c r="D100" s="301" t="s">
        <v>552</v>
      </c>
      <c r="E100" s="20" t="s">
        <v>291</v>
      </c>
      <c r="F100" s="302">
        <v>145.82400000000001</v>
      </c>
      <c r="G100" s="42"/>
      <c r="H100" s="48"/>
    </row>
    <row r="101" s="2" customFormat="1" ht="16.8" customHeight="1">
      <c r="A101" s="42"/>
      <c r="B101" s="48"/>
      <c r="C101" s="301" t="s">
        <v>557</v>
      </c>
      <c r="D101" s="301" t="s">
        <v>558</v>
      </c>
      <c r="E101" s="20" t="s">
        <v>291</v>
      </c>
      <c r="F101" s="302">
        <v>2041.5360000000001</v>
      </c>
      <c r="G101" s="42"/>
      <c r="H101" s="48"/>
    </row>
    <row r="102" s="2" customFormat="1" ht="16.8" customHeight="1">
      <c r="A102" s="42"/>
      <c r="B102" s="48"/>
      <c r="C102" s="301" t="s">
        <v>564</v>
      </c>
      <c r="D102" s="301" t="s">
        <v>565</v>
      </c>
      <c r="E102" s="20" t="s">
        <v>291</v>
      </c>
      <c r="F102" s="302">
        <v>145.82400000000001</v>
      </c>
      <c r="G102" s="42"/>
      <c r="H102" s="48"/>
    </row>
    <row r="103" s="2" customFormat="1" ht="16.8" customHeight="1">
      <c r="A103" s="42"/>
      <c r="B103" s="48"/>
      <c r="C103" s="297" t="s">
        <v>104</v>
      </c>
      <c r="D103" s="298" t="s">
        <v>104</v>
      </c>
      <c r="E103" s="299" t="s">
        <v>32</v>
      </c>
      <c r="F103" s="300">
        <v>50.399999999999999</v>
      </c>
      <c r="G103" s="42"/>
      <c r="H103" s="48"/>
    </row>
    <row r="104" s="2" customFormat="1" ht="16.8" customHeight="1">
      <c r="A104" s="42"/>
      <c r="B104" s="48"/>
      <c r="C104" s="301" t="s">
        <v>32</v>
      </c>
      <c r="D104" s="301" t="s">
        <v>272</v>
      </c>
      <c r="E104" s="20" t="s">
        <v>32</v>
      </c>
      <c r="F104" s="302">
        <v>0</v>
      </c>
      <c r="G104" s="42"/>
      <c r="H104" s="48"/>
    </row>
    <row r="105" s="2" customFormat="1" ht="16.8" customHeight="1">
      <c r="A105" s="42"/>
      <c r="B105" s="48"/>
      <c r="C105" s="301" t="s">
        <v>32</v>
      </c>
      <c r="D105" s="301" t="s">
        <v>273</v>
      </c>
      <c r="E105" s="20" t="s">
        <v>32</v>
      </c>
      <c r="F105" s="302">
        <v>50.399999999999999</v>
      </c>
      <c r="G105" s="42"/>
      <c r="H105" s="48"/>
    </row>
    <row r="106" s="2" customFormat="1" ht="16.8" customHeight="1">
      <c r="A106" s="42"/>
      <c r="B106" s="48"/>
      <c r="C106" s="301" t="s">
        <v>104</v>
      </c>
      <c r="D106" s="301" t="s">
        <v>170</v>
      </c>
      <c r="E106" s="20" t="s">
        <v>32</v>
      </c>
      <c r="F106" s="302">
        <v>50.399999999999999</v>
      </c>
      <c r="G106" s="42"/>
      <c r="H106" s="48"/>
    </row>
    <row r="107" s="2" customFormat="1" ht="16.8" customHeight="1">
      <c r="A107" s="42"/>
      <c r="B107" s="48"/>
      <c r="C107" s="303" t="s">
        <v>690</v>
      </c>
      <c r="D107" s="42"/>
      <c r="E107" s="42"/>
      <c r="F107" s="42"/>
      <c r="G107" s="42"/>
      <c r="H107" s="48"/>
    </row>
    <row r="108" s="2" customFormat="1" ht="16.8" customHeight="1">
      <c r="A108" s="42"/>
      <c r="B108" s="48"/>
      <c r="C108" s="301" t="s">
        <v>267</v>
      </c>
      <c r="D108" s="301" t="s">
        <v>268</v>
      </c>
      <c r="E108" s="20" t="s">
        <v>252</v>
      </c>
      <c r="F108" s="302">
        <v>50.399999999999999</v>
      </c>
      <c r="G108" s="42"/>
      <c r="H108" s="48"/>
    </row>
    <row r="109" s="2" customFormat="1">
      <c r="A109" s="42"/>
      <c r="B109" s="48"/>
      <c r="C109" s="301" t="s">
        <v>275</v>
      </c>
      <c r="D109" s="301" t="s">
        <v>276</v>
      </c>
      <c r="E109" s="20" t="s">
        <v>252</v>
      </c>
      <c r="F109" s="302">
        <v>239.84</v>
      </c>
      <c r="G109" s="42"/>
      <c r="H109" s="48"/>
    </row>
    <row r="110" s="2" customFormat="1" ht="16.8" customHeight="1">
      <c r="A110" s="42"/>
      <c r="B110" s="48"/>
      <c r="C110" s="297" t="s">
        <v>102</v>
      </c>
      <c r="D110" s="298" t="s">
        <v>102</v>
      </c>
      <c r="E110" s="299" t="s">
        <v>32</v>
      </c>
      <c r="F110" s="300">
        <v>189.44</v>
      </c>
      <c r="G110" s="42"/>
      <c r="H110" s="48"/>
    </row>
    <row r="111" s="2" customFormat="1" ht="16.8" customHeight="1">
      <c r="A111" s="42"/>
      <c r="B111" s="48"/>
      <c r="C111" s="301" t="s">
        <v>32</v>
      </c>
      <c r="D111" s="301" t="s">
        <v>256</v>
      </c>
      <c r="E111" s="20" t="s">
        <v>32</v>
      </c>
      <c r="F111" s="302">
        <v>0</v>
      </c>
      <c r="G111" s="42"/>
      <c r="H111" s="48"/>
    </row>
    <row r="112" s="2" customFormat="1" ht="16.8" customHeight="1">
      <c r="A112" s="42"/>
      <c r="B112" s="48"/>
      <c r="C112" s="301" t="s">
        <v>32</v>
      </c>
      <c r="D112" s="301" t="s">
        <v>257</v>
      </c>
      <c r="E112" s="20" t="s">
        <v>32</v>
      </c>
      <c r="F112" s="302">
        <v>0</v>
      </c>
      <c r="G112" s="42"/>
      <c r="H112" s="48"/>
    </row>
    <row r="113" s="2" customFormat="1" ht="16.8" customHeight="1">
      <c r="A113" s="42"/>
      <c r="B113" s="48"/>
      <c r="C113" s="301" t="s">
        <v>32</v>
      </c>
      <c r="D113" s="301" t="s">
        <v>258</v>
      </c>
      <c r="E113" s="20" t="s">
        <v>32</v>
      </c>
      <c r="F113" s="302">
        <v>21</v>
      </c>
      <c r="G113" s="42"/>
      <c r="H113" s="48"/>
    </row>
    <row r="114" s="2" customFormat="1" ht="16.8" customHeight="1">
      <c r="A114" s="42"/>
      <c r="B114" s="48"/>
      <c r="C114" s="301" t="s">
        <v>32</v>
      </c>
      <c r="D114" s="301" t="s">
        <v>259</v>
      </c>
      <c r="E114" s="20" t="s">
        <v>32</v>
      </c>
      <c r="F114" s="302">
        <v>29.760000000000002</v>
      </c>
      <c r="G114" s="42"/>
      <c r="H114" s="48"/>
    </row>
    <row r="115" s="2" customFormat="1" ht="16.8" customHeight="1">
      <c r="A115" s="42"/>
      <c r="B115" s="48"/>
      <c r="C115" s="301" t="s">
        <v>32</v>
      </c>
      <c r="D115" s="301" t="s">
        <v>260</v>
      </c>
      <c r="E115" s="20" t="s">
        <v>32</v>
      </c>
      <c r="F115" s="302">
        <v>6.7199999999999998</v>
      </c>
      <c r="G115" s="42"/>
      <c r="H115" s="48"/>
    </row>
    <row r="116" s="2" customFormat="1" ht="16.8" customHeight="1">
      <c r="A116" s="42"/>
      <c r="B116" s="48"/>
      <c r="C116" s="301" t="s">
        <v>32</v>
      </c>
      <c r="D116" s="301" t="s">
        <v>261</v>
      </c>
      <c r="E116" s="20" t="s">
        <v>32</v>
      </c>
      <c r="F116" s="302">
        <v>22.800000000000001</v>
      </c>
      <c r="G116" s="42"/>
      <c r="H116" s="48"/>
    </row>
    <row r="117" s="2" customFormat="1" ht="16.8" customHeight="1">
      <c r="A117" s="42"/>
      <c r="B117" s="48"/>
      <c r="C117" s="301" t="s">
        <v>32</v>
      </c>
      <c r="D117" s="301" t="s">
        <v>262</v>
      </c>
      <c r="E117" s="20" t="s">
        <v>32</v>
      </c>
      <c r="F117" s="302">
        <v>33.600000000000001</v>
      </c>
      <c r="G117" s="42"/>
      <c r="H117" s="48"/>
    </row>
    <row r="118" s="2" customFormat="1" ht="16.8" customHeight="1">
      <c r="A118" s="42"/>
      <c r="B118" s="48"/>
      <c r="C118" s="301" t="s">
        <v>32</v>
      </c>
      <c r="D118" s="301" t="s">
        <v>263</v>
      </c>
      <c r="E118" s="20" t="s">
        <v>32</v>
      </c>
      <c r="F118" s="302">
        <v>39.600000000000001</v>
      </c>
      <c r="G118" s="42"/>
      <c r="H118" s="48"/>
    </row>
    <row r="119" s="2" customFormat="1" ht="16.8" customHeight="1">
      <c r="A119" s="42"/>
      <c r="B119" s="48"/>
      <c r="C119" s="301" t="s">
        <v>32</v>
      </c>
      <c r="D119" s="301" t="s">
        <v>265</v>
      </c>
      <c r="E119" s="20" t="s">
        <v>32</v>
      </c>
      <c r="F119" s="302">
        <v>35.960000000000001</v>
      </c>
      <c r="G119" s="42"/>
      <c r="H119" s="48"/>
    </row>
    <row r="120" s="2" customFormat="1" ht="16.8" customHeight="1">
      <c r="A120" s="42"/>
      <c r="B120" s="48"/>
      <c r="C120" s="301" t="s">
        <v>102</v>
      </c>
      <c r="D120" s="301" t="s">
        <v>170</v>
      </c>
      <c r="E120" s="20" t="s">
        <v>32</v>
      </c>
      <c r="F120" s="302">
        <v>189.44</v>
      </c>
      <c r="G120" s="42"/>
      <c r="H120" s="48"/>
    </row>
    <row r="121" s="2" customFormat="1" ht="16.8" customHeight="1">
      <c r="A121" s="42"/>
      <c r="B121" s="48"/>
      <c r="C121" s="303" t="s">
        <v>690</v>
      </c>
      <c r="D121" s="42"/>
      <c r="E121" s="42"/>
      <c r="F121" s="42"/>
      <c r="G121" s="42"/>
      <c r="H121" s="48"/>
    </row>
    <row r="122" s="2" customFormat="1">
      <c r="A122" s="42"/>
      <c r="B122" s="48"/>
      <c r="C122" s="301" t="s">
        <v>250</v>
      </c>
      <c r="D122" s="301" t="s">
        <v>251</v>
      </c>
      <c r="E122" s="20" t="s">
        <v>252</v>
      </c>
      <c r="F122" s="302">
        <v>189.44</v>
      </c>
      <c r="G122" s="42"/>
      <c r="H122" s="48"/>
    </row>
    <row r="123" s="2" customFormat="1">
      <c r="A123" s="42"/>
      <c r="B123" s="48"/>
      <c r="C123" s="301" t="s">
        <v>275</v>
      </c>
      <c r="D123" s="301" t="s">
        <v>276</v>
      </c>
      <c r="E123" s="20" t="s">
        <v>252</v>
      </c>
      <c r="F123" s="302">
        <v>239.84</v>
      </c>
      <c r="G123" s="42"/>
      <c r="H123" s="48"/>
    </row>
    <row r="124" s="2" customFormat="1" ht="16.8" customHeight="1">
      <c r="A124" s="42"/>
      <c r="B124" s="48"/>
      <c r="C124" s="297" t="s">
        <v>107</v>
      </c>
      <c r="D124" s="298" t="s">
        <v>32</v>
      </c>
      <c r="E124" s="299" t="s">
        <v>32</v>
      </c>
      <c r="F124" s="300">
        <v>50.399999999999999</v>
      </c>
      <c r="G124" s="42"/>
      <c r="H124" s="48"/>
    </row>
    <row r="125" s="2" customFormat="1" ht="16.8" customHeight="1">
      <c r="A125" s="42"/>
      <c r="B125" s="48"/>
      <c r="C125" s="301" t="s">
        <v>32</v>
      </c>
      <c r="D125" s="301" t="s">
        <v>308</v>
      </c>
      <c r="E125" s="20" t="s">
        <v>32</v>
      </c>
      <c r="F125" s="302">
        <v>0</v>
      </c>
      <c r="G125" s="42"/>
      <c r="H125" s="48"/>
    </row>
    <row r="126" s="2" customFormat="1" ht="16.8" customHeight="1">
      <c r="A126" s="42"/>
      <c r="B126" s="48"/>
      <c r="C126" s="301" t="s">
        <v>32</v>
      </c>
      <c r="D126" s="301" t="s">
        <v>309</v>
      </c>
      <c r="E126" s="20" t="s">
        <v>32</v>
      </c>
      <c r="F126" s="302">
        <v>50.399999999999999</v>
      </c>
      <c r="G126" s="42"/>
      <c r="H126" s="48"/>
    </row>
    <row r="127" s="2" customFormat="1" ht="16.8" customHeight="1">
      <c r="A127" s="42"/>
      <c r="B127" s="48"/>
      <c r="C127" s="301" t="s">
        <v>107</v>
      </c>
      <c r="D127" s="301" t="s">
        <v>170</v>
      </c>
      <c r="E127" s="20" t="s">
        <v>32</v>
      </c>
      <c r="F127" s="302">
        <v>50.399999999999999</v>
      </c>
      <c r="G127" s="42"/>
      <c r="H127" s="48"/>
    </row>
    <row r="128" s="2" customFormat="1" ht="16.8" customHeight="1">
      <c r="A128" s="42"/>
      <c r="B128" s="48"/>
      <c r="C128" s="303" t="s">
        <v>690</v>
      </c>
      <c r="D128" s="42"/>
      <c r="E128" s="42"/>
      <c r="F128" s="42"/>
      <c r="G128" s="42"/>
      <c r="H128" s="48"/>
    </row>
    <row r="129" s="2" customFormat="1" ht="16.8" customHeight="1">
      <c r="A129" s="42"/>
      <c r="B129" s="48"/>
      <c r="C129" s="301" t="s">
        <v>303</v>
      </c>
      <c r="D129" s="301" t="s">
        <v>304</v>
      </c>
      <c r="E129" s="20" t="s">
        <v>252</v>
      </c>
      <c r="F129" s="302">
        <v>50.399999999999999</v>
      </c>
      <c r="G129" s="42"/>
      <c r="H129" s="48"/>
    </row>
    <row r="130" s="2" customFormat="1" ht="16.8" customHeight="1">
      <c r="A130" s="42"/>
      <c r="B130" s="48"/>
      <c r="C130" s="301" t="s">
        <v>312</v>
      </c>
      <c r="D130" s="301" t="s">
        <v>313</v>
      </c>
      <c r="E130" s="20" t="s">
        <v>291</v>
      </c>
      <c r="F130" s="302">
        <v>80.539000000000001</v>
      </c>
      <c r="G130" s="42"/>
      <c r="H130" s="48"/>
    </row>
    <row r="131" s="2" customFormat="1" ht="16.8" customHeight="1">
      <c r="A131" s="42"/>
      <c r="B131" s="48"/>
      <c r="C131" s="297" t="s">
        <v>124</v>
      </c>
      <c r="D131" s="298" t="s">
        <v>32</v>
      </c>
      <c r="E131" s="299" t="s">
        <v>32</v>
      </c>
      <c r="F131" s="300">
        <v>51.822000000000003</v>
      </c>
      <c r="G131" s="42"/>
      <c r="H131" s="48"/>
    </row>
    <row r="132" s="2" customFormat="1" ht="16.8" customHeight="1">
      <c r="A132" s="42"/>
      <c r="B132" s="48"/>
      <c r="C132" s="301" t="s">
        <v>32</v>
      </c>
      <c r="D132" s="301" t="s">
        <v>588</v>
      </c>
      <c r="E132" s="20" t="s">
        <v>32</v>
      </c>
      <c r="F132" s="302">
        <v>51.822000000000003</v>
      </c>
      <c r="G132" s="42"/>
      <c r="H132" s="48"/>
    </row>
    <row r="133" s="2" customFormat="1" ht="16.8" customHeight="1">
      <c r="A133" s="42"/>
      <c r="B133" s="48"/>
      <c r="C133" s="301" t="s">
        <v>124</v>
      </c>
      <c r="D133" s="301" t="s">
        <v>170</v>
      </c>
      <c r="E133" s="20" t="s">
        <v>32</v>
      </c>
      <c r="F133" s="302">
        <v>51.822000000000003</v>
      </c>
      <c r="G133" s="42"/>
      <c r="H133" s="48"/>
    </row>
    <row r="134" s="2" customFormat="1" ht="16.8" customHeight="1">
      <c r="A134" s="42"/>
      <c r="B134" s="48"/>
      <c r="C134" s="303" t="s">
        <v>690</v>
      </c>
      <c r="D134" s="42"/>
      <c r="E134" s="42"/>
      <c r="F134" s="42"/>
      <c r="G134" s="42"/>
      <c r="H134" s="48"/>
    </row>
    <row r="135" s="2" customFormat="1">
      <c r="A135" s="42"/>
      <c r="B135" s="48"/>
      <c r="C135" s="301" t="s">
        <v>583</v>
      </c>
      <c r="D135" s="301" t="s">
        <v>584</v>
      </c>
      <c r="E135" s="20" t="s">
        <v>291</v>
      </c>
      <c r="F135" s="302">
        <v>51.822000000000003</v>
      </c>
      <c r="G135" s="42"/>
      <c r="H135" s="48"/>
    </row>
    <row r="136" s="2" customFormat="1" ht="16.8" customHeight="1">
      <c r="A136" s="42"/>
      <c r="B136" s="48"/>
      <c r="C136" s="301" t="s">
        <v>551</v>
      </c>
      <c r="D136" s="301" t="s">
        <v>552</v>
      </c>
      <c r="E136" s="20" t="s">
        <v>291</v>
      </c>
      <c r="F136" s="302">
        <v>145.82400000000001</v>
      </c>
      <c r="G136" s="42"/>
      <c r="H136" s="48"/>
    </row>
    <row r="137" s="2" customFormat="1" ht="7.44" customHeight="1">
      <c r="A137" s="42"/>
      <c r="B137" s="161"/>
      <c r="C137" s="162"/>
      <c r="D137" s="162"/>
      <c r="E137" s="162"/>
      <c r="F137" s="162"/>
      <c r="G137" s="162"/>
      <c r="H137" s="48"/>
    </row>
    <row r="138" s="2" customFormat="1">
      <c r="A138" s="42"/>
      <c r="B138" s="42"/>
      <c r="C138" s="42"/>
      <c r="D138" s="42"/>
      <c r="E138" s="42"/>
      <c r="F138" s="42"/>
      <c r="G138" s="42"/>
      <c r="H138" s="42"/>
    </row>
  </sheetData>
  <sheetProtection sheet="1" formatColumns="0" formatRows="0" objects="1" scenarios="1" spinCount="100000" saltValue="YqaMWKtIzIwi17y4vh0fNmRsA99rUJxA3FWgBS+zJGXTvzU1IsaNZoPVJqcpZ5qp1B/JvGDD2XghmgjXddB5YA==" hashValue="6luAi0MYwyGsYsAkC6mp4eNeaGr3rm5g7c2gqEZL95/Qxy/j3rnOZb7NQzuWbdNCtf3qPZz52bNnnrSGeWVSHA==" algorithmName="SHA-512" password="DAB1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691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692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693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694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695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696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697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698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699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700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701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87</v>
      </c>
      <c r="F18" s="315" t="s">
        <v>702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703</v>
      </c>
      <c r="F19" s="315" t="s">
        <v>704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705</v>
      </c>
      <c r="F20" s="315" t="s">
        <v>706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91</v>
      </c>
      <c r="F21" s="315" t="s">
        <v>707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708</v>
      </c>
      <c r="F22" s="315" t="s">
        <v>709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710</v>
      </c>
      <c r="F23" s="315" t="s">
        <v>711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712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713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714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715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716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717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718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719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720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140</v>
      </c>
      <c r="F36" s="315"/>
      <c r="G36" s="315" t="s">
        <v>721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722</v>
      </c>
      <c r="F37" s="315"/>
      <c r="G37" s="315" t="s">
        <v>723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61</v>
      </c>
      <c r="F38" s="315"/>
      <c r="G38" s="315" t="s">
        <v>724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62</v>
      </c>
      <c r="F39" s="315"/>
      <c r="G39" s="315" t="s">
        <v>725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141</v>
      </c>
      <c r="F40" s="315"/>
      <c r="G40" s="315" t="s">
        <v>726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142</v>
      </c>
      <c r="F41" s="315"/>
      <c r="G41" s="315" t="s">
        <v>727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728</v>
      </c>
      <c r="F42" s="315"/>
      <c r="G42" s="315" t="s">
        <v>729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730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731</v>
      </c>
      <c r="F44" s="315"/>
      <c r="G44" s="315" t="s">
        <v>732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144</v>
      </c>
      <c r="F45" s="315"/>
      <c r="G45" s="315" t="s">
        <v>733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734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735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736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737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738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739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740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741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742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743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744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745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746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747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748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749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750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751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752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753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754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755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756</v>
      </c>
      <c r="D76" s="333"/>
      <c r="E76" s="333"/>
      <c r="F76" s="333" t="s">
        <v>757</v>
      </c>
      <c r="G76" s="334"/>
      <c r="H76" s="333" t="s">
        <v>62</v>
      </c>
      <c r="I76" s="333" t="s">
        <v>65</v>
      </c>
      <c r="J76" s="333" t="s">
        <v>758</v>
      </c>
      <c r="K76" s="332"/>
    </row>
    <row r="77" s="1" customFormat="1" ht="17.25" customHeight="1">
      <c r="B77" s="330"/>
      <c r="C77" s="335" t="s">
        <v>759</v>
      </c>
      <c r="D77" s="335"/>
      <c r="E77" s="335"/>
      <c r="F77" s="336" t="s">
        <v>760</v>
      </c>
      <c r="G77" s="337"/>
      <c r="H77" s="335"/>
      <c r="I77" s="335"/>
      <c r="J77" s="335" t="s">
        <v>761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61</v>
      </c>
      <c r="D79" s="340"/>
      <c r="E79" s="340"/>
      <c r="F79" s="341" t="s">
        <v>762</v>
      </c>
      <c r="G79" s="342"/>
      <c r="H79" s="318" t="s">
        <v>763</v>
      </c>
      <c r="I79" s="318" t="s">
        <v>764</v>
      </c>
      <c r="J79" s="318">
        <v>20</v>
      </c>
      <c r="K79" s="332"/>
    </row>
    <row r="80" s="1" customFormat="1" ht="15" customHeight="1">
      <c r="B80" s="330"/>
      <c r="C80" s="318" t="s">
        <v>765</v>
      </c>
      <c r="D80" s="318"/>
      <c r="E80" s="318"/>
      <c r="F80" s="341" t="s">
        <v>762</v>
      </c>
      <c r="G80" s="342"/>
      <c r="H80" s="318" t="s">
        <v>766</v>
      </c>
      <c r="I80" s="318" t="s">
        <v>764</v>
      </c>
      <c r="J80" s="318">
        <v>120</v>
      </c>
      <c r="K80" s="332"/>
    </row>
    <row r="81" s="1" customFormat="1" ht="15" customHeight="1">
      <c r="B81" s="343"/>
      <c r="C81" s="318" t="s">
        <v>767</v>
      </c>
      <c r="D81" s="318"/>
      <c r="E81" s="318"/>
      <c r="F81" s="341" t="s">
        <v>768</v>
      </c>
      <c r="G81" s="342"/>
      <c r="H81" s="318" t="s">
        <v>769</v>
      </c>
      <c r="I81" s="318" t="s">
        <v>764</v>
      </c>
      <c r="J81" s="318">
        <v>50</v>
      </c>
      <c r="K81" s="332"/>
    </row>
    <row r="82" s="1" customFormat="1" ht="15" customHeight="1">
      <c r="B82" s="343"/>
      <c r="C82" s="318" t="s">
        <v>770</v>
      </c>
      <c r="D82" s="318"/>
      <c r="E82" s="318"/>
      <c r="F82" s="341" t="s">
        <v>762</v>
      </c>
      <c r="G82" s="342"/>
      <c r="H82" s="318" t="s">
        <v>771</v>
      </c>
      <c r="I82" s="318" t="s">
        <v>772</v>
      </c>
      <c r="J82" s="318"/>
      <c r="K82" s="332"/>
    </row>
    <row r="83" s="1" customFormat="1" ht="15" customHeight="1">
      <c r="B83" s="343"/>
      <c r="C83" s="344" t="s">
        <v>773</v>
      </c>
      <c r="D83" s="344"/>
      <c r="E83" s="344"/>
      <c r="F83" s="345" t="s">
        <v>768</v>
      </c>
      <c r="G83" s="344"/>
      <c r="H83" s="344" t="s">
        <v>774</v>
      </c>
      <c r="I83" s="344" t="s">
        <v>764</v>
      </c>
      <c r="J83" s="344">
        <v>15</v>
      </c>
      <c r="K83" s="332"/>
    </row>
    <row r="84" s="1" customFormat="1" ht="15" customHeight="1">
      <c r="B84" s="343"/>
      <c r="C84" s="344" t="s">
        <v>775</v>
      </c>
      <c r="D84" s="344"/>
      <c r="E84" s="344"/>
      <c r="F84" s="345" t="s">
        <v>768</v>
      </c>
      <c r="G84" s="344"/>
      <c r="H84" s="344" t="s">
        <v>776</v>
      </c>
      <c r="I84" s="344" t="s">
        <v>764</v>
      </c>
      <c r="J84" s="344">
        <v>15</v>
      </c>
      <c r="K84" s="332"/>
    </row>
    <row r="85" s="1" customFormat="1" ht="15" customHeight="1">
      <c r="B85" s="343"/>
      <c r="C85" s="344" t="s">
        <v>777</v>
      </c>
      <c r="D85" s="344"/>
      <c r="E85" s="344"/>
      <c r="F85" s="345" t="s">
        <v>768</v>
      </c>
      <c r="G85" s="344"/>
      <c r="H85" s="344" t="s">
        <v>778</v>
      </c>
      <c r="I85" s="344" t="s">
        <v>764</v>
      </c>
      <c r="J85" s="344">
        <v>20</v>
      </c>
      <c r="K85" s="332"/>
    </row>
    <row r="86" s="1" customFormat="1" ht="15" customHeight="1">
      <c r="B86" s="343"/>
      <c r="C86" s="344" t="s">
        <v>779</v>
      </c>
      <c r="D86" s="344"/>
      <c r="E86" s="344"/>
      <c r="F86" s="345" t="s">
        <v>768</v>
      </c>
      <c r="G86" s="344"/>
      <c r="H86" s="344" t="s">
        <v>780</v>
      </c>
      <c r="I86" s="344" t="s">
        <v>764</v>
      </c>
      <c r="J86" s="344">
        <v>20</v>
      </c>
      <c r="K86" s="332"/>
    </row>
    <row r="87" s="1" customFormat="1" ht="15" customHeight="1">
      <c r="B87" s="343"/>
      <c r="C87" s="318" t="s">
        <v>781</v>
      </c>
      <c r="D87" s="318"/>
      <c r="E87" s="318"/>
      <c r="F87" s="341" t="s">
        <v>768</v>
      </c>
      <c r="G87" s="342"/>
      <c r="H87" s="318" t="s">
        <v>782</v>
      </c>
      <c r="I87" s="318" t="s">
        <v>764</v>
      </c>
      <c r="J87" s="318">
        <v>50</v>
      </c>
      <c r="K87" s="332"/>
    </row>
    <row r="88" s="1" customFormat="1" ht="15" customHeight="1">
      <c r="B88" s="343"/>
      <c r="C88" s="318" t="s">
        <v>783</v>
      </c>
      <c r="D88" s="318"/>
      <c r="E88" s="318"/>
      <c r="F88" s="341" t="s">
        <v>768</v>
      </c>
      <c r="G88" s="342"/>
      <c r="H88" s="318" t="s">
        <v>784</v>
      </c>
      <c r="I88" s="318" t="s">
        <v>764</v>
      </c>
      <c r="J88" s="318">
        <v>20</v>
      </c>
      <c r="K88" s="332"/>
    </row>
    <row r="89" s="1" customFormat="1" ht="15" customHeight="1">
      <c r="B89" s="343"/>
      <c r="C89" s="318" t="s">
        <v>785</v>
      </c>
      <c r="D89" s="318"/>
      <c r="E89" s="318"/>
      <c r="F89" s="341" t="s">
        <v>768</v>
      </c>
      <c r="G89" s="342"/>
      <c r="H89" s="318" t="s">
        <v>786</v>
      </c>
      <c r="I89" s="318" t="s">
        <v>764</v>
      </c>
      <c r="J89" s="318">
        <v>20</v>
      </c>
      <c r="K89" s="332"/>
    </row>
    <row r="90" s="1" customFormat="1" ht="15" customHeight="1">
      <c r="B90" s="343"/>
      <c r="C90" s="318" t="s">
        <v>787</v>
      </c>
      <c r="D90" s="318"/>
      <c r="E90" s="318"/>
      <c r="F90" s="341" t="s">
        <v>768</v>
      </c>
      <c r="G90" s="342"/>
      <c r="H90" s="318" t="s">
        <v>788</v>
      </c>
      <c r="I90" s="318" t="s">
        <v>764</v>
      </c>
      <c r="J90" s="318">
        <v>50</v>
      </c>
      <c r="K90" s="332"/>
    </row>
    <row r="91" s="1" customFormat="1" ht="15" customHeight="1">
      <c r="B91" s="343"/>
      <c r="C91" s="318" t="s">
        <v>789</v>
      </c>
      <c r="D91" s="318"/>
      <c r="E91" s="318"/>
      <c r="F91" s="341" t="s">
        <v>768</v>
      </c>
      <c r="G91" s="342"/>
      <c r="H91" s="318" t="s">
        <v>789</v>
      </c>
      <c r="I91" s="318" t="s">
        <v>764</v>
      </c>
      <c r="J91" s="318">
        <v>50</v>
      </c>
      <c r="K91" s="332"/>
    </row>
    <row r="92" s="1" customFormat="1" ht="15" customHeight="1">
      <c r="B92" s="343"/>
      <c r="C92" s="318" t="s">
        <v>790</v>
      </c>
      <c r="D92" s="318"/>
      <c r="E92" s="318"/>
      <c r="F92" s="341" t="s">
        <v>768</v>
      </c>
      <c r="G92" s="342"/>
      <c r="H92" s="318" t="s">
        <v>791</v>
      </c>
      <c r="I92" s="318" t="s">
        <v>764</v>
      </c>
      <c r="J92" s="318">
        <v>255</v>
      </c>
      <c r="K92" s="332"/>
    </row>
    <row r="93" s="1" customFormat="1" ht="15" customHeight="1">
      <c r="B93" s="343"/>
      <c r="C93" s="318" t="s">
        <v>792</v>
      </c>
      <c r="D93" s="318"/>
      <c r="E93" s="318"/>
      <c r="F93" s="341" t="s">
        <v>762</v>
      </c>
      <c r="G93" s="342"/>
      <c r="H93" s="318" t="s">
        <v>793</v>
      </c>
      <c r="I93" s="318" t="s">
        <v>794</v>
      </c>
      <c r="J93" s="318"/>
      <c r="K93" s="332"/>
    </row>
    <row r="94" s="1" customFormat="1" ht="15" customHeight="1">
      <c r="B94" s="343"/>
      <c r="C94" s="318" t="s">
        <v>795</v>
      </c>
      <c r="D94" s="318"/>
      <c r="E94" s="318"/>
      <c r="F94" s="341" t="s">
        <v>762</v>
      </c>
      <c r="G94" s="342"/>
      <c r="H94" s="318" t="s">
        <v>796</v>
      </c>
      <c r="I94" s="318" t="s">
        <v>797</v>
      </c>
      <c r="J94" s="318"/>
      <c r="K94" s="332"/>
    </row>
    <row r="95" s="1" customFormat="1" ht="15" customHeight="1">
      <c r="B95" s="343"/>
      <c r="C95" s="318" t="s">
        <v>798</v>
      </c>
      <c r="D95" s="318"/>
      <c r="E95" s="318"/>
      <c r="F95" s="341" t="s">
        <v>762</v>
      </c>
      <c r="G95" s="342"/>
      <c r="H95" s="318" t="s">
        <v>798</v>
      </c>
      <c r="I95" s="318" t="s">
        <v>797</v>
      </c>
      <c r="J95" s="318"/>
      <c r="K95" s="332"/>
    </row>
    <row r="96" s="1" customFormat="1" ht="15" customHeight="1">
      <c r="B96" s="343"/>
      <c r="C96" s="318" t="s">
        <v>46</v>
      </c>
      <c r="D96" s="318"/>
      <c r="E96" s="318"/>
      <c r="F96" s="341" t="s">
        <v>762</v>
      </c>
      <c r="G96" s="342"/>
      <c r="H96" s="318" t="s">
        <v>799</v>
      </c>
      <c r="I96" s="318" t="s">
        <v>797</v>
      </c>
      <c r="J96" s="318"/>
      <c r="K96" s="332"/>
    </row>
    <row r="97" s="1" customFormat="1" ht="15" customHeight="1">
      <c r="B97" s="343"/>
      <c r="C97" s="318" t="s">
        <v>56</v>
      </c>
      <c r="D97" s="318"/>
      <c r="E97" s="318"/>
      <c r="F97" s="341" t="s">
        <v>762</v>
      </c>
      <c r="G97" s="342"/>
      <c r="H97" s="318" t="s">
        <v>800</v>
      </c>
      <c r="I97" s="318" t="s">
        <v>797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801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756</v>
      </c>
      <c r="D103" s="333"/>
      <c r="E103" s="333"/>
      <c r="F103" s="333" t="s">
        <v>757</v>
      </c>
      <c r="G103" s="334"/>
      <c r="H103" s="333" t="s">
        <v>62</v>
      </c>
      <c r="I103" s="333" t="s">
        <v>65</v>
      </c>
      <c r="J103" s="333" t="s">
        <v>758</v>
      </c>
      <c r="K103" s="332"/>
    </row>
    <row r="104" s="1" customFormat="1" ht="17.25" customHeight="1">
      <c r="B104" s="330"/>
      <c r="C104" s="335" t="s">
        <v>759</v>
      </c>
      <c r="D104" s="335"/>
      <c r="E104" s="335"/>
      <c r="F104" s="336" t="s">
        <v>760</v>
      </c>
      <c r="G104" s="337"/>
      <c r="H104" s="335"/>
      <c r="I104" s="335"/>
      <c r="J104" s="335" t="s">
        <v>761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61</v>
      </c>
      <c r="D106" s="340"/>
      <c r="E106" s="340"/>
      <c r="F106" s="341" t="s">
        <v>762</v>
      </c>
      <c r="G106" s="318"/>
      <c r="H106" s="318" t="s">
        <v>802</v>
      </c>
      <c r="I106" s="318" t="s">
        <v>764</v>
      </c>
      <c r="J106" s="318">
        <v>20</v>
      </c>
      <c r="K106" s="332"/>
    </row>
    <row r="107" s="1" customFormat="1" ht="15" customHeight="1">
      <c r="B107" s="330"/>
      <c r="C107" s="318" t="s">
        <v>765</v>
      </c>
      <c r="D107" s="318"/>
      <c r="E107" s="318"/>
      <c r="F107" s="341" t="s">
        <v>762</v>
      </c>
      <c r="G107" s="318"/>
      <c r="H107" s="318" t="s">
        <v>802</v>
      </c>
      <c r="I107" s="318" t="s">
        <v>764</v>
      </c>
      <c r="J107" s="318">
        <v>120</v>
      </c>
      <c r="K107" s="332"/>
    </row>
    <row r="108" s="1" customFormat="1" ht="15" customHeight="1">
      <c r="B108" s="343"/>
      <c r="C108" s="318" t="s">
        <v>767</v>
      </c>
      <c r="D108" s="318"/>
      <c r="E108" s="318"/>
      <c r="F108" s="341" t="s">
        <v>768</v>
      </c>
      <c r="G108" s="318"/>
      <c r="H108" s="318" t="s">
        <v>802</v>
      </c>
      <c r="I108" s="318" t="s">
        <v>764</v>
      </c>
      <c r="J108" s="318">
        <v>50</v>
      </c>
      <c r="K108" s="332"/>
    </row>
    <row r="109" s="1" customFormat="1" ht="15" customHeight="1">
      <c r="B109" s="343"/>
      <c r="C109" s="318" t="s">
        <v>770</v>
      </c>
      <c r="D109" s="318"/>
      <c r="E109" s="318"/>
      <c r="F109" s="341" t="s">
        <v>762</v>
      </c>
      <c r="G109" s="318"/>
      <c r="H109" s="318" t="s">
        <v>802</v>
      </c>
      <c r="I109" s="318" t="s">
        <v>772</v>
      </c>
      <c r="J109" s="318"/>
      <c r="K109" s="332"/>
    </row>
    <row r="110" s="1" customFormat="1" ht="15" customHeight="1">
      <c r="B110" s="343"/>
      <c r="C110" s="318" t="s">
        <v>781</v>
      </c>
      <c r="D110" s="318"/>
      <c r="E110" s="318"/>
      <c r="F110" s="341" t="s">
        <v>768</v>
      </c>
      <c r="G110" s="318"/>
      <c r="H110" s="318" t="s">
        <v>802</v>
      </c>
      <c r="I110" s="318" t="s">
        <v>764</v>
      </c>
      <c r="J110" s="318">
        <v>50</v>
      </c>
      <c r="K110" s="332"/>
    </row>
    <row r="111" s="1" customFormat="1" ht="15" customHeight="1">
      <c r="B111" s="343"/>
      <c r="C111" s="318" t="s">
        <v>789</v>
      </c>
      <c r="D111" s="318"/>
      <c r="E111" s="318"/>
      <c r="F111" s="341" t="s">
        <v>768</v>
      </c>
      <c r="G111" s="318"/>
      <c r="H111" s="318" t="s">
        <v>802</v>
      </c>
      <c r="I111" s="318" t="s">
        <v>764</v>
      </c>
      <c r="J111" s="318">
        <v>50</v>
      </c>
      <c r="K111" s="332"/>
    </row>
    <row r="112" s="1" customFormat="1" ht="15" customHeight="1">
      <c r="B112" s="343"/>
      <c r="C112" s="318" t="s">
        <v>787</v>
      </c>
      <c r="D112" s="318"/>
      <c r="E112" s="318"/>
      <c r="F112" s="341" t="s">
        <v>768</v>
      </c>
      <c r="G112" s="318"/>
      <c r="H112" s="318" t="s">
        <v>802</v>
      </c>
      <c r="I112" s="318" t="s">
        <v>764</v>
      </c>
      <c r="J112" s="318">
        <v>50</v>
      </c>
      <c r="K112" s="332"/>
    </row>
    <row r="113" s="1" customFormat="1" ht="15" customHeight="1">
      <c r="B113" s="343"/>
      <c r="C113" s="318" t="s">
        <v>61</v>
      </c>
      <c r="D113" s="318"/>
      <c r="E113" s="318"/>
      <c r="F113" s="341" t="s">
        <v>762</v>
      </c>
      <c r="G113" s="318"/>
      <c r="H113" s="318" t="s">
        <v>803</v>
      </c>
      <c r="I113" s="318" t="s">
        <v>764</v>
      </c>
      <c r="J113" s="318">
        <v>20</v>
      </c>
      <c r="K113" s="332"/>
    </row>
    <row r="114" s="1" customFormat="1" ht="15" customHeight="1">
      <c r="B114" s="343"/>
      <c r="C114" s="318" t="s">
        <v>804</v>
      </c>
      <c r="D114" s="318"/>
      <c r="E114" s="318"/>
      <c r="F114" s="341" t="s">
        <v>762</v>
      </c>
      <c r="G114" s="318"/>
      <c r="H114" s="318" t="s">
        <v>805</v>
      </c>
      <c r="I114" s="318" t="s">
        <v>764</v>
      </c>
      <c r="J114" s="318">
        <v>120</v>
      </c>
      <c r="K114" s="332"/>
    </row>
    <row r="115" s="1" customFormat="1" ht="15" customHeight="1">
      <c r="B115" s="343"/>
      <c r="C115" s="318" t="s">
        <v>46</v>
      </c>
      <c r="D115" s="318"/>
      <c r="E115" s="318"/>
      <c r="F115" s="341" t="s">
        <v>762</v>
      </c>
      <c r="G115" s="318"/>
      <c r="H115" s="318" t="s">
        <v>806</v>
      </c>
      <c r="I115" s="318" t="s">
        <v>797</v>
      </c>
      <c r="J115" s="318"/>
      <c r="K115" s="332"/>
    </row>
    <row r="116" s="1" customFormat="1" ht="15" customHeight="1">
      <c r="B116" s="343"/>
      <c r="C116" s="318" t="s">
        <v>56</v>
      </c>
      <c r="D116" s="318"/>
      <c r="E116" s="318"/>
      <c r="F116" s="341" t="s">
        <v>762</v>
      </c>
      <c r="G116" s="318"/>
      <c r="H116" s="318" t="s">
        <v>807</v>
      </c>
      <c r="I116" s="318" t="s">
        <v>797</v>
      </c>
      <c r="J116" s="318"/>
      <c r="K116" s="332"/>
    </row>
    <row r="117" s="1" customFormat="1" ht="15" customHeight="1">
      <c r="B117" s="343"/>
      <c r="C117" s="318" t="s">
        <v>65</v>
      </c>
      <c r="D117" s="318"/>
      <c r="E117" s="318"/>
      <c r="F117" s="341" t="s">
        <v>762</v>
      </c>
      <c r="G117" s="318"/>
      <c r="H117" s="318" t="s">
        <v>808</v>
      </c>
      <c r="I117" s="318" t="s">
        <v>809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810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756</v>
      </c>
      <c r="D123" s="333"/>
      <c r="E123" s="333"/>
      <c r="F123" s="333" t="s">
        <v>757</v>
      </c>
      <c r="G123" s="334"/>
      <c r="H123" s="333" t="s">
        <v>62</v>
      </c>
      <c r="I123" s="333" t="s">
        <v>65</v>
      </c>
      <c r="J123" s="333" t="s">
        <v>758</v>
      </c>
      <c r="K123" s="362"/>
    </row>
    <row r="124" s="1" customFormat="1" ht="17.25" customHeight="1">
      <c r="B124" s="361"/>
      <c r="C124" s="335" t="s">
        <v>759</v>
      </c>
      <c r="D124" s="335"/>
      <c r="E124" s="335"/>
      <c r="F124" s="336" t="s">
        <v>760</v>
      </c>
      <c r="G124" s="337"/>
      <c r="H124" s="335"/>
      <c r="I124" s="335"/>
      <c r="J124" s="335" t="s">
        <v>761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765</v>
      </c>
      <c r="D126" s="340"/>
      <c r="E126" s="340"/>
      <c r="F126" s="341" t="s">
        <v>762</v>
      </c>
      <c r="G126" s="318"/>
      <c r="H126" s="318" t="s">
        <v>802</v>
      </c>
      <c r="I126" s="318" t="s">
        <v>764</v>
      </c>
      <c r="J126" s="318">
        <v>120</v>
      </c>
      <c r="K126" s="366"/>
    </row>
    <row r="127" s="1" customFormat="1" ht="15" customHeight="1">
      <c r="B127" s="363"/>
      <c r="C127" s="318" t="s">
        <v>811</v>
      </c>
      <c r="D127" s="318"/>
      <c r="E127" s="318"/>
      <c r="F127" s="341" t="s">
        <v>762</v>
      </c>
      <c r="G127" s="318"/>
      <c r="H127" s="318" t="s">
        <v>812</v>
      </c>
      <c r="I127" s="318" t="s">
        <v>764</v>
      </c>
      <c r="J127" s="318" t="s">
        <v>813</v>
      </c>
      <c r="K127" s="366"/>
    </row>
    <row r="128" s="1" customFormat="1" ht="15" customHeight="1">
      <c r="B128" s="363"/>
      <c r="C128" s="318" t="s">
        <v>710</v>
      </c>
      <c r="D128" s="318"/>
      <c r="E128" s="318"/>
      <c r="F128" s="341" t="s">
        <v>762</v>
      </c>
      <c r="G128" s="318"/>
      <c r="H128" s="318" t="s">
        <v>814</v>
      </c>
      <c r="I128" s="318" t="s">
        <v>764</v>
      </c>
      <c r="J128" s="318" t="s">
        <v>813</v>
      </c>
      <c r="K128" s="366"/>
    </row>
    <row r="129" s="1" customFormat="1" ht="15" customHeight="1">
      <c r="B129" s="363"/>
      <c r="C129" s="318" t="s">
        <v>773</v>
      </c>
      <c r="D129" s="318"/>
      <c r="E129" s="318"/>
      <c r="F129" s="341" t="s">
        <v>768</v>
      </c>
      <c r="G129" s="318"/>
      <c r="H129" s="318" t="s">
        <v>774</v>
      </c>
      <c r="I129" s="318" t="s">
        <v>764</v>
      </c>
      <c r="J129" s="318">
        <v>15</v>
      </c>
      <c r="K129" s="366"/>
    </row>
    <row r="130" s="1" customFormat="1" ht="15" customHeight="1">
      <c r="B130" s="363"/>
      <c r="C130" s="344" t="s">
        <v>775</v>
      </c>
      <c r="D130" s="344"/>
      <c r="E130" s="344"/>
      <c r="F130" s="345" t="s">
        <v>768</v>
      </c>
      <c r="G130" s="344"/>
      <c r="H130" s="344" t="s">
        <v>776</v>
      </c>
      <c r="I130" s="344" t="s">
        <v>764</v>
      </c>
      <c r="J130" s="344">
        <v>15</v>
      </c>
      <c r="K130" s="366"/>
    </row>
    <row r="131" s="1" customFormat="1" ht="15" customHeight="1">
      <c r="B131" s="363"/>
      <c r="C131" s="344" t="s">
        <v>777</v>
      </c>
      <c r="D131" s="344"/>
      <c r="E131" s="344"/>
      <c r="F131" s="345" t="s">
        <v>768</v>
      </c>
      <c r="G131" s="344"/>
      <c r="H131" s="344" t="s">
        <v>778</v>
      </c>
      <c r="I131" s="344" t="s">
        <v>764</v>
      </c>
      <c r="J131" s="344">
        <v>20</v>
      </c>
      <c r="K131" s="366"/>
    </row>
    <row r="132" s="1" customFormat="1" ht="15" customHeight="1">
      <c r="B132" s="363"/>
      <c r="C132" s="344" t="s">
        <v>779</v>
      </c>
      <c r="D132" s="344"/>
      <c r="E132" s="344"/>
      <c r="F132" s="345" t="s">
        <v>768</v>
      </c>
      <c r="G132" s="344"/>
      <c r="H132" s="344" t="s">
        <v>780</v>
      </c>
      <c r="I132" s="344" t="s">
        <v>764</v>
      </c>
      <c r="J132" s="344">
        <v>20</v>
      </c>
      <c r="K132" s="366"/>
    </row>
    <row r="133" s="1" customFormat="1" ht="15" customHeight="1">
      <c r="B133" s="363"/>
      <c r="C133" s="318" t="s">
        <v>767</v>
      </c>
      <c r="D133" s="318"/>
      <c r="E133" s="318"/>
      <c r="F133" s="341" t="s">
        <v>768</v>
      </c>
      <c r="G133" s="318"/>
      <c r="H133" s="318" t="s">
        <v>802</v>
      </c>
      <c r="I133" s="318" t="s">
        <v>764</v>
      </c>
      <c r="J133" s="318">
        <v>50</v>
      </c>
      <c r="K133" s="366"/>
    </row>
    <row r="134" s="1" customFormat="1" ht="15" customHeight="1">
      <c r="B134" s="363"/>
      <c r="C134" s="318" t="s">
        <v>781</v>
      </c>
      <c r="D134" s="318"/>
      <c r="E134" s="318"/>
      <c r="F134" s="341" t="s">
        <v>768</v>
      </c>
      <c r="G134" s="318"/>
      <c r="H134" s="318" t="s">
        <v>802</v>
      </c>
      <c r="I134" s="318" t="s">
        <v>764</v>
      </c>
      <c r="J134" s="318">
        <v>50</v>
      </c>
      <c r="K134" s="366"/>
    </row>
    <row r="135" s="1" customFormat="1" ht="15" customHeight="1">
      <c r="B135" s="363"/>
      <c r="C135" s="318" t="s">
        <v>787</v>
      </c>
      <c r="D135" s="318"/>
      <c r="E135" s="318"/>
      <c r="F135" s="341" t="s">
        <v>768</v>
      </c>
      <c r="G135" s="318"/>
      <c r="H135" s="318" t="s">
        <v>802</v>
      </c>
      <c r="I135" s="318" t="s">
        <v>764</v>
      </c>
      <c r="J135" s="318">
        <v>50</v>
      </c>
      <c r="K135" s="366"/>
    </row>
    <row r="136" s="1" customFormat="1" ht="15" customHeight="1">
      <c r="B136" s="363"/>
      <c r="C136" s="318" t="s">
        <v>789</v>
      </c>
      <c r="D136" s="318"/>
      <c r="E136" s="318"/>
      <c r="F136" s="341" t="s">
        <v>768</v>
      </c>
      <c r="G136" s="318"/>
      <c r="H136" s="318" t="s">
        <v>802</v>
      </c>
      <c r="I136" s="318" t="s">
        <v>764</v>
      </c>
      <c r="J136" s="318">
        <v>50</v>
      </c>
      <c r="K136" s="366"/>
    </row>
    <row r="137" s="1" customFormat="1" ht="15" customHeight="1">
      <c r="B137" s="363"/>
      <c r="C137" s="318" t="s">
        <v>790</v>
      </c>
      <c r="D137" s="318"/>
      <c r="E137" s="318"/>
      <c r="F137" s="341" t="s">
        <v>768</v>
      </c>
      <c r="G137" s="318"/>
      <c r="H137" s="318" t="s">
        <v>815</v>
      </c>
      <c r="I137" s="318" t="s">
        <v>764</v>
      </c>
      <c r="J137" s="318">
        <v>255</v>
      </c>
      <c r="K137" s="366"/>
    </row>
    <row r="138" s="1" customFormat="1" ht="15" customHeight="1">
      <c r="B138" s="363"/>
      <c r="C138" s="318" t="s">
        <v>792</v>
      </c>
      <c r="D138" s="318"/>
      <c r="E138" s="318"/>
      <c r="F138" s="341" t="s">
        <v>762</v>
      </c>
      <c r="G138" s="318"/>
      <c r="H138" s="318" t="s">
        <v>816</v>
      </c>
      <c r="I138" s="318" t="s">
        <v>794</v>
      </c>
      <c r="J138" s="318"/>
      <c r="K138" s="366"/>
    </row>
    <row r="139" s="1" customFormat="1" ht="15" customHeight="1">
      <c r="B139" s="363"/>
      <c r="C139" s="318" t="s">
        <v>795</v>
      </c>
      <c r="D139" s="318"/>
      <c r="E139" s="318"/>
      <c r="F139" s="341" t="s">
        <v>762</v>
      </c>
      <c r="G139" s="318"/>
      <c r="H139" s="318" t="s">
        <v>817</v>
      </c>
      <c r="I139" s="318" t="s">
        <v>797</v>
      </c>
      <c r="J139" s="318"/>
      <c r="K139" s="366"/>
    </row>
    <row r="140" s="1" customFormat="1" ht="15" customHeight="1">
      <c r="B140" s="363"/>
      <c r="C140" s="318" t="s">
        <v>798</v>
      </c>
      <c r="D140" s="318"/>
      <c r="E140" s="318"/>
      <c r="F140" s="341" t="s">
        <v>762</v>
      </c>
      <c r="G140" s="318"/>
      <c r="H140" s="318" t="s">
        <v>798</v>
      </c>
      <c r="I140" s="318" t="s">
        <v>797</v>
      </c>
      <c r="J140" s="318"/>
      <c r="K140" s="366"/>
    </row>
    <row r="141" s="1" customFormat="1" ht="15" customHeight="1">
      <c r="B141" s="363"/>
      <c r="C141" s="318" t="s">
        <v>46</v>
      </c>
      <c r="D141" s="318"/>
      <c r="E141" s="318"/>
      <c r="F141" s="341" t="s">
        <v>762</v>
      </c>
      <c r="G141" s="318"/>
      <c r="H141" s="318" t="s">
        <v>818</v>
      </c>
      <c r="I141" s="318" t="s">
        <v>797</v>
      </c>
      <c r="J141" s="318"/>
      <c r="K141" s="366"/>
    </row>
    <row r="142" s="1" customFormat="1" ht="15" customHeight="1">
      <c r="B142" s="363"/>
      <c r="C142" s="318" t="s">
        <v>819</v>
      </c>
      <c r="D142" s="318"/>
      <c r="E142" s="318"/>
      <c r="F142" s="341" t="s">
        <v>762</v>
      </c>
      <c r="G142" s="318"/>
      <c r="H142" s="318" t="s">
        <v>820</v>
      </c>
      <c r="I142" s="318" t="s">
        <v>797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821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756</v>
      </c>
      <c r="D148" s="333"/>
      <c r="E148" s="333"/>
      <c r="F148" s="333" t="s">
        <v>757</v>
      </c>
      <c r="G148" s="334"/>
      <c r="H148" s="333" t="s">
        <v>62</v>
      </c>
      <c r="I148" s="333" t="s">
        <v>65</v>
      </c>
      <c r="J148" s="333" t="s">
        <v>758</v>
      </c>
      <c r="K148" s="332"/>
    </row>
    <row r="149" s="1" customFormat="1" ht="17.25" customHeight="1">
      <c r="B149" s="330"/>
      <c r="C149" s="335" t="s">
        <v>759</v>
      </c>
      <c r="D149" s="335"/>
      <c r="E149" s="335"/>
      <c r="F149" s="336" t="s">
        <v>760</v>
      </c>
      <c r="G149" s="337"/>
      <c r="H149" s="335"/>
      <c r="I149" s="335"/>
      <c r="J149" s="335" t="s">
        <v>761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765</v>
      </c>
      <c r="D151" s="318"/>
      <c r="E151" s="318"/>
      <c r="F151" s="371" t="s">
        <v>762</v>
      </c>
      <c r="G151" s="318"/>
      <c r="H151" s="370" t="s">
        <v>802</v>
      </c>
      <c r="I151" s="370" t="s">
        <v>764</v>
      </c>
      <c r="J151" s="370">
        <v>120</v>
      </c>
      <c r="K151" s="366"/>
    </row>
    <row r="152" s="1" customFormat="1" ht="15" customHeight="1">
      <c r="B152" s="343"/>
      <c r="C152" s="370" t="s">
        <v>811</v>
      </c>
      <c r="D152" s="318"/>
      <c r="E152" s="318"/>
      <c r="F152" s="371" t="s">
        <v>762</v>
      </c>
      <c r="G152" s="318"/>
      <c r="H152" s="370" t="s">
        <v>822</v>
      </c>
      <c r="I152" s="370" t="s">
        <v>764</v>
      </c>
      <c r="J152" s="370" t="s">
        <v>813</v>
      </c>
      <c r="K152" s="366"/>
    </row>
    <row r="153" s="1" customFormat="1" ht="15" customHeight="1">
      <c r="B153" s="343"/>
      <c r="C153" s="370" t="s">
        <v>710</v>
      </c>
      <c r="D153" s="318"/>
      <c r="E153" s="318"/>
      <c r="F153" s="371" t="s">
        <v>762</v>
      </c>
      <c r="G153" s="318"/>
      <c r="H153" s="370" t="s">
        <v>823</v>
      </c>
      <c r="I153" s="370" t="s">
        <v>764</v>
      </c>
      <c r="J153" s="370" t="s">
        <v>813</v>
      </c>
      <c r="K153" s="366"/>
    </row>
    <row r="154" s="1" customFormat="1" ht="15" customHeight="1">
      <c r="B154" s="343"/>
      <c r="C154" s="370" t="s">
        <v>767</v>
      </c>
      <c r="D154" s="318"/>
      <c r="E154" s="318"/>
      <c r="F154" s="371" t="s">
        <v>768</v>
      </c>
      <c r="G154" s="318"/>
      <c r="H154" s="370" t="s">
        <v>802</v>
      </c>
      <c r="I154" s="370" t="s">
        <v>764</v>
      </c>
      <c r="J154" s="370">
        <v>50</v>
      </c>
      <c r="K154" s="366"/>
    </row>
    <row r="155" s="1" customFormat="1" ht="15" customHeight="1">
      <c r="B155" s="343"/>
      <c r="C155" s="370" t="s">
        <v>770</v>
      </c>
      <c r="D155" s="318"/>
      <c r="E155" s="318"/>
      <c r="F155" s="371" t="s">
        <v>762</v>
      </c>
      <c r="G155" s="318"/>
      <c r="H155" s="370" t="s">
        <v>802</v>
      </c>
      <c r="I155" s="370" t="s">
        <v>772</v>
      </c>
      <c r="J155" s="370"/>
      <c r="K155" s="366"/>
    </row>
    <row r="156" s="1" customFormat="1" ht="15" customHeight="1">
      <c r="B156" s="343"/>
      <c r="C156" s="370" t="s">
        <v>781</v>
      </c>
      <c r="D156" s="318"/>
      <c r="E156" s="318"/>
      <c r="F156" s="371" t="s">
        <v>768</v>
      </c>
      <c r="G156" s="318"/>
      <c r="H156" s="370" t="s">
        <v>802</v>
      </c>
      <c r="I156" s="370" t="s">
        <v>764</v>
      </c>
      <c r="J156" s="370">
        <v>50</v>
      </c>
      <c r="K156" s="366"/>
    </row>
    <row r="157" s="1" customFormat="1" ht="15" customHeight="1">
      <c r="B157" s="343"/>
      <c r="C157" s="370" t="s">
        <v>789</v>
      </c>
      <c r="D157" s="318"/>
      <c r="E157" s="318"/>
      <c r="F157" s="371" t="s">
        <v>768</v>
      </c>
      <c r="G157" s="318"/>
      <c r="H157" s="370" t="s">
        <v>802</v>
      </c>
      <c r="I157" s="370" t="s">
        <v>764</v>
      </c>
      <c r="J157" s="370">
        <v>50</v>
      </c>
      <c r="K157" s="366"/>
    </row>
    <row r="158" s="1" customFormat="1" ht="15" customHeight="1">
      <c r="B158" s="343"/>
      <c r="C158" s="370" t="s">
        <v>787</v>
      </c>
      <c r="D158" s="318"/>
      <c r="E158" s="318"/>
      <c r="F158" s="371" t="s">
        <v>768</v>
      </c>
      <c r="G158" s="318"/>
      <c r="H158" s="370" t="s">
        <v>802</v>
      </c>
      <c r="I158" s="370" t="s">
        <v>764</v>
      </c>
      <c r="J158" s="370">
        <v>50</v>
      </c>
      <c r="K158" s="366"/>
    </row>
    <row r="159" s="1" customFormat="1" ht="15" customHeight="1">
      <c r="B159" s="343"/>
      <c r="C159" s="370" t="s">
        <v>129</v>
      </c>
      <c r="D159" s="318"/>
      <c r="E159" s="318"/>
      <c r="F159" s="371" t="s">
        <v>762</v>
      </c>
      <c r="G159" s="318"/>
      <c r="H159" s="370" t="s">
        <v>824</v>
      </c>
      <c r="I159" s="370" t="s">
        <v>764</v>
      </c>
      <c r="J159" s="370" t="s">
        <v>825</v>
      </c>
      <c r="K159" s="366"/>
    </row>
    <row r="160" s="1" customFormat="1" ht="15" customHeight="1">
      <c r="B160" s="343"/>
      <c r="C160" s="370" t="s">
        <v>826</v>
      </c>
      <c r="D160" s="318"/>
      <c r="E160" s="318"/>
      <c r="F160" s="371" t="s">
        <v>762</v>
      </c>
      <c r="G160" s="318"/>
      <c r="H160" s="370" t="s">
        <v>827</v>
      </c>
      <c r="I160" s="370" t="s">
        <v>797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828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756</v>
      </c>
      <c r="D166" s="333"/>
      <c r="E166" s="333"/>
      <c r="F166" s="333" t="s">
        <v>757</v>
      </c>
      <c r="G166" s="375"/>
      <c r="H166" s="376" t="s">
        <v>62</v>
      </c>
      <c r="I166" s="376" t="s">
        <v>65</v>
      </c>
      <c r="J166" s="333" t="s">
        <v>758</v>
      </c>
      <c r="K166" s="310"/>
    </row>
    <row r="167" s="1" customFormat="1" ht="17.25" customHeight="1">
      <c r="B167" s="311"/>
      <c r="C167" s="335" t="s">
        <v>759</v>
      </c>
      <c r="D167" s="335"/>
      <c r="E167" s="335"/>
      <c r="F167" s="336" t="s">
        <v>760</v>
      </c>
      <c r="G167" s="377"/>
      <c r="H167" s="378"/>
      <c r="I167" s="378"/>
      <c r="J167" s="335" t="s">
        <v>761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765</v>
      </c>
      <c r="D169" s="318"/>
      <c r="E169" s="318"/>
      <c r="F169" s="341" t="s">
        <v>762</v>
      </c>
      <c r="G169" s="318"/>
      <c r="H169" s="318" t="s">
        <v>802</v>
      </c>
      <c r="I169" s="318" t="s">
        <v>764</v>
      </c>
      <c r="J169" s="318">
        <v>120</v>
      </c>
      <c r="K169" s="366"/>
    </row>
    <row r="170" s="1" customFormat="1" ht="15" customHeight="1">
      <c r="B170" s="343"/>
      <c r="C170" s="318" t="s">
        <v>811</v>
      </c>
      <c r="D170" s="318"/>
      <c r="E170" s="318"/>
      <c r="F170" s="341" t="s">
        <v>762</v>
      </c>
      <c r="G170" s="318"/>
      <c r="H170" s="318" t="s">
        <v>812</v>
      </c>
      <c r="I170" s="318" t="s">
        <v>764</v>
      </c>
      <c r="J170" s="318" t="s">
        <v>813</v>
      </c>
      <c r="K170" s="366"/>
    </row>
    <row r="171" s="1" customFormat="1" ht="15" customHeight="1">
      <c r="B171" s="343"/>
      <c r="C171" s="318" t="s">
        <v>710</v>
      </c>
      <c r="D171" s="318"/>
      <c r="E171" s="318"/>
      <c r="F171" s="341" t="s">
        <v>762</v>
      </c>
      <c r="G171" s="318"/>
      <c r="H171" s="318" t="s">
        <v>829</v>
      </c>
      <c r="I171" s="318" t="s">
        <v>764</v>
      </c>
      <c r="J171" s="318" t="s">
        <v>813</v>
      </c>
      <c r="K171" s="366"/>
    </row>
    <row r="172" s="1" customFormat="1" ht="15" customHeight="1">
      <c r="B172" s="343"/>
      <c r="C172" s="318" t="s">
        <v>767</v>
      </c>
      <c r="D172" s="318"/>
      <c r="E172" s="318"/>
      <c r="F172" s="341" t="s">
        <v>768</v>
      </c>
      <c r="G172" s="318"/>
      <c r="H172" s="318" t="s">
        <v>829</v>
      </c>
      <c r="I172" s="318" t="s">
        <v>764</v>
      </c>
      <c r="J172" s="318">
        <v>50</v>
      </c>
      <c r="K172" s="366"/>
    </row>
    <row r="173" s="1" customFormat="1" ht="15" customHeight="1">
      <c r="B173" s="343"/>
      <c r="C173" s="318" t="s">
        <v>770</v>
      </c>
      <c r="D173" s="318"/>
      <c r="E173" s="318"/>
      <c r="F173" s="341" t="s">
        <v>762</v>
      </c>
      <c r="G173" s="318"/>
      <c r="H173" s="318" t="s">
        <v>829</v>
      </c>
      <c r="I173" s="318" t="s">
        <v>772</v>
      </c>
      <c r="J173" s="318"/>
      <c r="K173" s="366"/>
    </row>
    <row r="174" s="1" customFormat="1" ht="15" customHeight="1">
      <c r="B174" s="343"/>
      <c r="C174" s="318" t="s">
        <v>781</v>
      </c>
      <c r="D174" s="318"/>
      <c r="E174" s="318"/>
      <c r="F174" s="341" t="s">
        <v>768</v>
      </c>
      <c r="G174" s="318"/>
      <c r="H174" s="318" t="s">
        <v>829</v>
      </c>
      <c r="I174" s="318" t="s">
        <v>764</v>
      </c>
      <c r="J174" s="318">
        <v>50</v>
      </c>
      <c r="K174" s="366"/>
    </row>
    <row r="175" s="1" customFormat="1" ht="15" customHeight="1">
      <c r="B175" s="343"/>
      <c r="C175" s="318" t="s">
        <v>789</v>
      </c>
      <c r="D175" s="318"/>
      <c r="E175" s="318"/>
      <c r="F175" s="341" t="s">
        <v>768</v>
      </c>
      <c r="G175" s="318"/>
      <c r="H175" s="318" t="s">
        <v>829</v>
      </c>
      <c r="I175" s="318" t="s">
        <v>764</v>
      </c>
      <c r="J175" s="318">
        <v>50</v>
      </c>
      <c r="K175" s="366"/>
    </row>
    <row r="176" s="1" customFormat="1" ht="15" customHeight="1">
      <c r="B176" s="343"/>
      <c r="C176" s="318" t="s">
        <v>787</v>
      </c>
      <c r="D176" s="318"/>
      <c r="E176" s="318"/>
      <c r="F176" s="341" t="s">
        <v>768</v>
      </c>
      <c r="G176" s="318"/>
      <c r="H176" s="318" t="s">
        <v>829</v>
      </c>
      <c r="I176" s="318" t="s">
        <v>764</v>
      </c>
      <c r="J176" s="318">
        <v>50</v>
      </c>
      <c r="K176" s="366"/>
    </row>
    <row r="177" s="1" customFormat="1" ht="15" customHeight="1">
      <c r="B177" s="343"/>
      <c r="C177" s="318" t="s">
        <v>140</v>
      </c>
      <c r="D177" s="318"/>
      <c r="E177" s="318"/>
      <c r="F177" s="341" t="s">
        <v>762</v>
      </c>
      <c r="G177" s="318"/>
      <c r="H177" s="318" t="s">
        <v>830</v>
      </c>
      <c r="I177" s="318" t="s">
        <v>831</v>
      </c>
      <c r="J177" s="318"/>
      <c r="K177" s="366"/>
    </row>
    <row r="178" s="1" customFormat="1" ht="15" customHeight="1">
      <c r="B178" s="343"/>
      <c r="C178" s="318" t="s">
        <v>65</v>
      </c>
      <c r="D178" s="318"/>
      <c r="E178" s="318"/>
      <c r="F178" s="341" t="s">
        <v>762</v>
      </c>
      <c r="G178" s="318"/>
      <c r="H178" s="318" t="s">
        <v>832</v>
      </c>
      <c r="I178" s="318" t="s">
        <v>833</v>
      </c>
      <c r="J178" s="318">
        <v>1</v>
      </c>
      <c r="K178" s="366"/>
    </row>
    <row r="179" s="1" customFormat="1" ht="15" customHeight="1">
      <c r="B179" s="343"/>
      <c r="C179" s="318" t="s">
        <v>61</v>
      </c>
      <c r="D179" s="318"/>
      <c r="E179" s="318"/>
      <c r="F179" s="341" t="s">
        <v>762</v>
      </c>
      <c r="G179" s="318"/>
      <c r="H179" s="318" t="s">
        <v>834</v>
      </c>
      <c r="I179" s="318" t="s">
        <v>764</v>
      </c>
      <c r="J179" s="318">
        <v>20</v>
      </c>
      <c r="K179" s="366"/>
    </row>
    <row r="180" s="1" customFormat="1" ht="15" customHeight="1">
      <c r="B180" s="343"/>
      <c r="C180" s="318" t="s">
        <v>62</v>
      </c>
      <c r="D180" s="318"/>
      <c r="E180" s="318"/>
      <c r="F180" s="341" t="s">
        <v>762</v>
      </c>
      <c r="G180" s="318"/>
      <c r="H180" s="318" t="s">
        <v>835</v>
      </c>
      <c r="I180" s="318" t="s">
        <v>764</v>
      </c>
      <c r="J180" s="318">
        <v>255</v>
      </c>
      <c r="K180" s="366"/>
    </row>
    <row r="181" s="1" customFormat="1" ht="15" customHeight="1">
      <c r="B181" s="343"/>
      <c r="C181" s="318" t="s">
        <v>141</v>
      </c>
      <c r="D181" s="318"/>
      <c r="E181" s="318"/>
      <c r="F181" s="341" t="s">
        <v>762</v>
      </c>
      <c r="G181" s="318"/>
      <c r="H181" s="318" t="s">
        <v>726</v>
      </c>
      <c r="I181" s="318" t="s">
        <v>764</v>
      </c>
      <c r="J181" s="318">
        <v>10</v>
      </c>
      <c r="K181" s="366"/>
    </row>
    <row r="182" s="1" customFormat="1" ht="15" customHeight="1">
      <c r="B182" s="343"/>
      <c r="C182" s="318" t="s">
        <v>142</v>
      </c>
      <c r="D182" s="318"/>
      <c r="E182" s="318"/>
      <c r="F182" s="341" t="s">
        <v>762</v>
      </c>
      <c r="G182" s="318"/>
      <c r="H182" s="318" t="s">
        <v>836</v>
      </c>
      <c r="I182" s="318" t="s">
        <v>797</v>
      </c>
      <c r="J182" s="318"/>
      <c r="K182" s="366"/>
    </row>
    <row r="183" s="1" customFormat="1" ht="15" customHeight="1">
      <c r="B183" s="343"/>
      <c r="C183" s="318" t="s">
        <v>837</v>
      </c>
      <c r="D183" s="318"/>
      <c r="E183" s="318"/>
      <c r="F183" s="341" t="s">
        <v>762</v>
      </c>
      <c r="G183" s="318"/>
      <c r="H183" s="318" t="s">
        <v>838</v>
      </c>
      <c r="I183" s="318" t="s">
        <v>797</v>
      </c>
      <c r="J183" s="318"/>
      <c r="K183" s="366"/>
    </row>
    <row r="184" s="1" customFormat="1" ht="15" customHeight="1">
      <c r="B184" s="343"/>
      <c r="C184" s="318" t="s">
        <v>826</v>
      </c>
      <c r="D184" s="318"/>
      <c r="E184" s="318"/>
      <c r="F184" s="341" t="s">
        <v>762</v>
      </c>
      <c r="G184" s="318"/>
      <c r="H184" s="318" t="s">
        <v>839</v>
      </c>
      <c r="I184" s="318" t="s">
        <v>797</v>
      </c>
      <c r="J184" s="318"/>
      <c r="K184" s="366"/>
    </row>
    <row r="185" s="1" customFormat="1" ht="15" customHeight="1">
      <c r="B185" s="343"/>
      <c r="C185" s="318" t="s">
        <v>144</v>
      </c>
      <c r="D185" s="318"/>
      <c r="E185" s="318"/>
      <c r="F185" s="341" t="s">
        <v>768</v>
      </c>
      <c r="G185" s="318"/>
      <c r="H185" s="318" t="s">
        <v>840</v>
      </c>
      <c r="I185" s="318" t="s">
        <v>764</v>
      </c>
      <c r="J185" s="318">
        <v>50</v>
      </c>
      <c r="K185" s="366"/>
    </row>
    <row r="186" s="1" customFormat="1" ht="15" customHeight="1">
      <c r="B186" s="343"/>
      <c r="C186" s="318" t="s">
        <v>841</v>
      </c>
      <c r="D186" s="318"/>
      <c r="E186" s="318"/>
      <c r="F186" s="341" t="s">
        <v>768</v>
      </c>
      <c r="G186" s="318"/>
      <c r="H186" s="318" t="s">
        <v>842</v>
      </c>
      <c r="I186" s="318" t="s">
        <v>843</v>
      </c>
      <c r="J186" s="318"/>
      <c r="K186" s="366"/>
    </row>
    <row r="187" s="1" customFormat="1" ht="15" customHeight="1">
      <c r="B187" s="343"/>
      <c r="C187" s="318" t="s">
        <v>844</v>
      </c>
      <c r="D187" s="318"/>
      <c r="E187" s="318"/>
      <c r="F187" s="341" t="s">
        <v>768</v>
      </c>
      <c r="G187" s="318"/>
      <c r="H187" s="318" t="s">
        <v>845</v>
      </c>
      <c r="I187" s="318" t="s">
        <v>843</v>
      </c>
      <c r="J187" s="318"/>
      <c r="K187" s="366"/>
    </row>
    <row r="188" s="1" customFormat="1" ht="15" customHeight="1">
      <c r="B188" s="343"/>
      <c r="C188" s="318" t="s">
        <v>846</v>
      </c>
      <c r="D188" s="318"/>
      <c r="E188" s="318"/>
      <c r="F188" s="341" t="s">
        <v>768</v>
      </c>
      <c r="G188" s="318"/>
      <c r="H188" s="318" t="s">
        <v>847</v>
      </c>
      <c r="I188" s="318" t="s">
        <v>843</v>
      </c>
      <c r="J188" s="318"/>
      <c r="K188" s="366"/>
    </row>
    <row r="189" s="1" customFormat="1" ht="15" customHeight="1">
      <c r="B189" s="343"/>
      <c r="C189" s="379" t="s">
        <v>848</v>
      </c>
      <c r="D189" s="318"/>
      <c r="E189" s="318"/>
      <c r="F189" s="341" t="s">
        <v>768</v>
      </c>
      <c r="G189" s="318"/>
      <c r="H189" s="318" t="s">
        <v>849</v>
      </c>
      <c r="I189" s="318" t="s">
        <v>850</v>
      </c>
      <c r="J189" s="380" t="s">
        <v>851</v>
      </c>
      <c r="K189" s="366"/>
    </row>
    <row r="190" s="18" customFormat="1" ht="15" customHeight="1">
      <c r="B190" s="381"/>
      <c r="C190" s="382" t="s">
        <v>852</v>
      </c>
      <c r="D190" s="383"/>
      <c r="E190" s="383"/>
      <c r="F190" s="384" t="s">
        <v>768</v>
      </c>
      <c r="G190" s="383"/>
      <c r="H190" s="383" t="s">
        <v>853</v>
      </c>
      <c r="I190" s="383" t="s">
        <v>850</v>
      </c>
      <c r="J190" s="385" t="s">
        <v>851</v>
      </c>
      <c r="K190" s="386"/>
    </row>
    <row r="191" s="1" customFormat="1" ht="15" customHeight="1">
      <c r="B191" s="343"/>
      <c r="C191" s="379" t="s">
        <v>50</v>
      </c>
      <c r="D191" s="318"/>
      <c r="E191" s="318"/>
      <c r="F191" s="341" t="s">
        <v>762</v>
      </c>
      <c r="G191" s="318"/>
      <c r="H191" s="315" t="s">
        <v>854</v>
      </c>
      <c r="I191" s="318" t="s">
        <v>855</v>
      </c>
      <c r="J191" s="318"/>
      <c r="K191" s="366"/>
    </row>
    <row r="192" s="1" customFormat="1" ht="15" customHeight="1">
      <c r="B192" s="343"/>
      <c r="C192" s="379" t="s">
        <v>856</v>
      </c>
      <c r="D192" s="318"/>
      <c r="E192" s="318"/>
      <c r="F192" s="341" t="s">
        <v>762</v>
      </c>
      <c r="G192" s="318"/>
      <c r="H192" s="318" t="s">
        <v>857</v>
      </c>
      <c r="I192" s="318" t="s">
        <v>797</v>
      </c>
      <c r="J192" s="318"/>
      <c r="K192" s="366"/>
    </row>
    <row r="193" s="1" customFormat="1" ht="15" customHeight="1">
      <c r="B193" s="343"/>
      <c r="C193" s="379" t="s">
        <v>858</v>
      </c>
      <c r="D193" s="318"/>
      <c r="E193" s="318"/>
      <c r="F193" s="341" t="s">
        <v>762</v>
      </c>
      <c r="G193" s="318"/>
      <c r="H193" s="318" t="s">
        <v>859</v>
      </c>
      <c r="I193" s="318" t="s">
        <v>797</v>
      </c>
      <c r="J193" s="318"/>
      <c r="K193" s="366"/>
    </row>
    <row r="194" s="1" customFormat="1" ht="15" customHeight="1">
      <c r="B194" s="343"/>
      <c r="C194" s="379" t="s">
        <v>860</v>
      </c>
      <c r="D194" s="318"/>
      <c r="E194" s="318"/>
      <c r="F194" s="341" t="s">
        <v>768</v>
      </c>
      <c r="G194" s="318"/>
      <c r="H194" s="318" t="s">
        <v>861</v>
      </c>
      <c r="I194" s="318" t="s">
        <v>797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862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863</v>
      </c>
      <c r="D201" s="388"/>
      <c r="E201" s="388"/>
      <c r="F201" s="388" t="s">
        <v>864</v>
      </c>
      <c r="G201" s="389"/>
      <c r="H201" s="388" t="s">
        <v>865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855</v>
      </c>
      <c r="D203" s="318"/>
      <c r="E203" s="318"/>
      <c r="F203" s="341" t="s">
        <v>51</v>
      </c>
      <c r="G203" s="318"/>
      <c r="H203" s="318" t="s">
        <v>866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52</v>
      </c>
      <c r="G204" s="318"/>
      <c r="H204" s="318" t="s">
        <v>867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55</v>
      </c>
      <c r="G205" s="318"/>
      <c r="H205" s="318" t="s">
        <v>868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53</v>
      </c>
      <c r="G206" s="318"/>
      <c r="H206" s="318" t="s">
        <v>869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54</v>
      </c>
      <c r="G207" s="318"/>
      <c r="H207" s="318" t="s">
        <v>870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809</v>
      </c>
      <c r="D209" s="318"/>
      <c r="E209" s="318"/>
      <c r="F209" s="341" t="s">
        <v>87</v>
      </c>
      <c r="G209" s="318"/>
      <c r="H209" s="318" t="s">
        <v>871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705</v>
      </c>
      <c r="G210" s="318"/>
      <c r="H210" s="318" t="s">
        <v>706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703</v>
      </c>
      <c r="G211" s="318"/>
      <c r="H211" s="318" t="s">
        <v>872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91</v>
      </c>
      <c r="G212" s="379"/>
      <c r="H212" s="370" t="s">
        <v>707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708</v>
      </c>
      <c r="G213" s="379"/>
      <c r="H213" s="370" t="s">
        <v>683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833</v>
      </c>
      <c r="D215" s="318"/>
      <c r="E215" s="318"/>
      <c r="F215" s="341">
        <v>1</v>
      </c>
      <c r="G215" s="379"/>
      <c r="H215" s="370" t="s">
        <v>873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874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875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876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KOMOROUSM-RYZEN\Komorous Michal</dc:creator>
  <cp:lastModifiedBy>KOMOROUSM-RYZEN\Komorous Michal</cp:lastModifiedBy>
  <dcterms:created xsi:type="dcterms:W3CDTF">2025-10-22T22:38:58Z</dcterms:created>
  <dcterms:modified xsi:type="dcterms:W3CDTF">2025-10-22T22:39:01Z</dcterms:modified>
</cp:coreProperties>
</file>