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inHruska\Documents\Ostatní - ROZ\Penzion Marty Stříbrná\Penzion Marty-výkaz výměr\"/>
    </mc:Choice>
  </mc:AlternateContent>
  <bookViews>
    <workbookView xWindow="360" yWindow="276" windowWidth="18732" windowHeight="12216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Pol'!$A$1:$U$57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1" i="1" l="1"/>
  <c r="H50" i="1"/>
  <c r="H49" i="1"/>
  <c r="G51" i="1"/>
  <c r="G50" i="1"/>
  <c r="G49" i="1"/>
  <c r="G39" i="1"/>
  <c r="F39" i="1"/>
  <c r="G47" i="12"/>
  <c r="AC47" i="12"/>
  <c r="AD47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9" i="12"/>
  <c r="G19" i="12" s="1"/>
  <c r="I19" i="12"/>
  <c r="I18" i="12" s="1"/>
  <c r="K19" i="12"/>
  <c r="K18" i="12" s="1"/>
  <c r="O19" i="12"/>
  <c r="O18" i="12" s="1"/>
  <c r="Q19" i="12"/>
  <c r="Q18" i="12" s="1"/>
  <c r="U19" i="12"/>
  <c r="U18" i="12" s="1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4" i="12"/>
  <c r="G24" i="12"/>
  <c r="M24" i="12" s="1"/>
  <c r="I24" i="12"/>
  <c r="I23" i="12" s="1"/>
  <c r="K24" i="12"/>
  <c r="K23" i="12" s="1"/>
  <c r="O24" i="12"/>
  <c r="O23" i="12" s="1"/>
  <c r="Q24" i="12"/>
  <c r="Q23" i="12" s="1"/>
  <c r="U24" i="12"/>
  <c r="U23" i="12" s="1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I20" i="1"/>
  <c r="G20" i="1"/>
  <c r="E20" i="1"/>
  <c r="I19" i="1"/>
  <c r="G19" i="1"/>
  <c r="E19" i="1"/>
  <c r="I18" i="1"/>
  <c r="G18" i="1"/>
  <c r="E18" i="1"/>
  <c r="G17" i="1"/>
  <c r="E17" i="1"/>
  <c r="I16" i="1"/>
  <c r="G16" i="1"/>
  <c r="E16" i="1"/>
  <c r="G52" i="1"/>
  <c r="H52" i="1"/>
  <c r="I51" i="1"/>
  <c r="I50" i="1"/>
  <c r="I49" i="1"/>
  <c r="I17" i="1" s="1"/>
  <c r="AZ43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52" i="1" l="1"/>
  <c r="G24" i="1"/>
  <c r="G29" i="1" s="1"/>
  <c r="G28" i="1"/>
  <c r="M19" i="12"/>
  <c r="M18" i="12" s="1"/>
  <c r="G18" i="12"/>
  <c r="M23" i="12"/>
  <c r="M9" i="12"/>
  <c r="M8" i="12" s="1"/>
  <c r="G23" i="12"/>
  <c r="I21" i="1"/>
  <c r="G21" i="1"/>
  <c r="E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<sst xmlns="http://schemas.openxmlformats.org/spreadsheetml/2006/main" count="286" uniqueCount="170">
  <si>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</si>
  <si>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</si>
  <si>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</si>
  <si>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</si>
  <si>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</si>
  <si>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</si>
  <si>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</si>
  <si>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</si>
  <si>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</si>
  <si>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</si>
  <si>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</si>
  <si>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</si>
  <si>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</si>
  <si>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</si>
  <si>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</si>
  <si>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</si>
  <si>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</si>
  <si>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</si>
  <si>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</si>
  <si>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</si>
  <si>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</si>
  <si>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</si>
  <si>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</si>
  <si>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</si>
  <si>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</si>
  <si>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</si>
  <si>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</si>
  <si>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</si>
  <si>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</si>
  <si>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</si>
  <si>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</si>
  <si>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</si>
  <si>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</si>
  <si>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</si>
  <si>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</si>
  <si>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</si>
  <si>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</si>
  <si>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</si>
  <si>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</si>
  <si>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</si>
  <si>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</si>
  <si>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</si>
  <si>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</si>
  <si>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Stříbrná 75</t>
  </si>
  <si>
    <t>Rozpočet:</t>
  </si>
  <si>
    <t>Misto</t>
  </si>
  <si>
    <t>Antonín Hruška</t>
  </si>
  <si>
    <t>Stavební úpravy penzionu Márty - Penzion</t>
  </si>
  <si>
    <t>Obec Stříbrná</t>
  </si>
  <si>
    <t>Rozpočet</t>
  </si>
  <si>
    <t>Celkem za stavbu</t>
  </si>
  <si>
    <t>CZK</t>
  </si>
  <si>
    <t xml:space="preserve">Popis rozpočtu:  - </t>
  </si>
  <si>
    <t>D1.4.1b Zařízení pro vytápění staveb</t>
  </si>
  <si>
    <t>Rekapitulace dílů</t>
  </si>
  <si>
    <t>Typ dílu</t>
  </si>
  <si>
    <t>733</t>
  </si>
  <si>
    <t>Rozvod potrubí</t>
  </si>
  <si>
    <t>734</t>
  </si>
  <si>
    <t>Armatury</t>
  </si>
  <si>
    <t>735</t>
  </si>
  <si>
    <t>Otopná tělesa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</si>
  <si>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</si>
  <si>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</si>
  <si>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</si>
  <si>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</si>
  <si>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</si>
  <si>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</si>
  <si>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</si>
  <si>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</si>
  <si>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</si>
  <si>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</si>
  <si>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</si>
  <si>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</si>
  <si>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</si>
  <si>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</si>
  <si>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</si>
  <si>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</si>
  <si>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</si>
  <si>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</si>
  <si>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</si>
  <si>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</si>
  <si>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</si>
  <si>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</si>
  <si>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</si>
  <si>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</si>
  <si>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</si>
  <si>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</si>
  <si>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</si>
  <si>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</si>
  <si>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</si>
  <si>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733163102R00</t>
  </si>
  <si>
    <t>Potrubí z měděných trubek vytápění D 15 x 1,0 mm</t>
  </si>
  <si>
    <t>m</t>
  </si>
  <si>
    <t>POL1_0</t>
  </si>
  <si>
    <t>733163103R00</t>
  </si>
  <si>
    <t>Potrubí z měděných trubek vytápění D 18 x 1,0 mm</t>
  </si>
  <si>
    <t>733163104R00</t>
  </si>
  <si>
    <t>Potrubí z měděných trubek vytápění D 22 x 1,0 mm</t>
  </si>
  <si>
    <t>733167001R00</t>
  </si>
  <si>
    <t>Příplatek za zhotovení přípojky Cu 15/1</t>
  </si>
  <si>
    <t>kus</t>
  </si>
  <si>
    <t>733191112R00</t>
  </si>
  <si>
    <t>Manžety prostupové pro trubky do DN 32</t>
  </si>
  <si>
    <t>733161904R00</t>
  </si>
  <si>
    <t>Propojení měděného potrubí vytápění D 22 mm</t>
  </si>
  <si>
    <t>733190306R00</t>
  </si>
  <si>
    <t>Tlaková zkouška Cu potrubí do D 35</t>
  </si>
  <si>
    <t>733110806R00</t>
  </si>
  <si>
    <t>Demontáž potrubí ocelového závitového do DN 15-32</t>
  </si>
  <si>
    <t>998733203R00</t>
  </si>
  <si>
    <t>Přesun hmot pro rozvody potrubí, výšky do 24 m</t>
  </si>
  <si>
    <t>734265312R00</t>
  </si>
  <si>
    <t>Šroubení topenářské, přímé, Regutec DN 15</t>
  </si>
  <si>
    <t>734215122R00</t>
  </si>
  <si>
    <t>Ventil odvzdušňovací ruční GIACOMINI R66A DN 8</t>
  </si>
  <si>
    <t>734226112RT2</t>
  </si>
  <si>
    <t>Ventil term.přímý,vnitř.z. Heimeier STANDARD DN 15, s termostatickou hlavicí Heimeier K</t>
  </si>
  <si>
    <t>998734203R00</t>
  </si>
  <si>
    <t>Přesun hmot pro armatury, výšky do 24 m</t>
  </si>
  <si>
    <t>735111810R00</t>
  </si>
  <si>
    <t>Demontáž těles otopných litinových článkových</t>
  </si>
  <si>
    <t>m2</t>
  </si>
  <si>
    <t>735494811R00</t>
  </si>
  <si>
    <t>Vypuštění vody z otopných těles</t>
  </si>
  <si>
    <t>735191910R00</t>
  </si>
  <si>
    <t>Napuštění vody do otopného systému - bez kotle</t>
  </si>
  <si>
    <t>735159110R00</t>
  </si>
  <si>
    <t>Montáž panelových těles 1řadých do délky 1500 mm</t>
  </si>
  <si>
    <t>735159210R00</t>
  </si>
  <si>
    <t>Montáž panelových těles 2řadých do délky 1140 mm</t>
  </si>
  <si>
    <t>735156140R00</t>
  </si>
  <si>
    <t>Otopná tělesa panelová Radik Klasik 10   500/ 400</t>
  </si>
  <si>
    <t>735156160R00</t>
  </si>
  <si>
    <t>Otopná tělesa panelová Radik Klasik 10   600/ 400</t>
  </si>
  <si>
    <t>735156161R00</t>
  </si>
  <si>
    <t>Otopná tělesa panelová Radik Klasik 10   600/ 500</t>
  </si>
  <si>
    <t>735156162R00</t>
  </si>
  <si>
    <t>Otopná tělesa panelová Radik Klasik 10   600/ 600</t>
  </si>
  <si>
    <t>735156166R00</t>
  </si>
  <si>
    <t>Otopná tělesa panelová Radik Klasik 10   600/1000</t>
  </si>
  <si>
    <t>735156262R00</t>
  </si>
  <si>
    <t>Otopná tělesa panelová Radik Klasik 11   600/ 600</t>
  </si>
  <si>
    <t>735156263R00</t>
  </si>
  <si>
    <t>Otopné těleso panelové Radik Klasik 11  600/700</t>
  </si>
  <si>
    <t>735156264R00</t>
  </si>
  <si>
    <t>Otopná tělesa panelová Radik Klasik 11   600/ 800</t>
  </si>
  <si>
    <t>735156266R00</t>
  </si>
  <si>
    <t>Otopná tělesa panelová Radik Klasik 11   600/1000</t>
  </si>
  <si>
    <t>735156267R00</t>
  </si>
  <si>
    <t>Otopná tělesa panelová Radik Klasik 11   600/1200</t>
  </si>
  <si>
    <t>735156666R00</t>
  </si>
  <si>
    <t>Otopná tělesa panelová Radik Klasik 22  600/1000</t>
  </si>
  <si>
    <t>735171307R00</t>
  </si>
  <si>
    <t>Těleso trub. Koralux Linear Classic KLC 1220.450</t>
  </si>
  <si>
    <t>735171311R00</t>
  </si>
  <si>
    <t>Těleso trub. Koralux Linear Classic KLC 1500.600</t>
  </si>
  <si>
    <t>735156920R00</t>
  </si>
  <si>
    <t>Tlakové zkoušky otopných těles Radik 20-22</t>
  </si>
  <si>
    <t>735156910R00</t>
  </si>
  <si>
    <t>Tlakové zkoušky otopných těles Radik 10-11</t>
  </si>
  <si>
    <t>735000912R00</t>
  </si>
  <si>
    <t>Oprava-vyregulování ventilů s termost.ovládáním</t>
  </si>
  <si>
    <t>998735202R00</t>
  </si>
  <si>
    <t>Přesun hmot pro otopná tělesa, výšky do 12 m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</si>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</sst>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5"/>
  <sheetViews>
    <sheetView showGridLines="0" topLeftCell="B29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46</v>
      </c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>
        <f>SUMIF(F49:F51,A16,G49:G51)+SUMIF(F49:F51,"PSU",G49:G51)</f>
        <v>0</v>
      </c>
      <c r="F16" s="81"/>
      <c r="G16" s="80">
        <f>SUMIF(F49:F51,A16,H49:H51)+SUMIF(F49:F51,"PSU",H49:H51)</f>
        <v>0</v>
      </c>
      <c r="H16" s="81"/>
      <c r="I16" s="80">
        <f>SUMIF(F49:F51,A16,I49:I51)+SUMIF(F49:F51,"PSU",I49:I51)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>
        <f>SUMIF(F49:F51,A17,G49:G51)</f>
        <v>0</v>
      </c>
      <c r="F17" s="81"/>
      <c r="G17" s="80">
        <f>SUMIF(F49:F51,A17,H49:H51)</f>
        <v>0</v>
      </c>
      <c r="H17" s="81"/>
      <c r="I17" s="80">
        <f>SUMIF(F49:F51,A17,I49:I51)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>
        <f>SUMIF(F49:F51,A18,G49:G51)</f>
        <v>0</v>
      </c>
      <c r="F18" s="81"/>
      <c r="G18" s="80">
        <f>SUMIF(F49:F51,A18,H49:H51)</f>
        <v>0</v>
      </c>
      <c r="H18" s="81"/>
      <c r="I18" s="80">
        <f>SUMIF(F49:F51,A18,I49:I51)</f>
        <v>0</v>
      </c>
      <c r="J18" s="82"/>
    </row>
    <row r="19" spans="1:10" ht="23.25" customHeight="1" x14ac:dyDescent="0.25">
      <c r="A19" s="194" t="s">
        <v>62</v>
      </c>
      <c r="B19" s="195" t="s">
        <v>26</v>
      </c>
      <c r="C19" s="56"/>
      <c r="D19" s="57"/>
      <c r="E19" s="80">
        <f>SUMIF(F49:F51,A19,G49:G51)</f>
        <v>0</v>
      </c>
      <c r="F19" s="81"/>
      <c r="G19" s="80">
        <f>SUMIF(F49:F51,A19,H49:H51)</f>
        <v>0</v>
      </c>
      <c r="H19" s="81"/>
      <c r="I19" s="80">
        <f>SUMIF(F49:F51,A19,I49:I51)</f>
        <v>0</v>
      </c>
      <c r="J19" s="82"/>
    </row>
    <row r="20" spans="1:10" ht="23.25" customHeight="1" x14ac:dyDescent="0.25">
      <c r="A20" s="194" t="s">
        <v>63</v>
      </c>
      <c r="B20" s="195" t="s">
        <v>27</v>
      </c>
      <c r="C20" s="56"/>
      <c r="D20" s="57"/>
      <c r="E20" s="80">
        <f>SUMIF(F49:F51,A20,G49:G51)</f>
        <v>0</v>
      </c>
      <c r="F20" s="81"/>
      <c r="G20" s="80">
        <f>SUMIF(F49:F51,A20,H49:H51)</f>
        <v>0</v>
      </c>
      <c r="H20" s="81"/>
      <c r="I20" s="80">
        <f>SUMIF(F49:F51,A20,I49:I51)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51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46043</v>
      </c>
      <c r="I32" s="37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5">
      <c r="A39" s="130">
        <v>1</v>
      </c>
      <c r="B39" s="136" t="s">
        <v>49</v>
      </c>
      <c r="C39" s="137" t="s">
        <v>47</v>
      </c>
      <c r="D39" s="138"/>
      <c r="E39" s="138"/>
      <c r="F39" s="146">
        <f>'Rozpočet Pol'!AC47</f>
        <v>0</v>
      </c>
      <c r="G39" s="147">
        <f>'Rozpočet Pol'!AD47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5">
      <c r="A40" s="130"/>
      <c r="B40" s="140" t="s">
        <v>50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5">
      <c r="B42" t="s">
        <v>52</v>
      </c>
    </row>
    <row r="43" spans="1:52" x14ac:dyDescent="0.25">
      <c r="B43" s="161" t="s">
        <v>53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D1.4.1b Zařízení pro vytápění staveb</v>
      </c>
    </row>
    <row r="46" spans="1:52" ht="15.6" x14ac:dyDescent="0.3">
      <c r="B46" s="162" t="s">
        <v>54</v>
      </c>
    </row>
    <row r="48" spans="1:52" ht="25.5" customHeight="1" x14ac:dyDescent="0.25">
      <c r="A48" s="163"/>
      <c r="B48" s="169" t="s">
        <v>16</v>
      </c>
      <c r="C48" s="169" t="s">
        <v>5</v>
      </c>
      <c r="D48" s="170"/>
      <c r="E48" s="170"/>
      <c r="F48" s="173" t="s">
        <v>55</v>
      </c>
      <c r="G48" s="173" t="s">
        <v>29</v>
      </c>
      <c r="H48" s="173" t="s">
        <v>30</v>
      </c>
      <c r="I48" s="174" t="s">
        <v>28</v>
      </c>
      <c r="J48" s="174"/>
    </row>
    <row r="49" spans="1:10" ht="25.5" customHeight="1" x14ac:dyDescent="0.25">
      <c r="A49" s="164"/>
      <c r="B49" s="175" t="s">
        <v>56</v>
      </c>
      <c r="C49" s="176" t="s">
        <v>57</v>
      </c>
      <c r="D49" s="177"/>
      <c r="E49" s="177"/>
      <c r="F49" s="181" t="s">
        <v>24</v>
      </c>
      <c r="G49" s="182">
        <f>'Rozpočet Pol'!I8</f>
        <v>0</v>
      </c>
      <c r="H49" s="182">
        <f>'Rozpočet Pol'!K8</f>
        <v>0</v>
      </c>
      <c r="I49" s="183">
        <f>G49+H49</f>
        <v>0</v>
      </c>
      <c r="J49" s="183"/>
    </row>
    <row r="50" spans="1:10" ht="25.5" customHeight="1" x14ac:dyDescent="0.25">
      <c r="A50" s="164"/>
      <c r="B50" s="167" t="s">
        <v>58</v>
      </c>
      <c r="C50" s="166" t="s">
        <v>59</v>
      </c>
      <c r="D50" s="168"/>
      <c r="E50" s="168"/>
      <c r="F50" s="184" t="s">
        <v>24</v>
      </c>
      <c r="G50" s="185">
        <f>'Rozpočet Pol'!I18</f>
        <v>0</v>
      </c>
      <c r="H50" s="185">
        <f>'Rozpočet Pol'!K18</f>
        <v>0</v>
      </c>
      <c r="I50" s="186">
        <f>G50+H50</f>
        <v>0</v>
      </c>
      <c r="J50" s="186"/>
    </row>
    <row r="51" spans="1:10" ht="25.5" customHeight="1" x14ac:dyDescent="0.25">
      <c r="A51" s="164"/>
      <c r="B51" s="178" t="s">
        <v>60</v>
      </c>
      <c r="C51" s="179" t="s">
        <v>61</v>
      </c>
      <c r="D51" s="180"/>
      <c r="E51" s="180"/>
      <c r="F51" s="187" t="s">
        <v>24</v>
      </c>
      <c r="G51" s="188">
        <f>'Rozpočet Pol'!I23</f>
        <v>0</v>
      </c>
      <c r="H51" s="188">
        <f>'Rozpočet Pol'!K23</f>
        <v>0</v>
      </c>
      <c r="I51" s="189">
        <f>G51+H51</f>
        <v>0</v>
      </c>
      <c r="J51" s="189"/>
    </row>
    <row r="52" spans="1:10" ht="25.5" customHeight="1" x14ac:dyDescent="0.25">
      <c r="A52" s="165"/>
      <c r="B52" s="171" t="s">
        <v>1</v>
      </c>
      <c r="C52" s="171"/>
      <c r="D52" s="172"/>
      <c r="E52" s="172"/>
      <c r="F52" s="190"/>
      <c r="G52" s="191">
        <f>SUM(G49:G51)</f>
        <v>0</v>
      </c>
      <c r="H52" s="191">
        <f>SUM(H49:H51)</f>
        <v>0</v>
      </c>
      <c r="I52" s="192">
        <f>SUM(I49:I51)</f>
        <v>0</v>
      </c>
      <c r="J52" s="192"/>
    </row>
    <row r="53" spans="1:10" x14ac:dyDescent="0.25">
      <c r="F53" s="193"/>
      <c r="G53" s="129"/>
      <c r="H53" s="193"/>
      <c r="I53" s="129"/>
      <c r="J53" s="129"/>
    </row>
    <row r="54" spans="1:10" x14ac:dyDescent="0.25">
      <c r="F54" s="193"/>
      <c r="G54" s="129"/>
      <c r="H54" s="193"/>
      <c r="I54" s="129"/>
      <c r="J54" s="129"/>
    </row>
    <row r="55" spans="1:10" x14ac:dyDescent="0.25">
      <c r="F55" s="193"/>
      <c r="G55" s="129"/>
      <c r="H55" s="193"/>
      <c r="I55" s="129"/>
      <c r="J5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I50:J50"/>
    <mergeCell ref="C50:E50"/>
    <mergeCell ref="I51:J51"/>
    <mergeCell ref="C51:E51"/>
    <mergeCell ref="I52:J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7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21" width="0" hidden="1" customWidth="1"/>
    <col min="29" max="39" width="0" hidden="1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65</v>
      </c>
    </row>
    <row r="2" spans="1:60" ht="25.05" customHeight="1" x14ac:dyDescent="0.25">
      <c r="A2" s="203" t="s">
        <v>64</v>
      </c>
      <c r="B2" s="197"/>
      <c r="C2" s="198" t="s">
        <v>47</v>
      </c>
      <c r="D2" s="199"/>
      <c r="E2" s="199"/>
      <c r="F2" s="199"/>
      <c r="G2" s="205"/>
      <c r="AE2" t="s">
        <v>66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67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68</v>
      </c>
    </row>
    <row r="5" spans="1:60" hidden="1" x14ac:dyDescent="0.25">
      <c r="A5" s="207" t="s">
        <v>69</v>
      </c>
      <c r="B5" s="208"/>
      <c r="C5" s="209"/>
      <c r="D5" s="210"/>
      <c r="E5" s="210"/>
      <c r="F5" s="210"/>
      <c r="G5" s="211"/>
      <c r="AE5" t="s">
        <v>70</v>
      </c>
    </row>
    <row r="7" spans="1:60" ht="39.6" x14ac:dyDescent="0.25">
      <c r="A7" s="216" t="s">
        <v>71</v>
      </c>
      <c r="B7" s="217" t="s">
        <v>72</v>
      </c>
      <c r="C7" s="217" t="s">
        <v>73</v>
      </c>
      <c r="D7" s="216" t="s">
        <v>74</v>
      </c>
      <c r="E7" s="216" t="s">
        <v>75</v>
      </c>
      <c r="F7" s="212" t="s">
        <v>76</v>
      </c>
      <c r="G7" s="233" t="s">
        <v>28</v>
      </c>
      <c r="H7" s="234" t="s">
        <v>29</v>
      </c>
      <c r="I7" s="234" t="s">
        <v>77</v>
      </c>
      <c r="J7" s="234" t="s">
        <v>30</v>
      </c>
      <c r="K7" s="234" t="s">
        <v>78</v>
      </c>
      <c r="L7" s="234" t="s">
        <v>79</v>
      </c>
      <c r="M7" s="234" t="s">
        <v>80</v>
      </c>
      <c r="N7" s="234" t="s">
        <v>81</v>
      </c>
      <c r="O7" s="234" t="s">
        <v>82</v>
      </c>
      <c r="P7" s="234" t="s">
        <v>83</v>
      </c>
      <c r="Q7" s="234" t="s">
        <v>84</v>
      </c>
      <c r="R7" s="234" t="s">
        <v>85</v>
      </c>
      <c r="S7" s="234" t="s">
        <v>86</v>
      </c>
      <c r="T7" s="234" t="s">
        <v>87</v>
      </c>
      <c r="U7" s="219" t="s">
        <v>88</v>
      </c>
    </row>
    <row r="8" spans="1:60" x14ac:dyDescent="0.25">
      <c r="A8" s="235" t="s">
        <v>89</v>
      </c>
      <c r="B8" s="236" t="s">
        <v>56</v>
      </c>
      <c r="C8" s="237" t="s">
        <v>57</v>
      </c>
      <c r="D8" s="238"/>
      <c r="E8" s="239"/>
      <c r="F8" s="240"/>
      <c r="G8" s="240">
        <f>SUMIF(AE9:AE17,"&lt;&gt;NOR",G9:G17)</f>
        <v>0</v>
      </c>
      <c r="H8" s="240"/>
      <c r="I8" s="240">
        <f>SUM(I9:I17)</f>
        <v>0</v>
      </c>
      <c r="J8" s="240"/>
      <c r="K8" s="240">
        <f>SUM(K9:K17)</f>
        <v>0</v>
      </c>
      <c r="L8" s="240"/>
      <c r="M8" s="240">
        <f>SUM(M9:M17)</f>
        <v>0</v>
      </c>
      <c r="N8" s="218"/>
      <c r="O8" s="218">
        <f>SUM(O9:O17)</f>
        <v>0.19492999999999999</v>
      </c>
      <c r="P8" s="218"/>
      <c r="Q8" s="218">
        <f>SUM(Q9:Q17)</f>
        <v>0.48</v>
      </c>
      <c r="R8" s="218"/>
      <c r="S8" s="218"/>
      <c r="T8" s="235"/>
      <c r="U8" s="218">
        <f>SUM(U9:U17)</f>
        <v>87.52</v>
      </c>
      <c r="AE8" t="s">
        <v>90</v>
      </c>
    </row>
    <row r="9" spans="1:60" outlineLevel="1" x14ac:dyDescent="0.25">
      <c r="A9" s="214">
        <v>1</v>
      </c>
      <c r="B9" s="220" t="s">
        <v>91</v>
      </c>
      <c r="C9" s="263" t="s">
        <v>92</v>
      </c>
      <c r="D9" s="222" t="s">
        <v>93</v>
      </c>
      <c r="E9" s="228">
        <v>152</v>
      </c>
      <c r="F9" s="230">
        <f>H9+J9</f>
        <v>0</v>
      </c>
      <c r="G9" s="23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3">
        <v>7.6000000000000004E-4</v>
      </c>
      <c r="O9" s="223">
        <f>ROUND(E9*N9,5)</f>
        <v>0.11552</v>
      </c>
      <c r="P9" s="223">
        <v>0</v>
      </c>
      <c r="Q9" s="223">
        <f>ROUND(E9*P9,5)</f>
        <v>0</v>
      </c>
      <c r="R9" s="223"/>
      <c r="S9" s="223"/>
      <c r="T9" s="224">
        <v>0.29737999999999998</v>
      </c>
      <c r="U9" s="223">
        <f>ROUND(E9*T9,2)</f>
        <v>45.2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94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>
        <v>2</v>
      </c>
      <c r="B10" s="220" t="s">
        <v>95</v>
      </c>
      <c r="C10" s="263" t="s">
        <v>96</v>
      </c>
      <c r="D10" s="222" t="s">
        <v>93</v>
      </c>
      <c r="E10" s="228">
        <v>31</v>
      </c>
      <c r="F10" s="230">
        <f>H10+J10</f>
        <v>0</v>
      </c>
      <c r="G10" s="230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3">
        <v>8.8000000000000003E-4</v>
      </c>
      <c r="O10" s="223">
        <f>ROUND(E10*N10,5)</f>
        <v>2.7279999999999999E-2</v>
      </c>
      <c r="P10" s="223">
        <v>0</v>
      </c>
      <c r="Q10" s="223">
        <f>ROUND(E10*P10,5)</f>
        <v>0</v>
      </c>
      <c r="R10" s="223"/>
      <c r="S10" s="223"/>
      <c r="T10" s="224">
        <v>0.30737999999999999</v>
      </c>
      <c r="U10" s="223">
        <f>ROUND(E10*T10,2)</f>
        <v>9.5299999999999994</v>
      </c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94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>
        <v>3</v>
      </c>
      <c r="B11" s="220" t="s">
        <v>97</v>
      </c>
      <c r="C11" s="263" t="s">
        <v>98</v>
      </c>
      <c r="D11" s="222" t="s">
        <v>93</v>
      </c>
      <c r="E11" s="228">
        <v>13</v>
      </c>
      <c r="F11" s="230">
        <f>H11+J11</f>
        <v>0</v>
      </c>
      <c r="G11" s="230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3">
        <v>1.01E-3</v>
      </c>
      <c r="O11" s="223">
        <f>ROUND(E11*N11,5)</f>
        <v>1.3129999999999999E-2</v>
      </c>
      <c r="P11" s="223">
        <v>0</v>
      </c>
      <c r="Q11" s="223">
        <f>ROUND(E11*P11,5)</f>
        <v>0</v>
      </c>
      <c r="R11" s="223"/>
      <c r="S11" s="223"/>
      <c r="T11" s="224">
        <v>0.31738</v>
      </c>
      <c r="U11" s="223">
        <f>ROUND(E11*T11,2)</f>
        <v>4.13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94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>
        <v>4</v>
      </c>
      <c r="B12" s="220" t="s">
        <v>99</v>
      </c>
      <c r="C12" s="263" t="s">
        <v>100</v>
      </c>
      <c r="D12" s="222" t="s">
        <v>101</v>
      </c>
      <c r="E12" s="228">
        <v>42</v>
      </c>
      <c r="F12" s="230">
        <f>H12+J12</f>
        <v>0</v>
      </c>
      <c r="G12" s="230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3">
        <v>0</v>
      </c>
      <c r="O12" s="223">
        <f>ROUND(E12*N12,5)</f>
        <v>0</v>
      </c>
      <c r="P12" s="223">
        <v>0</v>
      </c>
      <c r="Q12" s="223">
        <f>ROUND(E12*P12,5)</f>
        <v>0</v>
      </c>
      <c r="R12" s="223"/>
      <c r="S12" s="223"/>
      <c r="T12" s="224">
        <v>0.215</v>
      </c>
      <c r="U12" s="223">
        <f>ROUND(E12*T12,2)</f>
        <v>9.0299999999999994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94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>
        <v>5</v>
      </c>
      <c r="B13" s="220" t="s">
        <v>102</v>
      </c>
      <c r="C13" s="263" t="s">
        <v>103</v>
      </c>
      <c r="D13" s="222" t="s">
        <v>101</v>
      </c>
      <c r="E13" s="228">
        <v>19</v>
      </c>
      <c r="F13" s="230">
        <f>H13+J13</f>
        <v>0</v>
      </c>
      <c r="G13" s="23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3">
        <v>1.8799999999999999E-3</v>
      </c>
      <c r="O13" s="223">
        <f>ROUND(E13*N13,5)</f>
        <v>3.5720000000000002E-2</v>
      </c>
      <c r="P13" s="223">
        <v>0</v>
      </c>
      <c r="Q13" s="223">
        <f>ROUND(E13*P13,5)</f>
        <v>0</v>
      </c>
      <c r="R13" s="223"/>
      <c r="S13" s="223"/>
      <c r="T13" s="224">
        <v>0.33</v>
      </c>
      <c r="U13" s="223">
        <f>ROUND(E13*T13,2)</f>
        <v>6.27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94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>
        <v>6</v>
      </c>
      <c r="B14" s="220" t="s">
        <v>104</v>
      </c>
      <c r="C14" s="263" t="s">
        <v>105</v>
      </c>
      <c r="D14" s="222" t="s">
        <v>101</v>
      </c>
      <c r="E14" s="228">
        <v>4</v>
      </c>
      <c r="F14" s="230">
        <f>H14+J14</f>
        <v>0</v>
      </c>
      <c r="G14" s="230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3">
        <v>6.9999999999999994E-5</v>
      </c>
      <c r="O14" s="223">
        <f>ROUND(E14*N14,5)</f>
        <v>2.7999999999999998E-4</v>
      </c>
      <c r="P14" s="223">
        <v>0</v>
      </c>
      <c r="Q14" s="223">
        <f>ROUND(E14*P14,5)</f>
        <v>0</v>
      </c>
      <c r="R14" s="223"/>
      <c r="S14" s="223"/>
      <c r="T14" s="224">
        <v>0.3</v>
      </c>
      <c r="U14" s="223">
        <f>ROUND(E14*T14,2)</f>
        <v>1.2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94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>
        <v>7</v>
      </c>
      <c r="B15" s="220" t="s">
        <v>106</v>
      </c>
      <c r="C15" s="263" t="s">
        <v>107</v>
      </c>
      <c r="D15" s="222" t="s">
        <v>93</v>
      </c>
      <c r="E15" s="228">
        <v>196</v>
      </c>
      <c r="F15" s="230">
        <f>H15+J15</f>
        <v>0</v>
      </c>
      <c r="G15" s="230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3">
        <v>0</v>
      </c>
      <c r="O15" s="223">
        <f>ROUND(E15*N15,5)</f>
        <v>0</v>
      </c>
      <c r="P15" s="223">
        <v>0</v>
      </c>
      <c r="Q15" s="223">
        <f>ROUND(E15*P15,5)</f>
        <v>0</v>
      </c>
      <c r="R15" s="223"/>
      <c r="S15" s="223"/>
      <c r="T15" s="224">
        <v>2.1499999999999998E-2</v>
      </c>
      <c r="U15" s="223">
        <f>ROUND(E15*T15,2)</f>
        <v>4.21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94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>
        <v>8</v>
      </c>
      <c r="B16" s="220" t="s">
        <v>108</v>
      </c>
      <c r="C16" s="263" t="s">
        <v>109</v>
      </c>
      <c r="D16" s="222" t="s">
        <v>93</v>
      </c>
      <c r="E16" s="228">
        <v>150</v>
      </c>
      <c r="F16" s="230">
        <f>H16+J16</f>
        <v>0</v>
      </c>
      <c r="G16" s="230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3">
        <v>2.0000000000000002E-5</v>
      </c>
      <c r="O16" s="223">
        <f>ROUND(E16*N16,5)</f>
        <v>3.0000000000000001E-3</v>
      </c>
      <c r="P16" s="223">
        <v>3.2000000000000002E-3</v>
      </c>
      <c r="Q16" s="223">
        <f>ROUND(E16*P16,5)</f>
        <v>0.48</v>
      </c>
      <c r="R16" s="223"/>
      <c r="S16" s="223"/>
      <c r="T16" s="224">
        <v>5.2999999999999999E-2</v>
      </c>
      <c r="U16" s="223">
        <f>ROUND(E16*T16,2)</f>
        <v>7.95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94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14">
        <v>9</v>
      </c>
      <c r="B17" s="220" t="s">
        <v>110</v>
      </c>
      <c r="C17" s="263" t="s">
        <v>111</v>
      </c>
      <c r="D17" s="222" t="s">
        <v>0</v>
      </c>
      <c r="E17" s="228">
        <v>3.95</v>
      </c>
      <c r="F17" s="230">
        <f>H17+J17</f>
        <v>0</v>
      </c>
      <c r="G17" s="230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3">
        <v>0</v>
      </c>
      <c r="O17" s="223">
        <f>ROUND(E17*N17,5)</f>
        <v>0</v>
      </c>
      <c r="P17" s="223">
        <v>0</v>
      </c>
      <c r="Q17" s="223">
        <f>ROUND(E17*P17,5)</f>
        <v>0</v>
      </c>
      <c r="R17" s="223"/>
      <c r="S17" s="223"/>
      <c r="T17" s="224">
        <v>0</v>
      </c>
      <c r="U17" s="223">
        <f>ROUND(E17*T17,2)</f>
        <v>0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94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x14ac:dyDescent="0.25">
      <c r="A18" s="215" t="s">
        <v>89</v>
      </c>
      <c r="B18" s="221" t="s">
        <v>58</v>
      </c>
      <c r="C18" s="264" t="s">
        <v>59</v>
      </c>
      <c r="D18" s="225"/>
      <c r="E18" s="229"/>
      <c r="F18" s="232"/>
      <c r="G18" s="232">
        <f>SUMIF(AE19:AE22,"&lt;&gt;NOR",G19:G22)</f>
        <v>0</v>
      </c>
      <c r="H18" s="232"/>
      <c r="I18" s="232">
        <f>SUM(I19:I22)</f>
        <v>0</v>
      </c>
      <c r="J18" s="232"/>
      <c r="K18" s="232">
        <f>SUM(K19:K22)</f>
        <v>0</v>
      </c>
      <c r="L18" s="232"/>
      <c r="M18" s="232">
        <f>SUM(M19:M22)</f>
        <v>0</v>
      </c>
      <c r="N18" s="226"/>
      <c r="O18" s="226">
        <f>SUM(O19:O22)</f>
        <v>1.0999999999999999E-2</v>
      </c>
      <c r="P18" s="226"/>
      <c r="Q18" s="226">
        <f>SUM(Q19:Q22)</f>
        <v>0</v>
      </c>
      <c r="R18" s="226"/>
      <c r="S18" s="226"/>
      <c r="T18" s="227"/>
      <c r="U18" s="226">
        <f>SUM(U19:U22)</f>
        <v>8.59</v>
      </c>
      <c r="AE18" t="s">
        <v>90</v>
      </c>
    </row>
    <row r="19" spans="1:60" outlineLevel="1" x14ac:dyDescent="0.25">
      <c r="A19" s="214">
        <v>10</v>
      </c>
      <c r="B19" s="220" t="s">
        <v>112</v>
      </c>
      <c r="C19" s="263" t="s">
        <v>113</v>
      </c>
      <c r="D19" s="222" t="s">
        <v>101</v>
      </c>
      <c r="E19" s="228">
        <v>22</v>
      </c>
      <c r="F19" s="230">
        <f>H19+J19</f>
        <v>0</v>
      </c>
      <c r="G19" s="230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3">
        <v>1.1E-4</v>
      </c>
      <c r="O19" s="223">
        <f>ROUND(E19*N19,5)</f>
        <v>2.4199999999999998E-3</v>
      </c>
      <c r="P19" s="223">
        <v>0</v>
      </c>
      <c r="Q19" s="223">
        <f>ROUND(E19*P19,5)</f>
        <v>0</v>
      </c>
      <c r="R19" s="223"/>
      <c r="S19" s="223"/>
      <c r="T19" s="224">
        <v>8.2000000000000003E-2</v>
      </c>
      <c r="U19" s="223">
        <f>ROUND(E19*T19,2)</f>
        <v>1.8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94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>
        <v>11</v>
      </c>
      <c r="B20" s="220" t="s">
        <v>114</v>
      </c>
      <c r="C20" s="263" t="s">
        <v>115</v>
      </c>
      <c r="D20" s="222" t="s">
        <v>101</v>
      </c>
      <c r="E20" s="228">
        <v>22</v>
      </c>
      <c r="F20" s="230">
        <f>H20+J20</f>
        <v>0</v>
      </c>
      <c r="G20" s="230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3">
        <v>5.0000000000000002E-5</v>
      </c>
      <c r="O20" s="223">
        <f>ROUND(E20*N20,5)</f>
        <v>1.1000000000000001E-3</v>
      </c>
      <c r="P20" s="223">
        <v>0</v>
      </c>
      <c r="Q20" s="223">
        <f>ROUND(E20*P20,5)</f>
        <v>0</v>
      </c>
      <c r="R20" s="223"/>
      <c r="S20" s="223"/>
      <c r="T20" s="224">
        <v>6.2E-2</v>
      </c>
      <c r="U20" s="223">
        <f>ROUND(E20*T20,2)</f>
        <v>1.36</v>
      </c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94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0.399999999999999" outlineLevel="1" x14ac:dyDescent="0.25">
      <c r="A21" s="214">
        <v>12</v>
      </c>
      <c r="B21" s="220" t="s">
        <v>116</v>
      </c>
      <c r="C21" s="263" t="s">
        <v>117</v>
      </c>
      <c r="D21" s="222" t="s">
        <v>101</v>
      </c>
      <c r="E21" s="228">
        <v>22</v>
      </c>
      <c r="F21" s="230">
        <f>H21+J21</f>
        <v>0</v>
      </c>
      <c r="G21" s="230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3">
        <v>3.4000000000000002E-4</v>
      </c>
      <c r="O21" s="223">
        <f>ROUND(E21*N21,5)</f>
        <v>7.4799999999999997E-3</v>
      </c>
      <c r="P21" s="223">
        <v>0</v>
      </c>
      <c r="Q21" s="223">
        <f>ROUND(E21*P21,5)</f>
        <v>0</v>
      </c>
      <c r="R21" s="223"/>
      <c r="S21" s="223"/>
      <c r="T21" s="224">
        <v>0.247</v>
      </c>
      <c r="U21" s="223">
        <f>ROUND(E21*T21,2)</f>
        <v>5.43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94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14">
        <v>13</v>
      </c>
      <c r="B22" s="220" t="s">
        <v>118</v>
      </c>
      <c r="C22" s="263" t="s">
        <v>119</v>
      </c>
      <c r="D22" s="222" t="s">
        <v>0</v>
      </c>
      <c r="E22" s="228">
        <v>0.44</v>
      </c>
      <c r="F22" s="230">
        <f>H22+J22</f>
        <v>0</v>
      </c>
      <c r="G22" s="23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3">
        <v>0</v>
      </c>
      <c r="O22" s="223">
        <f>ROUND(E22*N22,5)</f>
        <v>0</v>
      </c>
      <c r="P22" s="223">
        <v>0</v>
      </c>
      <c r="Q22" s="223">
        <f>ROUND(E22*P22,5)</f>
        <v>0</v>
      </c>
      <c r="R22" s="223"/>
      <c r="S22" s="223"/>
      <c r="T22" s="224">
        <v>0</v>
      </c>
      <c r="U22" s="223">
        <f>ROUND(E22*T22,2)</f>
        <v>0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94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x14ac:dyDescent="0.25">
      <c r="A23" s="215" t="s">
        <v>89</v>
      </c>
      <c r="B23" s="221" t="s">
        <v>60</v>
      </c>
      <c r="C23" s="264" t="s">
        <v>61</v>
      </c>
      <c r="D23" s="225"/>
      <c r="E23" s="229"/>
      <c r="F23" s="232"/>
      <c r="G23" s="232">
        <f>SUMIF(AE24:AE45,"&lt;&gt;NOR",G24:G45)</f>
        <v>0</v>
      </c>
      <c r="H23" s="232"/>
      <c r="I23" s="232">
        <f>SUM(I24:I45)</f>
        <v>0</v>
      </c>
      <c r="J23" s="232"/>
      <c r="K23" s="232">
        <f>SUM(K24:K45)</f>
        <v>0</v>
      </c>
      <c r="L23" s="232"/>
      <c r="M23" s="232">
        <f>SUM(M24:M45)</f>
        <v>0</v>
      </c>
      <c r="N23" s="226"/>
      <c r="O23" s="226">
        <f>SUM(O24:O45)</f>
        <v>0.34398999999999996</v>
      </c>
      <c r="P23" s="226"/>
      <c r="Q23" s="226">
        <f>SUM(Q24:Q45)</f>
        <v>1.8445</v>
      </c>
      <c r="R23" s="226"/>
      <c r="S23" s="226"/>
      <c r="T23" s="227"/>
      <c r="U23" s="226">
        <f>SUM(U24:U45)</f>
        <v>64.760000000000005</v>
      </c>
      <c r="AE23" t="s">
        <v>90</v>
      </c>
    </row>
    <row r="24" spans="1:60" outlineLevel="1" x14ac:dyDescent="0.25">
      <c r="A24" s="214">
        <v>14</v>
      </c>
      <c r="B24" s="220" t="s">
        <v>120</v>
      </c>
      <c r="C24" s="263" t="s">
        <v>121</v>
      </c>
      <c r="D24" s="222" t="s">
        <v>122</v>
      </c>
      <c r="E24" s="228">
        <v>77.5</v>
      </c>
      <c r="F24" s="230">
        <f>H24+J24</f>
        <v>0</v>
      </c>
      <c r="G24" s="230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3">
        <v>0</v>
      </c>
      <c r="O24" s="223">
        <f>ROUND(E24*N24,5)</f>
        <v>0</v>
      </c>
      <c r="P24" s="223">
        <v>2.3800000000000002E-2</v>
      </c>
      <c r="Q24" s="223">
        <f>ROUND(E24*P24,5)</f>
        <v>1.8445</v>
      </c>
      <c r="R24" s="223"/>
      <c r="S24" s="223"/>
      <c r="T24" s="224">
        <v>8.2000000000000003E-2</v>
      </c>
      <c r="U24" s="223">
        <f>ROUND(E24*T24,2)</f>
        <v>6.36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94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14">
        <v>15</v>
      </c>
      <c r="B25" s="220" t="s">
        <v>123</v>
      </c>
      <c r="C25" s="263" t="s">
        <v>124</v>
      </c>
      <c r="D25" s="222" t="s">
        <v>122</v>
      </c>
      <c r="E25" s="228">
        <v>77.5</v>
      </c>
      <c r="F25" s="230">
        <f>H25+J25</f>
        <v>0</v>
      </c>
      <c r="G25" s="23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5.1999999999999998E-2</v>
      </c>
      <c r="U25" s="223">
        <f>ROUND(E25*T25,2)</f>
        <v>4.03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94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>
        <v>16</v>
      </c>
      <c r="B26" s="220" t="s">
        <v>125</v>
      </c>
      <c r="C26" s="263" t="s">
        <v>126</v>
      </c>
      <c r="D26" s="222" t="s">
        <v>122</v>
      </c>
      <c r="E26" s="228">
        <v>77.5</v>
      </c>
      <c r="F26" s="230">
        <f>H26+J26</f>
        <v>0</v>
      </c>
      <c r="G26" s="230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3">
        <v>0</v>
      </c>
      <c r="O26" s="223">
        <f>ROUND(E26*N26,5)</f>
        <v>0</v>
      </c>
      <c r="P26" s="223">
        <v>0</v>
      </c>
      <c r="Q26" s="223">
        <f>ROUND(E26*P26,5)</f>
        <v>0</v>
      </c>
      <c r="R26" s="223"/>
      <c r="S26" s="223"/>
      <c r="T26" s="224">
        <v>3.1E-2</v>
      </c>
      <c r="U26" s="223">
        <f>ROUND(E26*T26,2)</f>
        <v>2.4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94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14">
        <v>17</v>
      </c>
      <c r="B27" s="220" t="s">
        <v>127</v>
      </c>
      <c r="C27" s="263" t="s">
        <v>128</v>
      </c>
      <c r="D27" s="222" t="s">
        <v>101</v>
      </c>
      <c r="E27" s="228">
        <v>21</v>
      </c>
      <c r="F27" s="230">
        <f>H27+J27</f>
        <v>0</v>
      </c>
      <c r="G27" s="230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0.86799999999999999</v>
      </c>
      <c r="U27" s="223">
        <f>ROUND(E27*T27,2)</f>
        <v>18.23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94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>
        <v>18</v>
      </c>
      <c r="B28" s="220" t="s">
        <v>129</v>
      </c>
      <c r="C28" s="263" t="s">
        <v>130</v>
      </c>
      <c r="D28" s="222" t="s">
        <v>101</v>
      </c>
      <c r="E28" s="228">
        <v>1</v>
      </c>
      <c r="F28" s="230">
        <f>H28+J28</f>
        <v>0</v>
      </c>
      <c r="G28" s="230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0.94</v>
      </c>
      <c r="U28" s="223">
        <f>ROUND(E28*T28,2)</f>
        <v>0.94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94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>
        <v>19</v>
      </c>
      <c r="B29" s="220" t="s">
        <v>131</v>
      </c>
      <c r="C29" s="263" t="s">
        <v>132</v>
      </c>
      <c r="D29" s="222" t="s">
        <v>101</v>
      </c>
      <c r="E29" s="228">
        <v>2</v>
      </c>
      <c r="F29" s="230">
        <f>H29+J29</f>
        <v>0</v>
      </c>
      <c r="G29" s="230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3">
        <v>4.1599999999999996E-3</v>
      </c>
      <c r="O29" s="223">
        <f>ROUND(E29*N29,5)</f>
        <v>8.3199999999999993E-3</v>
      </c>
      <c r="P29" s="223">
        <v>0</v>
      </c>
      <c r="Q29" s="223">
        <f>ROUND(E29*P29,5)</f>
        <v>0</v>
      </c>
      <c r="R29" s="223"/>
      <c r="S29" s="223"/>
      <c r="T29" s="224">
        <v>0.84799999999999998</v>
      </c>
      <c r="U29" s="223">
        <f>ROUND(E29*T29,2)</f>
        <v>1.7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94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>
        <v>20</v>
      </c>
      <c r="B30" s="220" t="s">
        <v>133</v>
      </c>
      <c r="C30" s="263" t="s">
        <v>134</v>
      </c>
      <c r="D30" s="222" t="s">
        <v>101</v>
      </c>
      <c r="E30" s="228">
        <v>2</v>
      </c>
      <c r="F30" s="230">
        <f>H30+J30</f>
        <v>0</v>
      </c>
      <c r="G30" s="23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3">
        <v>4.9699999999999996E-3</v>
      </c>
      <c r="O30" s="223">
        <f>ROUND(E30*N30,5)</f>
        <v>9.9399999999999992E-3</v>
      </c>
      <c r="P30" s="223">
        <v>0</v>
      </c>
      <c r="Q30" s="223">
        <f>ROUND(E30*P30,5)</f>
        <v>0</v>
      </c>
      <c r="R30" s="223"/>
      <c r="S30" s="223"/>
      <c r="T30" s="224">
        <v>0.84799999999999998</v>
      </c>
      <c r="U30" s="223">
        <f>ROUND(E30*T30,2)</f>
        <v>1.7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94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21</v>
      </c>
      <c r="B31" s="220" t="s">
        <v>135</v>
      </c>
      <c r="C31" s="263" t="s">
        <v>136</v>
      </c>
      <c r="D31" s="222" t="s">
        <v>101</v>
      </c>
      <c r="E31" s="228">
        <v>1</v>
      </c>
      <c r="F31" s="230">
        <f>H31+J31</f>
        <v>0</v>
      </c>
      <c r="G31" s="230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3">
        <v>6.2100000000000002E-3</v>
      </c>
      <c r="O31" s="223">
        <f>ROUND(E31*N31,5)</f>
        <v>6.2100000000000002E-3</v>
      </c>
      <c r="P31" s="223">
        <v>0</v>
      </c>
      <c r="Q31" s="223">
        <f>ROUND(E31*P31,5)</f>
        <v>0</v>
      </c>
      <c r="R31" s="223"/>
      <c r="S31" s="223"/>
      <c r="T31" s="224">
        <v>0.84799999999999998</v>
      </c>
      <c r="U31" s="223">
        <f>ROUND(E31*T31,2)</f>
        <v>0.85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94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14">
        <v>22</v>
      </c>
      <c r="B32" s="220" t="s">
        <v>137</v>
      </c>
      <c r="C32" s="263" t="s">
        <v>138</v>
      </c>
      <c r="D32" s="222" t="s">
        <v>101</v>
      </c>
      <c r="E32" s="228">
        <v>1</v>
      </c>
      <c r="F32" s="230">
        <f>H32+J32</f>
        <v>0</v>
      </c>
      <c r="G32" s="23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3">
        <v>7.45E-3</v>
      </c>
      <c r="O32" s="223">
        <f>ROUND(E32*N32,5)</f>
        <v>7.45E-3</v>
      </c>
      <c r="P32" s="223">
        <v>0</v>
      </c>
      <c r="Q32" s="223">
        <f>ROUND(E32*P32,5)</f>
        <v>0</v>
      </c>
      <c r="R32" s="223"/>
      <c r="S32" s="223"/>
      <c r="T32" s="224">
        <v>0.85499999999999998</v>
      </c>
      <c r="U32" s="223">
        <f>ROUND(E32*T32,2)</f>
        <v>0.86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94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>
        <v>23</v>
      </c>
      <c r="B33" s="220" t="s">
        <v>139</v>
      </c>
      <c r="C33" s="263" t="s">
        <v>140</v>
      </c>
      <c r="D33" s="222" t="s">
        <v>101</v>
      </c>
      <c r="E33" s="228">
        <v>1</v>
      </c>
      <c r="F33" s="230">
        <f>H33+J33</f>
        <v>0</v>
      </c>
      <c r="G33" s="23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3">
        <v>1.243E-2</v>
      </c>
      <c r="O33" s="223">
        <f>ROUND(E33*N33,5)</f>
        <v>1.243E-2</v>
      </c>
      <c r="P33" s="223">
        <v>0</v>
      </c>
      <c r="Q33" s="223">
        <f>ROUND(E33*P33,5)</f>
        <v>0</v>
      </c>
      <c r="R33" s="223"/>
      <c r="S33" s="223"/>
      <c r="T33" s="224">
        <v>0.86699999999999999</v>
      </c>
      <c r="U33" s="223">
        <f>ROUND(E33*T33,2)</f>
        <v>0.87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94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>
        <v>24</v>
      </c>
      <c r="B34" s="220" t="s">
        <v>141</v>
      </c>
      <c r="C34" s="263" t="s">
        <v>142</v>
      </c>
      <c r="D34" s="222" t="s">
        <v>101</v>
      </c>
      <c r="E34" s="228">
        <v>1</v>
      </c>
      <c r="F34" s="230">
        <f>H34+J34</f>
        <v>0</v>
      </c>
      <c r="G34" s="23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3">
        <v>1.2959999999999999E-2</v>
      </c>
      <c r="O34" s="223">
        <f>ROUND(E34*N34,5)</f>
        <v>1.2959999999999999E-2</v>
      </c>
      <c r="P34" s="223">
        <v>0</v>
      </c>
      <c r="Q34" s="223">
        <f>ROUND(E34*P34,5)</f>
        <v>0</v>
      </c>
      <c r="R34" s="223"/>
      <c r="S34" s="223"/>
      <c r="T34" s="224">
        <v>0.85499999999999998</v>
      </c>
      <c r="U34" s="223">
        <f>ROUND(E34*T34,2)</f>
        <v>0.86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94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>
        <v>25</v>
      </c>
      <c r="B35" s="220" t="s">
        <v>143</v>
      </c>
      <c r="C35" s="263" t="s">
        <v>144</v>
      </c>
      <c r="D35" s="222" t="s">
        <v>101</v>
      </c>
      <c r="E35" s="228">
        <v>1</v>
      </c>
      <c r="F35" s="230">
        <f>H35+J35</f>
        <v>0</v>
      </c>
      <c r="G35" s="23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3">
        <v>1.512E-2</v>
      </c>
      <c r="O35" s="223">
        <f>ROUND(E35*N35,5)</f>
        <v>1.512E-2</v>
      </c>
      <c r="P35" s="223">
        <v>0</v>
      </c>
      <c r="Q35" s="223">
        <f>ROUND(E35*P35,5)</f>
        <v>0</v>
      </c>
      <c r="R35" s="223"/>
      <c r="S35" s="223"/>
      <c r="T35" s="224">
        <v>0.85499999999999998</v>
      </c>
      <c r="U35" s="223">
        <f>ROUND(E35*T35,2)</f>
        <v>0.86</v>
      </c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94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>
        <v>26</v>
      </c>
      <c r="B36" s="220" t="s">
        <v>145</v>
      </c>
      <c r="C36" s="263" t="s">
        <v>146</v>
      </c>
      <c r="D36" s="222" t="s">
        <v>101</v>
      </c>
      <c r="E36" s="228">
        <v>1</v>
      </c>
      <c r="F36" s="230">
        <f>H36+J36</f>
        <v>0</v>
      </c>
      <c r="G36" s="230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3">
        <v>1.728E-2</v>
      </c>
      <c r="O36" s="223">
        <f>ROUND(E36*N36,5)</f>
        <v>1.728E-2</v>
      </c>
      <c r="P36" s="223">
        <v>0</v>
      </c>
      <c r="Q36" s="223">
        <f>ROUND(E36*P36,5)</f>
        <v>0</v>
      </c>
      <c r="R36" s="223"/>
      <c r="S36" s="223"/>
      <c r="T36" s="224">
        <v>0.86299999999999999</v>
      </c>
      <c r="U36" s="223">
        <f>ROUND(E36*T36,2)</f>
        <v>0.86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94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>
        <v>27</v>
      </c>
      <c r="B37" s="220" t="s">
        <v>147</v>
      </c>
      <c r="C37" s="263" t="s">
        <v>148</v>
      </c>
      <c r="D37" s="222" t="s">
        <v>101</v>
      </c>
      <c r="E37" s="228">
        <v>4</v>
      </c>
      <c r="F37" s="230">
        <f>H37+J37</f>
        <v>0</v>
      </c>
      <c r="G37" s="23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3">
        <v>2.1600000000000001E-2</v>
      </c>
      <c r="O37" s="223">
        <f>ROUND(E37*N37,5)</f>
        <v>8.6400000000000005E-2</v>
      </c>
      <c r="P37" s="223">
        <v>0</v>
      </c>
      <c r="Q37" s="223">
        <f>ROUND(E37*P37,5)</f>
        <v>0</v>
      </c>
      <c r="R37" s="223"/>
      <c r="S37" s="223"/>
      <c r="T37" s="224">
        <v>0.86699999999999999</v>
      </c>
      <c r="U37" s="223">
        <f>ROUND(E37*T37,2)</f>
        <v>3.47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94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28</v>
      </c>
      <c r="B38" s="220" t="s">
        <v>149</v>
      </c>
      <c r="C38" s="263" t="s">
        <v>150</v>
      </c>
      <c r="D38" s="222" t="s">
        <v>101</v>
      </c>
      <c r="E38" s="228">
        <v>4</v>
      </c>
      <c r="F38" s="230">
        <f>H38+J38</f>
        <v>0</v>
      </c>
      <c r="G38" s="230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3">
        <v>2.5919999999999999E-2</v>
      </c>
      <c r="O38" s="223">
        <f>ROUND(E38*N38,5)</f>
        <v>0.10367999999999999</v>
      </c>
      <c r="P38" s="223">
        <v>0</v>
      </c>
      <c r="Q38" s="223">
        <f>ROUND(E38*P38,5)</f>
        <v>0</v>
      </c>
      <c r="R38" s="223"/>
      <c r="S38" s="223"/>
      <c r="T38" s="224">
        <v>0.876</v>
      </c>
      <c r="U38" s="223">
        <f>ROUND(E38*T38,2)</f>
        <v>3.5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94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14">
        <v>29</v>
      </c>
      <c r="B39" s="220" t="s">
        <v>151</v>
      </c>
      <c r="C39" s="263" t="s">
        <v>152</v>
      </c>
      <c r="D39" s="222" t="s">
        <v>101</v>
      </c>
      <c r="E39" s="228">
        <v>1</v>
      </c>
      <c r="F39" s="230">
        <f>H39+J39</f>
        <v>0</v>
      </c>
      <c r="G39" s="230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3">
        <v>3.6299999999999999E-2</v>
      </c>
      <c r="O39" s="223">
        <f>ROUND(E39*N39,5)</f>
        <v>3.6299999999999999E-2</v>
      </c>
      <c r="P39" s="223">
        <v>0</v>
      </c>
      <c r="Q39" s="223">
        <f>ROUND(E39*P39,5)</f>
        <v>0</v>
      </c>
      <c r="R39" s="223"/>
      <c r="S39" s="223"/>
      <c r="T39" s="224">
        <v>0.95299999999999996</v>
      </c>
      <c r="U39" s="223">
        <f>ROUND(E39*T39,2)</f>
        <v>0.95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94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14">
        <v>30</v>
      </c>
      <c r="B40" s="220" t="s">
        <v>153</v>
      </c>
      <c r="C40" s="263" t="s">
        <v>154</v>
      </c>
      <c r="D40" s="222" t="s">
        <v>101</v>
      </c>
      <c r="E40" s="228">
        <v>2</v>
      </c>
      <c r="F40" s="230">
        <f>H40+J40</f>
        <v>0</v>
      </c>
      <c r="G40" s="230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3">
        <v>7.9000000000000008E-3</v>
      </c>
      <c r="O40" s="223">
        <f>ROUND(E40*N40,5)</f>
        <v>1.5800000000000002E-2</v>
      </c>
      <c r="P40" s="223">
        <v>0</v>
      </c>
      <c r="Q40" s="223">
        <f>ROUND(E40*P40,5)</f>
        <v>0</v>
      </c>
      <c r="R40" s="223"/>
      <c r="S40" s="223"/>
      <c r="T40" s="224">
        <v>0.90300000000000002</v>
      </c>
      <c r="U40" s="223">
        <f>ROUND(E40*T40,2)</f>
        <v>1.81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94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5">
      <c r="A41" s="214">
        <v>31</v>
      </c>
      <c r="B41" s="220" t="s">
        <v>155</v>
      </c>
      <c r="C41" s="263" t="s">
        <v>156</v>
      </c>
      <c r="D41" s="222" t="s">
        <v>101</v>
      </c>
      <c r="E41" s="228">
        <v>1</v>
      </c>
      <c r="F41" s="230">
        <f>H41+J41</f>
        <v>0</v>
      </c>
      <c r="G41" s="230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3">
        <v>1.21E-2</v>
      </c>
      <c r="O41" s="223">
        <f>ROUND(E41*N41,5)</f>
        <v>1.21E-2</v>
      </c>
      <c r="P41" s="223">
        <v>0</v>
      </c>
      <c r="Q41" s="223">
        <f>ROUND(E41*P41,5)</f>
        <v>0</v>
      </c>
      <c r="R41" s="223"/>
      <c r="S41" s="223"/>
      <c r="T41" s="224">
        <v>0.94799999999999995</v>
      </c>
      <c r="U41" s="223">
        <f>ROUND(E41*T41,2)</f>
        <v>0.95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94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5">
      <c r="A42" s="214">
        <v>32</v>
      </c>
      <c r="B42" s="220" t="s">
        <v>157</v>
      </c>
      <c r="C42" s="263" t="s">
        <v>158</v>
      </c>
      <c r="D42" s="222" t="s">
        <v>101</v>
      </c>
      <c r="E42" s="228">
        <v>1</v>
      </c>
      <c r="F42" s="230">
        <f>H42+J42</f>
        <v>0</v>
      </c>
      <c r="G42" s="230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3">
        <v>0</v>
      </c>
      <c r="O42" s="223">
        <f>ROUND(E42*N42,5)</f>
        <v>0</v>
      </c>
      <c r="P42" s="223">
        <v>0</v>
      </c>
      <c r="Q42" s="223">
        <f>ROUND(E42*P42,5)</f>
        <v>0</v>
      </c>
      <c r="R42" s="223"/>
      <c r="S42" s="223"/>
      <c r="T42" s="224">
        <v>0.61699999999999999</v>
      </c>
      <c r="U42" s="223">
        <f>ROUND(E42*T42,2)</f>
        <v>0.62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94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5">
      <c r="A43" s="214">
        <v>33</v>
      </c>
      <c r="B43" s="220" t="s">
        <v>159</v>
      </c>
      <c r="C43" s="263" t="s">
        <v>160</v>
      </c>
      <c r="D43" s="222" t="s">
        <v>101</v>
      </c>
      <c r="E43" s="228">
        <v>21</v>
      </c>
      <c r="F43" s="230">
        <f>H43+J43</f>
        <v>0</v>
      </c>
      <c r="G43" s="230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3">
        <v>0</v>
      </c>
      <c r="O43" s="223">
        <f>ROUND(E43*N43,5)</f>
        <v>0</v>
      </c>
      <c r="P43" s="223">
        <v>0</v>
      </c>
      <c r="Q43" s="223">
        <f>ROUND(E43*P43,5)</f>
        <v>0</v>
      </c>
      <c r="R43" s="223"/>
      <c r="S43" s="223"/>
      <c r="T43" s="224">
        <v>0.33500000000000002</v>
      </c>
      <c r="U43" s="223">
        <f>ROUND(E43*T43,2)</f>
        <v>7.04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94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14">
        <v>34</v>
      </c>
      <c r="B44" s="220" t="s">
        <v>161</v>
      </c>
      <c r="C44" s="263" t="s">
        <v>162</v>
      </c>
      <c r="D44" s="222" t="s">
        <v>101</v>
      </c>
      <c r="E44" s="228">
        <v>22</v>
      </c>
      <c r="F44" s="230">
        <f>H44+J44</f>
        <v>0</v>
      </c>
      <c r="G44" s="230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3">
        <v>0</v>
      </c>
      <c r="O44" s="223">
        <f>ROUND(E44*N44,5)</f>
        <v>0</v>
      </c>
      <c r="P44" s="223">
        <v>0</v>
      </c>
      <c r="Q44" s="223">
        <f>ROUND(E44*P44,5)</f>
        <v>0</v>
      </c>
      <c r="R44" s="223"/>
      <c r="S44" s="223"/>
      <c r="T44" s="224">
        <v>0.26800000000000002</v>
      </c>
      <c r="U44" s="223">
        <f>ROUND(E44*T44,2)</f>
        <v>5.9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94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41">
        <v>35</v>
      </c>
      <c r="B45" s="242" t="s">
        <v>163</v>
      </c>
      <c r="C45" s="265" t="s">
        <v>164</v>
      </c>
      <c r="D45" s="243" t="s">
        <v>0</v>
      </c>
      <c r="E45" s="244">
        <v>3.15</v>
      </c>
      <c r="F45" s="245">
        <f>H45+J45</f>
        <v>0</v>
      </c>
      <c r="G45" s="245">
        <f>ROUND(E45*F45,2)</f>
        <v>0</v>
      </c>
      <c r="H45" s="246"/>
      <c r="I45" s="245">
        <f>ROUND(E45*H45,2)</f>
        <v>0</v>
      </c>
      <c r="J45" s="246"/>
      <c r="K45" s="245">
        <f>ROUND(E45*J45,2)</f>
        <v>0</v>
      </c>
      <c r="L45" s="245">
        <v>21</v>
      </c>
      <c r="M45" s="245">
        <f>G45*(1+L45/100)</f>
        <v>0</v>
      </c>
      <c r="N45" s="247">
        <v>0</v>
      </c>
      <c r="O45" s="247">
        <f>ROUND(E45*N45,5)</f>
        <v>0</v>
      </c>
      <c r="P45" s="247">
        <v>0</v>
      </c>
      <c r="Q45" s="247">
        <f>ROUND(E45*P45,5)</f>
        <v>0</v>
      </c>
      <c r="R45" s="247"/>
      <c r="S45" s="247"/>
      <c r="T45" s="248">
        <v>0</v>
      </c>
      <c r="U45" s="247">
        <f>ROUND(E45*T45,2)</f>
        <v>0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94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x14ac:dyDescent="0.25">
      <c r="A46" s="6"/>
      <c r="B46" s="7" t="s">
        <v>165</v>
      </c>
      <c r="C46" s="266" t="s">
        <v>165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AC46">
        <v>12</v>
      </c>
      <c r="AD46">
        <v>21</v>
      </c>
    </row>
    <row r="47" spans="1:60" x14ac:dyDescent="0.25">
      <c r="A47" s="249"/>
      <c r="B47" s="250" t="s">
        <v>28</v>
      </c>
      <c r="C47" s="267" t="s">
        <v>165</v>
      </c>
      <c r="D47" s="251"/>
      <c r="E47" s="251"/>
      <c r="F47" s="251"/>
      <c r="G47" s="262">
        <f>G8+G18+G23</f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AC47">
        <f>SUMIF(L7:L45,AC46,G7:G45)</f>
        <v>0</v>
      </c>
      <c r="AD47">
        <f>SUMIF(L7:L45,AD46,G7:G45)</f>
        <v>0</v>
      </c>
      <c r="AE47" t="s">
        <v>166</v>
      </c>
    </row>
    <row r="48" spans="1:60" x14ac:dyDescent="0.25">
      <c r="A48" s="6"/>
      <c r="B48" s="7" t="s">
        <v>165</v>
      </c>
      <c r="C48" s="266" t="s">
        <v>165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31" x14ac:dyDescent="0.25">
      <c r="A49" s="6"/>
      <c r="B49" s="7" t="s">
        <v>165</v>
      </c>
      <c r="C49" s="266" t="s">
        <v>165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31" x14ac:dyDescent="0.25">
      <c r="A50" s="252" t="s">
        <v>167</v>
      </c>
      <c r="B50" s="252"/>
      <c r="C50" s="26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31" x14ac:dyDescent="0.25">
      <c r="A51" s="253"/>
      <c r="B51" s="254"/>
      <c r="C51" s="269"/>
      <c r="D51" s="254"/>
      <c r="E51" s="254"/>
      <c r="F51" s="254"/>
      <c r="G51" s="25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AE51" t="s">
        <v>168</v>
      </c>
    </row>
    <row r="52" spans="1:31" x14ac:dyDescent="0.25">
      <c r="A52" s="256"/>
      <c r="B52" s="257"/>
      <c r="C52" s="270"/>
      <c r="D52" s="257"/>
      <c r="E52" s="257"/>
      <c r="F52" s="257"/>
      <c r="G52" s="25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31" x14ac:dyDescent="0.25">
      <c r="A53" s="256"/>
      <c r="B53" s="257"/>
      <c r="C53" s="270"/>
      <c r="D53" s="257"/>
      <c r="E53" s="257"/>
      <c r="F53" s="257"/>
      <c r="G53" s="25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31" x14ac:dyDescent="0.25">
      <c r="A54" s="256"/>
      <c r="B54" s="257"/>
      <c r="C54" s="270"/>
      <c r="D54" s="257"/>
      <c r="E54" s="257"/>
      <c r="F54" s="257"/>
      <c r="G54" s="25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31" x14ac:dyDescent="0.25">
      <c r="A55" s="259"/>
      <c r="B55" s="260"/>
      <c r="C55" s="271"/>
      <c r="D55" s="260"/>
      <c r="E55" s="260"/>
      <c r="F55" s="260"/>
      <c r="G55" s="26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31" x14ac:dyDescent="0.25">
      <c r="A56" s="6"/>
      <c r="B56" s="7" t="s">
        <v>165</v>
      </c>
      <c r="C56" s="266" t="s">
        <v>165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31" x14ac:dyDescent="0.25">
      <c r="C57" s="272"/>
      <c r="AE57" t="s">
        <v>169</v>
      </c>
    </row>
  </sheetData>
  <mergeCells count="6">
    <mergeCell ref="A1:G1"/>
    <mergeCell ref="C2:G2"/>
    <mergeCell ref="C3:G3"/>
    <mergeCell ref="C4:G4"/>
    <mergeCell ref="A50:C50"/>
    <mergeCell ref="A51:G55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Hruska</dc:creator>
  <cp:lastModifiedBy>Antonin Hruska</cp:lastModifiedBy>
  <cp:lastPrinted>2014-02-28T09:52:57Z</cp:lastPrinted>
  <dcterms:created xsi:type="dcterms:W3CDTF">2009-04-08T07:15:50Z</dcterms:created>
  <dcterms:modified xsi:type="dcterms:W3CDTF">2026-01-21T13:00:36Z</dcterms:modified>
</cp:coreProperties>
</file>