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stredova" reservationPassword="0"/>
  <workbookPr/>
  <bookViews>
    <workbookView xWindow="240" yWindow="120" windowWidth="14940" windowHeight="9225" activeTab="0"/>
  </bookViews>
  <sheets>
    <sheet name="rekapitulace" sheetId="1" r:id="rId1"/>
    <sheet name="SO 002" sheetId="2" r:id="rId2"/>
    <sheet name="SO 102" sheetId="3" r:id="rId3"/>
    <sheet name="SO 302" sheetId="4" r:id="rId4"/>
  </sheets>
  <definedNames/>
  <calcPr/>
  <webPublishing/>
</workbook>
</file>

<file path=xl/sharedStrings.xml><?xml version="1.0" encoding="utf-8"?>
<sst xmlns="http://schemas.openxmlformats.org/spreadsheetml/2006/main" count="805" uniqueCount="360">
  <si>
    <t>Soupis objektů s DPH</t>
  </si>
  <si>
    <t>Stavba:23-204-1-002 - NOVÉ HAMRY - ÚPRAVA MÍSTNÍ KOMUNIKACE - II. ETAPA</t>
  </si>
  <si>
    <t>Varianta:ZŘ - Základní řešení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</si>
  <si>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</si>
  <si>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</si>
  <si>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</si>
  <si>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</si>
  <si>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</si>
  <si>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</si>
  <si>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</si>
  <si>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</si>
  <si>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</si>
  <si>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</si>
  <si>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</si>
  <si>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Příloha k formuláři pro ocenění nabídky</t>
  </si>
  <si>
    <t>Stavba</t>
  </si>
  <si>
    <t>číslo a název SO</t>
  </si>
  <si>
    <t>číslo a název rozpočtu:</t>
  </si>
  <si>
    <t>23-204-1-002</t>
  </si>
  <si>
    <t>NOVÉ HAMRY - ÚPRAVA MÍSTNÍ KOMUNIKACE - II. ETAPA</t>
  </si>
  <si>
    <t>SO 002</t>
  </si>
  <si>
    <t>Vedlejší a ostatní náklady - II. etapa</t>
  </si>
  <si>
    <t>Poř.
č.pol.</t>
  </si>
  <si>
    <t>1</t>
  </si>
  <si>
    <t>cenová
soustava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</si>
  <si>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</si>
  <si>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</si>
  <si>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</si>
  <si>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</si>
  <si>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</si>
  <si>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</si>
  <si>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</si>
  <si>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</si>
  <si>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</si>
  <si>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</si>
  <si>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</si>
  <si>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</si>
  <si>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</si>
  <si>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</si>
  <si>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</si>
  <si>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</si>
  <si>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9</t>
  </si>
  <si>
    <t>Všeobecné konstrukce a práce</t>
  </si>
  <si>
    <t>0</t>
  </si>
  <si>
    <t>2024_OTSKP</t>
  </si>
  <si>
    <t>02720</t>
  </si>
  <si>
    <t/>
  </si>
  <si>
    <t>POMOC PRÁCE ZŘÍZ NEBO ZAJIŠŤ REGULACI A OCHRANU DOPRAVY
POZNÁMKA: Položka bude čerpána dle pokynu investora.
( cca 20% z ceny SO 102 na sjezdy a přilehlé plochy )</t>
  </si>
  <si>
    <t xml:space="preserve">KPL       </t>
  </si>
  <si>
    <t>Položka zahrnuje:
- veškeré náklady spojené s objednatelem požadovanými zařízeními
Položka nezahrnuje:
- x</t>
  </si>
  <si>
    <t>02911</t>
  </si>
  <si>
    <t>OSTATNÍ POŽADAVKY - GEODETICKÉ ZAMĚŘENÍ
Vytyčení stavby a stávajících inženýrských sítí</t>
  </si>
  <si>
    <t>Položka zahrnuje:
- veškeré náklady spojené s objednatelem požadovanými pracemi
Položka nezahrnuje:
- x</t>
  </si>
  <si>
    <t>02940</t>
  </si>
  <si>
    <t>OSTATNÍ POŽADAVKY - VYPRACOVÁNÍ DOKUMENTACE
Dokumentace skutečného provedení stavby</t>
  </si>
  <si>
    <t>02950R</t>
  </si>
  <si>
    <t>OSTATNÍ POŽADAVKY - VÝLUHOVÉ ZKOUŠKY VČETNĚ VRTŮ</t>
  </si>
  <si>
    <t>02990</t>
  </si>
  <si>
    <t>OSTATNÍ POŽADAVKY - INFORMAČNÍ TABULE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</si>
  <si>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</si>
  <si>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C e l k e m</t>
  </si>
  <si>
    <t>Ostatní ve výkazu nespecifikované práce</t>
  </si>
  <si>
    <t>Vícepráce</t>
  </si>
  <si>
    <t>Vícepráce celkem</t>
  </si>
  <si>
    <t>Méněpráce</t>
  </si>
  <si>
    <t>Méněpráce celkem</t>
  </si>
  <si>
    <t>Celkem</t>
  </si>
  <si>
    <t>SO 102</t>
  </si>
  <si>
    <t>Úprava místní komunikace - II. etapa  (km 0,223 845 - 0,363,589)</t>
  </si>
  <si>
    <t>014101</t>
  </si>
  <si>
    <t>A</t>
  </si>
  <si>
    <t>POPLATKY ZA SKLÁDKU
výkopová zemina</t>
  </si>
  <si>
    <t xml:space="preserve">M3        </t>
  </si>
  <si>
    <t>přebytek zeminy, dle pol. 13273A:  197,9=197,900 [A]</t>
  </si>
  <si>
    <t>Položka zahrnuje:
- veškeré poplatky provozovateli skládky související s uložením odpadu na skládce.
Položka nezahrnuje:
- x</t>
  </si>
  <si>
    <t>B</t>
  </si>
  <si>
    <t>POPLATKY ZA SKLÁDKU
výkop pro AZ
Položka bude čerpána na základě rozhodnutí TDI.</t>
  </si>
  <si>
    <t>výkop zeminy pro AZ, dle pol. 13273B:  171=171,000 [A]</t>
  </si>
  <si>
    <t>bio</t>
  </si>
  <si>
    <t>POPLATKY ZA SKLÁDKU
skládka BIO odpadu ( kompostárna)</t>
  </si>
  <si>
    <t>sejmutý drn:   120m2*0,15=18,000 [A]</t>
  </si>
  <si>
    <t>014102</t>
  </si>
  <si>
    <t>bet</t>
  </si>
  <si>
    <t>POPLATKY ZA SKLÁDKU
beton, přepočtový koeficient 2,3 t/m3</t>
  </si>
  <si>
    <t xml:space="preserve">T         </t>
  </si>
  <si>
    <t>odstranění betonu dle pol. 96615:  2,0*2,3=4,600 [A]
odstranění obrubníků dle pol. 11352:  36*0,230=8,280 [B]
Celkem: A+B=12,880 [C]</t>
  </si>
  <si>
    <t>014211</t>
  </si>
  <si>
    <t>POPLATKY ZA ZEMNÍK - ORNICE
vč. nákupu a dovozu</t>
  </si>
  <si>
    <t>ornice pro ohumusování:   81m2*0,2=16,200 [A]</t>
  </si>
  <si>
    <t>Položka zahrnuje:
- veškeré poplatky majiteli zemníku související s nákupem zeminy (nikoliv s otvírkou zemníku)
Položka nezahrnuje:
- x</t>
  </si>
  <si>
    <t>Zemní práce</t>
  </si>
  <si>
    <t>11120</t>
  </si>
  <si>
    <t>ODSTRANĚNÍ KŘOVIN</t>
  </si>
  <si>
    <t xml:space="preserve">M2        </t>
  </si>
  <si>
    <t>odstranění náletu:   15=15,000 [A]</t>
  </si>
  <si>
    <t>Položka zahrnuje:
- odstranění křovin a stromů do průměru 100 mm
- dopravu dřevin bez ohledu na vzdálenost
- spálení na hromadách nebo štěpkování
Položka nezahrnuje:
- x</t>
  </si>
  <si>
    <t>11130</t>
  </si>
  <si>
    <t>SEJMUTÍ DRNU
v tl. 0,15 m</t>
  </si>
  <si>
    <t>odstranění drnu:  120=120,000 [A]</t>
  </si>
  <si>
    <t>Položka zahrnuje:
- vodorovnou dopravu  a uložení na skládku
Položka nezahrnuje:
- x</t>
  </si>
  <si>
    <t>11201</t>
  </si>
  <si>
    <t>KÁCENÍ STROMŮ D KMENE DO 0,5M S ODSTRANĚNÍM PAŘEZŮ</t>
  </si>
  <si>
    <t xml:space="preserve">KUS       </t>
  </si>
  <si>
    <t>stromy:  4=4,000 [A]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</si>
  <si>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</si>
  <si>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11332</t>
  </si>
  <si>
    <t>ODSTRANĚNÍ PODKLADŮ ZPEVNĚNÝCH PLOCH Z KAMENIVA NESTMELENÉHO</t>
  </si>
  <si>
    <t>podkl. vrsty stáv. voz. + štěrk a sypký mat., m2 x tl.:  45*0,3+165*0,05+237*0,05=33,600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</si>
  <si>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</si>
  <si>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</si>
  <si>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</si>
  <si>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 xml:space="preserve">M         </t>
  </si>
  <si>
    <t>stáv. beton. obrubníky:  36=36,000 [A]</t>
  </si>
  <si>
    <t>11372</t>
  </si>
  <si>
    <t>FRÉZOVÁNÍ ZPEVNĚNÝCH PLOCH ASFALTOVÝCH
Povinný odkup zhotovitelem</t>
  </si>
  <si>
    <t xml:space="preserve">asfalt stáv. voz.,m2 x tl.:   45*0,05=2,250 [A]  </t>
  </si>
  <si>
    <t>113763</t>
  </si>
  <si>
    <t>FRÉZOVÁNÍ DRÁŽKY PRŮŘEZU DO 300MM2 V ASFALTOVÉ VOZOVCE
Povinný odkup zhotovitelem.</t>
  </si>
  <si>
    <t>drážky 12 x 25 mm:  231=231,000 [A]</t>
  </si>
  <si>
    <t>Položka zahrnuje:
- veškerou manipulaci s vybouranou sutí a s vybouranými hmotami vč. uložení na skládku.
Položka nezahrnuje:
- x</t>
  </si>
  <si>
    <t>12373</t>
  </si>
  <si>
    <t>ODKOP PRO SPOD STAVBU SILNIC A ŽELEZNIC TŘ. I
s ponecháním na místě pro násyp a dosypávky, vhodná zemina</t>
  </si>
  <si>
    <t>pro potřebu násypu a dosypávek:  0,5+7,0=7,500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</si>
  <si>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</si>
  <si>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ODKOP PRO SPOD STAVBU SILNIC A ŽELEZNIC TŘ. I
včetně odvozu na skládku</t>
  </si>
  <si>
    <t xml:space="preserve">celkový výkop (50% vhodné a 50% nevhodné):  205,4=205,400 [A]
odpočet potřeby násypu a dosypávek dle pol. 12373:   -7,5=-7,500 [B]
Celkem: A+B=197,900 [C]  </t>
  </si>
  <si>
    <t>ODKOP PRO SPOD STAVBU SILNIC A ŽELEZNIC TŘ. I
včetně odvozu na skládku
Položka bude čerpána na základě rozhodnutí TDI.</t>
  </si>
  <si>
    <t xml:space="preserve">výkop nevhod. zeminy pro AZ tl. 0,3 m:  570*0,3=171,000 [A]  </t>
  </si>
  <si>
    <t>17110</t>
  </si>
  <si>
    <t>ULOŽENÍ SYPANINY DO NÁSYPŮ SE ZHUTNĚNÍM</t>
  </si>
  <si>
    <t>násyp:  0,5=0,500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</si>
  <si>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</si>
  <si>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17120</t>
  </si>
  <si>
    <t>ULOŽENÍ SYPANINY DO NÁSYPŮ A NA SKLÁDKY BEZ ZHUTNĚNÍ</t>
  </si>
  <si>
    <t>na skládku
m3 dle pol. 12373A:   197,9=197,900 [A]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</si>
  <si>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</si>
  <si>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ULOŽENÍ SYPANINY DO NÁSYPŮ A NA SKLÁDKY BEZ ZHUTNĚNÍ
Položka bude čerpána na základě rozhodnutí TDI.</t>
  </si>
  <si>
    <t>na skládku
m3 dle pol. 12373B:   171=171,000 [A]</t>
  </si>
  <si>
    <t>17180</t>
  </si>
  <si>
    <t>ULOŽENÍ SYPANINY DO NÁSYPŮ Z NAKUPOVANÝCH MATERIÁLŮ
materiál pro AZ v tl. 0,3 m
Položka bude čerpána na základě rozhodnutí TDI.</t>
  </si>
  <si>
    <t>AZ, m2 x m:  570*0,3=171,000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</si>
  <si>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</si>
  <si>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</si>
  <si>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</si>
  <si>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dosyp krajnic:  7=7,000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</si>
  <si>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</si>
  <si>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</si>
  <si>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</si>
  <si>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ÚP:   570=570,000 [A]</t>
  </si>
  <si>
    <t>Položka zahrnuje:
- úpravu pláně včetně vyrovnání výškových rozdílů. Míru zhutnění určuje projekt.
Položka nezahrnuje:
- x</t>
  </si>
  <si>
    <t>18233</t>
  </si>
  <si>
    <t>ROZPROSTŘENÍ ORNICE V ROVINĚ V TL DO 0,20M</t>
  </si>
  <si>
    <t>ohumusování:   81=81,000 [A]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</si>
  <si>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</si>
  <si>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</si>
  <si>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</si>
  <si>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plocha ohumusování:  81=81,000 [A]</t>
  </si>
  <si>
    <t>Položka zahrnuje:
- dodání předepsané travní směsi, její výsev na ornici, zalévání, první pokosení, to vše bez ohledu na sklon terénu
Položka nezahrnuje:
- x</t>
  </si>
  <si>
    <t>18247</t>
  </si>
  <si>
    <t>OŠETŘOVÁNÍ TRÁVNÍKU</t>
  </si>
  <si>
    <t>Položka zahrnuje:
- pokosení se shrabáním, naložení shrabků na dopravní prostředek, s odvozem a se složením, to vše bez ohledu na sklon terénu
- nutné zalití a hnojení
Položka nezahrnuje:
- x</t>
  </si>
  <si>
    <t>18351</t>
  </si>
  <si>
    <t>CHEMICKÉ ODPLEVELENÍ</t>
  </si>
  <si>
    <t>Položka zahrnuje
- celoplošný postřik a chemickou likvidace nežádoucích rostlin nebo jejích částí a zabránění jejich dalšímu růstu na urovnaném volném terénu
Položka nezahrnuje:
- x</t>
  </si>
  <si>
    <t>Základy</t>
  </si>
  <si>
    <t>21197</t>
  </si>
  <si>
    <t>OPLÁŠTĚNÍ ODVODŇOVACÍCH ŽEBER Z GEOTEXTILIE
separační a filtrační geotextilie</t>
  </si>
  <si>
    <t>drenáž:  88*2,0=176,000 [A]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</si>
  <si>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</si>
  <si>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21263</t>
  </si>
  <si>
    <t>TRATIVODY KOMPLET  Z TRUB Z PLAST HM DN DO 150MM</t>
  </si>
  <si>
    <t>drenáž:  88=88,000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</si>
  <si>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</si>
  <si>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21461</t>
  </si>
  <si>
    <t>SEPARAČNÍ GEOTEXTILIE
separační a filtrační geotextilie dle TP 97
Položka bude čerpána na základě rozhodnutí TDI.</t>
  </si>
  <si>
    <t>geotextilie pro AZ:  570=570,000 [A]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</si>
  <si>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
Položka nezahrnuje:
- x</t>
  </si>
  <si>
    <t>Vodorovné konstrukce</t>
  </si>
  <si>
    <t>434314</t>
  </si>
  <si>
    <t>SCHODIŠŤOVÉ STUPNĚ, Z PROST BETONU DO C25/30
Položka bude čerpána na základě rozhodnutí TDI.</t>
  </si>
  <si>
    <t>nové schody:  0,4=0,400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</si>
  <si>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</si>
  <si>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45131A</t>
  </si>
  <si>
    <t>PODKLADNÍ A VÝPLŇOVÉ VRSTVY Z PROSTÉHO BETONU C20/25
beton C20/25n - XF3</t>
  </si>
  <si>
    <t>podklad kamenných kostek:  84m2*0,1=8,400 [A]</t>
  </si>
  <si>
    <t>Komunikace</t>
  </si>
  <si>
    <t>56330</t>
  </si>
  <si>
    <t>VOZOVKOVÉ VRSTVY ZE ŠTĚRKODRTI
ŠDb 0/32 Gn</t>
  </si>
  <si>
    <t>vozovka:  149=149,000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</si>
  <si>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</si>
  <si>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56361</t>
  </si>
  <si>
    <t>VOZOVKOVÉ VRSTVY Z RECYKLOVANÉHO MATERIÁLU TL DO 50MM
R - mat.</t>
  </si>
  <si>
    <t>vozovka:  466=466,000 [A]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</si>
  <si>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</si>
  <si>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56973</t>
  </si>
  <si>
    <t>ZPEVNĚNÍ KRAJNIC ZE ŠTĚRKORDTI NEBO RECYKLOVANÉHO MATERIÁLU TL. DO 150MM</t>
  </si>
  <si>
    <t>zpevnění krajnic:  13,4=13,400 [A]</t>
  </si>
  <si>
    <t>Položka zahrnuje:
- dodání materiálu (ŠD/R-mat) v požadované kvalitě
- očištění podkladu
- uložení materiálu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</si>
  <si>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572123</t>
  </si>
  <si>
    <t>INFILTRAČNÍ POSTŘIK Z EMULZE DO 1,0KG/M2
PI - C, kationaktivní asfaltová emulze, 0,8 kg/m2</t>
  </si>
  <si>
    <t>voz. :   580=580,000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</si>
  <si>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</si>
  <si>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</si>
  <si>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
PS - CP.  kationaktivní asfaltová emulza,  0,35 kg/m2</t>
  </si>
  <si>
    <t>574A43</t>
  </si>
  <si>
    <t>ASFALTOVÝ BETON PRO OBRUSNÉ VRSTVY ACO 11 TL. 50MM
ACO 11,  50/70</t>
  </si>
  <si>
    <t>vozovka.:  466=466,000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</si>
  <si>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</si>
  <si>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57621</t>
  </si>
  <si>
    <t>POSYP KAMENIVEM DRCENÝM 5KG/M2
drcené kamenivo fr. 2/4 v množství 3,0 kg/m2</t>
  </si>
  <si>
    <t>PI-C vozovky:  580=580,000 [A]</t>
  </si>
  <si>
    <t>Položka zahrnuje:
- dodání kameniva předepsané kvality a zrnitosti
- posyp předepsaným množstvím
Položka nezahrnuje:
- x</t>
  </si>
  <si>
    <t>58222</t>
  </si>
  <si>
    <t>DLÁŽDĚNÉ KRYTY Z DROBNÝCH KOSTEK DO LOŽE Z MC
kamenná kostka 100/100</t>
  </si>
  <si>
    <t>přídlažby:   84=84,000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</si>
  <si>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</si>
  <si>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Potrubí</t>
  </si>
  <si>
    <t>89923</t>
  </si>
  <si>
    <t>VÝŠKOVÁ ÚPRAVA KRYCÍCH HRNCŮ</t>
  </si>
  <si>
    <t>šoupata:  2=2,000 [A]</t>
  </si>
  <si>
    <t>Položka zahrnuje:
- všechny nutné práce a materiály pro zvýšení nebo snížení zařízení (včetně nutné úpravy stávajícího povrchu vozovky nebo chodníku)
Položka nezahrnuje:
- x</t>
  </si>
  <si>
    <t>Ostatní konstrukce a práce</t>
  </si>
  <si>
    <t>914131</t>
  </si>
  <si>
    <t>DOPRAVNÍ ZNAČKY ZÁKLADNÍ VELIKOSTI OCELOVÉ FÓLIE TŘ 2 - DODÁVKA A MONTÁŽ</t>
  </si>
  <si>
    <t>B20a:  1=1,000 [A]</t>
  </si>
  <si>
    <t>Položka zahrnuje:
- dodávku a montáž značek v požadovaném provedení
Položka nezahrnuje:
- x</t>
  </si>
  <si>
    <t>914921</t>
  </si>
  <si>
    <t>SLOUPKY A STOJKY DOPRAVNÍCH ZNAČEK Z OCEL TRUBEK DO PATKY - DODÁVKA A MONTÁŽ</t>
  </si>
  <si>
    <t>sloupek DZ:  1=1,000 [A]</t>
  </si>
  <si>
    <t>Položka zahrnuje:
- sloupky
- upevňovací zařízení
- osazení (betonová patka, zemní práce)
Položka nezahrnuje:
- x</t>
  </si>
  <si>
    <t>917224</t>
  </si>
  <si>
    <t>SILNIČNÍ A CHODNÍKOVÉ OBRUBY Z BETONOVÝCH OBRUBNÍKŮ ŠÍŘ 150MM
beton obrubník 150/150, nájezdový</t>
  </si>
  <si>
    <t>nájezdový:  158=158,000 [A]</t>
  </si>
  <si>
    <t>Položka zahrnuje:
- dodání a pokládku betonových obrubníků o rozměrech předepsaných zadávací dokumentací
- betonové lože i boční betonovou opěrku
Položka nezahrnuje:
- x</t>
  </si>
  <si>
    <t>SILNIČNÍ A CHODNÍKOVÉ OBRUBY Z BETONOVÝCH OBRUBNÍKŮ ŠÍŘ 150MM
beton obrubník 150/250</t>
  </si>
  <si>
    <t>sil. obrubník:  39=39,000 [A]</t>
  </si>
  <si>
    <t>919111</t>
  </si>
  <si>
    <t>ŘEZÁNÍ ASFALTOVÉHO KRYTU VOZOVEK TL DO 50MM</t>
  </si>
  <si>
    <t>v napojení:  7,5=7,500 [A]</t>
  </si>
  <si>
    <t>Položka zahrnuje:
- řezání vozovkové vrstvy v předepsané tloušťce
- spotřeba vody
Položka nezahrnuje:
- x</t>
  </si>
  <si>
    <t>931315</t>
  </si>
  <si>
    <t>TĚSNĚNÍ DILATAČ SPAR ASF ZÁLIVKOU PRŮŘ DO 600MM2</t>
  </si>
  <si>
    <t>v napojení:   7,5=7,500 [A]</t>
  </si>
  <si>
    <t>Položka zahrnuje:
- dodávku a osazení předepsaného materiálu
- očištění ploch spáry před úpravou
- očištění okolí spáry po úpravě
Položka nezahrnuje:
- těsnící profil</t>
  </si>
  <si>
    <t>931323</t>
  </si>
  <si>
    <t>TĚSNĚNÍ DILATAČ SPAR ASF ZÁLIVKOU MODIFIK PRŮŘ DO 300MM2
modifikovaná zálivka za horka typ N2</t>
  </si>
  <si>
    <t>zálivka drážky:  231=231,000 [A]</t>
  </si>
  <si>
    <t>935212</t>
  </si>
  <si>
    <t>PŘÍKOPOVÉ ŽLABY Z BETON TVÁRNIC ŠÍŘ DO 600MM DO BETONU TL 100MM</t>
  </si>
  <si>
    <t>příkop. žlab:   53=53,000 [A]</t>
  </si>
  <si>
    <t>Položka zahrnuje:
- dodávku a uložení příkopových tvárnic předepsaného rozměru a kvality
- dodání a rozprostření lože z předepsaného materiálu v předepsané kvalitěa v předepsané tloušťce
- veškerou manipulaci s materiálem, vnitrostaveništní i mimostaveništní dopravu
- ukončení, patky, spárování
Položka nezahrnuje:
- x
Způsob měření:
- měří se v metrech běžných délky osy žlabu</t>
  </si>
  <si>
    <t>96615</t>
  </si>
  <si>
    <t xml:space="preserve">BOURÁNÍ KONSTRUKCÍ Z PROSTÉHO BETONU
včetně odvozu a uložení na skládku
</t>
  </si>
  <si>
    <t>odstranění betonu:   2,0=2,000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</si>
  <si>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</si>
  <si>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BOURÁNÍ KONSTRUKCÍ Z PROSTÉHO BETONU
včetně odvozu a uložení na skládku
Položka bude čerpána na základě rozhodnutí TDI.</t>
  </si>
  <si>
    <t xml:space="preserve">stáv. schody:   0,4=0,400 [A]
</t>
  </si>
  <si>
    <t>96922</t>
  </si>
  <si>
    <t>VYBOURÁNÍ POTRUBÍ DN DO 100MM KANALIZAČ
včetně odvozu, uložení na skládku a poplatku za skládku</t>
  </si>
  <si>
    <t>stáv. potrubí:  18,5=18,500 [A]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</si>
  <si>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</si>
  <si>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99900R</t>
  </si>
  <si>
    <t>DOPRAVNÍ OPATŘENÍ PŘI VÝSTAVBĚ
DIO</t>
  </si>
  <si>
    <t>SO 302</t>
  </si>
  <si>
    <t>Odvodnění, II. etapa</t>
  </si>
  <si>
    <t>sejmutý drn:   148*0,15=22,200 [A]</t>
  </si>
  <si>
    <t>zem</t>
  </si>
  <si>
    <t>POPLATKY ZA SKLÁDKU</t>
  </si>
  <si>
    <t>přebytek zeminy, dle pol. 13273 skl:  208,814=208,814 [A]</t>
  </si>
  <si>
    <t>ornice pro ohumusování:   148m2*0,15=22,200 [A]</t>
  </si>
  <si>
    <t>SEJMUTÍ DRNU
včetně odvozu a uložení na skládku</t>
  </si>
  <si>
    <t>odstranění drnu ( tl. 0,15 m):  148=148,000 [A]</t>
  </si>
  <si>
    <t>12573</t>
  </si>
  <si>
    <t>VYKOPÁVKY ZE ZEMNÍKŮ A SKLÁDEK TŘ. I
včetně dovozu z mezideponie</t>
  </si>
  <si>
    <t>zemina pro zásyp dle pol. 17411:  245,130=245,130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</si>
  <si>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</si>
  <si>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or</t>
  </si>
  <si>
    <t>VYKOPÁVKY ZE ZEMNÍKŮ A SKLÁDEK TŘ. I
ornice pro ohumusování, vč. dovozu z mezideponie</t>
  </si>
  <si>
    <t>ornice pro ohumus ploch.:  0=0,000 [A]</t>
  </si>
  <si>
    <t>13273</t>
  </si>
  <si>
    <t>HLOUBENÍ RÝH ŠÍŘ DO 2M PAŽ I NEPAŽ TŘ. I
včetně odvozu na mezideponii</t>
  </si>
  <si>
    <t>m3 zásypu dle pol. 17411:  245,130=245,130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</si>
  <si>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</si>
  <si>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skl</t>
  </si>
  <si>
    <t>HLOUBENÍ RÝH ŠÍŘ DO 2M PAŽ I NEPAŽ TŘ. I
včetně odvozu na skládku</t>
  </si>
  <si>
    <t xml:space="preserve">dle podél. profilu, prům. hloubka + tl. podsypu + tl. lože  a odpočtem tl.k-ce komunikace nebo tl. sejmutého drnu
výkop stoky:  
(58,5+11,0)*1,2*(2,3+0,1+0,1-0,65)+2,1*1,5*1,75*4=176,340 [A]
(124,5-58,5)*1,2*(2,3+0,1+0,1-0,15)=186,120 [B]
výkop přípojek:  
20,0*1,1*(2,3+0,1+0,1-0,65)=40,700 [C]
rozšíření a prohloubení pro šachty:
2,3*(2,3-1,2)*1,85*3+2,3*(2,3-1,2)*2,35*4+2,3*2,3*0,35*7=50,784 [D]
Celkem výkop:  A+B+C+D=453,944 [E]
odpočet potřeby zásypu dle pol. 17411:  245,130=245,130 [F]   
Přebytek výkopu na skládku:  E-F=208,814 [G]  </t>
  </si>
  <si>
    <t xml:space="preserve">uložení 
na mezideponii + na skládku:  245,130+208,814=453,944 [A]  </t>
  </si>
  <si>
    <t>17411</t>
  </si>
  <si>
    <t>ZÁSYP JAM A RÝH ZEMINOU SE ZHUTNĚNÍM</t>
  </si>
  <si>
    <t>cca 54% kubatury výkopu:  453,944*0,54=245,130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</si>
  <si>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</si>
  <si>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</si>
  <si>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</si>
  <si>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obsyp stoky a přípojek vč. potrubí:
(124,5-1,0*7)*1,2*0,6+11,0*1,2*0,6=92,520 [A]
20,0*1,1*0,55=12,100 [B]
Celkem: A+B=104,620 [C]
odpočet potrubí:
3,14*0,14*0,14*(124,5-1,0*7+11,0)=7,908 [D]
3,14*0,112*0,112*20,0=0,788 [E]
Obsyp:  C-D-E=95,924 [F]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</si>
  <si>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</si>
  <si>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18232</t>
  </si>
  <si>
    <t>ROZPROSTŘENÍ ORNICE V ROVINĚ V TL DO 0,15M</t>
  </si>
  <si>
    <t xml:space="preserve">zle situace:   148=148,000 [A]  </t>
  </si>
  <si>
    <t>plocha ohumusování:  148=148,000 [A]</t>
  </si>
  <si>
    <t>28997</t>
  </si>
  <si>
    <t>OPLÁŠTĚNÍ (ZPEVNĚNÍ) Z GEOTEXTILIE A GEOMŘÍŽOVIN
separační a filtrační geotextilie dle TP 97</t>
  </si>
  <si>
    <t>na štěrkovém podsypu:  (124,5+11)*1,2+20,0*1,1=184,600 [A]</t>
  </si>
  <si>
    <t>Položka zahrnuje:
- dodávku předepsané geotextilie nebo geomřížoviny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</si>
  <si>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</si>
  <si>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327215</t>
  </si>
  <si>
    <t>PŘEZDĚNÍ ZDÍ Z KAMENNÉHO ZDIVA</t>
  </si>
  <si>
    <t xml:space="preserve">rozebrání stáv. opěrky a obnova:
0,7*0,5*1,2=0,420 [A]  </t>
  </si>
  <si>
    <t>Položka zahrnuje:
- rozebrání stávajícího zdiva
- nezbytnou manipulaci s rozebraným materiálem (nakládání, doprava, složení, očištění, odvoz nepoužitelného materiálu a suti)
- vyzdění z tohoto materiálu 
- včetně dodávky předepsaného materiálu pro výplň spar.
Položka nezahrnuje:
- dodávku nového materiálu</t>
  </si>
  <si>
    <t>45152</t>
  </si>
  <si>
    <t>PODKLADNÍ A VÝPLŇOVÉ VRSTVY Z KAMENIVA DRCENÉHO
ŠD fr. 16/32</t>
  </si>
  <si>
    <t>štěrkový podsyp:   ((124,5+11)*1,2+(20,0*1,1))*(0,05+0,15)/2=18,460 [A]1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</si>
  <si>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</si>
  <si>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45157</t>
  </si>
  <si>
    <t>PODKLADNÍ A VÝPLŇOVÉ VRSTVY Z KAMENIVA TĚŽENÉHO</t>
  </si>
  <si>
    <t>lože potrubí DN250 a DN200:
(124,5-1,0*7)*1,2*0,1+11,0*1,2*0,1=15,420 [A]
20,0*1,1*0,1=2,200 [B]
podklad dlažby u HV, m2 x m x ks:  3,7*0,1*4=1,480 [C]
Celkem: A+B+C=19,100 [D]</t>
  </si>
  <si>
    <t>465512</t>
  </si>
  <si>
    <t>DLAŽBY Z LOMOVÉHO KAMENE NA MC</t>
  </si>
  <si>
    <t>dlažby u HV, m2 x m x ks:  3,7*0,2*4=2,960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</si>
  <si>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</si>
  <si>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 xml:space="preserve">Potrubí    </t>
  </si>
  <si>
    <t>87434</t>
  </si>
  <si>
    <t>POTRUBÍ Z TRUB PLASTOVÝCH ODPADNÍCH DN DO 200MM
potrubí plast DN200, SN16</t>
  </si>
  <si>
    <t>přípojky UV a ŽV:   20=20,000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</si>
  <si>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</si>
  <si>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87444</t>
  </si>
  <si>
    <t>POTRUBÍ Z TRUB PLASTOVÝCH ODPADNÍCH DN DO 250MM
potrubí plast DN250, SN16</t>
  </si>
  <si>
    <t>stoka, dl. potrubí s odpočtem šachet:  124,5-1,0*7=117,500 [A]
přípojky HV:  11=11,000 [B]
Celkem: A+B=128,500 [C]</t>
  </si>
  <si>
    <t>87527</t>
  </si>
  <si>
    <t>POTRUBÍ DREN Z TRUB PLAST (I FLEXIBIL) DN DO 100MM</t>
  </si>
  <si>
    <t>stavební drenáž:  (124,5+11)+20,0=155,500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</si>
  <si>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</si>
  <si>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891644</t>
  </si>
  <si>
    <t>KLAPKY DN DO 250MM
žabí klapka</t>
  </si>
  <si>
    <t>Položka zahrnuje:
- kompletní montáž dle technologického předpisu
- dodávku armatury
- mimostaveništní a vnitrostaveništní dopravu
Položka nezahrnuje:
- x</t>
  </si>
  <si>
    <t>894145</t>
  </si>
  <si>
    <t>ŠACHTY KANALIZAČNÍ Z BETON DÍLCŮ NA POTRUBÍ DN DO 300MM
kompletní vč. zemních prací a podkladních vrstev
vč. poklopu
- poklop mimo komunikaci - tř. B 125 nekovový se zámkem
- poklop v komunikaci - tř. D 400 samonivelační z tvárné litiny se zámkem</t>
  </si>
  <si>
    <t>Š3 a Š9 na potrubí DN250:  7=7,000 [A]</t>
  </si>
  <si>
    <t>Položka zahrnuje:
- poklopy s rámem, mříže s rámem, stupadla, žebříky, stropy z bet. dílců a pod.
- předepsané betonové skruže, prefabrikované nebo monolitické betonové dno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
Položka nezahrnuje:
- x</t>
  </si>
  <si>
    <t>89712</t>
  </si>
  <si>
    <t>VPUSŤ KANALIZAČNÍ ULIČNÍ KOMPLETNÍ Z BETONOVÝCH DÍLCŮ</t>
  </si>
  <si>
    <t>UV3 a UV5:  3=3,000 [A]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</si>
  <si>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</si>
  <si>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89722</t>
  </si>
  <si>
    <t>VPUSŤ KANALIZAČNÍ HORSKÁ KOMPLETNÍ Z BETON DÍLCŮ
kompletní včetně mříže</t>
  </si>
  <si>
    <t>HV1 až HV4:  4=4,000 [A]</t>
  </si>
  <si>
    <t>897545</t>
  </si>
  <si>
    <t>VPUSŤ ODVOD ŽLABŮ Z POLYMERBETONU SV. ŠÍŘKY DO 300MM</t>
  </si>
  <si>
    <t>ŽV2 až ŽV4:  3=3,000 [A]</t>
  </si>
  <si>
    <t>Položka zahrnuje:
- dodávku a osazení předepsaného dílce včetně mříže
Položka nezahrnuje:
- předepsané podkladní konstrukce</t>
  </si>
  <si>
    <t>899642</t>
  </si>
  <si>
    <t>ZKOUŠKA VODOTĚSNOSTI POTRUBÍ DN DO 200MM</t>
  </si>
  <si>
    <t>přípojky UV a ŽV:  20=20,000 [A]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</si>
  <si>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</si>
  <si>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899652</t>
  </si>
  <si>
    <t>ZKOUŠKA VODOTĚSNOSTI POTRUBÍ DN DO 300MM
potrubí DN250</t>
  </si>
  <si>
    <t>stoka + přípojky HV:  124,5+11=135,500 [A]</t>
  </si>
  <si>
    <t>93545</t>
  </si>
  <si>
    <t>ŽLABY Z DÍLCŮ Z POLYMERBETONU SVĚTLÉ ŠÍŘKY DO 300MM VČETNĚ MŘÍŽÍ</t>
  </si>
  <si>
    <t>délka OŽ2 s odpočtem vpustí ŽV2 až ŽV4 :  3,5+33-1,0*3=33,500 [A]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</si>
  <si>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žlabu, odečítají se čistící kusy a vpustě
Položka nezahrnuje:
- x</t>
  </si>
</sst>
</file>

<file path=xl/styles.xml><?xml version="1.0" encoding="utf-8"?>
<styleSheet xmlns="http://schemas.openxmlformats.org/spreadsheetml/2006/main">
  <numFmts count="2">
    <numFmt numFmtId="177" formatCode="### ### ### ##0.00"/>
    <numFmt numFmtId="178" formatCode="### ### ### ##0.000"/>
  </numFmts>
  <fonts count="5">
    <font>
      <sz val="10"/>
      <name val="Arial"/>
      <family val="0"/>
    </font>
    <font>
      <b/>
      <sz val="11"/>
      <name val="Arial"/>
      <family val="0"/>
    </font>
    <font>
      <sz val="11"/>
      <name val="Arial"/>
      <family val="0"/>
    </font>
    <font>
      <u val="single"/>
      <sz val="10"/>
      <color rgb="FF0000FF"/>
      <name val="Arial"/>
      <family val="0"/>
    </font>
    <font>
      <b/>
      <sz val="1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/>
    </xf>
    <xf numFmtId="177" fontId="1" fillId="2" borderId="0" xfId="0" applyNumberFormat="1" applyFont="1" applyFill="1" applyBorder="1" applyAlignment="1" applyProtection="1">
      <alignment/>
      <protection/>
    </xf>
    <xf numFmtId="0" fontId="1" fillId="2" borderId="0" xfId="0" applyNumberFormat="1" applyFont="1" applyFill="1" applyBorder="1" applyAlignment="1" applyProtection="1">
      <alignment horizontal="right"/>
      <protection/>
    </xf>
    <xf numFmtId="0" fontId="2" fillId="0" borderId="1" xfId="0" applyNumberFormat="1" applyFont="1" applyFill="1" applyBorder="1" applyAlignment="1" applyProtection="1">
      <alignment horizontal="center" wrapText="1"/>
      <protection/>
    </xf>
    <xf numFmtId="0" fontId="1" fillId="0" borderId="0" xfId="0" applyNumberFormat="1" applyFont="1" applyFill="1" applyBorder="1" applyAlignment="1" applyProtection="1">
      <alignment/>
      <protection/>
    </xf>
    <xf numFmtId="0" fontId="3" fillId="0" borderId="0" xfId="0" applyFont="1"/>
    <xf numFmtId="0" fontId="0" fillId="0" borderId="1" xfId="0" applyNumberFormat="1" applyFont="1" applyFill="1" applyBorder="1" applyAlignment="1" applyProtection="1">
      <alignment wrapText="1"/>
      <protection/>
    </xf>
    <xf numFmtId="0" fontId="4" fillId="0" borderId="0" xfId="0" applyNumberFormat="1" applyFont="1" applyFill="1" applyBorder="1" applyAlignment="1" applyProtection="1">
      <alignment/>
      <protection/>
    </xf>
    <xf numFmtId="178" fontId="0" fillId="0" borderId="1" xfId="0" applyNumberFormat="1" applyFont="1" applyFill="1" applyBorder="1" applyAlignment="1" applyProtection="1">
      <alignment/>
      <protection/>
    </xf>
    <xf numFmtId="0" fontId="4" fillId="0" borderId="2" xfId="0" applyNumberFormat="1" applyFont="1" applyFill="1" applyBorder="1" applyAlignment="1" applyProtection="1">
      <alignment/>
      <protection/>
    </xf>
    <xf numFmtId="177" fontId="0" fillId="0" borderId="3" xfId="0" applyNumberFormat="1" applyBorder="1" applyProtection="1">
      <protection locked="0"/>
    </xf>
    <xf numFmtId="177" fontId="0" fillId="0" borderId="1" xfId="0" applyNumberFormat="1" applyFont="1" applyFill="1" applyBorder="1" applyAlignment="1" applyProtection="1">
      <alignment/>
      <protection/>
    </xf>
    <xf numFmtId="177" fontId="0" fillId="0" borderId="1" xfId="0" applyNumberFormat="1" applyBorder="1" applyProtection="1">
      <protection locked="0"/>
    </xf>
    <xf numFmtId="0" fontId="0" fillId="0" borderId="0" xfId="0" applyNumberFormat="1" applyFont="1" applyFill="1" applyBorder="1" applyAlignment="1" applyProtection="1">
      <alignment wrapText="1" shrinkToFit="1"/>
      <protection/>
    </xf>
    <xf numFmtId="177" fontId="4" fillId="2" borderId="0" xfId="0" applyNumberFormat="1" applyFont="1" applyFill="1" applyBorder="1" applyAlignment="1" applyProtection="1">
      <alignment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tabSelected="1"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20.7142857142857" customWidth="1"/>
    <col min="2" max="2" width="60.7142857142857" customWidth="1"/>
    <col min="3" max="5" width="24.7142857142857" customWidth="1"/>
  </cols>
  <sheetData>
    <row r="1" spans="1:1" ht="12.75" customHeight="1">
      <c r="A1" s="5" t="s">
        <v>13</v>
      </c>
    </row>
    <row r="3" spans="2:2" ht="12.75" customHeight="1">
      <c r="B3" s="1" t="s">
        <v>0</v>
      </c>
    </row>
    <row r="5" spans="2:2" ht="12.75" customHeight="1">
      <c r="B5" s="2" t="s">
        <v>1</v>
      </c>
    </row>
    <row r="6" spans="2:8" ht="12.75" customHeight="1">
      <c r="B6" t="s">
        <v>2</v>
      </c>
      <c r="G6" t="s">
        <v>5</v>
      </c>
      <c>
        <v>0</v>
      </c>
    </row>
    <row r="7" spans="2:8" ht="12.75" customHeight="1">
      <c r="B7" s="3" t="s">
        <v>3</v>
      </c>
      <c s="2">
        <f>SUM(C11:C13)</f>
      </c>
      <c r="G7" t="s">
        <v>6</v>
      </c>
      <c>
        <v>15</v>
      </c>
    </row>
    <row r="8" spans="2:8" ht="12.75" customHeight="1">
      <c r="B8" s="3" t="s">
        <v>4</v>
      </c>
      <c s="2">
        <f>SUM(E11:E13)</f>
      </c>
      <c r="G8" t="s">
        <v>7</v>
      </c>
      <c>
        <v>21</v>
      </c>
    </row>
    <row r="10" spans="1:5" ht="12.75" customHeight="1">
      <c r="A10" s="4" t="s">
        <v>8</v>
      </c>
      <c s="4" t="s">
        <v>9</v>
      </c>
      <c s="4" t="s">
        <v>10</v>
      </c>
      <c s="4" t="s">
        <v>11</v>
      </c>
      <c s="4" t="s">
        <v>12</v>
      </c>
    </row>
    <row r="11" spans="1:5" ht="12.75" customHeight="1">
      <c r="A11" s="7" t="s">
        <v>20</v>
      </c>
      <c s="7" t="s">
        <v>21</v>
      </c>
      <c s="12">
        <f>'SO 002'!I33</f>
      </c>
      <c s="12">
        <f>'SO 002'!P33</f>
      </c>
      <c s="12">
        <f>C11+D11</f>
      </c>
    </row>
    <row r="12" spans="1:5" ht="12.75" customHeight="1">
      <c r="A12" s="7" t="s">
        <v>67</v>
      </c>
      <c s="7" t="s">
        <v>68</v>
      </c>
      <c s="12">
        <f>'SO 102'!I193</f>
      </c>
      <c s="12">
        <f>'SO 102'!P193</f>
      </c>
      <c s="12">
        <f>C12+D12</f>
      </c>
    </row>
    <row r="13" spans="1:5" ht="12.75" customHeight="1">
      <c r="A13" s="7" t="s">
        <v>263</v>
      </c>
      <c s="7" t="s">
        <v>264</v>
      </c>
      <c s="12">
        <f>'SO 302'!I133</f>
      </c>
      <c s="12">
        <f>'SO 302'!P133</f>
      </c>
      <c s="12">
        <f>C13+D13</f>
      </c>
    </row>
  </sheetData>
  <sheetProtection formatColumns="0"/>
  <hyperlinks>
    <hyperlink ref="A11" location="#'SO 002'!A1" tooltip="Odkaz na stranku objektu [SO 002]" display="SO 002"/>
    <hyperlink ref="A12" location="#'SO 102'!A1" tooltip="Odkaz na stranku objektu [SO 102]" display="SO 102"/>
    <hyperlink ref="A13" location="#'SO 302'!A1" tooltip="Odkaz na stranku objektu [SO 302]" display="SO 302"/>
  </hyperlinks>
  <printOptions/>
  <pageMargins left="0.75" right="0.75" top="1" bottom="1" header="0.5" footer="0.5"/>
  <pageSetup fitToHeight="0"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20</v>
      </c>
      <c s="5"/>
      <c s="5" t="s">
        <v>21</v>
      </c>
    </row>
    <row r="6" spans="1:5" ht="12.75" customHeight="1">
      <c r="A6" t="s">
        <v>17</v>
      </c>
      <c r="C6" s="5" t="s">
        <v>20</v>
      </c>
      <c s="5"/>
      <c s="5" t="s">
        <v>21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45</v>
      </c>
      <c s="7" t="s">
        <v>46</v>
      </c>
      <c s="7" t="s">
        <v>47</v>
      </c>
      <c s="7" t="s">
        <v>48</v>
      </c>
      <c s="9">
        <v>1</v>
      </c>
      <c s="13"/>
      <c s="12">
        <f>ROUND((H12*G12),2)</f>
      </c>
      <c r="O12">
        <f>rekapitulace!H8</f>
      </c>
      <c>
        <f>O12/100*I12</f>
      </c>
    </row>
    <row r="13" spans="5:5" ht="191.25">
      <c r="E13" s="14" t="s">
        <v>49</v>
      </c>
    </row>
    <row r="14" spans="1:16" ht="12.75">
      <c r="A14" s="7">
        <v>2</v>
      </c>
      <c s="7" t="s">
        <v>44</v>
      </c>
      <c s="7" t="s">
        <v>50</v>
      </c>
      <c s="7" t="s">
        <v>46</v>
      </c>
      <c s="7" t="s">
        <v>51</v>
      </c>
      <c s="7" t="s">
        <v>48</v>
      </c>
      <c s="9">
        <v>1</v>
      </c>
      <c s="13"/>
      <c s="12">
        <f>ROUND((H14*G14),2)</f>
      </c>
      <c r="O14">
        <f>rekapitulace!H8</f>
      </c>
      <c>
        <f>O14/100*I14</f>
      </c>
    </row>
    <row r="15" spans="5:5" ht="178.5">
      <c r="E15" s="14" t="s">
        <v>52</v>
      </c>
    </row>
    <row r="16" spans="1:16" ht="12.75">
      <c r="A16" s="7">
        <v>3</v>
      </c>
      <c s="7" t="s">
        <v>44</v>
      </c>
      <c s="7" t="s">
        <v>53</v>
      </c>
      <c s="7" t="s">
        <v>46</v>
      </c>
      <c s="7" t="s">
        <v>54</v>
      </c>
      <c s="7" t="s">
        <v>48</v>
      </c>
      <c s="9">
        <v>1</v>
      </c>
      <c s="13"/>
      <c s="12">
        <f>ROUND((H16*G16),2)</f>
      </c>
      <c r="O16">
        <f>rekapitulace!H8</f>
      </c>
      <c>
        <f>O16/100*I16</f>
      </c>
    </row>
    <row r="17" spans="5:5" ht="178.5">
      <c r="E17" s="14" t="s">
        <v>52</v>
      </c>
    </row>
    <row r="18" spans="1:16" ht="12.75">
      <c r="A18" s="7">
        <v>4</v>
      </c>
      <c s="7" t="s">
        <v>44</v>
      </c>
      <c s="7" t="s">
        <v>55</v>
      </c>
      <c s="7" t="s">
        <v>46</v>
      </c>
      <c s="7" t="s">
        <v>56</v>
      </c>
      <c s="7" t="s">
        <v>48</v>
      </c>
      <c s="9">
        <v>1</v>
      </c>
      <c s="13"/>
      <c s="12">
        <f>ROUND((H18*G18),2)</f>
      </c>
      <c r="O18">
        <f>rekapitulace!H8</f>
      </c>
      <c>
        <f>O18/100*I18</f>
      </c>
    </row>
    <row r="19" spans="5:5" ht="178.5">
      <c r="E19" s="14" t="s">
        <v>52</v>
      </c>
    </row>
    <row r="20" spans="1:16" ht="12.75">
      <c r="A20" s="7">
        <v>5</v>
      </c>
      <c s="7" t="s">
        <v>44</v>
      </c>
      <c s="7" t="s">
        <v>57</v>
      </c>
      <c s="7" t="s">
        <v>46</v>
      </c>
      <c s="7" t="s">
        <v>58</v>
      </c>
      <c s="7" t="s">
        <v>48</v>
      </c>
      <c s="9">
        <v>1</v>
      </c>
      <c s="13"/>
      <c s="12">
        <f>ROUND((H20*G20),2)</f>
      </c>
      <c r="O20">
        <f>rekapitulace!H8</f>
      </c>
      <c>
        <f>O20/100*I20</f>
      </c>
    </row>
    <row r="21" spans="5:5" ht="409.5">
      <c r="E21" s="14" t="s">
        <v>59</v>
      </c>
    </row>
    <row r="22" spans="1:16" ht="12.75" customHeight="1">
      <c r="A22" s="15"/>
      <c s="15"/>
      <c s="15" t="s">
        <v>43</v>
      </c>
      <c s="15"/>
      <c s="15" t="s">
        <v>42</v>
      </c>
      <c s="15"/>
      <c s="15"/>
      <c s="15"/>
      <c s="15">
        <f>SUM(I12:I21)</f>
      </c>
      <c r="P22">
        <f>ROUND(SUM(P12:P21),2)</f>
      </c>
    </row>
    <row r="24" spans="1:16" ht="12.75" customHeight="1">
      <c r="A24" s="15"/>
      <c s="15"/>
      <c s="15"/>
      <c s="15"/>
      <c s="15" t="s">
        <v>60</v>
      </c>
      <c s="15"/>
      <c s="15"/>
      <c s="15"/>
      <c s="15">
        <f>+I22</f>
      </c>
      <c r="P24">
        <f>+P22</f>
      </c>
    </row>
    <row r="26" spans="1:9" ht="12.75" customHeight="1">
      <c r="A26" s="8" t="s">
        <v>61</v>
      </c>
      <c s="8"/>
      <c s="8"/>
      <c s="8"/>
      <c s="8"/>
      <c s="8"/>
      <c s="8"/>
      <c s="8"/>
      <c s="8"/>
    </row>
    <row r="27" spans="1:9" ht="12.75" customHeight="1">
      <c r="A27" s="8"/>
      <c s="8"/>
      <c s="8"/>
      <c s="8"/>
      <c s="8" t="s">
        <v>62</v>
      </c>
      <c s="8"/>
      <c s="8"/>
      <c s="8"/>
      <c s="8"/>
    </row>
    <row r="28" spans="1:16" ht="12.75" customHeight="1">
      <c r="A28" s="15"/>
      <c s="15"/>
      <c s="15"/>
      <c s="15"/>
      <c s="15" t="s">
        <v>63</v>
      </c>
      <c s="15"/>
      <c s="15"/>
      <c s="15"/>
      <c s="15">
        <v>0</v>
      </c>
      <c r="P28">
        <v>0</v>
      </c>
    </row>
    <row r="29" spans="1:9" ht="12.75" customHeight="1">
      <c r="A29" s="15"/>
      <c s="15"/>
      <c s="15"/>
      <c s="15"/>
      <c s="15" t="s">
        <v>64</v>
      </c>
      <c s="15"/>
      <c s="15"/>
      <c s="15"/>
      <c s="15"/>
    </row>
    <row r="30" spans="1:16" ht="12.75" customHeight="1">
      <c r="A30" s="15"/>
      <c s="15"/>
      <c s="15"/>
      <c s="15"/>
      <c s="15" t="s">
        <v>65</v>
      </c>
      <c s="15"/>
      <c s="15"/>
      <c s="15"/>
      <c s="15">
        <v>0</v>
      </c>
      <c r="P30">
        <v>0</v>
      </c>
    </row>
    <row r="31" spans="1:16" ht="12.75" customHeight="1">
      <c r="A31" s="15"/>
      <c s="15"/>
      <c s="15"/>
      <c s="15"/>
      <c s="15" t="s">
        <v>66</v>
      </c>
      <c s="15"/>
      <c s="15"/>
      <c s="15"/>
      <c s="15">
        <f>I28+I30</f>
      </c>
      <c r="P31">
        <f>P28+P30</f>
      </c>
    </row>
    <row r="33" spans="1:16" ht="12.75" customHeight="1">
      <c r="A33" s="15"/>
      <c s="15"/>
      <c s="15"/>
      <c s="15"/>
      <c s="15" t="s">
        <v>66</v>
      </c>
      <c s="15"/>
      <c s="15"/>
      <c s="15"/>
      <c s="15">
        <f>I24+I31</f>
      </c>
      <c r="P33">
        <f>P24+P31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3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67</v>
      </c>
      <c s="5"/>
      <c s="5" t="s">
        <v>68</v>
      </c>
    </row>
    <row r="6" spans="1:5" ht="12.75" customHeight="1">
      <c r="A6" t="s">
        <v>17</v>
      </c>
      <c r="C6" s="5" t="s">
        <v>67</v>
      </c>
      <c s="5"/>
      <c s="5" t="s">
        <v>68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69</v>
      </c>
      <c s="7" t="s">
        <v>70</v>
      </c>
      <c s="7" t="s">
        <v>71</v>
      </c>
      <c s="7" t="s">
        <v>72</v>
      </c>
      <c s="9">
        <v>197.9</v>
      </c>
      <c s="13"/>
      <c s="12">
        <f>ROUND((H12*G12),2)</f>
      </c>
      <c r="O12">
        <f>rekapitulace!H8</f>
      </c>
      <c>
        <f>O12/100*I12</f>
      </c>
    </row>
    <row r="13" spans="5:5" ht="76.5">
      <c r="E13" s="14" t="s">
        <v>73</v>
      </c>
    </row>
    <row r="14" spans="5:5" ht="216.75">
      <c r="E14" s="14" t="s">
        <v>74</v>
      </c>
    </row>
    <row r="15" spans="1:16" ht="12.75">
      <c r="A15" s="7">
        <v>2</v>
      </c>
      <c s="7" t="s">
        <v>44</v>
      </c>
      <c s="7" t="s">
        <v>69</v>
      </c>
      <c s="7" t="s">
        <v>75</v>
      </c>
      <c s="7" t="s">
        <v>76</v>
      </c>
      <c s="7" t="s">
        <v>72</v>
      </c>
      <c s="9">
        <v>171</v>
      </c>
      <c s="13"/>
      <c s="12">
        <f>ROUND((H15*G15),2)</f>
      </c>
      <c r="O15">
        <f>rekapitulace!H8</f>
      </c>
      <c>
        <f>O15/100*I15</f>
      </c>
    </row>
    <row r="16" spans="5:5" ht="89.25">
      <c r="E16" s="14" t="s">
        <v>77</v>
      </c>
    </row>
    <row r="17" spans="5:5" ht="216.75">
      <c r="E17" s="14" t="s">
        <v>74</v>
      </c>
    </row>
    <row r="18" spans="1:16" ht="12.75">
      <c r="A18" s="7">
        <v>3</v>
      </c>
      <c s="7" t="s">
        <v>44</v>
      </c>
      <c s="7" t="s">
        <v>69</v>
      </c>
      <c s="7" t="s">
        <v>78</v>
      </c>
      <c s="7" t="s">
        <v>79</v>
      </c>
      <c s="7" t="s">
        <v>72</v>
      </c>
      <c s="9">
        <v>18</v>
      </c>
      <c s="13"/>
      <c s="12">
        <f>ROUND((H18*G18),2)</f>
      </c>
      <c r="O18">
        <f>rekapitulace!H8</f>
      </c>
      <c>
        <f>O18/100*I18</f>
      </c>
    </row>
    <row r="19" spans="5:5" ht="63.75">
      <c r="E19" s="14" t="s">
        <v>80</v>
      </c>
    </row>
    <row r="20" spans="5:5" ht="216.75">
      <c r="E20" s="14" t="s">
        <v>74</v>
      </c>
    </row>
    <row r="21" spans="1:16" ht="12.75">
      <c r="A21" s="7">
        <v>4</v>
      </c>
      <c s="7" t="s">
        <v>44</v>
      </c>
      <c s="7" t="s">
        <v>81</v>
      </c>
      <c s="7" t="s">
        <v>82</v>
      </c>
      <c s="7" t="s">
        <v>83</v>
      </c>
      <c s="7" t="s">
        <v>84</v>
      </c>
      <c s="9">
        <v>12.88</v>
      </c>
      <c s="13"/>
      <c s="12">
        <f>ROUND((H21*G21),2)</f>
      </c>
      <c r="O21">
        <f>rekapitulace!H8</f>
      </c>
      <c>
        <f>O21/100*I21</f>
      </c>
    </row>
    <row r="22" spans="5:5" ht="216.75">
      <c r="E22" s="14" t="s">
        <v>85</v>
      </c>
    </row>
    <row r="23" spans="5:5" ht="216.75">
      <c r="E23" s="14" t="s">
        <v>74</v>
      </c>
    </row>
    <row r="24" spans="1:16" ht="12.75">
      <c r="A24" s="7">
        <v>5</v>
      </c>
      <c s="7" t="s">
        <v>44</v>
      </c>
      <c s="7" t="s">
        <v>86</v>
      </c>
      <c s="7" t="s">
        <v>46</v>
      </c>
      <c s="7" t="s">
        <v>87</v>
      </c>
      <c s="7" t="s">
        <v>72</v>
      </c>
      <c s="9">
        <v>16.2</v>
      </c>
      <c s="13"/>
      <c s="12">
        <f>ROUND((H24*G24),2)</f>
      </c>
      <c r="O24">
        <f>rekapitulace!H8</f>
      </c>
      <c>
        <f>O24/100*I24</f>
      </c>
    </row>
    <row r="25" spans="5:5" ht="76.5">
      <c r="E25" s="14" t="s">
        <v>88</v>
      </c>
    </row>
    <row r="26" spans="5:5" ht="216.75">
      <c r="E26" s="14" t="s">
        <v>89</v>
      </c>
    </row>
    <row r="27" spans="1:16" ht="12.75" customHeight="1">
      <c r="A27" s="15"/>
      <c s="15"/>
      <c s="15" t="s">
        <v>43</v>
      </c>
      <c s="15"/>
      <c s="15" t="s">
        <v>42</v>
      </c>
      <c s="15"/>
      <c s="15"/>
      <c s="15"/>
      <c s="15">
        <f>SUM(I12:I26)</f>
      </c>
      <c r="P27">
        <f>ROUND(SUM(P12:P26),2)</f>
      </c>
    </row>
    <row r="29" spans="1:9" ht="12.75" customHeight="1">
      <c r="A29" s="8"/>
      <c s="8"/>
      <c s="8" t="s">
        <v>23</v>
      </c>
      <c s="8"/>
      <c s="8" t="s">
        <v>90</v>
      </c>
      <c s="8"/>
      <c s="10"/>
      <c s="8"/>
      <c s="10"/>
    </row>
    <row r="30" spans="1:16" ht="12.75">
      <c r="A30" s="7">
        <v>6</v>
      </c>
      <c s="7" t="s">
        <v>44</v>
      </c>
      <c s="7" t="s">
        <v>91</v>
      </c>
      <c s="7" t="s">
        <v>46</v>
      </c>
      <c s="7" t="s">
        <v>92</v>
      </c>
      <c s="7" t="s">
        <v>93</v>
      </c>
      <c s="9">
        <v>15</v>
      </c>
      <c s="13"/>
      <c s="12">
        <f>ROUND((H30*G30),2)</f>
      </c>
      <c r="O30">
        <f>rekapitulace!H8</f>
      </c>
      <c>
        <f>O30/100*I30</f>
      </c>
    </row>
    <row r="31" spans="5:5" ht="51">
      <c r="E31" s="14" t="s">
        <v>94</v>
      </c>
    </row>
    <row r="32" spans="5:5" ht="293.25">
      <c r="E32" s="14" t="s">
        <v>95</v>
      </c>
    </row>
    <row r="33" spans="1:16" ht="12.75">
      <c r="A33" s="7">
        <v>7</v>
      </c>
      <c s="7" t="s">
        <v>44</v>
      </c>
      <c s="7" t="s">
        <v>96</v>
      </c>
      <c s="7" t="s">
        <v>46</v>
      </c>
      <c s="7" t="s">
        <v>97</v>
      </c>
      <c s="7" t="s">
        <v>93</v>
      </c>
      <c s="9">
        <v>120</v>
      </c>
      <c s="13"/>
      <c s="12">
        <f>ROUND((H33*G33),2)</f>
      </c>
      <c r="O33">
        <f>rekapitulace!H8</f>
      </c>
      <c>
        <f>O33/100*I33</f>
      </c>
    </row>
    <row r="34" spans="5:5" ht="51">
      <c r="E34" s="14" t="s">
        <v>98</v>
      </c>
    </row>
    <row r="35" spans="5:5" ht="153">
      <c r="E35" s="14" t="s">
        <v>99</v>
      </c>
    </row>
    <row r="36" spans="1:16" ht="12.75">
      <c r="A36" s="7">
        <v>8</v>
      </c>
      <c s="7" t="s">
        <v>44</v>
      </c>
      <c s="7" t="s">
        <v>100</v>
      </c>
      <c s="7" t="s">
        <v>46</v>
      </c>
      <c s="7" t="s">
        <v>101</v>
      </c>
      <c s="7" t="s">
        <v>102</v>
      </c>
      <c s="9">
        <v>4</v>
      </c>
      <c s="13"/>
      <c s="12">
        <f>ROUND((H36*G36),2)</f>
      </c>
      <c r="O36">
        <f>rekapitulace!H8</f>
      </c>
      <c>
        <f>O36/100*I36</f>
      </c>
    </row>
    <row r="37" spans="5:5" ht="38.25">
      <c r="E37" s="14" t="s">
        <v>103</v>
      </c>
    </row>
    <row r="38" spans="5:5" ht="409.5">
      <c r="E38" s="14" t="s">
        <v>104</v>
      </c>
    </row>
    <row r="39" spans="1:16" ht="12.75">
      <c r="A39" s="7">
        <v>9</v>
      </c>
      <c s="7" t="s">
        <v>44</v>
      </c>
      <c s="7" t="s">
        <v>105</v>
      </c>
      <c s="7" t="s">
        <v>46</v>
      </c>
      <c s="7" t="s">
        <v>106</v>
      </c>
      <c s="7" t="s">
        <v>72</v>
      </c>
      <c s="9">
        <v>33.6</v>
      </c>
      <c s="13"/>
      <c s="12">
        <f>ROUND((H39*G39),2)</f>
      </c>
      <c r="O39">
        <f>rekapitulace!H8</f>
      </c>
      <c>
        <f>O39/100*I39</f>
      </c>
    </row>
    <row r="40" spans="5:5" ht="140.25">
      <c r="E40" s="14" t="s">
        <v>107</v>
      </c>
    </row>
    <row r="41" spans="5:5" ht="409.5">
      <c r="E41" s="14" t="s">
        <v>108</v>
      </c>
    </row>
    <row r="42" spans="1:16" ht="12.75">
      <c r="A42" s="7">
        <v>10</v>
      </c>
      <c s="7" t="s">
        <v>44</v>
      </c>
      <c s="7" t="s">
        <v>109</v>
      </c>
      <c s="7" t="s">
        <v>46</v>
      </c>
      <c s="7" t="s">
        <v>110</v>
      </c>
      <c s="7" t="s">
        <v>111</v>
      </c>
      <c s="9">
        <v>36</v>
      </c>
      <c s="13"/>
      <c s="12">
        <f>ROUND((H42*G42),2)</f>
      </c>
      <c r="O42">
        <f>rekapitulace!H8</f>
      </c>
      <c>
        <f>O42/100*I42</f>
      </c>
    </row>
    <row r="43" spans="5:5" ht="76.5">
      <c r="E43" s="14" t="s">
        <v>112</v>
      </c>
    </row>
    <row r="44" spans="5:5" ht="409.5">
      <c r="E44" s="14" t="s">
        <v>108</v>
      </c>
    </row>
    <row r="45" spans="1:16" ht="12.75">
      <c r="A45" s="7">
        <v>11</v>
      </c>
      <c s="7" t="s">
        <v>44</v>
      </c>
      <c s="7" t="s">
        <v>113</v>
      </c>
      <c s="7" t="s">
        <v>46</v>
      </c>
      <c s="7" t="s">
        <v>114</v>
      </c>
      <c s="7" t="s">
        <v>72</v>
      </c>
      <c s="9">
        <v>2.25</v>
      </c>
      <c s="13"/>
      <c s="12">
        <f>ROUND((H45*G45),2)</f>
      </c>
      <c r="O45">
        <f>rekapitulace!H8</f>
      </c>
      <c>
        <f>O45/100*I45</f>
      </c>
    </row>
    <row r="46" spans="5:5" ht="76.5">
      <c r="E46" s="14" t="s">
        <v>115</v>
      </c>
    </row>
    <row r="47" spans="5:5" ht="409.5">
      <c r="E47" s="14" t="s">
        <v>108</v>
      </c>
    </row>
    <row r="48" spans="1:16" ht="12.75">
      <c r="A48" s="7">
        <v>12</v>
      </c>
      <c s="7" t="s">
        <v>44</v>
      </c>
      <c s="7" t="s">
        <v>116</v>
      </c>
      <c s="7" t="s">
        <v>46</v>
      </c>
      <c s="7" t="s">
        <v>117</v>
      </c>
      <c s="7" t="s">
        <v>111</v>
      </c>
      <c s="9">
        <v>231</v>
      </c>
      <c s="13"/>
      <c s="12">
        <f>ROUND((H48*G48),2)</f>
      </c>
      <c r="O48">
        <f>rekapitulace!H8</f>
      </c>
      <c>
        <f>O48/100*I48</f>
      </c>
    </row>
    <row r="49" spans="5:5" ht="51">
      <c r="E49" s="14" t="s">
        <v>118</v>
      </c>
    </row>
    <row r="50" spans="5:5" ht="216.75">
      <c r="E50" s="14" t="s">
        <v>119</v>
      </c>
    </row>
    <row r="51" spans="1:16" ht="12.75">
      <c r="A51" s="7">
        <v>13</v>
      </c>
      <c s="7" t="s">
        <v>44</v>
      </c>
      <c s="7" t="s">
        <v>120</v>
      </c>
      <c s="7" t="s">
        <v>46</v>
      </c>
      <c s="7" t="s">
        <v>121</v>
      </c>
      <c s="7" t="s">
        <v>72</v>
      </c>
      <c s="9">
        <v>7.5</v>
      </c>
      <c s="13"/>
      <c s="12">
        <f>ROUND((H51*G51),2)</f>
      </c>
      <c r="O51">
        <f>rekapitulace!H8</f>
      </c>
      <c>
        <f>O51/100*I51</f>
      </c>
    </row>
    <row r="52" spans="5:5" ht="89.25">
      <c r="E52" s="14" t="s">
        <v>122</v>
      </c>
    </row>
    <row r="53" spans="5:5" ht="409.5">
      <c r="E53" s="14" t="s">
        <v>123</v>
      </c>
    </row>
    <row r="54" spans="1:16" ht="12.75">
      <c r="A54" s="7">
        <v>14</v>
      </c>
      <c s="7" t="s">
        <v>44</v>
      </c>
      <c s="7" t="s">
        <v>120</v>
      </c>
      <c s="7" t="s">
        <v>70</v>
      </c>
      <c s="7" t="s">
        <v>124</v>
      </c>
      <c s="7" t="s">
        <v>72</v>
      </c>
      <c s="9">
        <v>197.9</v>
      </c>
      <c s="13"/>
      <c s="12">
        <f>ROUND((H54*G54),2)</f>
      </c>
      <c r="O54">
        <f>rekapitulace!H8</f>
      </c>
      <c>
        <f>O54/100*I54</f>
      </c>
    </row>
    <row r="55" spans="5:5" ht="267.75">
      <c r="E55" s="14" t="s">
        <v>125</v>
      </c>
    </row>
    <row r="56" spans="5:5" ht="409.5">
      <c r="E56" s="14" t="s">
        <v>123</v>
      </c>
    </row>
    <row r="57" spans="1:16" ht="12.75">
      <c r="A57" s="7">
        <v>15</v>
      </c>
      <c s="7" t="s">
        <v>44</v>
      </c>
      <c s="7" t="s">
        <v>120</v>
      </c>
      <c s="7" t="s">
        <v>75</v>
      </c>
      <c s="7" t="s">
        <v>126</v>
      </c>
      <c s="7" t="s">
        <v>72</v>
      </c>
      <c s="9">
        <v>171</v>
      </c>
      <c s="13"/>
      <c s="12">
        <f>ROUND((H57*G57),2)</f>
      </c>
      <c r="O57">
        <f>rekapitulace!H8</f>
      </c>
      <c>
        <f>O57/100*I57</f>
      </c>
    </row>
    <row r="58" spans="5:5" ht="102">
      <c r="E58" s="14" t="s">
        <v>127</v>
      </c>
    </row>
    <row r="59" spans="5:5" ht="409.5">
      <c r="E59" s="14" t="s">
        <v>123</v>
      </c>
    </row>
    <row r="60" spans="1:16" ht="12.75">
      <c r="A60" s="7">
        <v>16</v>
      </c>
      <c s="7" t="s">
        <v>44</v>
      </c>
      <c s="7" t="s">
        <v>128</v>
      </c>
      <c s="7" t="s">
        <v>46</v>
      </c>
      <c s="7" t="s">
        <v>129</v>
      </c>
      <c s="7" t="s">
        <v>72</v>
      </c>
      <c s="9">
        <v>0.5</v>
      </c>
      <c s="13"/>
      <c s="12">
        <f>ROUND((H60*G60),2)</f>
      </c>
      <c r="O60">
        <f>rekapitulace!H8</f>
      </c>
      <c>
        <f>O60/100*I60</f>
      </c>
    </row>
    <row r="61" spans="5:5" ht="38.25">
      <c r="E61" s="14" t="s">
        <v>130</v>
      </c>
    </row>
    <row r="62" spans="5:5" ht="409.5">
      <c r="E62" s="14" t="s">
        <v>131</v>
      </c>
    </row>
    <row r="63" spans="1:16" ht="12.75">
      <c r="A63" s="7">
        <v>17</v>
      </c>
      <c s="7" t="s">
        <v>44</v>
      </c>
      <c s="7" t="s">
        <v>132</v>
      </c>
      <c s="7" t="s">
        <v>70</v>
      </c>
      <c s="7" t="s">
        <v>133</v>
      </c>
      <c s="7" t="s">
        <v>72</v>
      </c>
      <c s="9">
        <v>197.9</v>
      </c>
      <c s="13"/>
      <c s="12">
        <f>ROUND((H63*G63),2)</f>
      </c>
      <c r="O63">
        <f>rekapitulace!H8</f>
      </c>
      <c>
        <f>O63/100*I63</f>
      </c>
    </row>
    <row r="64" spans="5:5" ht="89.25">
      <c r="E64" s="14" t="s">
        <v>134</v>
      </c>
    </row>
    <row r="65" spans="5:5" ht="409.5">
      <c r="E65" s="14" t="s">
        <v>135</v>
      </c>
    </row>
    <row r="66" spans="1:16" ht="12.75">
      <c r="A66" s="7">
        <v>18</v>
      </c>
      <c s="7" t="s">
        <v>44</v>
      </c>
      <c s="7" t="s">
        <v>132</v>
      </c>
      <c s="7" t="s">
        <v>75</v>
      </c>
      <c s="7" t="s">
        <v>136</v>
      </c>
      <c s="7" t="s">
        <v>72</v>
      </c>
      <c s="9">
        <v>171</v>
      </c>
      <c s="13"/>
      <c s="12">
        <f>ROUND((H66*G66),2)</f>
      </c>
      <c r="O66">
        <f>rekapitulace!H8</f>
      </c>
      <c>
        <f>O66/100*I66</f>
      </c>
    </row>
    <row r="67" spans="5:5" ht="89.25">
      <c r="E67" s="14" t="s">
        <v>137</v>
      </c>
    </row>
    <row r="68" spans="5:5" ht="409.5">
      <c r="E68" s="14" t="s">
        <v>135</v>
      </c>
    </row>
    <row r="69" spans="1:16" ht="12.75">
      <c r="A69" s="7">
        <v>19</v>
      </c>
      <c s="7" t="s">
        <v>44</v>
      </c>
      <c s="7" t="s">
        <v>138</v>
      </c>
      <c s="7" t="s">
        <v>46</v>
      </c>
      <c s="7" t="s">
        <v>139</v>
      </c>
      <c s="7" t="s">
        <v>72</v>
      </c>
      <c s="9">
        <v>171</v>
      </c>
      <c s="13"/>
      <c s="12">
        <f>ROUND((H69*G69),2)</f>
      </c>
      <c r="O69">
        <f>rekapitulace!H8</f>
      </c>
      <c>
        <f>O69/100*I69</f>
      </c>
    </row>
    <row r="70" spans="5:5" ht="63.75">
      <c r="E70" s="14" t="s">
        <v>140</v>
      </c>
    </row>
    <row r="71" spans="5:5" ht="409.5">
      <c r="E71" s="14" t="s">
        <v>141</v>
      </c>
    </row>
    <row r="72" spans="1:16" ht="12.75">
      <c r="A72" s="7">
        <v>20</v>
      </c>
      <c s="7" t="s">
        <v>44</v>
      </c>
      <c s="7" t="s">
        <v>142</v>
      </c>
      <c s="7" t="s">
        <v>46</v>
      </c>
      <c s="7" t="s">
        <v>143</v>
      </c>
      <c s="7" t="s">
        <v>72</v>
      </c>
      <c s="9">
        <v>7</v>
      </c>
      <c s="13"/>
      <c s="12">
        <f>ROUND((H72*G72),2)</f>
      </c>
      <c r="O72">
        <f>rekapitulace!H8</f>
      </c>
      <c>
        <f>O72/100*I72</f>
      </c>
    </row>
    <row r="73" spans="5:5" ht="51">
      <c r="E73" s="14" t="s">
        <v>144</v>
      </c>
    </row>
    <row r="74" spans="5:5" ht="409.5">
      <c r="E74" s="14" t="s">
        <v>145</v>
      </c>
    </row>
    <row r="75" spans="1:16" ht="12.75">
      <c r="A75" s="7">
        <v>21</v>
      </c>
      <c s="7" t="s">
        <v>44</v>
      </c>
      <c s="7" t="s">
        <v>146</v>
      </c>
      <c s="7" t="s">
        <v>46</v>
      </c>
      <c s="7" t="s">
        <v>147</v>
      </c>
      <c s="7" t="s">
        <v>93</v>
      </c>
      <c s="9">
        <v>570</v>
      </c>
      <c s="13"/>
      <c s="12">
        <f>ROUND((H75*G75),2)</f>
      </c>
      <c r="O75">
        <f>rekapitulace!H8</f>
      </c>
      <c>
        <f>O75/100*I75</f>
      </c>
    </row>
    <row r="76" spans="5:5" ht="38.25">
      <c r="E76" s="14" t="s">
        <v>148</v>
      </c>
    </row>
    <row r="77" spans="5:5" ht="204">
      <c r="E77" s="14" t="s">
        <v>149</v>
      </c>
    </row>
    <row r="78" spans="1:16" ht="12.75">
      <c r="A78" s="7">
        <v>22</v>
      </c>
      <c s="7" t="s">
        <v>44</v>
      </c>
      <c s="7" t="s">
        <v>150</v>
      </c>
      <c s="7" t="s">
        <v>46</v>
      </c>
      <c s="7" t="s">
        <v>151</v>
      </c>
      <c s="7" t="s">
        <v>93</v>
      </c>
      <c s="9">
        <v>81</v>
      </c>
      <c s="13"/>
      <c s="12">
        <f>ROUND((H78*G78),2)</f>
      </c>
      <c r="O78">
        <f>rekapitulace!H8</f>
      </c>
      <c>
        <f>O78/100*I78</f>
      </c>
    </row>
    <row r="79" spans="5:5" ht="51">
      <c r="E79" s="14" t="s">
        <v>152</v>
      </c>
    </row>
    <row r="80" spans="5:5" ht="280.5">
      <c r="E80" s="14" t="s">
        <v>153</v>
      </c>
    </row>
    <row r="81" spans="1:16" ht="12.75">
      <c r="A81" s="7">
        <v>23</v>
      </c>
      <c s="7" t="s">
        <v>44</v>
      </c>
      <c s="7" t="s">
        <v>154</v>
      </c>
      <c s="7" t="s">
        <v>46</v>
      </c>
      <c s="7" t="s">
        <v>155</v>
      </c>
      <c s="7" t="s">
        <v>93</v>
      </c>
      <c s="9">
        <v>81</v>
      </c>
      <c s="13"/>
      <c s="12">
        <f>ROUND((H81*G81),2)</f>
      </c>
      <c r="O81">
        <f>rekapitulace!H8</f>
      </c>
      <c>
        <f>O81/100*I81</f>
      </c>
    </row>
    <row r="82" spans="5:5" ht="63.75">
      <c r="E82" s="14" t="s">
        <v>156</v>
      </c>
    </row>
    <row r="83" spans="5:5" ht="242.25">
      <c r="E83" s="14" t="s">
        <v>157</v>
      </c>
    </row>
    <row r="84" spans="1:16" ht="12.75">
      <c r="A84" s="7">
        <v>24</v>
      </c>
      <c s="7" t="s">
        <v>44</v>
      </c>
      <c s="7" t="s">
        <v>158</v>
      </c>
      <c s="7" t="s">
        <v>46</v>
      </c>
      <c s="7" t="s">
        <v>159</v>
      </c>
      <c s="7" t="s">
        <v>93</v>
      </c>
      <c s="9">
        <v>81</v>
      </c>
      <c s="13"/>
      <c s="12">
        <f>ROUND((H84*G84),2)</f>
      </c>
      <c r="O84">
        <f>rekapitulace!H8</f>
      </c>
      <c>
        <f>O84/100*I84</f>
      </c>
    </row>
    <row r="85" spans="5:5" ht="63.75">
      <c r="E85" s="14" t="s">
        <v>156</v>
      </c>
    </row>
    <row r="86" spans="5:5" ht="344.25">
      <c r="E86" s="14" t="s">
        <v>160</v>
      </c>
    </row>
    <row r="87" spans="1:16" ht="12.75">
      <c r="A87" s="7">
        <v>25</v>
      </c>
      <c s="7" t="s">
        <v>44</v>
      </c>
      <c s="7" t="s">
        <v>161</v>
      </c>
      <c s="7" t="s">
        <v>46</v>
      </c>
      <c s="7" t="s">
        <v>162</v>
      </c>
      <c s="7" t="s">
        <v>93</v>
      </c>
      <c s="9">
        <v>81</v>
      </c>
      <c s="13"/>
      <c s="12">
        <f>ROUND((H87*G87),2)</f>
      </c>
      <c r="O87">
        <f>rekapitulace!H8</f>
      </c>
      <c>
        <f>O87/100*I87</f>
      </c>
    </row>
    <row r="88" spans="5:5" ht="63.75">
      <c r="E88" s="14" t="s">
        <v>156</v>
      </c>
    </row>
    <row r="89" spans="5:5" ht="318.75">
      <c r="E89" s="14" t="s">
        <v>163</v>
      </c>
    </row>
    <row r="90" spans="1:16" ht="12.75" customHeight="1">
      <c r="A90" s="15"/>
      <c s="15"/>
      <c s="15" t="s">
        <v>23</v>
      </c>
      <c s="15"/>
      <c s="15" t="s">
        <v>90</v>
      </c>
      <c s="15"/>
      <c s="15"/>
      <c s="15"/>
      <c s="15">
        <f>SUM(I30:I89)</f>
      </c>
      <c r="P90">
        <f>ROUND(SUM(P30:P89),2)</f>
      </c>
    </row>
    <row r="92" spans="1:9" ht="12.75" customHeight="1">
      <c r="A92" s="8"/>
      <c s="8"/>
      <c s="8" t="s">
        <v>34</v>
      </c>
      <c s="8"/>
      <c s="8" t="s">
        <v>164</v>
      </c>
      <c s="8"/>
      <c s="10"/>
      <c s="8"/>
      <c s="10"/>
    </row>
    <row r="93" spans="1:16" ht="12.75">
      <c r="A93" s="7">
        <v>26</v>
      </c>
      <c s="7" t="s">
        <v>44</v>
      </c>
      <c s="7" t="s">
        <v>165</v>
      </c>
      <c s="7" t="s">
        <v>46</v>
      </c>
      <c s="7" t="s">
        <v>166</v>
      </c>
      <c s="7" t="s">
        <v>93</v>
      </c>
      <c s="9">
        <v>176</v>
      </c>
      <c s="13"/>
      <c s="12">
        <f>ROUND((H93*G93),2)</f>
      </c>
      <c r="O93">
        <f>rekapitulace!H8</f>
      </c>
      <c>
        <f>O93/100*I93</f>
      </c>
    </row>
    <row r="94" spans="5:5" ht="38.25">
      <c r="E94" s="14" t="s">
        <v>167</v>
      </c>
    </row>
    <row r="95" spans="5:5" ht="344.25">
      <c r="E95" s="14" t="s">
        <v>168</v>
      </c>
    </row>
    <row r="96" spans="1:16" ht="12.75">
      <c r="A96" s="7">
        <v>27</v>
      </c>
      <c s="7" t="s">
        <v>44</v>
      </c>
      <c s="7" t="s">
        <v>169</v>
      </c>
      <c s="7" t="s">
        <v>46</v>
      </c>
      <c s="7" t="s">
        <v>170</v>
      </c>
      <c s="7" t="s">
        <v>111</v>
      </c>
      <c s="9">
        <v>88</v>
      </c>
      <c s="13"/>
      <c s="12">
        <f>ROUND((H96*G96),2)</f>
      </c>
      <c r="O96">
        <f>rekapitulace!H8</f>
      </c>
      <c>
        <f>O96/100*I96</f>
      </c>
    </row>
    <row r="97" spans="5:5" ht="38.25">
      <c r="E97" s="14" t="s">
        <v>171</v>
      </c>
    </row>
    <row r="98" spans="5:5" ht="409.5">
      <c r="E98" s="14" t="s">
        <v>172</v>
      </c>
    </row>
    <row r="99" spans="1:16" ht="12.75">
      <c r="A99" s="7">
        <v>28</v>
      </c>
      <c s="7" t="s">
        <v>44</v>
      </c>
      <c s="7" t="s">
        <v>173</v>
      </c>
      <c s="7" t="s">
        <v>46</v>
      </c>
      <c s="7" t="s">
        <v>174</v>
      </c>
      <c s="7" t="s">
        <v>93</v>
      </c>
      <c s="9">
        <v>570</v>
      </c>
      <c s="13"/>
      <c s="12">
        <f>ROUND((H99*G99),2)</f>
      </c>
      <c r="O99">
        <f>rekapitulace!H8</f>
      </c>
      <c>
        <f>O99/100*I99</f>
      </c>
    </row>
    <row r="100" spans="5:5" ht="51">
      <c r="E100" s="14" t="s">
        <v>175</v>
      </c>
    </row>
    <row r="101" spans="5:5" ht="409.5">
      <c r="E101" s="14" t="s">
        <v>176</v>
      </c>
    </row>
    <row r="102" spans="1:16" ht="12.75" customHeight="1">
      <c r="A102" s="15"/>
      <c s="15"/>
      <c s="15" t="s">
        <v>34</v>
      </c>
      <c s="15"/>
      <c s="15" t="s">
        <v>164</v>
      </c>
      <c s="15"/>
      <c s="15"/>
      <c s="15"/>
      <c s="15">
        <f>SUM(I93:I101)</f>
      </c>
      <c r="P102">
        <f>ROUND(SUM(P93:P101),2)</f>
      </c>
    </row>
    <row r="104" spans="1:9" ht="12.75" customHeight="1">
      <c r="A104" s="8"/>
      <c s="8"/>
      <c s="8" t="s">
        <v>36</v>
      </c>
      <c s="8"/>
      <c s="8" t="s">
        <v>177</v>
      </c>
      <c s="8"/>
      <c s="10"/>
      <c s="8"/>
      <c s="10"/>
    </row>
    <row r="105" spans="1:16" ht="12.75">
      <c r="A105" s="7">
        <v>29</v>
      </c>
      <c s="7" t="s">
        <v>44</v>
      </c>
      <c s="7" t="s">
        <v>178</v>
      </c>
      <c s="7" t="s">
        <v>46</v>
      </c>
      <c s="7" t="s">
        <v>179</v>
      </c>
      <c s="7" t="s">
        <v>72</v>
      </c>
      <c s="9">
        <v>0.4</v>
      </c>
      <c s="13"/>
      <c s="12">
        <f>ROUND((H105*G105),2)</f>
      </c>
      <c r="O105">
        <f>rekapitulace!H8</f>
      </c>
      <c>
        <f>O105/100*I105</f>
      </c>
    </row>
    <row r="106" spans="5:5" ht="51">
      <c r="E106" s="14" t="s">
        <v>180</v>
      </c>
    </row>
    <row r="107" spans="5:5" ht="409.5">
      <c r="E107" s="14" t="s">
        <v>181</v>
      </c>
    </row>
    <row r="108" spans="1:16" ht="12.75">
      <c r="A108" s="7">
        <v>30</v>
      </c>
      <c s="7" t="s">
        <v>44</v>
      </c>
      <c s="7" t="s">
        <v>182</v>
      </c>
      <c s="7" t="s">
        <v>46</v>
      </c>
      <c s="7" t="s">
        <v>183</v>
      </c>
      <c s="7" t="s">
        <v>72</v>
      </c>
      <c s="9">
        <v>8.4</v>
      </c>
      <c s="13"/>
      <c s="12">
        <f>ROUND((H108*G108),2)</f>
      </c>
      <c r="O108">
        <f>rekapitulace!H8</f>
      </c>
      <c>
        <f>O108/100*I108</f>
      </c>
    </row>
    <row r="109" spans="5:5" ht="89.25">
      <c r="E109" s="14" t="s">
        <v>184</v>
      </c>
    </row>
    <row r="110" spans="5:5" ht="409.5">
      <c r="E110" s="14" t="s">
        <v>181</v>
      </c>
    </row>
    <row r="111" spans="1:16" ht="12.75" customHeight="1">
      <c r="A111" s="15"/>
      <c s="15"/>
      <c s="15" t="s">
        <v>36</v>
      </c>
      <c s="15"/>
      <c s="15" t="s">
        <v>177</v>
      </c>
      <c s="15"/>
      <c s="15"/>
      <c s="15"/>
      <c s="15">
        <f>SUM(I105:I110)</f>
      </c>
      <c r="P111">
        <f>ROUND(SUM(P105:P110),2)</f>
      </c>
    </row>
    <row r="113" spans="1:9" ht="12.75" customHeight="1">
      <c r="A113" s="8"/>
      <c s="8"/>
      <c s="8" t="s">
        <v>37</v>
      </c>
      <c s="8"/>
      <c s="8" t="s">
        <v>185</v>
      </c>
      <c s="8"/>
      <c s="10"/>
      <c s="8"/>
      <c s="10"/>
    </row>
    <row r="114" spans="1:16" ht="12.75">
      <c r="A114" s="7">
        <v>31</v>
      </c>
      <c s="7" t="s">
        <v>44</v>
      </c>
      <c s="7" t="s">
        <v>186</v>
      </c>
      <c s="7" t="s">
        <v>46</v>
      </c>
      <c s="7" t="s">
        <v>187</v>
      </c>
      <c s="7" t="s">
        <v>72</v>
      </c>
      <c s="9">
        <v>149</v>
      </c>
      <c s="13"/>
      <c s="12">
        <f>ROUND((H114*G114),2)</f>
      </c>
      <c r="O114">
        <f>rekapitulace!H8</f>
      </c>
      <c>
        <f>O114/100*I114</f>
      </c>
    </row>
    <row r="115" spans="5:5" ht="38.25">
      <c r="E115" s="14" t="s">
        <v>188</v>
      </c>
    </row>
    <row r="116" spans="5:5" ht="357">
      <c r="E116" s="14" t="s">
        <v>189</v>
      </c>
    </row>
    <row r="117" spans="1:16" ht="12.75">
      <c r="A117" s="7">
        <v>32</v>
      </c>
      <c s="7" t="s">
        <v>44</v>
      </c>
      <c s="7" t="s">
        <v>190</v>
      </c>
      <c s="7" t="s">
        <v>46</v>
      </c>
      <c s="7" t="s">
        <v>191</v>
      </c>
      <c s="7" t="s">
        <v>93</v>
      </c>
      <c s="9">
        <v>466</v>
      </c>
      <c s="13"/>
      <c s="12">
        <f>ROUND((H117*G117),2)</f>
      </c>
      <c r="O117">
        <f>rekapitulace!H8</f>
      </c>
      <c>
        <f>O117/100*I117</f>
      </c>
    </row>
    <row r="118" spans="5:5" ht="38.25">
      <c r="E118" s="14" t="s">
        <v>192</v>
      </c>
    </row>
    <row r="119" spans="5:5" ht="409.5">
      <c r="E119" s="14" t="s">
        <v>193</v>
      </c>
    </row>
    <row r="120" spans="1:16" ht="12.75">
      <c r="A120" s="7">
        <v>33</v>
      </c>
      <c s="7" t="s">
        <v>44</v>
      </c>
      <c s="7" t="s">
        <v>194</v>
      </c>
      <c s="7" t="s">
        <v>46</v>
      </c>
      <c s="7" t="s">
        <v>195</v>
      </c>
      <c s="7" t="s">
        <v>93</v>
      </c>
      <c s="9">
        <v>13.4</v>
      </c>
      <c s="13"/>
      <c s="12">
        <f>ROUND((H120*G120),2)</f>
      </c>
      <c r="O120">
        <f>rekapitulace!H8</f>
      </c>
      <c>
        <f>O120/100*I120</f>
      </c>
    </row>
    <row r="121" spans="5:5" ht="51">
      <c r="E121" s="14" t="s">
        <v>196</v>
      </c>
    </row>
    <row r="122" spans="5:5" ht="409.5">
      <c r="E122" s="14" t="s">
        <v>197</v>
      </c>
    </row>
    <row r="123" spans="1:16" ht="12.75">
      <c r="A123" s="7">
        <v>34</v>
      </c>
      <c s="7" t="s">
        <v>44</v>
      </c>
      <c s="7" t="s">
        <v>198</v>
      </c>
      <c s="7" t="s">
        <v>46</v>
      </c>
      <c s="7" t="s">
        <v>199</v>
      </c>
      <c s="7" t="s">
        <v>93</v>
      </c>
      <c s="9">
        <v>580</v>
      </c>
      <c s="13"/>
      <c s="12">
        <f>ROUND((H123*G123),2)</f>
      </c>
      <c r="O123">
        <f>rekapitulace!H8</f>
      </c>
      <c>
        <f>O123/100*I123</f>
      </c>
    </row>
    <row r="124" spans="5:5" ht="38.25">
      <c r="E124" s="14" t="s">
        <v>200</v>
      </c>
    </row>
    <row r="125" spans="5:5" ht="409.5">
      <c r="E125" s="14" t="s">
        <v>201</v>
      </c>
    </row>
    <row r="126" spans="1:16" ht="12.75">
      <c r="A126" s="7">
        <v>35</v>
      </c>
      <c s="7" t="s">
        <v>44</v>
      </c>
      <c s="7" t="s">
        <v>202</v>
      </c>
      <c s="7" t="s">
        <v>46</v>
      </c>
      <c s="7" t="s">
        <v>203</v>
      </c>
      <c s="7" t="s">
        <v>93</v>
      </c>
      <c s="9">
        <v>466</v>
      </c>
      <c s="13"/>
      <c s="12">
        <f>ROUND((H126*G126),2)</f>
      </c>
      <c r="O126">
        <f>rekapitulace!H8</f>
      </c>
      <c>
        <f>O126/100*I126</f>
      </c>
    </row>
    <row r="127" spans="5:5" ht="38.25">
      <c r="E127" s="14" t="s">
        <v>192</v>
      </c>
    </row>
    <row r="128" spans="5:5" ht="409.5">
      <c r="E128" s="14" t="s">
        <v>201</v>
      </c>
    </row>
    <row r="129" spans="1:16" ht="12.75">
      <c r="A129" s="7">
        <v>36</v>
      </c>
      <c s="7" t="s">
        <v>44</v>
      </c>
      <c s="7" t="s">
        <v>204</v>
      </c>
      <c s="7" t="s">
        <v>46</v>
      </c>
      <c s="7" t="s">
        <v>205</v>
      </c>
      <c s="7" t="s">
        <v>93</v>
      </c>
      <c s="9">
        <v>466</v>
      </c>
      <c s="13"/>
      <c s="12">
        <f>ROUND((H129*G129),2)</f>
      </c>
      <c r="O129">
        <f>rekapitulace!H8</f>
      </c>
      <c>
        <f>O129/100*I129</f>
      </c>
    </row>
    <row r="130" spans="5:5" ht="38.25">
      <c r="E130" s="14" t="s">
        <v>206</v>
      </c>
    </row>
    <row r="131" spans="5:5" ht="409.5">
      <c r="E131" s="14" t="s">
        <v>207</v>
      </c>
    </row>
    <row r="132" spans="1:16" ht="12.75">
      <c r="A132" s="7">
        <v>37</v>
      </c>
      <c s="7" t="s">
        <v>44</v>
      </c>
      <c s="7" t="s">
        <v>208</v>
      </c>
      <c s="7" t="s">
        <v>46</v>
      </c>
      <c s="7" t="s">
        <v>209</v>
      </c>
      <c s="7" t="s">
        <v>93</v>
      </c>
      <c s="9">
        <v>580</v>
      </c>
      <c s="13"/>
      <c s="12">
        <f>ROUND((H132*G132),2)</f>
      </c>
      <c r="O132">
        <f>rekapitulace!H8</f>
      </c>
      <c>
        <f>O132/100*I132</f>
      </c>
    </row>
    <row r="133" spans="5:5" ht="51">
      <c r="E133" s="14" t="s">
        <v>210</v>
      </c>
    </row>
    <row r="134" spans="5:5" ht="216.75">
      <c r="E134" s="14" t="s">
        <v>211</v>
      </c>
    </row>
    <row r="135" spans="1:16" ht="12.75">
      <c r="A135" s="7">
        <v>38</v>
      </c>
      <c s="7" t="s">
        <v>44</v>
      </c>
      <c s="7" t="s">
        <v>212</v>
      </c>
      <c s="7" t="s">
        <v>46</v>
      </c>
      <c s="7" t="s">
        <v>213</v>
      </c>
      <c s="7" t="s">
        <v>93</v>
      </c>
      <c s="9">
        <v>84</v>
      </c>
      <c s="13"/>
      <c s="12">
        <f>ROUND((H135*G135),2)</f>
      </c>
      <c r="O135">
        <f>rekapitulace!H8</f>
      </c>
      <c>
        <f>O135/100*I135</f>
      </c>
    </row>
    <row r="136" spans="5:5" ht="38.25">
      <c r="E136" s="14" t="s">
        <v>214</v>
      </c>
    </row>
    <row r="137" spans="5:5" ht="409.5">
      <c r="E137" s="14" t="s">
        <v>215</v>
      </c>
    </row>
    <row r="138" spans="1:16" ht="12.75" customHeight="1">
      <c r="A138" s="15"/>
      <c s="15"/>
      <c s="15" t="s">
        <v>37</v>
      </c>
      <c s="15"/>
      <c s="15" t="s">
        <v>185</v>
      </c>
      <c s="15"/>
      <c s="15"/>
      <c s="15"/>
      <c s="15">
        <f>SUM(I114:I137)</f>
      </c>
      <c r="P138">
        <f>ROUND(SUM(P114:P137),2)</f>
      </c>
    </row>
    <row r="140" spans="1:9" ht="12.75" customHeight="1">
      <c r="A140" s="8"/>
      <c s="8"/>
      <c s="8" t="s">
        <v>40</v>
      </c>
      <c s="8"/>
      <c s="8" t="s">
        <v>216</v>
      </c>
      <c s="8"/>
      <c s="10"/>
      <c s="8"/>
      <c s="10"/>
    </row>
    <row r="141" spans="1:16" ht="12.75">
      <c r="A141" s="7">
        <v>39</v>
      </c>
      <c s="7" t="s">
        <v>44</v>
      </c>
      <c s="7" t="s">
        <v>217</v>
      </c>
      <c s="7" t="s">
        <v>46</v>
      </c>
      <c s="7" t="s">
        <v>218</v>
      </c>
      <c s="7" t="s">
        <v>102</v>
      </c>
      <c s="9">
        <v>2</v>
      </c>
      <c s="13"/>
      <c s="12">
        <f>ROUND((H141*G141),2)</f>
      </c>
      <c r="O141">
        <f>rekapitulace!H8</f>
      </c>
      <c>
        <f>O141/100*I141</f>
      </c>
    </row>
    <row r="142" spans="5:5" ht="38.25">
      <c r="E142" s="14" t="s">
        <v>219</v>
      </c>
    </row>
    <row r="143" spans="5:5" ht="306">
      <c r="E143" s="14" t="s">
        <v>220</v>
      </c>
    </row>
    <row r="144" spans="1:16" ht="12.75" customHeight="1">
      <c r="A144" s="15"/>
      <c s="15"/>
      <c s="15" t="s">
        <v>40</v>
      </c>
      <c s="15"/>
      <c s="15" t="s">
        <v>216</v>
      </c>
      <c s="15"/>
      <c s="15"/>
      <c s="15"/>
      <c s="15">
        <f>SUM(I141:I143)</f>
      </c>
      <c r="P144">
        <f>ROUND(SUM(P141:P143),2)</f>
      </c>
    </row>
    <row r="146" spans="1:9" ht="12.75" customHeight="1">
      <c r="A146" s="8"/>
      <c s="8"/>
      <c s="8" t="s">
        <v>41</v>
      </c>
      <c s="8"/>
      <c s="8" t="s">
        <v>221</v>
      </c>
      <c s="8"/>
      <c s="10"/>
      <c s="8"/>
      <c s="10"/>
    </row>
    <row r="147" spans="1:16" ht="12.75">
      <c r="A147" s="7">
        <v>40</v>
      </c>
      <c s="7" t="s">
        <v>44</v>
      </c>
      <c s="7" t="s">
        <v>222</v>
      </c>
      <c s="7" t="s">
        <v>46</v>
      </c>
      <c s="7" t="s">
        <v>223</v>
      </c>
      <c s="7" t="s">
        <v>102</v>
      </c>
      <c s="9">
        <v>1</v>
      </c>
      <c s="13"/>
      <c s="12">
        <f>ROUND((H147*G147),2)</f>
      </c>
      <c r="O147">
        <f>rekapitulace!H8</f>
      </c>
      <c>
        <f>O147/100*I147</f>
      </c>
    </row>
    <row r="148" spans="5:5" ht="38.25">
      <c r="E148" s="14" t="s">
        <v>224</v>
      </c>
    </row>
    <row r="149" spans="5:5" ht="153">
      <c r="E149" s="14" t="s">
        <v>225</v>
      </c>
    </row>
    <row r="150" spans="1:16" ht="12.75">
      <c r="A150" s="7">
        <v>41</v>
      </c>
      <c s="7" t="s">
        <v>44</v>
      </c>
      <c s="7" t="s">
        <v>226</v>
      </c>
      <c s="7" t="s">
        <v>46</v>
      </c>
      <c s="7" t="s">
        <v>227</v>
      </c>
      <c s="7" t="s">
        <v>102</v>
      </c>
      <c s="9">
        <v>1</v>
      </c>
      <c s="13"/>
      <c s="12">
        <f>ROUND((H150*G150),2)</f>
      </c>
      <c r="O150">
        <f>rekapitulace!H8</f>
      </c>
      <c>
        <f>O150/100*I150</f>
      </c>
    </row>
    <row r="151" spans="5:5" ht="51">
      <c r="E151" s="14" t="s">
        <v>228</v>
      </c>
    </row>
    <row r="152" spans="5:5" ht="191.25">
      <c r="E152" s="14" t="s">
        <v>229</v>
      </c>
    </row>
    <row r="153" spans="1:16" ht="12.75">
      <c r="A153" s="7">
        <v>42</v>
      </c>
      <c s="7" t="s">
        <v>44</v>
      </c>
      <c s="7" t="s">
        <v>230</v>
      </c>
      <c s="7" t="s">
        <v>70</v>
      </c>
      <c s="7" t="s">
        <v>231</v>
      </c>
      <c s="7" t="s">
        <v>111</v>
      </c>
      <c s="9">
        <v>158</v>
      </c>
      <c s="13"/>
      <c s="12">
        <f>ROUND((H153*G153),2)</f>
      </c>
      <c r="O153">
        <f>rekapitulace!H8</f>
      </c>
      <c>
        <f>O153/100*I153</f>
      </c>
    </row>
    <row r="154" spans="5:5" ht="51">
      <c r="E154" s="14" t="s">
        <v>232</v>
      </c>
    </row>
    <row r="155" spans="5:5" ht="306">
      <c r="E155" s="14" t="s">
        <v>233</v>
      </c>
    </row>
    <row r="156" spans="1:16" ht="12.75">
      <c r="A156" s="7">
        <v>43</v>
      </c>
      <c s="7" t="s">
        <v>44</v>
      </c>
      <c s="7" t="s">
        <v>230</v>
      </c>
      <c s="7" t="s">
        <v>75</v>
      </c>
      <c s="7" t="s">
        <v>234</v>
      </c>
      <c s="7" t="s">
        <v>111</v>
      </c>
      <c s="9">
        <v>39</v>
      </c>
      <c s="13"/>
      <c s="12">
        <f>ROUND((H156*G156),2)</f>
      </c>
      <c r="O156">
        <f>rekapitulace!H8</f>
      </c>
      <c>
        <f>O156/100*I156</f>
      </c>
    </row>
    <row r="157" spans="5:5" ht="51">
      <c r="E157" s="14" t="s">
        <v>235</v>
      </c>
    </row>
    <row r="158" spans="5:5" ht="306">
      <c r="E158" s="14" t="s">
        <v>233</v>
      </c>
    </row>
    <row r="159" spans="1:16" ht="12.75">
      <c r="A159" s="7">
        <v>44</v>
      </c>
      <c s="7" t="s">
        <v>44</v>
      </c>
      <c s="7" t="s">
        <v>236</v>
      </c>
      <c s="7" t="s">
        <v>46</v>
      </c>
      <c s="7" t="s">
        <v>237</v>
      </c>
      <c s="7" t="s">
        <v>111</v>
      </c>
      <c s="9">
        <v>7.5</v>
      </c>
      <c s="13"/>
      <c s="12">
        <f>ROUND((H159*G159),2)</f>
      </c>
      <c r="O159">
        <f>rekapitulace!H8</f>
      </c>
      <c>
        <f>O159/100*I159</f>
      </c>
    </row>
    <row r="160" spans="5:5" ht="51">
      <c r="E160" s="14" t="s">
        <v>238</v>
      </c>
    </row>
    <row r="161" spans="5:5" ht="178.5">
      <c r="E161" s="14" t="s">
        <v>239</v>
      </c>
    </row>
    <row r="162" spans="1:16" ht="12.75">
      <c r="A162" s="7">
        <v>45</v>
      </c>
      <c s="7" t="s">
        <v>44</v>
      </c>
      <c s="7" t="s">
        <v>240</v>
      </c>
      <c s="7" t="s">
        <v>46</v>
      </c>
      <c s="7" t="s">
        <v>241</v>
      </c>
      <c s="7" t="s">
        <v>111</v>
      </c>
      <c s="9">
        <v>7.5</v>
      </c>
      <c s="13"/>
      <c s="12">
        <f>ROUND((H162*G162),2)</f>
      </c>
      <c r="O162">
        <f>rekapitulace!H8</f>
      </c>
      <c>
        <f>O162/100*I162</f>
      </c>
    </row>
    <row r="163" spans="5:5" ht="51">
      <c r="E163" s="14" t="s">
        <v>242</v>
      </c>
    </row>
    <row r="164" spans="5:5" ht="267.75">
      <c r="E164" s="14" t="s">
        <v>243</v>
      </c>
    </row>
    <row r="165" spans="1:16" ht="12.75">
      <c r="A165" s="7">
        <v>46</v>
      </c>
      <c s="7" t="s">
        <v>44</v>
      </c>
      <c s="7" t="s">
        <v>244</v>
      </c>
      <c s="7" t="s">
        <v>46</v>
      </c>
      <c s="7" t="s">
        <v>245</v>
      </c>
      <c s="7" t="s">
        <v>111</v>
      </c>
      <c s="9">
        <v>231</v>
      </c>
      <c s="13"/>
      <c s="12">
        <f>ROUND((H165*G165),2)</f>
      </c>
      <c r="O165">
        <f>rekapitulace!H8</f>
      </c>
      <c>
        <f>O165/100*I165</f>
      </c>
    </row>
    <row r="166" spans="5:5" ht="51">
      <c r="E166" s="14" t="s">
        <v>246</v>
      </c>
    </row>
    <row r="167" spans="5:5" ht="267.75">
      <c r="E167" s="14" t="s">
        <v>243</v>
      </c>
    </row>
    <row r="168" spans="1:16" ht="12.75">
      <c r="A168" s="7">
        <v>47</v>
      </c>
      <c s="7" t="s">
        <v>44</v>
      </c>
      <c s="7" t="s">
        <v>247</v>
      </c>
      <c s="7" t="s">
        <v>46</v>
      </c>
      <c s="7" t="s">
        <v>248</v>
      </c>
      <c s="7" t="s">
        <v>111</v>
      </c>
      <c s="9">
        <v>53</v>
      </c>
      <c s="13"/>
      <c s="12">
        <f>ROUND((H168*G168),2)</f>
      </c>
      <c r="O168">
        <f>rekapitulace!H8</f>
      </c>
      <c>
        <f>O168/100*I168</f>
      </c>
    </row>
    <row r="169" spans="5:5" ht="51">
      <c r="E169" s="14" t="s">
        <v>249</v>
      </c>
    </row>
    <row r="170" spans="5:5" ht="409.5">
      <c r="E170" s="14" t="s">
        <v>250</v>
      </c>
    </row>
    <row r="171" spans="1:16" ht="12.75">
      <c r="A171" s="7">
        <v>48</v>
      </c>
      <c s="7" t="s">
        <v>44</v>
      </c>
      <c s="7" t="s">
        <v>251</v>
      </c>
      <c s="7" t="s">
        <v>46</v>
      </c>
      <c s="7" t="s">
        <v>252</v>
      </c>
      <c s="7" t="s">
        <v>72</v>
      </c>
      <c s="9">
        <v>2</v>
      </c>
      <c s="13"/>
      <c s="12">
        <f>ROUND((H171*G171),2)</f>
      </c>
      <c r="O171">
        <f>rekapitulace!H8</f>
      </c>
      <c>
        <f>O171/100*I171</f>
      </c>
    </row>
    <row r="172" spans="5:5" ht="51">
      <c r="E172" s="14" t="s">
        <v>253</v>
      </c>
    </row>
    <row r="173" spans="5:5" ht="409.5">
      <c r="E173" s="14" t="s">
        <v>254</v>
      </c>
    </row>
    <row r="174" spans="1:16" ht="12.75">
      <c r="A174" s="7">
        <v>49</v>
      </c>
      <c s="7" t="s">
        <v>44</v>
      </c>
      <c s="7" t="s">
        <v>251</v>
      </c>
      <c s="7" t="s">
        <v>70</v>
      </c>
      <c s="7" t="s">
        <v>255</v>
      </c>
      <c s="7" t="s">
        <v>72</v>
      </c>
      <c s="9">
        <v>0.4</v>
      </c>
      <c s="13"/>
      <c s="12">
        <f>ROUND((H174*G174),2)</f>
      </c>
      <c r="O174">
        <f>rekapitulace!H8</f>
      </c>
      <c>
        <f>O174/100*I174</f>
      </c>
    </row>
    <row r="175" spans="5:5" ht="76.5">
      <c r="E175" s="14" t="s">
        <v>256</v>
      </c>
    </row>
    <row r="176" spans="5:5" ht="409.5">
      <c r="E176" s="14" t="s">
        <v>254</v>
      </c>
    </row>
    <row r="177" spans="1:16" ht="12.75">
      <c r="A177" s="7">
        <v>50</v>
      </c>
      <c s="7" t="s">
        <v>44</v>
      </c>
      <c s="7" t="s">
        <v>257</v>
      </c>
      <c s="7" t="s">
        <v>46</v>
      </c>
      <c s="7" t="s">
        <v>258</v>
      </c>
      <c s="7" t="s">
        <v>111</v>
      </c>
      <c s="9">
        <v>18.5</v>
      </c>
      <c s="13"/>
      <c s="12">
        <f>ROUND((H177*G177),2)</f>
      </c>
      <c r="O177">
        <f>rekapitulace!H8</f>
      </c>
      <c>
        <f>O177/100*I177</f>
      </c>
    </row>
    <row r="178" spans="5:5" ht="51">
      <c r="E178" s="14" t="s">
        <v>259</v>
      </c>
    </row>
    <row r="179" spans="5:5" ht="409.5">
      <c r="E179" s="14" t="s">
        <v>260</v>
      </c>
    </row>
    <row r="180" spans="1:16" ht="12.75">
      <c r="A180" s="7">
        <v>51</v>
      </c>
      <c s="7" t="s">
        <v>44</v>
      </c>
      <c s="7" t="s">
        <v>261</v>
      </c>
      <c s="7" t="s">
        <v>46</v>
      </c>
      <c s="7" t="s">
        <v>262</v>
      </c>
      <c s="7" t="s">
        <v>48</v>
      </c>
      <c s="9">
        <v>1</v>
      </c>
      <c s="13"/>
      <c s="12">
        <f>ROUND((H180*G180),2)</f>
      </c>
      <c r="O180">
        <f>rekapitulace!H8</f>
      </c>
      <c>
        <f>O180/100*I180</f>
      </c>
    </row>
    <row r="181" spans="5:5" ht="12.75">
      <c r="E181" s="14" t="s">
        <v>46</v>
      </c>
    </row>
    <row r="182" spans="1:16" ht="12.75" customHeight="1">
      <c r="A182" s="15"/>
      <c s="15"/>
      <c s="15" t="s">
        <v>41</v>
      </c>
      <c s="15"/>
      <c s="15" t="s">
        <v>221</v>
      </c>
      <c s="15"/>
      <c s="15"/>
      <c s="15"/>
      <c s="15">
        <f>SUM(I147:I181)</f>
      </c>
      <c r="P182">
        <f>ROUND(SUM(P147:P181),2)</f>
      </c>
    </row>
    <row r="184" spans="1:16" ht="12.75" customHeight="1">
      <c r="A184" s="15"/>
      <c s="15"/>
      <c s="15"/>
      <c s="15"/>
      <c s="15" t="s">
        <v>60</v>
      </c>
      <c s="15"/>
      <c s="15"/>
      <c s="15"/>
      <c s="15">
        <f>+I27+I90+I102+I111+I138+I144+I182</f>
      </c>
      <c r="P184">
        <f>+P27+P90+P102+P111+P138+P144+P182</f>
      </c>
    </row>
    <row r="186" spans="1:9" ht="12.75" customHeight="1">
      <c r="A186" s="8" t="s">
        <v>61</v>
      </c>
      <c s="8"/>
      <c s="8"/>
      <c s="8"/>
      <c s="8"/>
      <c s="8"/>
      <c s="8"/>
      <c s="8"/>
      <c s="8"/>
    </row>
    <row r="187" spans="1:9" ht="12.75" customHeight="1">
      <c r="A187" s="8"/>
      <c s="8"/>
      <c s="8"/>
      <c s="8"/>
      <c s="8" t="s">
        <v>62</v>
      </c>
      <c s="8"/>
      <c s="8"/>
      <c s="8"/>
      <c s="8"/>
    </row>
    <row r="188" spans="1:16" ht="12.75" customHeight="1">
      <c r="A188" s="15"/>
      <c s="15"/>
      <c s="15"/>
      <c s="15"/>
      <c s="15" t="s">
        <v>63</v>
      </c>
      <c s="15"/>
      <c s="15"/>
      <c s="15"/>
      <c s="15">
        <v>0</v>
      </c>
      <c r="P188">
        <v>0</v>
      </c>
    </row>
    <row r="189" spans="1:9" ht="12.75" customHeight="1">
      <c r="A189" s="15"/>
      <c s="15"/>
      <c s="15"/>
      <c s="15"/>
      <c s="15" t="s">
        <v>64</v>
      </c>
      <c s="15"/>
      <c s="15"/>
      <c s="15"/>
      <c s="15"/>
    </row>
    <row r="190" spans="1:16" ht="12.75" customHeight="1">
      <c r="A190" s="15"/>
      <c s="15"/>
      <c s="15"/>
      <c s="15"/>
      <c s="15" t="s">
        <v>65</v>
      </c>
      <c s="15"/>
      <c s="15"/>
      <c s="15"/>
      <c s="15">
        <v>0</v>
      </c>
      <c r="P190">
        <v>0</v>
      </c>
    </row>
    <row r="191" spans="1:16" ht="12.75" customHeight="1">
      <c r="A191" s="15"/>
      <c s="15"/>
      <c s="15"/>
      <c s="15"/>
      <c s="15" t="s">
        <v>66</v>
      </c>
      <c s="15"/>
      <c s="15"/>
      <c s="15"/>
      <c s="15">
        <f>I188+I190</f>
      </c>
      <c r="P191">
        <f>P188+P190</f>
      </c>
    </row>
    <row r="193" spans="1:16" ht="12.75" customHeight="1">
      <c r="A193" s="15"/>
      <c s="15"/>
      <c s="15"/>
      <c s="15"/>
      <c s="15" t="s">
        <v>66</v>
      </c>
      <c s="15"/>
      <c s="15"/>
      <c s="15"/>
      <c s="15">
        <f>I184+I191</f>
      </c>
      <c r="P193">
        <f>P184+P191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3"/>
  <sheetViews>
    <sheetView workbookViewId="0" topLeftCell="A1">
      <pane ySplit="10" topLeftCell="A11" activePane="bottomLeft" state="frozen"/>
      <selection pane="topLeft" activeCell="A1" sqref="A1"/>
      <selection pane="bottomLeft" activeCell="A11" sqref="A11"/>
    </sheetView>
  </sheetViews>
  <sheetFormatPr defaultColWidth="9.14285714285714" defaultRowHeight="12.75" customHeight="1"/>
  <cols>
    <col min="1" max="1" width="6.71428571428571" customWidth="1"/>
    <col min="2" max="2" width="20.7142857142857" customWidth="1"/>
    <col min="3" max="3" width="15.7142857142857" customWidth="1"/>
    <col min="4" max="4" width="12.7142857142857" customWidth="1"/>
    <col min="5" max="5" width="75.7142857142857" customWidth="1"/>
    <col min="6" max="6" width="9.71428571428571" customWidth="1"/>
    <col min="7" max="7" width="12.7142857142857" customWidth="1"/>
    <col min="8" max="9" width="14.7142857142857" customWidth="1"/>
    <col min="15" max="16" width="9.14285714285714" hidden="1" customWidth="1"/>
  </cols>
  <sheetData>
    <row r="1" spans="1:16" ht="12.75" customHeight="1">
      <c r="A1" s="5" t="s">
        <v>13</v>
      </c>
    </row>
    <row r="2" spans="3:3" ht="12.75" customHeight="1">
      <c r="C2" s="1" t="s">
        <v>14</v>
      </c>
    </row>
    <row r="4" spans="1:5" ht="12.75" customHeight="1">
      <c r="A4" t="s">
        <v>15</v>
      </c>
      <c r="C4" s="5" t="s">
        <v>18</v>
      </c>
      <c s="5"/>
      <c s="5" t="s">
        <v>19</v>
      </c>
    </row>
    <row r="5" spans="1:5" ht="12.75" customHeight="1">
      <c r="A5" t="s">
        <v>16</v>
      </c>
      <c r="C5" s="5" t="s">
        <v>263</v>
      </c>
      <c s="5"/>
      <c s="5" t="s">
        <v>264</v>
      </c>
    </row>
    <row r="6" spans="1:5" ht="12.75" customHeight="1">
      <c r="A6" t="s">
        <v>17</v>
      </c>
      <c r="C6" s="5" t="s">
        <v>263</v>
      </c>
      <c s="5"/>
      <c s="5" t="s">
        <v>264</v>
      </c>
    </row>
    <row r="7" spans="3:5" ht="12.75" customHeight="1">
      <c r="C7" s="5"/>
      <c s="5"/>
      <c s="5"/>
    </row>
    <row r="8" spans="1:16" ht="12.75" customHeight="1">
      <c r="A8" s="4" t="s">
        <v>22</v>
      </c>
      <c s="4" t="s">
        <v>24</v>
      </c>
      <c s="4" t="s">
        <v>25</v>
      </c>
      <c s="4" t="s">
        <v>26</v>
      </c>
      <c s="4" t="s">
        <v>27</v>
      </c>
      <c s="4" t="s">
        <v>28</v>
      </c>
      <c s="4" t="s">
        <v>29</v>
      </c>
      <c s="4" t="s">
        <v>30</v>
      </c>
      <c s="4"/>
      <c r="O8" t="s">
        <v>33</v>
      </c>
      <c t="s">
        <v>11</v>
      </c>
    </row>
    <row r="9" spans="1:15" ht="28.5">
      <c r="A9" s="4"/>
      <c s="4"/>
      <c s="4"/>
      <c s="4"/>
      <c s="4"/>
      <c s="4"/>
      <c s="4"/>
      <c s="4" t="s">
        <v>31</v>
      </c>
      <c s="4" t="s">
        <v>32</v>
      </c>
      <c r="O9" t="s">
        <v>11</v>
      </c>
    </row>
    <row r="10" spans="1:9" ht="14.25">
      <c r="A10" s="4" t="s">
        <v>23</v>
      </c>
      <c s="4" t="s">
        <v>34</v>
      </c>
      <c s="4" t="s">
        <v>35</v>
      </c>
      <c s="4" t="s">
        <v>36</v>
      </c>
      <c s="4" t="s">
        <v>37</v>
      </c>
      <c s="4" t="s">
        <v>38</v>
      </c>
      <c s="4" t="s">
        <v>39</v>
      </c>
      <c s="4" t="s">
        <v>40</v>
      </c>
      <c s="4" t="s">
        <v>41</v>
      </c>
    </row>
    <row r="11" spans="1:9" ht="12.75" customHeight="1">
      <c r="A11" s="8"/>
      <c s="8"/>
      <c s="8" t="s">
        <v>43</v>
      </c>
      <c s="8"/>
      <c s="8" t="s">
        <v>42</v>
      </c>
      <c s="8"/>
      <c s="10"/>
      <c s="8"/>
      <c s="10"/>
    </row>
    <row r="12" spans="1:16" ht="12.75">
      <c r="A12" s="7">
        <v>1</v>
      </c>
      <c s="7" t="s">
        <v>44</v>
      </c>
      <c s="7" t="s">
        <v>69</v>
      </c>
      <c s="7" t="s">
        <v>78</v>
      </c>
      <c s="7" t="s">
        <v>79</v>
      </c>
      <c s="7" t="s">
        <v>72</v>
      </c>
      <c s="9">
        <v>22.2</v>
      </c>
      <c s="13"/>
      <c s="12">
        <f>ROUND((H12*G12),2)</f>
      </c>
      <c r="O12">
        <f>rekapitulace!H8</f>
      </c>
      <c>
        <f>O12/100*I12</f>
      </c>
    </row>
    <row r="13" spans="5:5" ht="63.75">
      <c r="E13" s="14" t="s">
        <v>265</v>
      </c>
    </row>
    <row r="14" spans="5:5" ht="216.75">
      <c r="E14" s="14" t="s">
        <v>74</v>
      </c>
    </row>
    <row r="15" spans="1:16" ht="12.75">
      <c r="A15" s="7">
        <v>2</v>
      </c>
      <c s="7" t="s">
        <v>44</v>
      </c>
      <c s="7" t="s">
        <v>69</v>
      </c>
      <c s="7" t="s">
        <v>266</v>
      </c>
      <c s="7" t="s">
        <v>267</v>
      </c>
      <c s="7" t="s">
        <v>72</v>
      </c>
      <c s="9">
        <v>208.814</v>
      </c>
      <c s="13"/>
      <c s="12">
        <f>ROUND((H15*G15),2)</f>
      </c>
      <c r="O15">
        <f>rekapitulace!H8</f>
      </c>
      <c>
        <f>O15/100*I15</f>
      </c>
    </row>
    <row r="16" spans="5:5" ht="102">
      <c r="E16" s="14" t="s">
        <v>268</v>
      </c>
    </row>
    <row r="17" spans="5:5" ht="216.75">
      <c r="E17" s="14" t="s">
        <v>74</v>
      </c>
    </row>
    <row r="18" spans="1:16" ht="12.75">
      <c r="A18" s="7">
        <v>3</v>
      </c>
      <c s="7" t="s">
        <v>44</v>
      </c>
      <c s="7" t="s">
        <v>86</v>
      </c>
      <c s="7" t="s">
        <v>46</v>
      </c>
      <c s="7" t="s">
        <v>87</v>
      </c>
      <c s="7" t="s">
        <v>72</v>
      </c>
      <c s="9">
        <v>22.2</v>
      </c>
      <c s="13"/>
      <c s="12">
        <f>ROUND((H18*G18),2)</f>
      </c>
      <c r="O18">
        <f>rekapitulace!H8</f>
      </c>
      <c>
        <f>O18/100*I18</f>
      </c>
    </row>
    <row r="19" spans="5:5" ht="76.5">
      <c r="E19" s="14" t="s">
        <v>269</v>
      </c>
    </row>
    <row r="20" spans="5:5" ht="216.75">
      <c r="E20" s="14" t="s">
        <v>89</v>
      </c>
    </row>
    <row r="21" spans="1:16" ht="12.75" customHeight="1">
      <c r="A21" s="15"/>
      <c s="15"/>
      <c s="15" t="s">
        <v>43</v>
      </c>
      <c s="15"/>
      <c s="15" t="s">
        <v>42</v>
      </c>
      <c s="15"/>
      <c s="15"/>
      <c s="15"/>
      <c s="15">
        <f>SUM(I12:I20)</f>
      </c>
      <c r="P21">
        <f>ROUND(SUM(P12:P20),2)</f>
      </c>
    </row>
    <row r="23" spans="1:9" ht="12.75" customHeight="1">
      <c r="A23" s="8"/>
      <c s="8"/>
      <c s="8" t="s">
        <v>23</v>
      </c>
      <c s="8"/>
      <c s="8" t="s">
        <v>90</v>
      </c>
      <c s="8"/>
      <c s="10"/>
      <c s="8"/>
      <c s="10"/>
    </row>
    <row r="24" spans="1:16" ht="12.75">
      <c r="A24" s="7">
        <v>4</v>
      </c>
      <c s="7" t="s">
        <v>44</v>
      </c>
      <c s="7" t="s">
        <v>96</v>
      </c>
      <c s="7" t="s">
        <v>46</v>
      </c>
      <c s="7" t="s">
        <v>270</v>
      </c>
      <c s="7" t="s">
        <v>93</v>
      </c>
      <c s="9">
        <v>148</v>
      </c>
      <c s="13"/>
      <c s="12">
        <f>ROUND((H24*G24),2)</f>
      </c>
      <c r="O24">
        <f>rekapitulace!H8</f>
      </c>
      <c>
        <f>O24/100*I24</f>
      </c>
    </row>
    <row r="25" spans="5:5" ht="63.75">
      <c r="E25" s="14" t="s">
        <v>271</v>
      </c>
    </row>
    <row r="26" spans="5:5" ht="153">
      <c r="E26" s="14" t="s">
        <v>99</v>
      </c>
    </row>
    <row r="27" spans="1:16" ht="12.75">
      <c r="A27" s="7">
        <v>5</v>
      </c>
      <c s="7" t="s">
        <v>44</v>
      </c>
      <c s="7" t="s">
        <v>272</v>
      </c>
      <c s="7" t="s">
        <v>46</v>
      </c>
      <c s="7" t="s">
        <v>273</v>
      </c>
      <c s="7" t="s">
        <v>72</v>
      </c>
      <c s="9">
        <v>245.13</v>
      </c>
      <c s="13"/>
      <c s="12">
        <f>ROUND((H27*G27),2)</f>
      </c>
      <c r="O27">
        <f>rekapitulace!H8</f>
      </c>
      <c>
        <f>O27/100*I27</f>
      </c>
    </row>
    <row r="28" spans="5:5" ht="89.25">
      <c r="E28" s="14" t="s">
        <v>274</v>
      </c>
    </row>
    <row r="29" spans="5:5" ht="409.5">
      <c r="E29" s="14" t="s">
        <v>275</v>
      </c>
    </row>
    <row r="30" spans="1:16" ht="12.75">
      <c r="A30" s="7">
        <v>6</v>
      </c>
      <c s="7" t="s">
        <v>44</v>
      </c>
      <c s="7" t="s">
        <v>272</v>
      </c>
      <c s="7" t="s">
        <v>276</v>
      </c>
      <c s="7" t="s">
        <v>277</v>
      </c>
      <c s="7" t="s">
        <v>72</v>
      </c>
      <c s="9">
        <v>0</v>
      </c>
      <c s="13"/>
      <c s="12">
        <f>ROUND((H30*G30),2)</f>
      </c>
      <c r="O30">
        <f>rekapitulace!H8</f>
      </c>
      <c>
        <f>O30/100*I30</f>
      </c>
    </row>
    <row r="31" spans="5:5" ht="63.75">
      <c r="E31" s="14" t="s">
        <v>278</v>
      </c>
    </row>
    <row r="32" spans="5:5" ht="409.5">
      <c r="E32" s="14" t="s">
        <v>275</v>
      </c>
    </row>
    <row r="33" spans="1:16" ht="12.75">
      <c r="A33" s="7">
        <v>7</v>
      </c>
      <c s="7" t="s">
        <v>44</v>
      </c>
      <c s="7" t="s">
        <v>279</v>
      </c>
      <c s="7" t="s">
        <v>46</v>
      </c>
      <c s="7" t="s">
        <v>280</v>
      </c>
      <c s="7" t="s">
        <v>72</v>
      </c>
      <c s="9">
        <v>245.13</v>
      </c>
      <c s="13"/>
      <c s="12">
        <f>ROUND((H33*G33),2)</f>
      </c>
      <c r="O33">
        <f>rekapitulace!H8</f>
      </c>
      <c>
        <f>O33/100*I33</f>
      </c>
    </row>
    <row r="34" spans="5:5" ht="89.25">
      <c r="E34" s="14" t="s">
        <v>281</v>
      </c>
    </row>
    <row r="35" spans="5:5" ht="409.5">
      <c r="E35" s="14" t="s">
        <v>282</v>
      </c>
    </row>
    <row r="36" spans="1:16" ht="12.75">
      <c r="A36" s="7">
        <v>8</v>
      </c>
      <c s="7" t="s">
        <v>44</v>
      </c>
      <c s="7" t="s">
        <v>279</v>
      </c>
      <c s="7" t="s">
        <v>283</v>
      </c>
      <c s="7" t="s">
        <v>284</v>
      </c>
      <c s="7" t="s">
        <v>72</v>
      </c>
      <c s="9">
        <v>208.814</v>
      </c>
      <c s="13"/>
      <c s="12">
        <f>ROUND((H36*G36),2)</f>
      </c>
      <c r="O36">
        <f>rekapitulace!H8</f>
      </c>
      <c>
        <f>O36/100*I36</f>
      </c>
    </row>
    <row r="37" spans="5:5" ht="409.5">
      <c r="E37" s="14" t="s">
        <v>285</v>
      </c>
    </row>
    <row r="38" spans="5:5" ht="409.5">
      <c r="E38" s="14" t="s">
        <v>282</v>
      </c>
    </row>
    <row r="39" spans="1:16" ht="12.75">
      <c r="A39" s="7">
        <v>9</v>
      </c>
      <c s="7" t="s">
        <v>44</v>
      </c>
      <c s="7" t="s">
        <v>132</v>
      </c>
      <c s="7" t="s">
        <v>46</v>
      </c>
      <c s="7" t="s">
        <v>133</v>
      </c>
      <c s="7" t="s">
        <v>72</v>
      </c>
      <c s="9">
        <v>453.944</v>
      </c>
      <c s="13"/>
      <c s="12">
        <f>ROUND((H39*G39),2)</f>
      </c>
      <c r="O39">
        <f>rekapitulace!H8</f>
      </c>
      <c>
        <f>O39/100*I39</f>
      </c>
    </row>
    <row r="40" spans="5:5" ht="114.75">
      <c r="E40" s="14" t="s">
        <v>286</v>
      </c>
    </row>
    <row r="41" spans="5:5" ht="409.5">
      <c r="E41" s="14" t="s">
        <v>135</v>
      </c>
    </row>
    <row r="42" spans="1:16" ht="12.75">
      <c r="A42" s="7">
        <v>10</v>
      </c>
      <c s="7" t="s">
        <v>44</v>
      </c>
      <c s="7" t="s">
        <v>287</v>
      </c>
      <c s="7" t="s">
        <v>46</v>
      </c>
      <c s="7" t="s">
        <v>288</v>
      </c>
      <c s="7" t="s">
        <v>72</v>
      </c>
      <c s="9">
        <v>245.13</v>
      </c>
      <c s="13"/>
      <c s="12">
        <f>ROUND((H42*G42),2)</f>
      </c>
      <c r="O42">
        <f>rekapitulace!H8</f>
      </c>
      <c>
        <f>O42/100*I42</f>
      </c>
    </row>
    <row r="43" spans="5:5" ht="76.5">
      <c r="E43" s="14" t="s">
        <v>289</v>
      </c>
    </row>
    <row r="44" spans="5:5" ht="409.5">
      <c r="E44" s="14" t="s">
        <v>290</v>
      </c>
    </row>
    <row r="45" spans="1:16" ht="12.75">
      <c r="A45" s="7">
        <v>11</v>
      </c>
      <c s="7" t="s">
        <v>44</v>
      </c>
      <c s="7" t="s">
        <v>291</v>
      </c>
      <c s="7" t="s">
        <v>46</v>
      </c>
      <c s="7" t="s">
        <v>292</v>
      </c>
      <c s="7" t="s">
        <v>72</v>
      </c>
      <c s="9">
        <v>95.924</v>
      </c>
      <c s="13"/>
      <c s="12">
        <f>ROUND((H45*G45),2)</f>
      </c>
      <c r="O45">
        <f>rekapitulace!H8</f>
      </c>
      <c>
        <f>O45/100*I45</f>
      </c>
    </row>
    <row r="46" spans="5:5" ht="409.5">
      <c r="E46" s="14" t="s">
        <v>293</v>
      </c>
    </row>
    <row r="47" spans="5:5" ht="409.5">
      <c r="E47" s="14" t="s">
        <v>294</v>
      </c>
    </row>
    <row r="48" spans="1:16" ht="12.75">
      <c r="A48" s="7">
        <v>12</v>
      </c>
      <c s="7" t="s">
        <v>44</v>
      </c>
      <c s="7" t="s">
        <v>295</v>
      </c>
      <c s="7" t="s">
        <v>46</v>
      </c>
      <c s="7" t="s">
        <v>296</v>
      </c>
      <c s="7" t="s">
        <v>93</v>
      </c>
      <c s="9">
        <v>148</v>
      </c>
      <c s="13"/>
      <c s="12">
        <f>ROUND((H48*G48),2)</f>
      </c>
      <c r="O48">
        <f>rekapitulace!H8</f>
      </c>
      <c>
        <f>O48/100*I48</f>
      </c>
    </row>
    <row r="49" spans="5:5" ht="51">
      <c r="E49" s="14" t="s">
        <v>297</v>
      </c>
    </row>
    <row r="50" spans="5:5" ht="280.5">
      <c r="E50" s="14" t="s">
        <v>153</v>
      </c>
    </row>
    <row r="51" spans="1:16" ht="12.75">
      <c r="A51" s="7">
        <v>13</v>
      </c>
      <c s="7" t="s">
        <v>44</v>
      </c>
      <c s="7" t="s">
        <v>154</v>
      </c>
      <c s="7" t="s">
        <v>46</v>
      </c>
      <c s="7" t="s">
        <v>155</v>
      </c>
      <c s="7" t="s">
        <v>93</v>
      </c>
      <c s="9">
        <v>148</v>
      </c>
      <c s="13"/>
      <c s="12">
        <f>ROUND((H51*G51),2)</f>
      </c>
      <c r="O51">
        <f>rekapitulace!H8</f>
      </c>
      <c>
        <f>O51/100*I51</f>
      </c>
    </row>
    <row r="52" spans="5:5" ht="63.75">
      <c r="E52" s="14" t="s">
        <v>298</v>
      </c>
    </row>
    <row r="53" spans="5:5" ht="242.25">
      <c r="E53" s="14" t="s">
        <v>157</v>
      </c>
    </row>
    <row r="54" spans="1:16" ht="12.75">
      <c r="A54" s="7">
        <v>14</v>
      </c>
      <c s="7" t="s">
        <v>44</v>
      </c>
      <c s="7" t="s">
        <v>158</v>
      </c>
      <c s="7" t="s">
        <v>46</v>
      </c>
      <c s="7" t="s">
        <v>159</v>
      </c>
      <c s="7" t="s">
        <v>93</v>
      </c>
      <c s="9">
        <v>148</v>
      </c>
      <c s="13"/>
      <c s="12">
        <f>ROUND((H54*G54),2)</f>
      </c>
      <c r="O54">
        <f>rekapitulace!H8</f>
      </c>
      <c>
        <f>O54/100*I54</f>
      </c>
    </row>
    <row r="55" spans="5:5" ht="63.75">
      <c r="E55" s="14" t="s">
        <v>298</v>
      </c>
    </row>
    <row r="56" spans="5:5" ht="344.25">
      <c r="E56" s="14" t="s">
        <v>160</v>
      </c>
    </row>
    <row r="57" spans="1:16" ht="12.75">
      <c r="A57" s="7">
        <v>15</v>
      </c>
      <c s="7" t="s">
        <v>44</v>
      </c>
      <c s="7" t="s">
        <v>161</v>
      </c>
      <c s="7" t="s">
        <v>46</v>
      </c>
      <c s="7" t="s">
        <v>162</v>
      </c>
      <c s="7" t="s">
        <v>93</v>
      </c>
      <c s="9">
        <v>148</v>
      </c>
      <c s="13"/>
      <c s="12">
        <f>ROUND((H57*G57),2)</f>
      </c>
      <c r="O57">
        <f>rekapitulace!H8</f>
      </c>
      <c>
        <f>O57/100*I57</f>
      </c>
    </row>
    <row r="58" spans="5:5" ht="63.75">
      <c r="E58" s="14" t="s">
        <v>298</v>
      </c>
    </row>
    <row r="59" spans="5:5" ht="318.75">
      <c r="E59" s="14" t="s">
        <v>163</v>
      </c>
    </row>
    <row r="60" spans="1:16" ht="12.75" customHeight="1">
      <c r="A60" s="15"/>
      <c s="15"/>
      <c s="15" t="s">
        <v>23</v>
      </c>
      <c s="15"/>
      <c s="15" t="s">
        <v>90</v>
      </c>
      <c s="15"/>
      <c s="15"/>
      <c s="15"/>
      <c s="15">
        <f>SUM(I24:I59)</f>
      </c>
      <c r="P60">
        <f>ROUND(SUM(P24:P59),2)</f>
      </c>
    </row>
    <row r="62" spans="1:9" ht="12.75" customHeight="1">
      <c r="A62" s="8"/>
      <c s="8"/>
      <c s="8" t="s">
        <v>34</v>
      </c>
      <c s="8"/>
      <c s="8" t="s">
        <v>164</v>
      </c>
      <c s="8"/>
      <c s="10"/>
      <c s="8"/>
      <c s="10"/>
    </row>
    <row r="63" spans="1:16" ht="12.75">
      <c r="A63" s="7">
        <v>16</v>
      </c>
      <c s="7" t="s">
        <v>44</v>
      </c>
      <c s="7" t="s">
        <v>299</v>
      </c>
      <c s="7" t="s">
        <v>46</v>
      </c>
      <c s="7" t="s">
        <v>300</v>
      </c>
      <c s="7" t="s">
        <v>93</v>
      </c>
      <c s="9">
        <v>184.6</v>
      </c>
      <c s="13"/>
      <c s="12">
        <f>ROUND((H63*G63),2)</f>
      </c>
      <c r="O63">
        <f>rekapitulace!H8</f>
      </c>
      <c>
        <f>O63/100*I63</f>
      </c>
    </row>
    <row r="64" spans="5:5" ht="89.25">
      <c r="E64" s="14" t="s">
        <v>301</v>
      </c>
    </row>
    <row r="65" spans="5:5" ht="409.5">
      <c r="E65" s="14" t="s">
        <v>302</v>
      </c>
    </row>
    <row r="66" spans="1:16" ht="12.75" customHeight="1">
      <c r="A66" s="15"/>
      <c s="15"/>
      <c s="15" t="s">
        <v>34</v>
      </c>
      <c s="15"/>
      <c s="15" t="s">
        <v>164</v>
      </c>
      <c s="15"/>
      <c s="15"/>
      <c s="15"/>
      <c s="15">
        <f>SUM(I63:I65)</f>
      </c>
      <c r="P66">
        <f>ROUND(SUM(P63:P65),2)</f>
      </c>
    </row>
    <row r="68" spans="1:9" ht="12.75" customHeight="1">
      <c r="A68" s="8"/>
      <c s="8"/>
      <c s="8" t="s">
        <v>35</v>
      </c>
      <c s="8"/>
      <c s="8" t="s">
        <v>303</v>
      </c>
      <c s="8"/>
      <c s="10"/>
      <c s="8"/>
      <c s="10"/>
    </row>
    <row r="69" spans="1:16" ht="12.75">
      <c r="A69" s="7">
        <v>17</v>
      </c>
      <c s="7" t="s">
        <v>44</v>
      </c>
      <c s="7" t="s">
        <v>304</v>
      </c>
      <c s="7" t="s">
        <v>46</v>
      </c>
      <c s="7" t="s">
        <v>305</v>
      </c>
      <c s="7" t="s">
        <v>72</v>
      </c>
      <c s="9">
        <v>0.42</v>
      </c>
      <c s="13"/>
      <c s="12">
        <f>ROUND((H69*G69),2)</f>
      </c>
      <c r="O69">
        <f>rekapitulace!H8</f>
      </c>
      <c>
        <f>O69/100*I69</f>
      </c>
    </row>
    <row r="70" spans="5:5" ht="89.25">
      <c r="E70" s="14" t="s">
        <v>306</v>
      </c>
    </row>
    <row r="71" spans="5:5" ht="409.5">
      <c r="E71" s="14" t="s">
        <v>307</v>
      </c>
    </row>
    <row r="72" spans="1:16" ht="12.75" customHeight="1">
      <c r="A72" s="15"/>
      <c s="15"/>
      <c s="15" t="s">
        <v>35</v>
      </c>
      <c s="15"/>
      <c s="15" t="s">
        <v>303</v>
      </c>
      <c s="15"/>
      <c s="15"/>
      <c s="15"/>
      <c s="15">
        <f>SUM(I69:I71)</f>
      </c>
      <c r="P72">
        <f>ROUND(SUM(P69:P71),2)</f>
      </c>
    </row>
    <row r="74" spans="1:9" ht="12.75" customHeight="1">
      <c r="A74" s="8"/>
      <c s="8"/>
      <c s="8" t="s">
        <v>36</v>
      </c>
      <c s="8"/>
      <c s="8" t="s">
        <v>177</v>
      </c>
      <c s="8"/>
      <c s="10"/>
      <c s="8"/>
      <c s="10"/>
    </row>
    <row r="75" spans="1:16" ht="12.75">
      <c r="A75" s="7">
        <v>18</v>
      </c>
      <c s="7" t="s">
        <v>44</v>
      </c>
      <c s="7" t="s">
        <v>308</v>
      </c>
      <c s="7" t="s">
        <v>46</v>
      </c>
      <c s="7" t="s">
        <v>309</v>
      </c>
      <c s="7" t="s">
        <v>72</v>
      </c>
      <c s="9">
        <v>18.46</v>
      </c>
      <c s="13"/>
      <c s="12">
        <f>ROUND((H75*G75),2)</f>
      </c>
      <c r="O75">
        <f>rekapitulace!H8</f>
      </c>
      <c>
        <f>O75/100*I75</f>
      </c>
    </row>
    <row r="76" spans="5:5" ht="114.75">
      <c r="E76" s="14" t="s">
        <v>310</v>
      </c>
    </row>
    <row r="77" spans="5:5" ht="369.75">
      <c r="E77" s="14" t="s">
        <v>311</v>
      </c>
    </row>
    <row r="78" spans="1:16" ht="12.75">
      <c r="A78" s="7">
        <v>19</v>
      </c>
      <c s="7" t="s">
        <v>44</v>
      </c>
      <c s="7" t="s">
        <v>312</v>
      </c>
      <c s="7" t="s">
        <v>46</v>
      </c>
      <c s="7" t="s">
        <v>313</v>
      </c>
      <c s="7" t="s">
        <v>72</v>
      </c>
      <c s="9">
        <v>19.1</v>
      </c>
      <c s="13"/>
      <c s="12">
        <f>ROUND((H78*G78),2)</f>
      </c>
      <c r="O78">
        <f>rekapitulace!H8</f>
      </c>
      <c>
        <f>O78/100*I78</f>
      </c>
    </row>
    <row r="79" spans="5:5" ht="306">
      <c r="E79" s="14" t="s">
        <v>314</v>
      </c>
    </row>
    <row r="80" spans="5:5" ht="369.75">
      <c r="E80" s="14" t="s">
        <v>311</v>
      </c>
    </row>
    <row r="81" spans="1:16" ht="12.75">
      <c r="A81" s="7">
        <v>20</v>
      </c>
      <c s="7" t="s">
        <v>44</v>
      </c>
      <c s="7" t="s">
        <v>315</v>
      </c>
      <c s="7" t="s">
        <v>46</v>
      </c>
      <c s="7" t="s">
        <v>316</v>
      </c>
      <c s="7" t="s">
        <v>72</v>
      </c>
      <c s="9">
        <v>2.96</v>
      </c>
      <c s="13"/>
      <c s="12">
        <f>ROUND((H81*G81),2)</f>
      </c>
      <c r="O81">
        <f>rekapitulace!H8</f>
      </c>
      <c>
        <f>O81/100*I81</f>
      </c>
    </row>
    <row r="82" spans="5:5" ht="76.5">
      <c r="E82" s="14" t="s">
        <v>317</v>
      </c>
    </row>
    <row r="83" spans="5:5" ht="409.5">
      <c r="E83" s="14" t="s">
        <v>318</v>
      </c>
    </row>
    <row r="84" spans="1:16" ht="12.75" customHeight="1">
      <c r="A84" s="15"/>
      <c s="15"/>
      <c s="15" t="s">
        <v>36</v>
      </c>
      <c s="15"/>
      <c s="15" t="s">
        <v>177</v>
      </c>
      <c s="15"/>
      <c s="15"/>
      <c s="15"/>
      <c s="15">
        <f>SUM(I75:I83)</f>
      </c>
      <c r="P84">
        <f>ROUND(SUM(P75:P83),2)</f>
      </c>
    </row>
    <row r="86" spans="1:9" ht="12.75" customHeight="1">
      <c r="A86" s="8"/>
      <c s="8"/>
      <c s="8" t="s">
        <v>40</v>
      </c>
      <c s="8"/>
      <c s="8" t="s">
        <v>319</v>
      </c>
      <c s="8"/>
      <c s="10"/>
      <c s="8"/>
      <c s="10"/>
    </row>
    <row r="87" spans="1:16" ht="12.75">
      <c r="A87" s="7">
        <v>21</v>
      </c>
      <c s="7" t="s">
        <v>44</v>
      </c>
      <c s="7" t="s">
        <v>320</v>
      </c>
      <c s="7" t="s">
        <v>46</v>
      </c>
      <c s="7" t="s">
        <v>321</v>
      </c>
      <c s="7" t="s">
        <v>111</v>
      </c>
      <c s="9">
        <v>20</v>
      </c>
      <c s="13"/>
      <c s="12">
        <f>ROUND((H87*G87),2)</f>
      </c>
      <c r="O87">
        <f>rekapitulace!H8</f>
      </c>
      <c>
        <f>O87/100*I87</f>
      </c>
    </row>
    <row r="88" spans="5:5" ht="51">
      <c r="E88" s="14" t="s">
        <v>322</v>
      </c>
    </row>
    <row r="89" spans="5:5" ht="409.5">
      <c r="E89" s="14" t="s">
        <v>323</v>
      </c>
    </row>
    <row r="90" spans="1:16" ht="12.75">
      <c r="A90" s="7">
        <v>22</v>
      </c>
      <c s="7" t="s">
        <v>44</v>
      </c>
      <c s="7" t="s">
        <v>324</v>
      </c>
      <c s="7" t="s">
        <v>46</v>
      </c>
      <c s="7" t="s">
        <v>325</v>
      </c>
      <c s="7" t="s">
        <v>111</v>
      </c>
      <c s="9">
        <v>128.5</v>
      </c>
      <c s="13"/>
      <c s="12">
        <f>ROUND((H90*G90),2)</f>
      </c>
      <c r="O90">
        <f>rekapitulace!H8</f>
      </c>
      <c>
        <f>O90/100*I90</f>
      </c>
    </row>
    <row r="91" spans="5:5" ht="191.25">
      <c r="E91" s="14" t="s">
        <v>326</v>
      </c>
    </row>
    <row r="92" spans="5:5" ht="409.5">
      <c r="E92" s="14" t="s">
        <v>323</v>
      </c>
    </row>
    <row r="93" spans="1:16" ht="12.75">
      <c r="A93" s="7">
        <v>23</v>
      </c>
      <c s="7" t="s">
        <v>44</v>
      </c>
      <c s="7" t="s">
        <v>327</v>
      </c>
      <c s="7" t="s">
        <v>46</v>
      </c>
      <c s="7" t="s">
        <v>328</v>
      </c>
      <c s="7" t="s">
        <v>111</v>
      </c>
      <c s="9">
        <v>155.5</v>
      </c>
      <c s="13"/>
      <c s="12">
        <f>ROUND((H93*G93),2)</f>
      </c>
      <c r="O93">
        <f>rekapitulace!H8</f>
      </c>
      <c>
        <f>O93/100*I93</f>
      </c>
    </row>
    <row r="94" spans="5:5" ht="63.75">
      <c r="E94" s="14" t="s">
        <v>329</v>
      </c>
    </row>
    <row r="95" spans="5:5" ht="409.5">
      <c r="E95" s="14" t="s">
        <v>330</v>
      </c>
    </row>
    <row r="96" spans="1:16" ht="12.75">
      <c r="A96" s="7">
        <v>24</v>
      </c>
      <c s="7" t="s">
        <v>44</v>
      </c>
      <c s="7" t="s">
        <v>331</v>
      </c>
      <c s="7" t="s">
        <v>46</v>
      </c>
      <c s="7" t="s">
        <v>332</v>
      </c>
      <c s="7" t="s">
        <v>102</v>
      </c>
      <c s="9">
        <v>1</v>
      </c>
      <c s="13"/>
      <c s="12">
        <f>ROUND((H96*G96),2)</f>
      </c>
      <c r="O96">
        <f>rekapitulace!H8</f>
      </c>
      <c>
        <f>O96/100*I96</f>
      </c>
    </row>
    <row r="97" spans="5:5" ht="267.75">
      <c r="E97" s="14" t="s">
        <v>333</v>
      </c>
    </row>
    <row r="98" spans="1:16" ht="12.75">
      <c r="A98" s="7">
        <v>25</v>
      </c>
      <c s="7" t="s">
        <v>44</v>
      </c>
      <c s="7" t="s">
        <v>334</v>
      </c>
      <c s="7" t="s">
        <v>46</v>
      </c>
      <c s="7" t="s">
        <v>335</v>
      </c>
      <c s="7" t="s">
        <v>102</v>
      </c>
      <c s="9">
        <v>7</v>
      </c>
      <c s="13"/>
      <c s="12">
        <f>ROUND((H98*G98),2)</f>
      </c>
      <c r="O98">
        <f>rekapitulace!H8</f>
      </c>
      <c>
        <f>O98/100*I98</f>
      </c>
    </row>
    <row r="99" spans="5:5" ht="63.75">
      <c r="E99" s="14" t="s">
        <v>336</v>
      </c>
    </row>
    <row r="100" spans="5:5" ht="409.5">
      <c r="E100" s="14" t="s">
        <v>337</v>
      </c>
    </row>
    <row r="101" spans="1:16" ht="12.75">
      <c r="A101" s="7">
        <v>26</v>
      </c>
      <c s="7" t="s">
        <v>44</v>
      </c>
      <c s="7" t="s">
        <v>338</v>
      </c>
      <c s="7" t="s">
        <v>46</v>
      </c>
      <c s="7" t="s">
        <v>339</v>
      </c>
      <c s="7" t="s">
        <v>102</v>
      </c>
      <c s="9">
        <v>3</v>
      </c>
      <c s="13"/>
      <c s="12">
        <f>ROUND((H101*G101),2)</f>
      </c>
      <c r="O101">
        <f>rekapitulace!H8</f>
      </c>
      <c>
        <f>O101/100*I101</f>
      </c>
    </row>
    <row r="102" spans="5:5" ht="51">
      <c r="E102" s="14" t="s">
        <v>340</v>
      </c>
    </row>
    <row r="103" spans="5:5" ht="409.5">
      <c r="E103" s="14" t="s">
        <v>341</v>
      </c>
    </row>
    <row r="104" spans="1:16" ht="12.75">
      <c r="A104" s="7">
        <v>27</v>
      </c>
      <c s="7" t="s">
        <v>44</v>
      </c>
      <c s="7" t="s">
        <v>342</v>
      </c>
      <c s="7" t="s">
        <v>46</v>
      </c>
      <c s="7" t="s">
        <v>343</v>
      </c>
      <c s="7" t="s">
        <v>102</v>
      </c>
      <c s="9">
        <v>4</v>
      </c>
      <c s="13"/>
      <c s="12">
        <f>ROUND((H104*G104),2)</f>
      </c>
      <c r="O104">
        <f>rekapitulace!H8</f>
      </c>
      <c>
        <f>O104/100*I104</f>
      </c>
    </row>
    <row r="105" spans="5:5" ht="51">
      <c r="E105" s="14" t="s">
        <v>344</v>
      </c>
    </row>
    <row r="106" spans="5:5" ht="409.5">
      <c r="E106" s="14" t="s">
        <v>341</v>
      </c>
    </row>
    <row r="107" spans="1:16" ht="12.75">
      <c r="A107" s="7">
        <v>28</v>
      </c>
      <c s="7" t="s">
        <v>44</v>
      </c>
      <c s="7" t="s">
        <v>345</v>
      </c>
      <c s="7" t="s">
        <v>46</v>
      </c>
      <c s="7" t="s">
        <v>346</v>
      </c>
      <c s="7" t="s">
        <v>102</v>
      </c>
      <c s="9">
        <v>3</v>
      </c>
      <c s="13"/>
      <c s="12">
        <f>ROUND((H107*G107),2)</f>
      </c>
      <c r="O107">
        <f>rekapitulace!H8</f>
      </c>
      <c>
        <f>O107/100*I107</f>
      </c>
    </row>
    <row r="108" spans="5:5" ht="51">
      <c r="E108" s="14" t="s">
        <v>347</v>
      </c>
    </row>
    <row r="109" spans="5:5" ht="216.75">
      <c r="E109" s="14" t="s">
        <v>348</v>
      </c>
    </row>
    <row r="110" spans="1:16" ht="12.75">
      <c r="A110" s="7">
        <v>29</v>
      </c>
      <c s="7" t="s">
        <v>44</v>
      </c>
      <c s="7" t="s">
        <v>349</v>
      </c>
      <c s="7" t="s">
        <v>46</v>
      </c>
      <c s="7" t="s">
        <v>350</v>
      </c>
      <c s="7" t="s">
        <v>111</v>
      </c>
      <c s="9">
        <v>20</v>
      </c>
      <c s="13"/>
      <c s="12">
        <f>ROUND((H110*G110),2)</f>
      </c>
      <c r="O110">
        <f>rekapitulace!H8</f>
      </c>
      <c>
        <f>O110/100*I110</f>
      </c>
    </row>
    <row r="111" spans="5:5" ht="51">
      <c r="E111" s="14" t="s">
        <v>351</v>
      </c>
    </row>
    <row r="112" spans="5:5" ht="409.5">
      <c r="E112" s="14" t="s">
        <v>352</v>
      </c>
    </row>
    <row r="113" spans="1:16" ht="12.75">
      <c r="A113" s="7">
        <v>30</v>
      </c>
      <c s="7" t="s">
        <v>44</v>
      </c>
      <c s="7" t="s">
        <v>353</v>
      </c>
      <c s="7" t="s">
        <v>46</v>
      </c>
      <c s="7" t="s">
        <v>354</v>
      </c>
      <c s="7" t="s">
        <v>111</v>
      </c>
      <c s="9">
        <v>135.5</v>
      </c>
      <c s="13"/>
      <c s="12">
        <f>ROUND((H113*G113),2)</f>
      </c>
      <c r="O113">
        <f>rekapitulace!H8</f>
      </c>
      <c>
        <f>O113/100*I113</f>
      </c>
    </row>
    <row r="114" spans="5:5" ht="76.5">
      <c r="E114" s="14" t="s">
        <v>355</v>
      </c>
    </row>
    <row r="115" spans="5:5" ht="409.5">
      <c r="E115" s="14" t="s">
        <v>352</v>
      </c>
    </row>
    <row r="116" spans="1:16" ht="12.75" customHeight="1">
      <c r="A116" s="15"/>
      <c s="15"/>
      <c s="15" t="s">
        <v>40</v>
      </c>
      <c s="15"/>
      <c s="15" t="s">
        <v>216</v>
      </c>
      <c s="15"/>
      <c s="15"/>
      <c s="15"/>
      <c s="15">
        <f>SUM(I87:I115)</f>
      </c>
      <c r="P116">
        <f>ROUND(SUM(P87:P115),2)</f>
      </c>
    </row>
    <row r="118" spans="1:9" ht="12.75" customHeight="1">
      <c r="A118" s="8"/>
      <c s="8"/>
      <c s="8" t="s">
        <v>41</v>
      </c>
      <c s="8"/>
      <c s="8" t="s">
        <v>221</v>
      </c>
      <c s="8"/>
      <c s="10"/>
      <c s="8"/>
      <c s="10"/>
    </row>
    <row r="119" spans="1:16" ht="12.75">
      <c r="A119" s="7">
        <v>31</v>
      </c>
      <c s="7" t="s">
        <v>44</v>
      </c>
      <c s="7" t="s">
        <v>356</v>
      </c>
      <c s="7" t="s">
        <v>46</v>
      </c>
      <c s="7" t="s">
        <v>357</v>
      </c>
      <c s="7" t="s">
        <v>111</v>
      </c>
      <c s="9">
        <v>33.5</v>
      </c>
      <c s="13"/>
      <c s="12">
        <f>ROUND((H119*G119),2)</f>
      </c>
      <c r="O119">
        <f>rekapitulace!H8</f>
      </c>
      <c>
        <f>O119/100*I119</f>
      </c>
    </row>
    <row r="120" spans="5:5" ht="114.75">
      <c r="E120" s="14" t="s">
        <v>358</v>
      </c>
    </row>
    <row r="121" spans="5:5" ht="409.5">
      <c r="E121" s="14" t="s">
        <v>359</v>
      </c>
    </row>
    <row r="122" spans="1:16" ht="12.75" customHeight="1">
      <c r="A122" s="15"/>
      <c s="15"/>
      <c s="15" t="s">
        <v>41</v>
      </c>
      <c s="15"/>
      <c s="15" t="s">
        <v>221</v>
      </c>
      <c s="15"/>
      <c s="15"/>
      <c s="15"/>
      <c s="15">
        <f>SUM(I119:I121)</f>
      </c>
      <c r="P122">
        <f>ROUND(SUM(P119:P121),2)</f>
      </c>
    </row>
    <row r="124" spans="1:16" ht="12.75" customHeight="1">
      <c r="A124" s="15"/>
      <c s="15"/>
      <c s="15"/>
      <c s="15"/>
      <c s="15" t="s">
        <v>60</v>
      </c>
      <c s="15"/>
      <c s="15"/>
      <c s="15"/>
      <c s="15">
        <f>+I21+I60+I66+I72+I84+I116+I122</f>
      </c>
      <c r="P124">
        <f>+P21+P60+P66+P72+P84+P116+P122</f>
      </c>
    </row>
    <row r="126" spans="1:9" ht="12.75" customHeight="1">
      <c r="A126" s="8" t="s">
        <v>61</v>
      </c>
      <c s="8"/>
      <c s="8"/>
      <c s="8"/>
      <c s="8"/>
      <c s="8"/>
      <c s="8"/>
      <c s="8"/>
      <c s="8"/>
    </row>
    <row r="127" spans="1:9" ht="12.75" customHeight="1">
      <c r="A127" s="8"/>
      <c s="8"/>
      <c s="8"/>
      <c s="8"/>
      <c s="8" t="s">
        <v>62</v>
      </c>
      <c s="8"/>
      <c s="8"/>
      <c s="8"/>
      <c s="8"/>
    </row>
    <row r="128" spans="1:16" ht="12.75" customHeight="1">
      <c r="A128" s="15"/>
      <c s="15"/>
      <c s="15"/>
      <c s="15"/>
      <c s="15" t="s">
        <v>63</v>
      </c>
      <c s="15"/>
      <c s="15"/>
      <c s="15"/>
      <c s="15">
        <v>0</v>
      </c>
      <c r="P128">
        <v>0</v>
      </c>
    </row>
    <row r="129" spans="1:9" ht="12.75" customHeight="1">
      <c r="A129" s="15"/>
      <c s="15"/>
      <c s="15"/>
      <c s="15"/>
      <c s="15" t="s">
        <v>64</v>
      </c>
      <c s="15"/>
      <c s="15"/>
      <c s="15"/>
      <c s="15"/>
    </row>
    <row r="130" spans="1:16" ht="12.75" customHeight="1">
      <c r="A130" s="15"/>
      <c s="15"/>
      <c s="15"/>
      <c s="15"/>
      <c s="15" t="s">
        <v>65</v>
      </c>
      <c s="15"/>
      <c s="15"/>
      <c s="15"/>
      <c s="15">
        <v>0</v>
      </c>
      <c r="P130">
        <v>0</v>
      </c>
    </row>
    <row r="131" spans="1:16" ht="12.75" customHeight="1">
      <c r="A131" s="15"/>
      <c s="15"/>
      <c s="15"/>
      <c s="15"/>
      <c s="15" t="s">
        <v>66</v>
      </c>
      <c s="15"/>
      <c s="15"/>
      <c s="15"/>
      <c s="15">
        <f>I128+I130</f>
      </c>
      <c r="P131">
        <f>P128+P130</f>
      </c>
    </row>
    <row r="133" spans="1:16" ht="12.75" customHeight="1">
      <c r="A133" s="15"/>
      <c s="15"/>
      <c s="15"/>
      <c s="15"/>
      <c s="15" t="s">
        <v>66</v>
      </c>
      <c s="15"/>
      <c s="15"/>
      <c s="15"/>
      <c s="15">
        <f>I124+I131</f>
      </c>
      <c r="P133">
        <f>P124+P131</f>
      </c>
    </row>
  </sheetData>
  <sheetProtection formatColumns="0"/>
  <mergeCells count="8">
    <mergeCell ref="A8:A9"/>
    <mergeCell ref="B8:B9"/>
    <mergeCell ref="C8:C9"/>
    <mergeCell ref="D8:D9"/>
    <mergeCell ref="E8:E9"/>
    <mergeCell ref="F8:F9"/>
    <mergeCell ref="G8:G9"/>
    <mergeCell ref="H8:I8"/>
  </mergeCells>
  <printOptions/>
  <pageMargins left="0.75" right="0.75" top="1" bottom="1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