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2025/P112025_Nové Sedlo, opravy ulic/4_Prováděcí PD/ROZPOČET a VÝKAZ/"/>
    </mc:Choice>
  </mc:AlternateContent>
  <xr:revisionPtr revIDLastSave="1" documentId="11_158DBA8B04CB8E65B1C5740FA19516B9AC446F23" xr6:coauthVersionLast="47" xr6:coauthVersionMax="47" xr10:uidLastSave="{755EBBEC-913E-4944-A9FF-80421AA6AE9A}"/>
  <bookViews>
    <workbookView xWindow="-120" yWindow="-120" windowWidth="38640" windowHeight="21120" xr2:uid="{00000000-000D-0000-FFFF-FFFF00000000}"/>
  </bookViews>
  <sheets>
    <sheet name="Titulní list (2)" sheetId="4" r:id="rId1"/>
    <sheet name="Rekapitulace stavby" sheetId="1" r:id="rId2"/>
    <sheet name="SO101 - Komunikace a zpev..." sheetId="2" r:id="rId3"/>
    <sheet name="VRN - Vedlejší rozpočtové..." sheetId="3" r:id="rId4"/>
  </sheets>
  <definedNames>
    <definedName name="_xlnm._FilterDatabase" localSheetId="2" hidden="1">'SO101 - Komunikace a zpev...'!$C$124:$K$158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'SO101 - Komunikace a zpev...'!$124:$124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'SO101 - Komunikace a zpev...'!$C$4:$J$76,'SO101 - Komunikace a zpev...'!$C$82:$J$106,'SO101 - Komunikace a zpev...'!$C$112:$K$158</definedName>
    <definedName name="_xlnm.Print_Area" localSheetId="0">'Titulní list (2)'!$A$10:$M$70</definedName>
    <definedName name="_xlnm.Print_Area" localSheetId="3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9" i="3"/>
  <c r="BH129" i="3"/>
  <c r="BG129" i="3"/>
  <c r="BF129" i="3"/>
  <c r="T129" i="3"/>
  <c r="T128" i="3"/>
  <c r="R129" i="3"/>
  <c r="R128" i="3"/>
  <c r="P129" i="3"/>
  <c r="P128" i="3"/>
  <c r="BI126" i="3"/>
  <c r="BH126" i="3"/>
  <c r="BG126" i="3"/>
  <c r="BF126" i="3"/>
  <c r="T126" i="3"/>
  <c r="T125" i="3"/>
  <c r="R126" i="3"/>
  <c r="R125" i="3"/>
  <c r="R121" i="3" s="1"/>
  <c r="R120" i="3" s="1"/>
  <c r="P126" i="3"/>
  <c r="P125" i="3"/>
  <c r="P121" i="3" s="1"/>
  <c r="P120" i="3" s="1"/>
  <c r="AU96" i="1" s="1"/>
  <c r="BI123" i="3"/>
  <c r="BH123" i="3"/>
  <c r="BG123" i="3"/>
  <c r="BF123" i="3"/>
  <c r="T123" i="3"/>
  <c r="T122" i="3"/>
  <c r="T121" i="3"/>
  <c r="T120" i="3" s="1"/>
  <c r="R123" i="3"/>
  <c r="R122" i="3"/>
  <c r="P123" i="3"/>
  <c r="P122" i="3"/>
  <c r="J117" i="3"/>
  <c r="J116" i="3"/>
  <c r="F116" i="3"/>
  <c r="F114" i="3"/>
  <c r="E112" i="3"/>
  <c r="J92" i="3"/>
  <c r="J91" i="3"/>
  <c r="F91" i="3"/>
  <c r="F89" i="3"/>
  <c r="E87" i="3"/>
  <c r="J18" i="3"/>
  <c r="E18" i="3"/>
  <c r="F117" i="3"/>
  <c r="J17" i="3"/>
  <c r="J12" i="3"/>
  <c r="J89" i="3" s="1"/>
  <c r="E7" i="3"/>
  <c r="E110" i="3" s="1"/>
  <c r="J37" i="2"/>
  <c r="J36" i="2"/>
  <c r="AY95" i="1"/>
  <c r="J35" i="2"/>
  <c r="AX95" i="1"/>
  <c r="BI158" i="2"/>
  <c r="BH158" i="2"/>
  <c r="BG158" i="2"/>
  <c r="BF158" i="2"/>
  <c r="T158" i="2"/>
  <c r="T157" i="2"/>
  <c r="R158" i="2"/>
  <c r="R157" i="2"/>
  <c r="P158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T147" i="2"/>
  <c r="R148" i="2"/>
  <c r="R147" i="2"/>
  <c r="P148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T127" i="2"/>
  <c r="R128" i="2"/>
  <c r="R127" i="2"/>
  <c r="P128" i="2"/>
  <c r="P127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 s="1"/>
  <c r="J17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J145" i="2"/>
  <c r="BK137" i="2"/>
  <c r="BK143" i="2"/>
  <c r="J140" i="2"/>
  <c r="J131" i="2"/>
  <c r="J148" i="2"/>
  <c r="J126" i="3"/>
  <c r="BK129" i="3"/>
  <c r="J144" i="2"/>
  <c r="BK151" i="2"/>
  <c r="BK150" i="2"/>
  <c r="BK131" i="2"/>
  <c r="J153" i="2"/>
  <c r="BK146" i="2"/>
  <c r="J158" i="2"/>
  <c r="J128" i="2"/>
  <c r="BK156" i="2"/>
  <c r="J151" i="2"/>
  <c r="BK144" i="2"/>
  <c r="BK133" i="2"/>
  <c r="J123" i="3"/>
  <c r="BK140" i="2"/>
  <c r="J133" i="2"/>
  <c r="J150" i="2"/>
  <c r="BK158" i="2"/>
  <c r="AS94" i="1"/>
  <c r="J156" i="2"/>
  <c r="J146" i="2"/>
  <c r="BK148" i="2"/>
  <c r="BK145" i="2"/>
  <c r="J137" i="2"/>
  <c r="J129" i="3"/>
  <c r="BK123" i="3"/>
  <c r="BK154" i="2"/>
  <c r="J154" i="2"/>
  <c r="BK128" i="2"/>
  <c r="BK135" i="2"/>
  <c r="J135" i="2"/>
  <c r="BK153" i="2"/>
  <c r="J143" i="2"/>
  <c r="BK126" i="3"/>
  <c r="P142" i="2" l="1"/>
  <c r="T149" i="2"/>
  <c r="BK142" i="2"/>
  <c r="J142" i="2"/>
  <c r="J101" i="2"/>
  <c r="R152" i="2"/>
  <c r="T130" i="2"/>
  <c r="R149" i="2"/>
  <c r="P130" i="2"/>
  <c r="P129" i="2"/>
  <c r="BK149" i="2"/>
  <c r="J149" i="2"/>
  <c r="J103" i="2"/>
  <c r="T152" i="2"/>
  <c r="R142" i="2"/>
  <c r="P152" i="2"/>
  <c r="P126" i="2" s="1"/>
  <c r="P125" i="2" s="1"/>
  <c r="AU95" i="1" s="1"/>
  <c r="AU94" i="1" s="1"/>
  <c r="R130" i="2"/>
  <c r="R129" i="2" s="1"/>
  <c r="R126" i="2" s="1"/>
  <c r="R125" i="2" s="1"/>
  <c r="BK152" i="2"/>
  <c r="J152" i="2" s="1"/>
  <c r="J104" i="2" s="1"/>
  <c r="BK130" i="2"/>
  <c r="J130" i="2"/>
  <c r="J100" i="2"/>
  <c r="T142" i="2"/>
  <c r="P149" i="2"/>
  <c r="BK157" i="2"/>
  <c r="J157" i="2"/>
  <c r="J105" i="2"/>
  <c r="BK128" i="3"/>
  <c r="J128" i="3"/>
  <c r="J100" i="3"/>
  <c r="BK127" i="2"/>
  <c r="J127" i="2"/>
  <c r="J98" i="2"/>
  <c r="BK147" i="2"/>
  <c r="J147" i="2"/>
  <c r="J102" i="2"/>
  <c r="BK122" i="3"/>
  <c r="J122" i="3"/>
  <c r="J98" i="3"/>
  <c r="BK125" i="3"/>
  <c r="J125" i="3"/>
  <c r="J99" i="3"/>
  <c r="BE123" i="3"/>
  <c r="BE126" i="3"/>
  <c r="J114" i="3"/>
  <c r="F92" i="3"/>
  <c r="BE129" i="3"/>
  <c r="BK129" i="2"/>
  <c r="J129" i="2" s="1"/>
  <c r="J99" i="2" s="1"/>
  <c r="E85" i="3"/>
  <c r="E85" i="2"/>
  <c r="F92" i="2"/>
  <c r="BE137" i="2"/>
  <c r="BE144" i="2"/>
  <c r="BE145" i="2"/>
  <c r="BE133" i="2"/>
  <c r="BE143" i="2"/>
  <c r="BE158" i="2"/>
  <c r="BE128" i="2"/>
  <c r="BE148" i="2"/>
  <c r="BE156" i="2"/>
  <c r="BE151" i="2"/>
  <c r="BE153" i="2"/>
  <c r="BE154" i="2"/>
  <c r="J89" i="2"/>
  <c r="BE140" i="2"/>
  <c r="BE150" i="2"/>
  <c r="BE131" i="2"/>
  <c r="BE135" i="2"/>
  <c r="BE146" i="2"/>
  <c r="F34" i="3"/>
  <c r="BA96" i="1" s="1"/>
  <c r="J34" i="3"/>
  <c r="AW96" i="1" s="1"/>
  <c r="F35" i="2"/>
  <c r="BB95" i="1" s="1"/>
  <c r="F36" i="2"/>
  <c r="BC95" i="1" s="1"/>
  <c r="J34" i="2"/>
  <c r="AW95" i="1" s="1"/>
  <c r="F34" i="2"/>
  <c r="BA95" i="1" s="1"/>
  <c r="F35" i="3"/>
  <c r="BB96" i="1" s="1"/>
  <c r="F37" i="2"/>
  <c r="BD95" i="1" s="1"/>
  <c r="F37" i="3"/>
  <c r="BD96" i="1" s="1"/>
  <c r="F36" i="3"/>
  <c r="BC96" i="1" s="1"/>
  <c r="T129" i="2" l="1"/>
  <c r="T126" i="2"/>
  <c r="T125" i="2"/>
  <c r="BK121" i="3"/>
  <c r="J121" i="3"/>
  <c r="J97" i="3"/>
  <c r="BK126" i="2"/>
  <c r="J126" i="2" s="1"/>
  <c r="J97" i="2" s="1"/>
  <c r="F33" i="2"/>
  <c r="AZ95" i="1"/>
  <c r="BD94" i="1"/>
  <c r="W33" i="1"/>
  <c r="J33" i="2"/>
  <c r="AV95" i="1" s="1"/>
  <c r="AT95" i="1" s="1"/>
  <c r="J33" i="3"/>
  <c r="AV96" i="1"/>
  <c r="AT96" i="1"/>
  <c r="BC94" i="1"/>
  <c r="AY94" i="1" s="1"/>
  <c r="F33" i="3"/>
  <c r="AZ96" i="1"/>
  <c r="BB94" i="1"/>
  <c r="AX94" i="1"/>
  <c r="BA94" i="1"/>
  <c r="AW94" i="1" s="1"/>
  <c r="AK30" i="1" s="1"/>
  <c r="BK120" i="3" l="1"/>
  <c r="J120" i="3" s="1"/>
  <c r="J96" i="3" s="1"/>
  <c r="BK125" i="2"/>
  <c r="J125" i="2"/>
  <c r="AZ94" i="1"/>
  <c r="AV94" i="1" s="1"/>
  <c r="AK29" i="1" s="1"/>
  <c r="W32" i="1"/>
  <c r="W31" i="1"/>
  <c r="W30" i="1"/>
  <c r="J30" i="2"/>
  <c r="AG95" i="1"/>
  <c r="J39" i="2" l="1"/>
  <c r="AN95" i="1"/>
  <c r="J96" i="2"/>
  <c r="J30" i="3"/>
  <c r="AG96" i="1"/>
  <c r="AT94" i="1"/>
  <c r="W29" i="1"/>
  <c r="J39" i="3" l="1"/>
  <c r="AN9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<sst xmlns="http://schemas.openxmlformats.org/spreadsheetml/2006/main" count="815" uniqueCount="236">
  <si>
    <t>Export Komplet</t>
  </si>
  <si>
    <t/>
  </si>
  <si>
    <t>2.0</t>
  </si>
  <si>
    <t>ZAMOK</t>
  </si>
  <si>
    <t>False</t>
  </si>
  <si>
    <t>{db5ae722-c55c-4b0a-b081-528874fe865d}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</si>
  <si>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</si>
  <si>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</si>
  <si>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</si>
  <si>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</si>
  <si>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</si>
  <si>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</si>
  <si>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</si>
  <si>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</si>
  <si>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P112025a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</si>
  <si>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</si>
  <si>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</si>
  <si>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na p. p. č. 447/1, Loučky</t>
  </si>
  <si>
    <t>KSO:</t>
  </si>
  <si>
    <t>CC-CZ:</t>
  </si>
  <si>
    <t>Místo:</t>
  </si>
  <si>
    <t>Loučky, Nové Sedlo</t>
  </si>
  <si>
    <t>Datum:</t>
  </si>
  <si>
    <t>9. 12. 2025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</si>
  <si>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</si>
  <si>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</si>
  <si>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</si>
  <si>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</si>
  <si>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</si>
  <si>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</si>
  <si>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</si>
  <si>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</si>
  <si>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</si>
  <si>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</si>
  <si>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</si>
  <si>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</si>
  <si>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</si>
  <si>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</si>
  <si>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</si>
  <si>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</si>
  <si>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</si>
  <si>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</si>
  <si>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</si>
  <si>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</si>
  <si>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</si>
  <si>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</si>
  <si>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</si>
  <si>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</si>
  <si>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</si>
  <si>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</si>
  <si>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</si>
  <si>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</si>
  <si>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</si>
  <si>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</si>
  <si>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</si>
  <si>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</si>
  <si>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</si>
  <si>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</si>
  <si>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</si>
  <si>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</si>
  <si>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</si>
  <si>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</si>
  <si>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</si>
  <si>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</si>
  <si>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</si>
  <si>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</si>
  <si>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</si>
  <si>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</si>
  <si>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</si>
  <si>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</si>
  <si>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</si>
  <si>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</si>
  <si>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</si>
  <si>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</si>
  <si>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</si>
  <si>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</si>
  <si>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</si>
  <si>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</si>
  <si>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</si>
  <si>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</si>
  <si>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</si>
  <si>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</si>
  <si>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</si>
  <si>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</si>
  <si>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 a zpevněné plochy</t>
  </si>
  <si>
    <t>STA</t>
  </si>
  <si>
    <t>1</t>
  </si>
  <si>
    <t>{78debfaa-b6f3-46a8-9a8a-c99ef0bb70d6}</t>
  </si>
  <si>
    <t>2</t>
  </si>
  <si>
    <t>VRN</t>
  </si>
  <si>
    <t>Vedlejší rozpočtové náklady</t>
  </si>
  <si>
    <t>{011bd789-632b-4a09-ac8f-8ea5a6c51edd}</t>
  </si>
  <si>
    <t>KRYCÍ LIST SOUPISU PRACÍ</t>
  </si>
  <si>
    <t>Objekt:</t>
  </si>
  <si>
    <t>SO101 -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</si>
  <si>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</si>
  <si>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</si>
  <si>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</si>
  <si>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</si>
  <si>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</si>
  <si>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</si>
  <si>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</si>
  <si>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</si>
  <si>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5.0 - Sanace podkladních vrstev</t>
  </si>
  <si>
    <t xml:space="preserve">      5.1 - Skladba A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</si>
  <si>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</si>
  <si>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</si>
  <si>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</si>
  <si>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</si>
  <si>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</si>
  <si>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</si>
  <si>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</si>
  <si>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</si>
  <si>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</si>
  <si>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</si>
  <si>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</si>
  <si>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</si>
  <si>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</si>
  <si>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</si>
  <si>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</si>
  <si>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</si>
  <si>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</si>
  <si>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</si>
  <si>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</si>
  <si>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</si>
  <si>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</si>
  <si>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</si>
  <si>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113107242</t>
  </si>
  <si>
    <t>Odstranění podkladu živičného tl přes 50 do 100 mm strojně pl přes 200 m2</t>
  </si>
  <si>
    <t>m2</t>
  </si>
  <si>
    <t>CS ÚRS 2025 02</t>
  </si>
  <si>
    <t>4</t>
  </si>
  <si>
    <t>-563956784</t>
  </si>
  <si>
    <t>5</t>
  </si>
  <si>
    <t>Komunikace pozemní</t>
  </si>
  <si>
    <t>5.0</t>
  </si>
  <si>
    <t>Sanace podkladních vrstev</t>
  </si>
  <si>
    <t>113107223</t>
  </si>
  <si>
    <t>Odstranění podkladu z kameniva drceného tl přes 200 do 300 mm strojně pl přes 200 m2</t>
  </si>
  <si>
    <t>3</t>
  </si>
  <si>
    <t>1867927260</t>
  </si>
  <si>
    <t>P</t>
  </si>
  <si>
    <t>Poznámka k položce:_x000D_
Položka bude využita v případě nedosažení požadovaných hodnot únosnosti pláně</t>
  </si>
  <si>
    <t>564871111</t>
  </si>
  <si>
    <t>Podklad ze štěrkodrtě ŠD plochy přes 100 m2 tl 250 mm</t>
  </si>
  <si>
    <t>1700928599</t>
  </si>
  <si>
    <t>997221551</t>
  </si>
  <si>
    <t>Vodorovná doprava suti ze sypkých materiálů do 1 km</t>
  </si>
  <si>
    <t>t</t>
  </si>
  <si>
    <t>-570060408</t>
  </si>
  <si>
    <t>997221559</t>
  </si>
  <si>
    <t>Příplatek ZKD 1 km u vodorovné dopravy suti ze sypkých materiálů</t>
  </si>
  <si>
    <t>-699909447</t>
  </si>
  <si>
    <t>VV</t>
  </si>
  <si>
    <t>409,2*15 'Přepočtené koeficientem množství</t>
  </si>
  <si>
    <t>6</t>
  </si>
  <si>
    <t>171201221</t>
  </si>
  <si>
    <t>Poplatek za uložení na skládce (skládkovné) zeminy a kamení kód odpadu 17 05 04</t>
  </si>
  <si>
    <t>1559214030</t>
  </si>
  <si>
    <t>5.1</t>
  </si>
  <si>
    <t>Skladba A</t>
  </si>
  <si>
    <t>7</t>
  </si>
  <si>
    <t>573111111</t>
  </si>
  <si>
    <t>Postřik živičný infiltrační s posypem z asfaltu množství 0,60 kg/m2</t>
  </si>
  <si>
    <t>1063680533</t>
  </si>
  <si>
    <t>8</t>
  </si>
  <si>
    <t>565145021</t>
  </si>
  <si>
    <t>Asfaltový beton vrstva podkladní ACP 16 + tl 60 mm š přes 3 m z nemodifikovaného asfaltu</t>
  </si>
  <si>
    <t>-957654600</t>
  </si>
  <si>
    <t>9</t>
  </si>
  <si>
    <t>573211107</t>
  </si>
  <si>
    <t>Postřik živičný spojovací z asfaltu v množství 0,30 kg/m2</t>
  </si>
  <si>
    <t>-873597992</t>
  </si>
  <si>
    <t>10</t>
  </si>
  <si>
    <t>577134221</t>
  </si>
  <si>
    <t>Asfaltový beton vrstva obrusná ACO 11 tř. II tl 40 mm š přes 3 m z nemodifikovaného asfaltu</t>
  </si>
  <si>
    <t>1442039437</t>
  </si>
  <si>
    <t>Vedení trubní dálková a přípojná</t>
  </si>
  <si>
    <t>11</t>
  </si>
  <si>
    <t>899133211</t>
  </si>
  <si>
    <t>Výměna (výšková úprava) vtokové mříže uliční vpusti s použitím betonových vyrovnávacích prvků</t>
  </si>
  <si>
    <t>kus</t>
  </si>
  <si>
    <t>-1299265464</t>
  </si>
  <si>
    <t>Ostatní konstrukce a práce, bourání</t>
  </si>
  <si>
    <t>919735112</t>
  </si>
  <si>
    <t>Řezání stávajícího živičného krytu hl přes 50 do 100 mm</t>
  </si>
  <si>
    <t>m</t>
  </si>
  <si>
    <t>-1837946309</t>
  </si>
  <si>
    <t>13</t>
  </si>
  <si>
    <t>919732211</t>
  </si>
  <si>
    <t>Styčná spára napojení nového živičného povrchu na stávající za tepla š 15 mm hl 25 mm s prořezáním</t>
  </si>
  <si>
    <t>-833353458</t>
  </si>
  <si>
    <t>997</t>
  </si>
  <si>
    <t>Přesun sutě</t>
  </si>
  <si>
    <t>14</t>
  </si>
  <si>
    <t>997221561</t>
  </si>
  <si>
    <t>Vodorovná doprava suti z kusových materiálů do 1 km</t>
  </si>
  <si>
    <t>-1775799820</t>
  </si>
  <si>
    <t>15</t>
  </si>
  <si>
    <t>997221569</t>
  </si>
  <si>
    <t>Příplatek ZKD 1 km u vodorovné dopravy suti z kusových materiálů</t>
  </si>
  <si>
    <t>1144515798</t>
  </si>
  <si>
    <t>204,6*15 'Přepočtené koeficientem množství</t>
  </si>
  <si>
    <t>16</t>
  </si>
  <si>
    <t>997221875</t>
  </si>
  <si>
    <t>Poplatek za uložení na recyklační skládce (skládkovné) stavebního odpadu asfaltového bez obsahu dehtu zatříděného do Katalogu odpadů pod kódem 17 03 02</t>
  </si>
  <si>
    <t>-780916485</t>
  </si>
  <si>
    <t>998</t>
  </si>
  <si>
    <t>Přesun hmot</t>
  </si>
  <si>
    <t>17</t>
  </si>
  <si>
    <t>998225111</t>
  </si>
  <si>
    <t>Přesun hmot pro pozemní komunikace s krytem z kamene, monolitickým betonovým nebo živičným</t>
  </si>
  <si>
    <t>1060728100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</si>
  <si>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</si>
  <si>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</si>
  <si>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</si>
  <si>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</si>
  <si>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</si>
  <si>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</si>
  <si>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</si>
  <si>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Průzkumné, zeměměřičské a projektové práce</t>
  </si>
  <si>
    <t>…</t>
  </si>
  <si>
    <t>1024</t>
  </si>
  <si>
    <t>-1279139451</t>
  </si>
  <si>
    <t>Poznámka k položce:_x000D_
Průzkumné práce - vytyčení inženýrských sítí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</si>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</sst>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111</xdr:row>
      <xdr:rowOff>0</xdr:rowOff>
    </xdr:from>
    <xdr:to>
      <xdr:col>9</xdr:col>
      <xdr:colOff>1216660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58BB-C216-43FD-A19D-A2BD24E1C44A}">
  <dimension ref="A10:M72"/>
  <sheetViews>
    <sheetView tabSelected="1" zoomScaleNormal="100" zoomScalePageLayoutView="85" workbookViewId="0">
      <selection activeCell="A40" sqref="A40:M70"/>
    </sheetView>
  </sheetViews>
  <sheetFormatPr defaultColWidth="9.33203125" defaultRowHeight="11.25"/>
  <cols>
    <col min="1" max="1" width="14" customWidth="1"/>
  </cols>
  <sheetData>
    <row r="10" spans="1:13" ht="11.25" customHeight="1">
      <c r="A10" s="202" t="s">
        <v>235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11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ht="11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3" ht="11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</row>
    <row r="14" spans="1:13" ht="11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</row>
    <row r="15" spans="1:13" ht="11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1:13" ht="11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</row>
    <row r="17" spans="1:13" ht="11.25" customHeight="1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</row>
    <row r="18" spans="1:13" ht="11.25" customHeight="1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</row>
    <row r="19" spans="1:13" ht="11.25" customHeight="1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</row>
    <row r="20" spans="1:13" ht="11.25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</row>
    <row r="21" spans="1:13" ht="11.25" customHeight="1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</row>
    <row r="22" spans="1:13" ht="11.25" customHeight="1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</row>
    <row r="23" spans="1:13" ht="11.25" customHeight="1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</row>
    <row r="24" spans="1:13" ht="11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</row>
    <row r="25" spans="1:13" ht="11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</row>
    <row r="26" spans="1:13" ht="11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</row>
    <row r="27" spans="1:13" ht="11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</row>
    <row r="28" spans="1:13" ht="11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</row>
    <row r="29" spans="1:13" ht="11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</row>
    <row r="30" spans="1:13" ht="11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</row>
    <row r="31" spans="1:13" ht="11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</row>
    <row r="32" spans="1:13" ht="11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</row>
    <row r="33" spans="1:13" ht="11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</row>
    <row r="34" spans="1:13" ht="11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</row>
    <row r="35" spans="1:13" ht="11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</row>
    <row r="36" spans="1:13" ht="11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</row>
    <row r="37" spans="1:13" ht="11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</row>
    <row r="38" spans="1:13" ht="11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 ht="11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</row>
    <row r="40" spans="1:13" ht="11.25" customHeight="1">
      <c r="A40" s="203" t="s">
        <v>17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</row>
    <row r="41" spans="1:13" ht="11.25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</row>
    <row r="42" spans="1:13" ht="11.25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</row>
    <row r="43" spans="1:13" ht="11.2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</row>
    <row r="44" spans="1:13" ht="11.25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</row>
    <row r="45" spans="1:13" ht="11.25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</row>
    <row r="46" spans="1:13" ht="11.25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</row>
    <row r="47" spans="1:13" ht="11.25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</row>
    <row r="48" spans="1:13" ht="11.25" customHeight="1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</row>
    <row r="49" spans="1:13" ht="11.25" customHeight="1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</row>
    <row r="50" spans="1:13" ht="11.25" customHeight="1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</row>
    <row r="51" spans="1:13" ht="11.25" customHeight="1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</row>
    <row r="52" spans="1:13" ht="11.25" customHeight="1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</row>
    <row r="53" spans="1:13" ht="11.25" customHeight="1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</row>
    <row r="54" spans="1:13" ht="11.25" customHeight="1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</row>
    <row r="55" spans="1:13" ht="11.25" customHeight="1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</row>
    <row r="56" spans="1:13" ht="11.25" customHeight="1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</row>
    <row r="57" spans="1:13" ht="11.25" customHeight="1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</row>
    <row r="58" spans="1:13" ht="11.2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</row>
    <row r="59" spans="1:13" ht="11.25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</row>
    <row r="60" spans="1:13" ht="11.25" customHeight="1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</row>
    <row r="61" spans="1:13" ht="11.25" customHeight="1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</row>
    <row r="62" spans="1:13" ht="11.25" customHeight="1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</row>
    <row r="63" spans="1:13" ht="11.2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</row>
    <row r="64" spans="1:13" ht="11.25" customHeight="1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</row>
    <row r="65" spans="1:13" ht="11.25" customHeight="1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</row>
    <row r="66" spans="1:13" ht="11.25" customHeight="1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</row>
    <row r="67" spans="1:13" ht="11.25" customHeight="1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</row>
    <row r="68" spans="1:13" ht="11.25" customHeight="1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</row>
    <row r="69" spans="1:13" ht="11.25" customHeight="1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</row>
    <row r="70" spans="1:13" ht="11.25" customHeight="1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</row>
    <row r="71" spans="1:13" ht="11.25" customHeight="1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</row>
    <row r="72" spans="1:13" ht="11.25" customHeight="1">
      <c r="A72" s="205"/>
      <c r="B72" s="205"/>
      <c r="C72" s="205"/>
      <c r="D72" s="205"/>
      <c r="E72" s="205"/>
      <c r="F72" s="205"/>
      <c r="G72" s="205"/>
      <c r="H72" s="205"/>
      <c r="I72" s="205"/>
      <c r="J72" s="205"/>
      <c r="K72" s="205"/>
      <c r="L72" s="205"/>
    </row>
  </sheetData>
  <mergeCells count="3">
    <mergeCell ref="A10:M39"/>
    <mergeCell ref="A40:M70"/>
    <mergeCell ref="A72:L72"/>
  </mergeCells>
  <pageMargins left="0" right="0" top="0.59055118110236227" bottom="0.59055118110236227" header="0" footer="0.31496062992125984"/>
  <pageSetup paperSize="9" orientation="portrait" verticalDpi="360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3" t="s">
        <v>14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R5" s="17"/>
      <c r="BE5" s="160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65" t="s">
        <v>17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R6" s="17"/>
      <c r="BE6" s="161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1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1"/>
      <c r="BS8" s="14" t="s">
        <v>6</v>
      </c>
    </row>
    <row r="9" spans="1:74" ht="14.45" customHeight="1">
      <c r="B9" s="17"/>
      <c r="AR9" s="17"/>
      <c r="BE9" s="161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61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161"/>
      <c r="BS11" s="14" t="s">
        <v>6</v>
      </c>
    </row>
    <row r="12" spans="1:74" ht="6.95" customHeight="1">
      <c r="B12" s="17"/>
      <c r="AR12" s="17"/>
      <c r="BE12" s="161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161"/>
      <c r="BS13" s="14" t="s">
        <v>6</v>
      </c>
    </row>
    <row r="14" spans="1:74" ht="12.75">
      <c r="B14" s="17"/>
      <c r="E14" s="166" t="s">
        <v>31</v>
      </c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24" t="s">
        <v>28</v>
      </c>
      <c r="AN14" s="26" t="s">
        <v>31</v>
      </c>
      <c r="AR14" s="17"/>
      <c r="BE14" s="161"/>
      <c r="BS14" s="14" t="s">
        <v>6</v>
      </c>
    </row>
    <row r="15" spans="1:74" ht="6.95" customHeight="1">
      <c r="B15" s="17"/>
      <c r="AR15" s="17"/>
      <c r="BE15" s="161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161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1</v>
      </c>
      <c r="AR17" s="17"/>
      <c r="BE17" s="161"/>
      <c r="BS17" s="14" t="s">
        <v>35</v>
      </c>
    </row>
    <row r="18" spans="2:71" ht="6.95" customHeight="1">
      <c r="B18" s="17"/>
      <c r="AR18" s="17"/>
      <c r="BE18" s="161"/>
      <c r="BS18" s="14" t="s">
        <v>6</v>
      </c>
    </row>
    <row r="19" spans="2:71" ht="12" customHeight="1">
      <c r="B19" s="17"/>
      <c r="D19" s="24" t="s">
        <v>36</v>
      </c>
      <c r="AK19" s="24" t="s">
        <v>25</v>
      </c>
      <c r="AN19" s="22" t="s">
        <v>33</v>
      </c>
      <c r="AR19" s="17"/>
      <c r="BE19" s="161"/>
      <c r="BS19" s="14" t="s">
        <v>6</v>
      </c>
    </row>
    <row r="20" spans="2:71" ht="18.399999999999999" customHeight="1">
      <c r="B20" s="17"/>
      <c r="E20" s="22" t="s">
        <v>34</v>
      </c>
      <c r="AK20" s="24" t="s">
        <v>28</v>
      </c>
      <c r="AN20" s="22" t="s">
        <v>1</v>
      </c>
      <c r="AR20" s="17"/>
      <c r="BE20" s="161"/>
      <c r="BS20" s="14" t="s">
        <v>35</v>
      </c>
    </row>
    <row r="21" spans="2:71" ht="6.95" customHeight="1">
      <c r="B21" s="17"/>
      <c r="AR21" s="17"/>
      <c r="BE21" s="161"/>
    </row>
    <row r="22" spans="2:71" ht="12" customHeight="1">
      <c r="B22" s="17"/>
      <c r="D22" s="24" t="s">
        <v>37</v>
      </c>
      <c r="AR22" s="17"/>
      <c r="BE22" s="161"/>
    </row>
    <row r="23" spans="2:71" ht="16.5" customHeight="1">
      <c r="B23" s="17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7"/>
      <c r="BE23" s="161"/>
    </row>
    <row r="24" spans="2:71" ht="6.95" customHeight="1">
      <c r="B24" s="17"/>
      <c r="AR24" s="17"/>
      <c r="BE24" s="161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1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69">
        <f>ROUND(AG94,2)</f>
        <v>0</v>
      </c>
      <c r="AL26" s="170"/>
      <c r="AM26" s="170"/>
      <c r="AN26" s="170"/>
      <c r="AO26" s="170"/>
      <c r="AR26" s="29"/>
      <c r="BE26" s="161"/>
    </row>
    <row r="27" spans="2:71" s="1" customFormat="1" ht="6.95" customHeight="1">
      <c r="B27" s="29"/>
      <c r="AR27" s="29"/>
      <c r="BE27" s="161"/>
    </row>
    <row r="28" spans="2:71" s="1" customFormat="1" ht="12.75">
      <c r="B28" s="29"/>
      <c r="L28" s="171" t="s">
        <v>39</v>
      </c>
      <c r="M28" s="171"/>
      <c r="N28" s="171"/>
      <c r="O28" s="171"/>
      <c r="P28" s="171"/>
      <c r="W28" s="171" t="s">
        <v>40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41</v>
      </c>
      <c r="AL28" s="171"/>
      <c r="AM28" s="171"/>
      <c r="AN28" s="171"/>
      <c r="AO28" s="171"/>
      <c r="AR28" s="29"/>
      <c r="BE28" s="161"/>
    </row>
    <row r="29" spans="2:71" s="2" customFormat="1" ht="14.45" customHeight="1">
      <c r="B29" s="33"/>
      <c r="D29" s="24" t="s">
        <v>42</v>
      </c>
      <c r="F29" s="24" t="s">
        <v>43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3"/>
      <c r="BE29" s="162"/>
    </row>
    <row r="30" spans="2:71" s="2" customFormat="1" ht="14.45" customHeight="1">
      <c r="B30" s="33"/>
      <c r="F30" s="24" t="s">
        <v>44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3"/>
      <c r="BE30" s="162"/>
    </row>
    <row r="31" spans="2:71" s="2" customFormat="1" ht="14.45" hidden="1" customHeight="1">
      <c r="B31" s="33"/>
      <c r="F31" s="24" t="s">
        <v>45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3"/>
      <c r="BE31" s="162"/>
    </row>
    <row r="32" spans="2:71" s="2" customFormat="1" ht="14.45" hidden="1" customHeight="1">
      <c r="B32" s="33"/>
      <c r="F32" s="24" t="s">
        <v>46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3"/>
      <c r="BE32" s="162"/>
    </row>
    <row r="33" spans="2:57" s="2" customFormat="1" ht="14.45" hidden="1" customHeight="1">
      <c r="B33" s="33"/>
      <c r="F33" s="24" t="s">
        <v>47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3"/>
      <c r="BE33" s="162"/>
    </row>
    <row r="34" spans="2:57" s="1" customFormat="1" ht="6.95" customHeight="1">
      <c r="B34" s="29"/>
      <c r="AR34" s="29"/>
      <c r="BE34" s="161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175" t="s">
        <v>50</v>
      </c>
      <c r="Y35" s="176"/>
      <c r="Z35" s="176"/>
      <c r="AA35" s="176"/>
      <c r="AB35" s="176"/>
      <c r="AC35" s="36"/>
      <c r="AD35" s="36"/>
      <c r="AE35" s="36"/>
      <c r="AF35" s="36"/>
      <c r="AG35" s="36"/>
      <c r="AH35" s="36"/>
      <c r="AI35" s="36"/>
      <c r="AJ35" s="36"/>
      <c r="AK35" s="177">
        <f>SUM(AK26:AK33)</f>
        <v>0</v>
      </c>
      <c r="AL35" s="176"/>
      <c r="AM35" s="176"/>
      <c r="AN35" s="176"/>
      <c r="AO35" s="178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57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P112025a</v>
      </c>
      <c r="AR84" s="45"/>
    </row>
    <row r="85" spans="1:91" s="4" customFormat="1" ht="36.950000000000003" customHeight="1">
      <c r="B85" s="46"/>
      <c r="C85" s="47" t="s">
        <v>16</v>
      </c>
      <c r="L85" s="179" t="str">
        <f>K6</f>
        <v>Oprava komunikace na p. p. č. 447/1, Loučky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Loučky, Nové Sedlo</v>
      </c>
      <c r="AI87" s="24" t="s">
        <v>22</v>
      </c>
      <c r="AM87" s="181" t="str">
        <f>IF(AN8= "","",AN8)</f>
        <v>9. 12. 2025</v>
      </c>
      <c r="AN87" s="181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Město Nové Sedlo</v>
      </c>
      <c r="AI89" s="24" t="s">
        <v>32</v>
      </c>
      <c r="AM89" s="182" t="str">
        <f>IF(E17="","",E17)</f>
        <v>Bc. Jakub Cingroš</v>
      </c>
      <c r="AN89" s="183"/>
      <c r="AO89" s="183"/>
      <c r="AP89" s="183"/>
      <c r="AR89" s="29"/>
      <c r="AS89" s="184" t="s">
        <v>58</v>
      </c>
      <c r="AT89" s="185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36</v>
      </c>
      <c r="AM90" s="182" t="str">
        <f>IF(E20="","",E20)</f>
        <v>Bc. Jakub Cingroš</v>
      </c>
      <c r="AN90" s="183"/>
      <c r="AO90" s="183"/>
      <c r="AP90" s="183"/>
      <c r="AR90" s="29"/>
      <c r="AS90" s="186"/>
      <c r="AT90" s="187"/>
      <c r="BD90" s="53"/>
    </row>
    <row r="91" spans="1:91" s="1" customFormat="1" ht="10.9" customHeight="1">
      <c r="B91" s="29"/>
      <c r="AR91" s="29"/>
      <c r="AS91" s="186"/>
      <c r="AT91" s="187"/>
      <c r="BD91" s="53"/>
    </row>
    <row r="92" spans="1:91" s="1" customFormat="1" ht="29.25" customHeight="1">
      <c r="B92" s="29"/>
      <c r="C92" s="188" t="s">
        <v>59</v>
      </c>
      <c r="D92" s="189"/>
      <c r="E92" s="189"/>
      <c r="F92" s="189"/>
      <c r="G92" s="189"/>
      <c r="H92" s="54"/>
      <c r="I92" s="190" t="s">
        <v>60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61</v>
      </c>
      <c r="AH92" s="189"/>
      <c r="AI92" s="189"/>
      <c r="AJ92" s="189"/>
      <c r="AK92" s="189"/>
      <c r="AL92" s="189"/>
      <c r="AM92" s="189"/>
      <c r="AN92" s="190" t="s">
        <v>62</v>
      </c>
      <c r="AO92" s="189"/>
      <c r="AP92" s="192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6">
        <f>ROUND(SUM(AG95:AG96),2)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77</v>
      </c>
      <c r="BT94" s="69" t="s">
        <v>78</v>
      </c>
      <c r="BU94" s="70" t="s">
        <v>79</v>
      </c>
      <c r="BV94" s="69" t="s">
        <v>80</v>
      </c>
      <c r="BW94" s="69" t="s">
        <v>5</v>
      </c>
      <c r="BX94" s="69" t="s">
        <v>81</v>
      </c>
      <c r="CL94" s="69" t="s">
        <v>1</v>
      </c>
    </row>
    <row r="95" spans="1:91" s="6" customFormat="1" ht="16.5" customHeight="1">
      <c r="A95" s="71" t="s">
        <v>82</v>
      </c>
      <c r="B95" s="72"/>
      <c r="C95" s="73"/>
      <c r="D95" s="195" t="s">
        <v>83</v>
      </c>
      <c r="E95" s="195"/>
      <c r="F95" s="195"/>
      <c r="G95" s="195"/>
      <c r="H95" s="195"/>
      <c r="I95" s="74"/>
      <c r="J95" s="195" t="s">
        <v>84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'SO101 - Komunikace a zpev...'!J30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5" t="s">
        <v>85</v>
      </c>
      <c r="AR95" s="72"/>
      <c r="AS95" s="76">
        <v>0</v>
      </c>
      <c r="AT95" s="77">
        <f>ROUND(SUM(AV95:AW95),2)</f>
        <v>0</v>
      </c>
      <c r="AU95" s="78">
        <f>'SO101 - Komunikace a zpev...'!P125</f>
        <v>0</v>
      </c>
      <c r="AV95" s="77">
        <f>'SO101 - Komunikace a zpev...'!J33</f>
        <v>0</v>
      </c>
      <c r="AW95" s="77">
        <f>'SO101 - Komunikace a zpev...'!J34</f>
        <v>0</v>
      </c>
      <c r="AX95" s="77">
        <f>'SO101 - Komunikace a zpev...'!J35</f>
        <v>0</v>
      </c>
      <c r="AY95" s="77">
        <f>'SO101 - Komunikace a zpev...'!J36</f>
        <v>0</v>
      </c>
      <c r="AZ95" s="77">
        <f>'SO101 - Komunikace a zpev...'!F33</f>
        <v>0</v>
      </c>
      <c r="BA95" s="77">
        <f>'SO101 - Komunikace a zpev...'!F34</f>
        <v>0</v>
      </c>
      <c r="BB95" s="77">
        <f>'SO101 - Komunikace a zpev...'!F35</f>
        <v>0</v>
      </c>
      <c r="BC95" s="77">
        <f>'SO101 - Komunikace a zpev...'!F36</f>
        <v>0</v>
      </c>
      <c r="BD95" s="79">
        <f>'SO101 - Komunikace a zpev...'!F37</f>
        <v>0</v>
      </c>
      <c r="BT95" s="80" t="s">
        <v>86</v>
      </c>
      <c r="BV95" s="80" t="s">
        <v>80</v>
      </c>
      <c r="BW95" s="80" t="s">
        <v>87</v>
      </c>
      <c r="BX95" s="80" t="s">
        <v>5</v>
      </c>
      <c r="CL95" s="80" t="s">
        <v>1</v>
      </c>
      <c r="CM95" s="80" t="s">
        <v>88</v>
      </c>
    </row>
    <row r="96" spans="1:91" s="6" customFormat="1" ht="16.5" customHeight="1">
      <c r="A96" s="71" t="s">
        <v>82</v>
      </c>
      <c r="B96" s="72"/>
      <c r="C96" s="73"/>
      <c r="D96" s="195" t="s">
        <v>89</v>
      </c>
      <c r="E96" s="195"/>
      <c r="F96" s="195"/>
      <c r="G96" s="195"/>
      <c r="H96" s="195"/>
      <c r="I96" s="74"/>
      <c r="J96" s="195" t="s">
        <v>90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3">
        <f>'VRN - Vedlejší rozpočtové...'!J30</f>
        <v>0</v>
      </c>
      <c r="AH96" s="194"/>
      <c r="AI96" s="194"/>
      <c r="AJ96" s="194"/>
      <c r="AK96" s="194"/>
      <c r="AL96" s="194"/>
      <c r="AM96" s="194"/>
      <c r="AN96" s="193">
        <f>SUM(AG96,AT96)</f>
        <v>0</v>
      </c>
      <c r="AO96" s="194"/>
      <c r="AP96" s="194"/>
      <c r="AQ96" s="75" t="s">
        <v>85</v>
      </c>
      <c r="AR96" s="72"/>
      <c r="AS96" s="81">
        <v>0</v>
      </c>
      <c r="AT96" s="82">
        <f>ROUND(SUM(AV96:AW96),2)</f>
        <v>0</v>
      </c>
      <c r="AU96" s="83">
        <f>'VRN - Vedlejší rozpočtové...'!P120</f>
        <v>0</v>
      </c>
      <c r="AV96" s="82">
        <f>'VRN - Vedlejší rozpočtové...'!J33</f>
        <v>0</v>
      </c>
      <c r="AW96" s="82">
        <f>'VRN - Vedlejší rozpočtové...'!J34</f>
        <v>0</v>
      </c>
      <c r="AX96" s="82">
        <f>'VRN - Vedlejší rozpočtové...'!J35</f>
        <v>0</v>
      </c>
      <c r="AY96" s="82">
        <f>'VRN - Vedlejší rozpočtové...'!J36</f>
        <v>0</v>
      </c>
      <c r="AZ96" s="82">
        <f>'VRN - Vedlejší rozpočtové...'!F33</f>
        <v>0</v>
      </c>
      <c r="BA96" s="82">
        <f>'VRN - Vedlejší rozpočtové...'!F34</f>
        <v>0</v>
      </c>
      <c r="BB96" s="82">
        <f>'VRN - Vedlejší rozpočtové...'!F35</f>
        <v>0</v>
      </c>
      <c r="BC96" s="82">
        <f>'VRN - Vedlejší rozpočtové...'!F36</f>
        <v>0</v>
      </c>
      <c r="BD96" s="84">
        <f>'VRN - Vedlejší rozpočtové...'!F37</f>
        <v>0</v>
      </c>
      <c r="BT96" s="80" t="s">
        <v>86</v>
      </c>
      <c r="BV96" s="80" t="s">
        <v>80</v>
      </c>
      <c r="BW96" s="80" t="s">
        <v>91</v>
      </c>
      <c r="BX96" s="80" t="s">
        <v>5</v>
      </c>
      <c r="CL96" s="80" t="s">
        <v>1</v>
      </c>
      <c r="CM96" s="80" t="s">
        <v>88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vtHHY5YormOHFSyzebanI951tj3+2ErfzeFNG3IJAhdneADja+Cus08shIq0xSLpmJ44/KavXql+bL+jm4eHhQ==" saltValue="3GyC0Jz7iCs6c9zpWCiSVGkPdfnsTtZ60VBCHgtjhBroBgW/9pKwg1y4yBpufmX/5NB53Rex1Lo+L4hAqQJUm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101 - Komunikace a zpev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87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198" t="str">
        <f>'Rekapitulace stavby'!K6</f>
        <v>Oprava komunikace na p. p. č. 447/1, Loučky</v>
      </c>
      <c r="F7" s="199"/>
      <c r="G7" s="199"/>
      <c r="H7" s="199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9" t="s">
        <v>94</v>
      </c>
      <c r="F9" s="200"/>
      <c r="G9" s="200"/>
      <c r="H9" s="20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1" t="str">
        <f>'Rekapitulace stavby'!E14</f>
        <v>Vyplň údaj</v>
      </c>
      <c r="F18" s="163"/>
      <c r="G18" s="163"/>
      <c r="H18" s="163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68" t="s">
        <v>1</v>
      </c>
      <c r="F27" s="168"/>
      <c r="G27" s="168"/>
      <c r="H27" s="16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ROUND(J125,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ROUND((SUM(BE125:BE158)),  2)</f>
        <v>0</v>
      </c>
      <c r="I33" s="89">
        <v>0.21</v>
      </c>
      <c r="J33" s="88">
        <f>ROUND(((SUM(BE125:BE158))*I33),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ROUND((SUM(BF125:BF158)),  2)</f>
        <v>0</v>
      </c>
      <c r="I34" s="89">
        <v>0.12</v>
      </c>
      <c r="J34" s="88">
        <f>ROUND(((SUM(BF125:BF158))*I34),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ROUND((SUM(BG125:BG158)),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ROUND((SUM(BH125:BH158)),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ROUND((SUM(BI125:BI158)),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198" t="str">
        <f>E7</f>
        <v>Oprava komunikace na p. p. č. 447/1, Loučky</v>
      </c>
      <c r="F85" s="199"/>
      <c r="G85" s="199"/>
      <c r="H85" s="199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9" t="str">
        <f>E9</f>
        <v>SO101 - Komunikace a zpevněné plochy</v>
      </c>
      <c r="F87" s="200"/>
      <c r="G87" s="200"/>
      <c r="H87" s="20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Loučky,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J125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100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899999999999999" customHeight="1">
      <c r="B98" s="105"/>
      <c r="D98" s="106" t="s">
        <v>101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899999999999999" customHeight="1">
      <c r="B99" s="105"/>
      <c r="D99" s="106" t="s">
        <v>102</v>
      </c>
      <c r="E99" s="107"/>
      <c r="F99" s="107"/>
      <c r="G99" s="107"/>
      <c r="H99" s="107"/>
      <c r="I99" s="107"/>
      <c r="J99" s="108">
        <f>J129</f>
        <v>0</v>
      </c>
      <c r="L99" s="105"/>
    </row>
    <row r="100" spans="2:12" s="9" customFormat="1" ht="14.85" customHeight="1">
      <c r="B100" s="105"/>
      <c r="D100" s="106" t="s">
        <v>103</v>
      </c>
      <c r="E100" s="107"/>
      <c r="F100" s="107"/>
      <c r="G100" s="107"/>
      <c r="H100" s="107"/>
      <c r="I100" s="107"/>
      <c r="J100" s="108">
        <f>J130</f>
        <v>0</v>
      </c>
      <c r="L100" s="105"/>
    </row>
    <row r="101" spans="2:12" s="9" customFormat="1" ht="14.85" customHeight="1">
      <c r="B101" s="105"/>
      <c r="D101" s="106" t="s">
        <v>104</v>
      </c>
      <c r="E101" s="107"/>
      <c r="F101" s="107"/>
      <c r="G101" s="107"/>
      <c r="H101" s="107"/>
      <c r="I101" s="107"/>
      <c r="J101" s="108">
        <f>J142</f>
        <v>0</v>
      </c>
      <c r="L101" s="105"/>
    </row>
    <row r="102" spans="2:12" s="9" customFormat="1" ht="19.899999999999999" customHeight="1">
      <c r="B102" s="105"/>
      <c r="D102" s="106" t="s">
        <v>105</v>
      </c>
      <c r="E102" s="107"/>
      <c r="F102" s="107"/>
      <c r="G102" s="107"/>
      <c r="H102" s="107"/>
      <c r="I102" s="107"/>
      <c r="J102" s="108">
        <f>J147</f>
        <v>0</v>
      </c>
      <c r="L102" s="105"/>
    </row>
    <row r="103" spans="2:12" s="9" customFormat="1" ht="19.899999999999999" customHeight="1">
      <c r="B103" s="105"/>
      <c r="D103" s="106" t="s">
        <v>106</v>
      </c>
      <c r="E103" s="107"/>
      <c r="F103" s="107"/>
      <c r="G103" s="107"/>
      <c r="H103" s="107"/>
      <c r="I103" s="107"/>
      <c r="J103" s="108">
        <f>J149</f>
        <v>0</v>
      </c>
      <c r="L103" s="105"/>
    </row>
    <row r="104" spans="2:12" s="9" customFormat="1" ht="19.899999999999999" customHeight="1">
      <c r="B104" s="105"/>
      <c r="D104" s="106" t="s">
        <v>107</v>
      </c>
      <c r="E104" s="107"/>
      <c r="F104" s="107"/>
      <c r="G104" s="107"/>
      <c r="H104" s="107"/>
      <c r="I104" s="107"/>
      <c r="J104" s="108">
        <f>J152</f>
        <v>0</v>
      </c>
      <c r="L104" s="105"/>
    </row>
    <row r="105" spans="2:12" s="9" customFormat="1" ht="19.899999999999999" customHeight="1">
      <c r="B105" s="105"/>
      <c r="D105" s="106" t="s">
        <v>108</v>
      </c>
      <c r="E105" s="107"/>
      <c r="F105" s="107"/>
      <c r="G105" s="107"/>
      <c r="H105" s="107"/>
      <c r="I105" s="107"/>
      <c r="J105" s="108">
        <f>J157</f>
        <v>0</v>
      </c>
      <c r="L105" s="105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18" t="s">
        <v>109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198" t="str">
        <f>E7</f>
        <v>Oprava komunikace na p. p. č. 447/1, Loučky</v>
      </c>
      <c r="F115" s="199"/>
      <c r="G115" s="199"/>
      <c r="H115" s="199"/>
      <c r="L115" s="29"/>
    </row>
    <row r="116" spans="2:65" s="1" customFormat="1" ht="12" customHeight="1">
      <c r="B116" s="29"/>
      <c r="C116" s="24" t="s">
        <v>93</v>
      </c>
      <c r="L116" s="29"/>
    </row>
    <row r="117" spans="2:65" s="1" customFormat="1" ht="16.5" customHeight="1">
      <c r="B117" s="29"/>
      <c r="E117" s="179" t="str">
        <f>E9</f>
        <v>SO101 - Komunikace a zpevněné plochy</v>
      </c>
      <c r="F117" s="200"/>
      <c r="G117" s="200"/>
      <c r="H117" s="200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>Loučky, Nové Sedlo</v>
      </c>
      <c r="I119" s="24" t="s">
        <v>22</v>
      </c>
      <c r="J119" s="49" t="str">
        <f>IF(J12="","",J12)</f>
        <v>9. 12. 2025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4" t="s">
        <v>24</v>
      </c>
      <c r="F121" s="22" t="str">
        <f>E15</f>
        <v>Město Nové Sedlo</v>
      </c>
      <c r="I121" s="24" t="s">
        <v>32</v>
      </c>
      <c r="J121" s="27" t="str">
        <f>E21</f>
        <v>Bc. Jakub Cingroš</v>
      </c>
      <c r="L121" s="29"/>
    </row>
    <row r="122" spans="2:65" s="1" customFormat="1" ht="15.2" customHeight="1">
      <c r="B122" s="29"/>
      <c r="C122" s="24" t="s">
        <v>30</v>
      </c>
      <c r="F122" s="22" t="str">
        <f>IF(E18="","",E18)</f>
        <v>Vyplň údaj</v>
      </c>
      <c r="I122" s="24" t="s">
        <v>36</v>
      </c>
      <c r="J122" s="27" t="str">
        <f>E24</f>
        <v>Bc. Jakub Cingroš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110</v>
      </c>
      <c r="D124" s="111" t="s">
        <v>63</v>
      </c>
      <c r="E124" s="111" t="s">
        <v>59</v>
      </c>
      <c r="F124" s="111" t="s">
        <v>60</v>
      </c>
      <c r="G124" s="111" t="s">
        <v>111</v>
      </c>
      <c r="H124" s="111" t="s">
        <v>112</v>
      </c>
      <c r="I124" s="111" t="s">
        <v>113</v>
      </c>
      <c r="J124" s="111" t="s">
        <v>97</v>
      </c>
      <c r="K124" s="112" t="s">
        <v>114</v>
      </c>
      <c r="L124" s="109"/>
      <c r="M124" s="56" t="s">
        <v>1</v>
      </c>
      <c r="N124" s="57" t="s">
        <v>42</v>
      </c>
      <c r="O124" s="57" t="s">
        <v>115</v>
      </c>
      <c r="P124" s="57" t="s">
        <v>116</v>
      </c>
      <c r="Q124" s="57" t="s">
        <v>117</v>
      </c>
      <c r="R124" s="57" t="s">
        <v>118</v>
      </c>
      <c r="S124" s="57" t="s">
        <v>119</v>
      </c>
      <c r="T124" s="58" t="s">
        <v>120</v>
      </c>
    </row>
    <row r="125" spans="2:65" s="1" customFormat="1" ht="22.9" customHeight="1">
      <c r="B125" s="29"/>
      <c r="C125" s="61" t="s">
        <v>121</v>
      </c>
      <c r="J125" s="113">
        <f>BK125</f>
        <v>0</v>
      </c>
      <c r="L125" s="29"/>
      <c r="M125" s="59"/>
      <c r="N125" s="50"/>
      <c r="O125" s="50"/>
      <c r="P125" s="114">
        <f>P126</f>
        <v>0</v>
      </c>
      <c r="Q125" s="50"/>
      <c r="R125" s="114">
        <f>R126</f>
        <v>249.16605999999999</v>
      </c>
      <c r="S125" s="50"/>
      <c r="T125" s="115">
        <f>T126</f>
        <v>614.09999999999991</v>
      </c>
      <c r="AT125" s="14" t="s">
        <v>77</v>
      </c>
      <c r="AU125" s="14" t="s">
        <v>99</v>
      </c>
      <c r="BK125" s="116">
        <f>BK126</f>
        <v>0</v>
      </c>
    </row>
    <row r="126" spans="2:65" s="11" customFormat="1" ht="25.9" customHeight="1">
      <c r="B126" s="117"/>
      <c r="D126" s="118" t="s">
        <v>77</v>
      </c>
      <c r="E126" s="119" t="s">
        <v>122</v>
      </c>
      <c r="F126" s="119" t="s">
        <v>123</v>
      </c>
      <c r="I126" s="120"/>
      <c r="J126" s="121">
        <f>BK126</f>
        <v>0</v>
      </c>
      <c r="L126" s="117"/>
      <c r="M126" s="122"/>
      <c r="P126" s="123">
        <f>P127+P129+P147+P149+P152+P157</f>
        <v>0</v>
      </c>
      <c r="R126" s="123">
        <f>R127+R129+R147+R149+R152+R157</f>
        <v>249.16605999999999</v>
      </c>
      <c r="T126" s="124">
        <f>T127+T129+T147+T149+T152+T157</f>
        <v>614.09999999999991</v>
      </c>
      <c r="AR126" s="118" t="s">
        <v>86</v>
      </c>
      <c r="AT126" s="125" t="s">
        <v>77</v>
      </c>
      <c r="AU126" s="125" t="s">
        <v>78</v>
      </c>
      <c r="AY126" s="118" t="s">
        <v>124</v>
      </c>
      <c r="BK126" s="126">
        <f>BK127+BK129+BK147+BK149+BK152+BK157</f>
        <v>0</v>
      </c>
    </row>
    <row r="127" spans="2:65" s="11" customFormat="1" ht="22.9" customHeight="1">
      <c r="B127" s="117"/>
      <c r="D127" s="118" t="s">
        <v>77</v>
      </c>
      <c r="E127" s="127" t="s">
        <v>86</v>
      </c>
      <c r="F127" s="127" t="s">
        <v>125</v>
      </c>
      <c r="I127" s="120"/>
      <c r="J127" s="128">
        <f>BK127</f>
        <v>0</v>
      </c>
      <c r="L127" s="117"/>
      <c r="M127" s="122"/>
      <c r="P127" s="123">
        <f>P128</f>
        <v>0</v>
      </c>
      <c r="R127" s="123">
        <f>R128</f>
        <v>0</v>
      </c>
      <c r="T127" s="124">
        <f>T128</f>
        <v>204.6</v>
      </c>
      <c r="AR127" s="118" t="s">
        <v>86</v>
      </c>
      <c r="AT127" s="125" t="s">
        <v>77</v>
      </c>
      <c r="AU127" s="125" t="s">
        <v>86</v>
      </c>
      <c r="AY127" s="118" t="s">
        <v>124</v>
      </c>
      <c r="BK127" s="126">
        <f>BK128</f>
        <v>0</v>
      </c>
    </row>
    <row r="128" spans="2:65" s="1" customFormat="1" ht="24.2" customHeight="1">
      <c r="B128" s="29"/>
      <c r="C128" s="129" t="s">
        <v>86</v>
      </c>
      <c r="D128" s="129" t="s">
        <v>126</v>
      </c>
      <c r="E128" s="130" t="s">
        <v>127</v>
      </c>
      <c r="F128" s="131" t="s">
        <v>128</v>
      </c>
      <c r="G128" s="132" t="s">
        <v>129</v>
      </c>
      <c r="H128" s="133">
        <v>930</v>
      </c>
      <c r="I128" s="134"/>
      <c r="J128" s="135">
        <f>ROUND(I128*H128,2)</f>
        <v>0</v>
      </c>
      <c r="K128" s="131" t="s">
        <v>130</v>
      </c>
      <c r="L128" s="29"/>
      <c r="M128" s="136" t="s">
        <v>1</v>
      </c>
      <c r="N128" s="137" t="s">
        <v>43</v>
      </c>
      <c r="P128" s="138">
        <f>O128*H128</f>
        <v>0</v>
      </c>
      <c r="Q128" s="138">
        <v>0</v>
      </c>
      <c r="R128" s="138">
        <f>Q128*H128</f>
        <v>0</v>
      </c>
      <c r="S128" s="138">
        <v>0.22</v>
      </c>
      <c r="T128" s="139">
        <f>S128*H128</f>
        <v>204.6</v>
      </c>
      <c r="AR128" s="140" t="s">
        <v>131</v>
      </c>
      <c r="AT128" s="140" t="s">
        <v>126</v>
      </c>
      <c r="AU128" s="140" t="s">
        <v>88</v>
      </c>
      <c r="AY128" s="14" t="s">
        <v>124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86</v>
      </c>
      <c r="BK128" s="141">
        <f>ROUND(I128*H128,2)</f>
        <v>0</v>
      </c>
      <c r="BL128" s="14" t="s">
        <v>131</v>
      </c>
      <c r="BM128" s="140" t="s">
        <v>132</v>
      </c>
    </row>
    <row r="129" spans="2:65" s="11" customFormat="1" ht="22.9" customHeight="1">
      <c r="B129" s="117"/>
      <c r="D129" s="118" t="s">
        <v>77</v>
      </c>
      <c r="E129" s="127" t="s">
        <v>133</v>
      </c>
      <c r="F129" s="127" t="s">
        <v>134</v>
      </c>
      <c r="I129" s="120"/>
      <c r="J129" s="128">
        <f>BK129</f>
        <v>0</v>
      </c>
      <c r="L129" s="117"/>
      <c r="M129" s="122"/>
      <c r="P129" s="123">
        <f>P130+P142</f>
        <v>0</v>
      </c>
      <c r="R129" s="123">
        <f>R130+R142</f>
        <v>249.15629999999999</v>
      </c>
      <c r="T129" s="124">
        <f>T130+T142</f>
        <v>409.2</v>
      </c>
      <c r="AR129" s="118" t="s">
        <v>86</v>
      </c>
      <c r="AT129" s="125" t="s">
        <v>77</v>
      </c>
      <c r="AU129" s="125" t="s">
        <v>86</v>
      </c>
      <c r="AY129" s="118" t="s">
        <v>124</v>
      </c>
      <c r="BK129" s="126">
        <f>BK130+BK142</f>
        <v>0</v>
      </c>
    </row>
    <row r="130" spans="2:65" s="11" customFormat="1" ht="20.85" customHeight="1">
      <c r="B130" s="117"/>
      <c r="D130" s="118" t="s">
        <v>77</v>
      </c>
      <c r="E130" s="127" t="s">
        <v>135</v>
      </c>
      <c r="F130" s="127" t="s">
        <v>136</v>
      </c>
      <c r="I130" s="120"/>
      <c r="J130" s="128">
        <f>BK130</f>
        <v>0</v>
      </c>
      <c r="L130" s="117"/>
      <c r="M130" s="122"/>
      <c r="P130" s="123">
        <f>SUM(P131:P141)</f>
        <v>0</v>
      </c>
      <c r="R130" s="123">
        <f>SUM(R131:R141)</f>
        <v>0</v>
      </c>
      <c r="T130" s="124">
        <f>SUM(T131:T141)</f>
        <v>409.2</v>
      </c>
      <c r="AR130" s="118" t="s">
        <v>86</v>
      </c>
      <c r="AT130" s="125" t="s">
        <v>77</v>
      </c>
      <c r="AU130" s="125" t="s">
        <v>88</v>
      </c>
      <c r="AY130" s="118" t="s">
        <v>124</v>
      </c>
      <c r="BK130" s="126">
        <f>SUM(BK131:BK141)</f>
        <v>0</v>
      </c>
    </row>
    <row r="131" spans="2:65" s="1" customFormat="1" ht="24.2" customHeight="1">
      <c r="B131" s="29"/>
      <c r="C131" s="129" t="s">
        <v>88</v>
      </c>
      <c r="D131" s="129" t="s">
        <v>126</v>
      </c>
      <c r="E131" s="130" t="s">
        <v>137</v>
      </c>
      <c r="F131" s="131" t="s">
        <v>138</v>
      </c>
      <c r="G131" s="132" t="s">
        <v>129</v>
      </c>
      <c r="H131" s="133">
        <v>930</v>
      </c>
      <c r="I131" s="134"/>
      <c r="J131" s="135">
        <f>ROUND(I131*H131,2)</f>
        <v>0</v>
      </c>
      <c r="K131" s="131" t="s">
        <v>130</v>
      </c>
      <c r="L131" s="29"/>
      <c r="M131" s="136" t="s">
        <v>1</v>
      </c>
      <c r="N131" s="137" t="s">
        <v>43</v>
      </c>
      <c r="P131" s="138">
        <f>O131*H131</f>
        <v>0</v>
      </c>
      <c r="Q131" s="138">
        <v>0</v>
      </c>
      <c r="R131" s="138">
        <f>Q131*H131</f>
        <v>0</v>
      </c>
      <c r="S131" s="138">
        <v>0.44</v>
      </c>
      <c r="T131" s="139">
        <f>S131*H131</f>
        <v>409.2</v>
      </c>
      <c r="AR131" s="140" t="s">
        <v>131</v>
      </c>
      <c r="AT131" s="140" t="s">
        <v>126</v>
      </c>
      <c r="AU131" s="140" t="s">
        <v>139</v>
      </c>
      <c r="AY131" s="14" t="s">
        <v>124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4" t="s">
        <v>86</v>
      </c>
      <c r="BK131" s="141">
        <f>ROUND(I131*H131,2)</f>
        <v>0</v>
      </c>
      <c r="BL131" s="14" t="s">
        <v>131</v>
      </c>
      <c r="BM131" s="140" t="s">
        <v>140</v>
      </c>
    </row>
    <row r="132" spans="2:65" s="1" customFormat="1" ht="29.25">
      <c r="B132" s="29"/>
      <c r="D132" s="142" t="s">
        <v>141</v>
      </c>
      <c r="F132" s="143" t="s">
        <v>142</v>
      </c>
      <c r="I132" s="144"/>
      <c r="L132" s="29"/>
      <c r="M132" s="145"/>
      <c r="T132" s="53"/>
      <c r="AT132" s="14" t="s">
        <v>141</v>
      </c>
      <c r="AU132" s="14" t="s">
        <v>139</v>
      </c>
    </row>
    <row r="133" spans="2:65" s="1" customFormat="1" ht="24.2" customHeight="1">
      <c r="B133" s="29"/>
      <c r="C133" s="129" t="s">
        <v>139</v>
      </c>
      <c r="D133" s="129" t="s">
        <v>126</v>
      </c>
      <c r="E133" s="130" t="s">
        <v>143</v>
      </c>
      <c r="F133" s="131" t="s">
        <v>144</v>
      </c>
      <c r="G133" s="132" t="s">
        <v>129</v>
      </c>
      <c r="H133" s="133">
        <v>930</v>
      </c>
      <c r="I133" s="134"/>
      <c r="J133" s="135">
        <f>ROUND(I133*H133,2)</f>
        <v>0</v>
      </c>
      <c r="K133" s="131" t="s">
        <v>130</v>
      </c>
      <c r="L133" s="29"/>
      <c r="M133" s="136" t="s">
        <v>1</v>
      </c>
      <c r="N133" s="137" t="s">
        <v>43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131</v>
      </c>
      <c r="AT133" s="140" t="s">
        <v>126</v>
      </c>
      <c r="AU133" s="140" t="s">
        <v>139</v>
      </c>
      <c r="AY133" s="14" t="s">
        <v>124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4" t="s">
        <v>86</v>
      </c>
      <c r="BK133" s="141">
        <f>ROUND(I133*H133,2)</f>
        <v>0</v>
      </c>
      <c r="BL133" s="14" t="s">
        <v>131</v>
      </c>
      <c r="BM133" s="140" t="s">
        <v>145</v>
      </c>
    </row>
    <row r="134" spans="2:65" s="1" customFormat="1" ht="29.25">
      <c r="B134" s="29"/>
      <c r="D134" s="142" t="s">
        <v>141</v>
      </c>
      <c r="F134" s="143" t="s">
        <v>142</v>
      </c>
      <c r="I134" s="144"/>
      <c r="L134" s="29"/>
      <c r="M134" s="145"/>
      <c r="T134" s="53"/>
      <c r="AT134" s="14" t="s">
        <v>141</v>
      </c>
      <c r="AU134" s="14" t="s">
        <v>139</v>
      </c>
    </row>
    <row r="135" spans="2:65" s="1" customFormat="1" ht="21.75" customHeight="1">
      <c r="B135" s="29"/>
      <c r="C135" s="129" t="s">
        <v>131</v>
      </c>
      <c r="D135" s="129" t="s">
        <v>126</v>
      </c>
      <c r="E135" s="130" t="s">
        <v>146</v>
      </c>
      <c r="F135" s="131" t="s">
        <v>147</v>
      </c>
      <c r="G135" s="132" t="s">
        <v>148</v>
      </c>
      <c r="H135" s="133">
        <v>409.2</v>
      </c>
      <c r="I135" s="134"/>
      <c r="J135" s="135">
        <f>ROUND(I135*H135,2)</f>
        <v>0</v>
      </c>
      <c r="K135" s="131" t="s">
        <v>130</v>
      </c>
      <c r="L135" s="29"/>
      <c r="M135" s="136" t="s">
        <v>1</v>
      </c>
      <c r="N135" s="137" t="s">
        <v>43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131</v>
      </c>
      <c r="AT135" s="140" t="s">
        <v>126</v>
      </c>
      <c r="AU135" s="140" t="s">
        <v>139</v>
      </c>
      <c r="AY135" s="14" t="s">
        <v>124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4" t="s">
        <v>86</v>
      </c>
      <c r="BK135" s="141">
        <f>ROUND(I135*H135,2)</f>
        <v>0</v>
      </c>
      <c r="BL135" s="14" t="s">
        <v>131</v>
      </c>
      <c r="BM135" s="140" t="s">
        <v>149</v>
      </c>
    </row>
    <row r="136" spans="2:65" s="1" customFormat="1" ht="29.25">
      <c r="B136" s="29"/>
      <c r="D136" s="142" t="s">
        <v>141</v>
      </c>
      <c r="F136" s="143" t="s">
        <v>142</v>
      </c>
      <c r="I136" s="144"/>
      <c r="L136" s="29"/>
      <c r="M136" s="145"/>
      <c r="T136" s="53"/>
      <c r="AT136" s="14" t="s">
        <v>141</v>
      </c>
      <c r="AU136" s="14" t="s">
        <v>139</v>
      </c>
    </row>
    <row r="137" spans="2:65" s="1" customFormat="1" ht="24.2" customHeight="1">
      <c r="B137" s="29"/>
      <c r="C137" s="129" t="s">
        <v>133</v>
      </c>
      <c r="D137" s="129" t="s">
        <v>126</v>
      </c>
      <c r="E137" s="130" t="s">
        <v>150</v>
      </c>
      <c r="F137" s="131" t="s">
        <v>151</v>
      </c>
      <c r="G137" s="132" t="s">
        <v>148</v>
      </c>
      <c r="H137" s="133">
        <v>6138</v>
      </c>
      <c r="I137" s="134"/>
      <c r="J137" s="135">
        <f>ROUND(I137*H137,2)</f>
        <v>0</v>
      </c>
      <c r="K137" s="131" t="s">
        <v>130</v>
      </c>
      <c r="L137" s="29"/>
      <c r="M137" s="136" t="s">
        <v>1</v>
      </c>
      <c r="N137" s="137" t="s">
        <v>43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131</v>
      </c>
      <c r="AT137" s="140" t="s">
        <v>126</v>
      </c>
      <c r="AU137" s="140" t="s">
        <v>139</v>
      </c>
      <c r="AY137" s="14" t="s">
        <v>124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4" t="s">
        <v>86</v>
      </c>
      <c r="BK137" s="141">
        <f>ROUND(I137*H137,2)</f>
        <v>0</v>
      </c>
      <c r="BL137" s="14" t="s">
        <v>131</v>
      </c>
      <c r="BM137" s="140" t="s">
        <v>152</v>
      </c>
    </row>
    <row r="138" spans="2:65" s="1" customFormat="1" ht="29.25">
      <c r="B138" s="29"/>
      <c r="D138" s="142" t="s">
        <v>141</v>
      </c>
      <c r="F138" s="143" t="s">
        <v>142</v>
      </c>
      <c r="I138" s="144"/>
      <c r="L138" s="29"/>
      <c r="M138" s="145"/>
      <c r="T138" s="53"/>
      <c r="AT138" s="14" t="s">
        <v>141</v>
      </c>
      <c r="AU138" s="14" t="s">
        <v>139</v>
      </c>
    </row>
    <row r="139" spans="2:65" s="12" customFormat="1" ht="11.25">
      <c r="B139" s="146"/>
      <c r="D139" s="142" t="s">
        <v>153</v>
      </c>
      <c r="F139" s="147" t="s">
        <v>154</v>
      </c>
      <c r="H139" s="148">
        <v>6138</v>
      </c>
      <c r="I139" s="149"/>
      <c r="L139" s="146"/>
      <c r="M139" s="150"/>
      <c r="T139" s="151"/>
      <c r="AT139" s="152" t="s">
        <v>153</v>
      </c>
      <c r="AU139" s="152" t="s">
        <v>139</v>
      </c>
      <c r="AV139" s="12" t="s">
        <v>88</v>
      </c>
      <c r="AW139" s="12" t="s">
        <v>4</v>
      </c>
      <c r="AX139" s="12" t="s">
        <v>86</v>
      </c>
      <c r="AY139" s="152" t="s">
        <v>124</v>
      </c>
    </row>
    <row r="140" spans="2:65" s="1" customFormat="1" ht="24.2" customHeight="1">
      <c r="B140" s="29"/>
      <c r="C140" s="129" t="s">
        <v>155</v>
      </c>
      <c r="D140" s="129" t="s">
        <v>126</v>
      </c>
      <c r="E140" s="130" t="s">
        <v>156</v>
      </c>
      <c r="F140" s="131" t="s">
        <v>157</v>
      </c>
      <c r="G140" s="132" t="s">
        <v>148</v>
      </c>
      <c r="H140" s="133">
        <v>409.2</v>
      </c>
      <c r="I140" s="134"/>
      <c r="J140" s="135">
        <f>ROUND(I140*H140,2)</f>
        <v>0</v>
      </c>
      <c r="K140" s="131" t="s">
        <v>130</v>
      </c>
      <c r="L140" s="29"/>
      <c r="M140" s="136" t="s">
        <v>1</v>
      </c>
      <c r="N140" s="137" t="s">
        <v>43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131</v>
      </c>
      <c r="AT140" s="140" t="s">
        <v>126</v>
      </c>
      <c r="AU140" s="140" t="s">
        <v>139</v>
      </c>
      <c r="AY140" s="14" t="s">
        <v>124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86</v>
      </c>
      <c r="BK140" s="141">
        <f>ROUND(I140*H140,2)</f>
        <v>0</v>
      </c>
      <c r="BL140" s="14" t="s">
        <v>131</v>
      </c>
      <c r="BM140" s="140" t="s">
        <v>158</v>
      </c>
    </row>
    <row r="141" spans="2:65" s="1" customFormat="1" ht="29.25">
      <c r="B141" s="29"/>
      <c r="D141" s="142" t="s">
        <v>141</v>
      </c>
      <c r="F141" s="143" t="s">
        <v>142</v>
      </c>
      <c r="I141" s="144"/>
      <c r="L141" s="29"/>
      <c r="M141" s="145"/>
      <c r="T141" s="53"/>
      <c r="AT141" s="14" t="s">
        <v>141</v>
      </c>
      <c r="AU141" s="14" t="s">
        <v>139</v>
      </c>
    </row>
    <row r="142" spans="2:65" s="11" customFormat="1" ht="20.85" customHeight="1">
      <c r="B142" s="117"/>
      <c r="D142" s="118" t="s">
        <v>77</v>
      </c>
      <c r="E142" s="127" t="s">
        <v>159</v>
      </c>
      <c r="F142" s="127" t="s">
        <v>160</v>
      </c>
      <c r="I142" s="120"/>
      <c r="J142" s="128">
        <f>BK142</f>
        <v>0</v>
      </c>
      <c r="L142" s="117"/>
      <c r="M142" s="122"/>
      <c r="P142" s="123">
        <f>SUM(P143:P146)</f>
        <v>0</v>
      </c>
      <c r="R142" s="123">
        <f>SUM(R143:R146)</f>
        <v>249.15629999999999</v>
      </c>
      <c r="T142" s="124">
        <f>SUM(T143:T146)</f>
        <v>0</v>
      </c>
      <c r="AR142" s="118" t="s">
        <v>86</v>
      </c>
      <c r="AT142" s="125" t="s">
        <v>77</v>
      </c>
      <c r="AU142" s="125" t="s">
        <v>88</v>
      </c>
      <c r="AY142" s="118" t="s">
        <v>124</v>
      </c>
      <c r="BK142" s="126">
        <f>SUM(BK143:BK146)</f>
        <v>0</v>
      </c>
    </row>
    <row r="143" spans="2:65" s="1" customFormat="1" ht="24.2" customHeight="1">
      <c r="B143" s="29"/>
      <c r="C143" s="129" t="s">
        <v>161</v>
      </c>
      <c r="D143" s="129" t="s">
        <v>126</v>
      </c>
      <c r="E143" s="130" t="s">
        <v>162</v>
      </c>
      <c r="F143" s="131" t="s">
        <v>163</v>
      </c>
      <c r="G143" s="132" t="s">
        <v>129</v>
      </c>
      <c r="H143" s="133">
        <v>930</v>
      </c>
      <c r="I143" s="134"/>
      <c r="J143" s="135">
        <f>ROUND(I143*H143,2)</f>
        <v>0</v>
      </c>
      <c r="K143" s="131" t="s">
        <v>130</v>
      </c>
      <c r="L143" s="29"/>
      <c r="M143" s="136" t="s">
        <v>1</v>
      </c>
      <c r="N143" s="137" t="s">
        <v>43</v>
      </c>
      <c r="P143" s="138">
        <f>O143*H143</f>
        <v>0</v>
      </c>
      <c r="Q143" s="138">
        <v>5.6100000000000004E-3</v>
      </c>
      <c r="R143" s="138">
        <f>Q143*H143</f>
        <v>5.2173000000000007</v>
      </c>
      <c r="S143" s="138">
        <v>0</v>
      </c>
      <c r="T143" s="139">
        <f>S143*H143</f>
        <v>0</v>
      </c>
      <c r="AR143" s="140" t="s">
        <v>131</v>
      </c>
      <c r="AT143" s="140" t="s">
        <v>126</v>
      </c>
      <c r="AU143" s="140" t="s">
        <v>139</v>
      </c>
      <c r="AY143" s="14" t="s">
        <v>124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86</v>
      </c>
      <c r="BK143" s="141">
        <f>ROUND(I143*H143,2)</f>
        <v>0</v>
      </c>
      <c r="BL143" s="14" t="s">
        <v>131</v>
      </c>
      <c r="BM143" s="140" t="s">
        <v>164</v>
      </c>
    </row>
    <row r="144" spans="2:65" s="1" customFormat="1" ht="24.2" customHeight="1">
      <c r="B144" s="29"/>
      <c r="C144" s="129" t="s">
        <v>165</v>
      </c>
      <c r="D144" s="129" t="s">
        <v>126</v>
      </c>
      <c r="E144" s="130" t="s">
        <v>166</v>
      </c>
      <c r="F144" s="131" t="s">
        <v>167</v>
      </c>
      <c r="G144" s="132" t="s">
        <v>129</v>
      </c>
      <c r="H144" s="133">
        <v>930</v>
      </c>
      <c r="I144" s="134"/>
      <c r="J144" s="135">
        <f>ROUND(I144*H144,2)</f>
        <v>0</v>
      </c>
      <c r="K144" s="131" t="s">
        <v>130</v>
      </c>
      <c r="L144" s="29"/>
      <c r="M144" s="136" t="s">
        <v>1</v>
      </c>
      <c r="N144" s="137" t="s">
        <v>43</v>
      </c>
      <c r="P144" s="138">
        <f>O144*H144</f>
        <v>0</v>
      </c>
      <c r="Q144" s="138">
        <v>0.15826000000000001</v>
      </c>
      <c r="R144" s="138">
        <f>Q144*H144</f>
        <v>147.18180000000001</v>
      </c>
      <c r="S144" s="138">
        <v>0</v>
      </c>
      <c r="T144" s="139">
        <f>S144*H144</f>
        <v>0</v>
      </c>
      <c r="AR144" s="140" t="s">
        <v>131</v>
      </c>
      <c r="AT144" s="140" t="s">
        <v>126</v>
      </c>
      <c r="AU144" s="140" t="s">
        <v>139</v>
      </c>
      <c r="AY144" s="14" t="s">
        <v>124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4" t="s">
        <v>86</v>
      </c>
      <c r="BK144" s="141">
        <f>ROUND(I144*H144,2)</f>
        <v>0</v>
      </c>
      <c r="BL144" s="14" t="s">
        <v>131</v>
      </c>
      <c r="BM144" s="140" t="s">
        <v>168</v>
      </c>
    </row>
    <row r="145" spans="2:65" s="1" customFormat="1" ht="21.75" customHeight="1">
      <c r="B145" s="29"/>
      <c r="C145" s="129" t="s">
        <v>169</v>
      </c>
      <c r="D145" s="129" t="s">
        <v>126</v>
      </c>
      <c r="E145" s="130" t="s">
        <v>170</v>
      </c>
      <c r="F145" s="131" t="s">
        <v>171</v>
      </c>
      <c r="G145" s="132" t="s">
        <v>129</v>
      </c>
      <c r="H145" s="133">
        <v>930</v>
      </c>
      <c r="I145" s="134"/>
      <c r="J145" s="135">
        <f>ROUND(I145*H145,2)</f>
        <v>0</v>
      </c>
      <c r="K145" s="131" t="s">
        <v>130</v>
      </c>
      <c r="L145" s="29"/>
      <c r="M145" s="136" t="s">
        <v>1</v>
      </c>
      <c r="N145" s="137" t="s">
        <v>43</v>
      </c>
      <c r="P145" s="138">
        <f>O145*H145</f>
        <v>0</v>
      </c>
      <c r="Q145" s="138">
        <v>3.1E-4</v>
      </c>
      <c r="R145" s="138">
        <f>Q145*H145</f>
        <v>0.2883</v>
      </c>
      <c r="S145" s="138">
        <v>0</v>
      </c>
      <c r="T145" s="139">
        <f>S145*H145</f>
        <v>0</v>
      </c>
      <c r="AR145" s="140" t="s">
        <v>131</v>
      </c>
      <c r="AT145" s="140" t="s">
        <v>126</v>
      </c>
      <c r="AU145" s="140" t="s">
        <v>139</v>
      </c>
      <c r="AY145" s="14" t="s">
        <v>124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86</v>
      </c>
      <c r="BK145" s="141">
        <f>ROUND(I145*H145,2)</f>
        <v>0</v>
      </c>
      <c r="BL145" s="14" t="s">
        <v>131</v>
      </c>
      <c r="BM145" s="140" t="s">
        <v>172</v>
      </c>
    </row>
    <row r="146" spans="2:65" s="1" customFormat="1" ht="24.2" customHeight="1">
      <c r="B146" s="29"/>
      <c r="C146" s="129" t="s">
        <v>173</v>
      </c>
      <c r="D146" s="129" t="s">
        <v>126</v>
      </c>
      <c r="E146" s="130" t="s">
        <v>174</v>
      </c>
      <c r="F146" s="131" t="s">
        <v>175</v>
      </c>
      <c r="G146" s="132" t="s">
        <v>129</v>
      </c>
      <c r="H146" s="133">
        <v>930</v>
      </c>
      <c r="I146" s="134"/>
      <c r="J146" s="135">
        <f>ROUND(I146*H146,2)</f>
        <v>0</v>
      </c>
      <c r="K146" s="131" t="s">
        <v>130</v>
      </c>
      <c r="L146" s="29"/>
      <c r="M146" s="136" t="s">
        <v>1</v>
      </c>
      <c r="N146" s="137" t="s">
        <v>43</v>
      </c>
      <c r="P146" s="138">
        <f>O146*H146</f>
        <v>0</v>
      </c>
      <c r="Q146" s="138">
        <v>0.10373</v>
      </c>
      <c r="R146" s="138">
        <f>Q146*H146</f>
        <v>96.468900000000005</v>
      </c>
      <c r="S146" s="138">
        <v>0</v>
      </c>
      <c r="T146" s="139">
        <f>S146*H146</f>
        <v>0</v>
      </c>
      <c r="AR146" s="140" t="s">
        <v>131</v>
      </c>
      <c r="AT146" s="140" t="s">
        <v>126</v>
      </c>
      <c r="AU146" s="140" t="s">
        <v>139</v>
      </c>
      <c r="AY146" s="14" t="s">
        <v>124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86</v>
      </c>
      <c r="BK146" s="141">
        <f>ROUND(I146*H146,2)</f>
        <v>0</v>
      </c>
      <c r="BL146" s="14" t="s">
        <v>131</v>
      </c>
      <c r="BM146" s="140" t="s">
        <v>176</v>
      </c>
    </row>
    <row r="147" spans="2:65" s="11" customFormat="1" ht="22.9" customHeight="1">
      <c r="B147" s="117"/>
      <c r="D147" s="118" t="s">
        <v>77</v>
      </c>
      <c r="E147" s="127" t="s">
        <v>165</v>
      </c>
      <c r="F147" s="127" t="s">
        <v>177</v>
      </c>
      <c r="I147" s="120"/>
      <c r="J147" s="128">
        <f>BK147</f>
        <v>0</v>
      </c>
      <c r="L147" s="117"/>
      <c r="M147" s="122"/>
      <c r="P147" s="123">
        <f>P148</f>
        <v>0</v>
      </c>
      <c r="R147" s="123">
        <f>R148</f>
        <v>0</v>
      </c>
      <c r="T147" s="124">
        <f>T148</f>
        <v>0.3</v>
      </c>
      <c r="AR147" s="118" t="s">
        <v>86</v>
      </c>
      <c r="AT147" s="125" t="s">
        <v>77</v>
      </c>
      <c r="AU147" s="125" t="s">
        <v>86</v>
      </c>
      <c r="AY147" s="118" t="s">
        <v>124</v>
      </c>
      <c r="BK147" s="126">
        <f>BK148</f>
        <v>0</v>
      </c>
    </row>
    <row r="148" spans="2:65" s="1" customFormat="1" ht="24.2" customHeight="1">
      <c r="B148" s="29"/>
      <c r="C148" s="129" t="s">
        <v>178</v>
      </c>
      <c r="D148" s="129" t="s">
        <v>126</v>
      </c>
      <c r="E148" s="130" t="s">
        <v>179</v>
      </c>
      <c r="F148" s="131" t="s">
        <v>180</v>
      </c>
      <c r="G148" s="132" t="s">
        <v>181</v>
      </c>
      <c r="H148" s="133">
        <v>1</v>
      </c>
      <c r="I148" s="134"/>
      <c r="J148" s="135">
        <f>ROUND(I148*H148,2)</f>
        <v>0</v>
      </c>
      <c r="K148" s="131" t="s">
        <v>130</v>
      </c>
      <c r="L148" s="29"/>
      <c r="M148" s="136" t="s">
        <v>1</v>
      </c>
      <c r="N148" s="137" t="s">
        <v>43</v>
      </c>
      <c r="P148" s="138">
        <f>O148*H148</f>
        <v>0</v>
      </c>
      <c r="Q148" s="138">
        <v>0</v>
      </c>
      <c r="R148" s="138">
        <f>Q148*H148</f>
        <v>0</v>
      </c>
      <c r="S148" s="138">
        <v>0.3</v>
      </c>
      <c r="T148" s="139">
        <f>S148*H148</f>
        <v>0.3</v>
      </c>
      <c r="AR148" s="140" t="s">
        <v>131</v>
      </c>
      <c r="AT148" s="140" t="s">
        <v>126</v>
      </c>
      <c r="AU148" s="140" t="s">
        <v>88</v>
      </c>
      <c r="AY148" s="14" t="s">
        <v>124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86</v>
      </c>
      <c r="BK148" s="141">
        <f>ROUND(I148*H148,2)</f>
        <v>0</v>
      </c>
      <c r="BL148" s="14" t="s">
        <v>131</v>
      </c>
      <c r="BM148" s="140" t="s">
        <v>182</v>
      </c>
    </row>
    <row r="149" spans="2:65" s="11" customFormat="1" ht="22.9" customHeight="1">
      <c r="B149" s="117"/>
      <c r="D149" s="118" t="s">
        <v>77</v>
      </c>
      <c r="E149" s="127" t="s">
        <v>169</v>
      </c>
      <c r="F149" s="127" t="s">
        <v>183</v>
      </c>
      <c r="I149" s="120"/>
      <c r="J149" s="128">
        <f>BK149</f>
        <v>0</v>
      </c>
      <c r="L149" s="117"/>
      <c r="M149" s="122"/>
      <c r="P149" s="123">
        <f>SUM(P150:P151)</f>
        <v>0</v>
      </c>
      <c r="R149" s="123">
        <f>SUM(R150:R151)</f>
        <v>9.7599999999999996E-3</v>
      </c>
      <c r="T149" s="124">
        <f>SUM(T150:T151)</f>
        <v>0</v>
      </c>
      <c r="AR149" s="118" t="s">
        <v>86</v>
      </c>
      <c r="AT149" s="125" t="s">
        <v>77</v>
      </c>
      <c r="AU149" s="125" t="s">
        <v>86</v>
      </c>
      <c r="AY149" s="118" t="s">
        <v>124</v>
      </c>
      <c r="BK149" s="126">
        <f>SUM(BK150:BK151)</f>
        <v>0</v>
      </c>
    </row>
    <row r="150" spans="2:65" s="1" customFormat="1" ht="24.2" customHeight="1">
      <c r="B150" s="29"/>
      <c r="C150" s="129" t="s">
        <v>8</v>
      </c>
      <c r="D150" s="129" t="s">
        <v>126</v>
      </c>
      <c r="E150" s="130" t="s">
        <v>184</v>
      </c>
      <c r="F150" s="131" t="s">
        <v>185</v>
      </c>
      <c r="G150" s="132" t="s">
        <v>186</v>
      </c>
      <c r="H150" s="133">
        <v>16</v>
      </c>
      <c r="I150" s="134"/>
      <c r="J150" s="135">
        <f>ROUND(I150*H150,2)</f>
        <v>0</v>
      </c>
      <c r="K150" s="131" t="s">
        <v>130</v>
      </c>
      <c r="L150" s="29"/>
      <c r="M150" s="136" t="s">
        <v>1</v>
      </c>
      <c r="N150" s="137" t="s">
        <v>43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131</v>
      </c>
      <c r="AT150" s="140" t="s">
        <v>126</v>
      </c>
      <c r="AU150" s="140" t="s">
        <v>88</v>
      </c>
      <c r="AY150" s="14" t="s">
        <v>124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4" t="s">
        <v>86</v>
      </c>
      <c r="BK150" s="141">
        <f>ROUND(I150*H150,2)</f>
        <v>0</v>
      </c>
      <c r="BL150" s="14" t="s">
        <v>131</v>
      </c>
      <c r="BM150" s="140" t="s">
        <v>187</v>
      </c>
    </row>
    <row r="151" spans="2:65" s="1" customFormat="1" ht="33" customHeight="1">
      <c r="B151" s="29"/>
      <c r="C151" s="129" t="s">
        <v>188</v>
      </c>
      <c r="D151" s="129" t="s">
        <v>126</v>
      </c>
      <c r="E151" s="130" t="s">
        <v>189</v>
      </c>
      <c r="F151" s="131" t="s">
        <v>190</v>
      </c>
      <c r="G151" s="132" t="s">
        <v>186</v>
      </c>
      <c r="H151" s="133">
        <v>16</v>
      </c>
      <c r="I151" s="134"/>
      <c r="J151" s="135">
        <f>ROUND(I151*H151,2)</f>
        <v>0</v>
      </c>
      <c r="K151" s="131" t="s">
        <v>130</v>
      </c>
      <c r="L151" s="29"/>
      <c r="M151" s="136" t="s">
        <v>1</v>
      </c>
      <c r="N151" s="137" t="s">
        <v>43</v>
      </c>
      <c r="P151" s="138">
        <f>O151*H151</f>
        <v>0</v>
      </c>
      <c r="Q151" s="138">
        <v>6.0999999999999997E-4</v>
      </c>
      <c r="R151" s="138">
        <f>Q151*H151</f>
        <v>9.7599999999999996E-3</v>
      </c>
      <c r="S151" s="138">
        <v>0</v>
      </c>
      <c r="T151" s="139">
        <f>S151*H151</f>
        <v>0</v>
      </c>
      <c r="AR151" s="140" t="s">
        <v>131</v>
      </c>
      <c r="AT151" s="140" t="s">
        <v>126</v>
      </c>
      <c r="AU151" s="140" t="s">
        <v>88</v>
      </c>
      <c r="AY151" s="14" t="s">
        <v>124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86</v>
      </c>
      <c r="BK151" s="141">
        <f>ROUND(I151*H151,2)</f>
        <v>0</v>
      </c>
      <c r="BL151" s="14" t="s">
        <v>131</v>
      </c>
      <c r="BM151" s="140" t="s">
        <v>191</v>
      </c>
    </row>
    <row r="152" spans="2:65" s="11" customFormat="1" ht="22.9" customHeight="1">
      <c r="B152" s="117"/>
      <c r="D152" s="118" t="s">
        <v>77</v>
      </c>
      <c r="E152" s="127" t="s">
        <v>192</v>
      </c>
      <c r="F152" s="127" t="s">
        <v>193</v>
      </c>
      <c r="I152" s="120"/>
      <c r="J152" s="128">
        <f>BK152</f>
        <v>0</v>
      </c>
      <c r="L152" s="117"/>
      <c r="M152" s="122"/>
      <c r="P152" s="123">
        <f>SUM(P153:P156)</f>
        <v>0</v>
      </c>
      <c r="R152" s="123">
        <f>SUM(R153:R156)</f>
        <v>0</v>
      </c>
      <c r="T152" s="124">
        <f>SUM(T153:T156)</f>
        <v>0</v>
      </c>
      <c r="AR152" s="118" t="s">
        <v>86</v>
      </c>
      <c r="AT152" s="125" t="s">
        <v>77</v>
      </c>
      <c r="AU152" s="125" t="s">
        <v>86</v>
      </c>
      <c r="AY152" s="118" t="s">
        <v>124</v>
      </c>
      <c r="BK152" s="126">
        <f>SUM(BK153:BK156)</f>
        <v>0</v>
      </c>
    </row>
    <row r="153" spans="2:65" s="1" customFormat="1" ht="21.75" customHeight="1">
      <c r="B153" s="29"/>
      <c r="C153" s="129" t="s">
        <v>194</v>
      </c>
      <c r="D153" s="129" t="s">
        <v>126</v>
      </c>
      <c r="E153" s="130" t="s">
        <v>195</v>
      </c>
      <c r="F153" s="131" t="s">
        <v>196</v>
      </c>
      <c r="G153" s="132" t="s">
        <v>148</v>
      </c>
      <c r="H153" s="133">
        <v>204.6</v>
      </c>
      <c r="I153" s="134"/>
      <c r="J153" s="135">
        <f>ROUND(I153*H153,2)</f>
        <v>0</v>
      </c>
      <c r="K153" s="131" t="s">
        <v>130</v>
      </c>
      <c r="L153" s="29"/>
      <c r="M153" s="136" t="s">
        <v>1</v>
      </c>
      <c r="N153" s="137" t="s">
        <v>43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131</v>
      </c>
      <c r="AT153" s="140" t="s">
        <v>126</v>
      </c>
      <c r="AU153" s="140" t="s">
        <v>88</v>
      </c>
      <c r="AY153" s="14" t="s">
        <v>124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4" t="s">
        <v>86</v>
      </c>
      <c r="BK153" s="141">
        <f>ROUND(I153*H153,2)</f>
        <v>0</v>
      </c>
      <c r="BL153" s="14" t="s">
        <v>131</v>
      </c>
      <c r="BM153" s="140" t="s">
        <v>197</v>
      </c>
    </row>
    <row r="154" spans="2:65" s="1" customFormat="1" ht="24.2" customHeight="1">
      <c r="B154" s="29"/>
      <c r="C154" s="129" t="s">
        <v>198</v>
      </c>
      <c r="D154" s="129" t="s">
        <v>126</v>
      </c>
      <c r="E154" s="130" t="s">
        <v>199</v>
      </c>
      <c r="F154" s="131" t="s">
        <v>200</v>
      </c>
      <c r="G154" s="132" t="s">
        <v>148</v>
      </c>
      <c r="H154" s="133">
        <v>3069</v>
      </c>
      <c r="I154" s="134"/>
      <c r="J154" s="135">
        <f>ROUND(I154*H154,2)</f>
        <v>0</v>
      </c>
      <c r="K154" s="131" t="s">
        <v>130</v>
      </c>
      <c r="L154" s="29"/>
      <c r="M154" s="136" t="s">
        <v>1</v>
      </c>
      <c r="N154" s="137" t="s">
        <v>43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131</v>
      </c>
      <c r="AT154" s="140" t="s">
        <v>126</v>
      </c>
      <c r="AU154" s="140" t="s">
        <v>88</v>
      </c>
      <c r="AY154" s="14" t="s">
        <v>124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4" t="s">
        <v>86</v>
      </c>
      <c r="BK154" s="141">
        <f>ROUND(I154*H154,2)</f>
        <v>0</v>
      </c>
      <c r="BL154" s="14" t="s">
        <v>131</v>
      </c>
      <c r="BM154" s="140" t="s">
        <v>201</v>
      </c>
    </row>
    <row r="155" spans="2:65" s="12" customFormat="1" ht="11.25">
      <c r="B155" s="146"/>
      <c r="D155" s="142" t="s">
        <v>153</v>
      </c>
      <c r="F155" s="147" t="s">
        <v>202</v>
      </c>
      <c r="H155" s="148">
        <v>3069</v>
      </c>
      <c r="I155" s="149"/>
      <c r="L155" s="146"/>
      <c r="M155" s="150"/>
      <c r="T155" s="151"/>
      <c r="AT155" s="152" t="s">
        <v>153</v>
      </c>
      <c r="AU155" s="152" t="s">
        <v>88</v>
      </c>
      <c r="AV155" s="12" t="s">
        <v>88</v>
      </c>
      <c r="AW155" s="12" t="s">
        <v>4</v>
      </c>
      <c r="AX155" s="12" t="s">
        <v>86</v>
      </c>
      <c r="AY155" s="152" t="s">
        <v>124</v>
      </c>
    </row>
    <row r="156" spans="2:65" s="1" customFormat="1" ht="44.25" customHeight="1">
      <c r="B156" s="29"/>
      <c r="C156" s="129" t="s">
        <v>203</v>
      </c>
      <c r="D156" s="129" t="s">
        <v>126</v>
      </c>
      <c r="E156" s="130" t="s">
        <v>204</v>
      </c>
      <c r="F156" s="131" t="s">
        <v>205</v>
      </c>
      <c r="G156" s="132" t="s">
        <v>148</v>
      </c>
      <c r="H156" s="133">
        <v>204.6</v>
      </c>
      <c r="I156" s="134"/>
      <c r="J156" s="135">
        <f>ROUND(I156*H156,2)</f>
        <v>0</v>
      </c>
      <c r="K156" s="131" t="s">
        <v>130</v>
      </c>
      <c r="L156" s="29"/>
      <c r="M156" s="136" t="s">
        <v>1</v>
      </c>
      <c r="N156" s="137" t="s">
        <v>43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131</v>
      </c>
      <c r="AT156" s="140" t="s">
        <v>126</v>
      </c>
      <c r="AU156" s="140" t="s">
        <v>88</v>
      </c>
      <c r="AY156" s="14" t="s">
        <v>124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4" t="s">
        <v>86</v>
      </c>
      <c r="BK156" s="141">
        <f>ROUND(I156*H156,2)</f>
        <v>0</v>
      </c>
      <c r="BL156" s="14" t="s">
        <v>131</v>
      </c>
      <c r="BM156" s="140" t="s">
        <v>206</v>
      </c>
    </row>
    <row r="157" spans="2:65" s="11" customFormat="1" ht="22.9" customHeight="1">
      <c r="B157" s="117"/>
      <c r="D157" s="118" t="s">
        <v>77</v>
      </c>
      <c r="E157" s="127" t="s">
        <v>207</v>
      </c>
      <c r="F157" s="127" t="s">
        <v>208</v>
      </c>
      <c r="I157" s="120"/>
      <c r="J157" s="128">
        <f>BK157</f>
        <v>0</v>
      </c>
      <c r="L157" s="117"/>
      <c r="M157" s="122"/>
      <c r="P157" s="123">
        <f>P158</f>
        <v>0</v>
      </c>
      <c r="R157" s="123">
        <f>R158</f>
        <v>0</v>
      </c>
      <c r="T157" s="124">
        <f>T158</f>
        <v>0</v>
      </c>
      <c r="AR157" s="118" t="s">
        <v>86</v>
      </c>
      <c r="AT157" s="125" t="s">
        <v>77</v>
      </c>
      <c r="AU157" s="125" t="s">
        <v>86</v>
      </c>
      <c r="AY157" s="118" t="s">
        <v>124</v>
      </c>
      <c r="BK157" s="126">
        <f>BK158</f>
        <v>0</v>
      </c>
    </row>
    <row r="158" spans="2:65" s="1" customFormat="1" ht="33" customHeight="1">
      <c r="B158" s="29"/>
      <c r="C158" s="129" t="s">
        <v>209</v>
      </c>
      <c r="D158" s="129" t="s">
        <v>126</v>
      </c>
      <c r="E158" s="130" t="s">
        <v>210</v>
      </c>
      <c r="F158" s="131" t="s">
        <v>211</v>
      </c>
      <c r="G158" s="132" t="s">
        <v>148</v>
      </c>
      <c r="H158" s="133">
        <v>249.166</v>
      </c>
      <c r="I158" s="134"/>
      <c r="J158" s="135">
        <f>ROUND(I158*H158,2)</f>
        <v>0</v>
      </c>
      <c r="K158" s="131" t="s">
        <v>130</v>
      </c>
      <c r="L158" s="29"/>
      <c r="M158" s="153" t="s">
        <v>1</v>
      </c>
      <c r="N158" s="154" t="s">
        <v>43</v>
      </c>
      <c r="O158" s="155"/>
      <c r="P158" s="156">
        <f>O158*H158</f>
        <v>0</v>
      </c>
      <c r="Q158" s="156">
        <v>0</v>
      </c>
      <c r="R158" s="156">
        <f>Q158*H158</f>
        <v>0</v>
      </c>
      <c r="S158" s="156">
        <v>0</v>
      </c>
      <c r="T158" s="157">
        <f>S158*H158</f>
        <v>0</v>
      </c>
      <c r="AR158" s="140" t="s">
        <v>131</v>
      </c>
      <c r="AT158" s="140" t="s">
        <v>126</v>
      </c>
      <c r="AU158" s="140" t="s">
        <v>88</v>
      </c>
      <c r="AY158" s="14" t="s">
        <v>124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86</v>
      </c>
      <c r="BK158" s="141">
        <f>ROUND(I158*H158,2)</f>
        <v>0</v>
      </c>
      <c r="BL158" s="14" t="s">
        <v>131</v>
      </c>
      <c r="BM158" s="140" t="s">
        <v>212</v>
      </c>
    </row>
    <row r="159" spans="2:65" s="1" customFormat="1" ht="6.95" customHeight="1">
      <c r="B159" s="41"/>
      <c r="C159" s="42"/>
      <c r="D159" s="42"/>
      <c r="E159" s="42"/>
      <c r="F159" s="42"/>
      <c r="G159" s="42"/>
      <c r="H159" s="42"/>
      <c r="I159" s="42"/>
      <c r="J159" s="42"/>
      <c r="K159" s="42"/>
      <c r="L159" s="29"/>
    </row>
  </sheetData>
  <sheetProtection algorithmName="SHA-512" hashValue="56HnmtdgSoLoRp9DDt8xmRQJuWDnLlcdoR8BzobJ3NpHzlNnNa+d/Fd+6lXeJHM55BsbN+8cFTsDal2FQwSylw==" saltValue="CXV+bR1Z1s/hGJdUjt1QBfL6UAnZtZDtZ051eICkUy38HEWLycil4nnSh7GSpMEX77PrUJiumogchAWR0rnfcQ==" spinCount="100000" sheet="1" objects="1" scenarios="1" formatColumns="0" formatRows="0" autoFilter="0"/>
  <autoFilter ref="C124:K158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198" t="str">
        <f>'Rekapitulace stavby'!K6</f>
        <v>Oprava komunikace na p. p. č. 447/1, Loučky</v>
      </c>
      <c r="F7" s="199"/>
      <c r="G7" s="199"/>
      <c r="H7" s="199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9" t="s">
        <v>213</v>
      </c>
      <c r="F9" s="200"/>
      <c r="G9" s="200"/>
      <c r="H9" s="200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1" t="str">
        <f>'Rekapitulace stavby'!E14</f>
        <v>Vyplň údaj</v>
      </c>
      <c r="F18" s="163"/>
      <c r="G18" s="163"/>
      <c r="H18" s="163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68" t="s">
        <v>1</v>
      </c>
      <c r="F27" s="168"/>
      <c r="G27" s="168"/>
      <c r="H27" s="16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ROUND(J120,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ROUND((SUM(BE120:BE130)),  2)</f>
        <v>0</v>
      </c>
      <c r="I33" s="89">
        <v>0.21</v>
      </c>
      <c r="J33" s="88">
        <f>ROUND(((SUM(BE120:BE130))*I33),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ROUND((SUM(BF120:BF130)),  2)</f>
        <v>0</v>
      </c>
      <c r="I34" s="89">
        <v>0.12</v>
      </c>
      <c r="J34" s="88">
        <f>ROUND(((SUM(BF120:BF130))*I34),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ROUND((SUM(BG120:BG130)),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ROUND((SUM(BH120:BH130)),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ROUND((SUM(BI120:BI130)),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198" t="str">
        <f>E7</f>
        <v>Oprava komunikace na p. p. č. 447/1, Loučky</v>
      </c>
      <c r="F85" s="199"/>
      <c r="G85" s="199"/>
      <c r="H85" s="199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9" t="str">
        <f>E9</f>
        <v>VRN - Vedlejší rozpočtové náklady</v>
      </c>
      <c r="F87" s="200"/>
      <c r="G87" s="200"/>
      <c r="H87" s="200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Loučky,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J120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213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899999999999999" customHeight="1">
      <c r="B98" s="105"/>
      <c r="D98" s="106" t="s">
        <v>214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899999999999999" customHeight="1">
      <c r="B99" s="105"/>
      <c r="D99" s="106" t="s">
        <v>215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899999999999999" customHeight="1">
      <c r="B100" s="105"/>
      <c r="D100" s="106" t="s">
        <v>216</v>
      </c>
      <c r="E100" s="107"/>
      <c r="F100" s="107"/>
      <c r="G100" s="107"/>
      <c r="H100" s="107"/>
      <c r="I100" s="107"/>
      <c r="J100" s="108">
        <f>J128</f>
        <v>0</v>
      </c>
      <c r="L100" s="105"/>
    </row>
    <row r="101" spans="2:12" s="1" customFormat="1" ht="21.75" customHeight="1">
      <c r="B101" s="29"/>
      <c r="L101" s="29"/>
    </row>
    <row r="102" spans="2:12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5" customHeight="1">
      <c r="B107" s="29"/>
      <c r="C107" s="18" t="s">
        <v>109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198" t="str">
        <f>E7</f>
        <v>Oprava komunikace na p. p. č. 447/1, Loučky</v>
      </c>
      <c r="F110" s="199"/>
      <c r="G110" s="199"/>
      <c r="H110" s="199"/>
      <c r="L110" s="29"/>
    </row>
    <row r="111" spans="2:12" s="1" customFormat="1" ht="12" customHeight="1">
      <c r="B111" s="29"/>
      <c r="C111" s="24" t="s">
        <v>93</v>
      </c>
      <c r="L111" s="29"/>
    </row>
    <row r="112" spans="2:12" s="1" customFormat="1" ht="16.5" customHeight="1">
      <c r="B112" s="29"/>
      <c r="E112" s="179" t="str">
        <f>E9</f>
        <v>VRN - Vedlejší rozpočtové náklady</v>
      </c>
      <c r="F112" s="200"/>
      <c r="G112" s="200"/>
      <c r="H112" s="200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>Loučky, Nové Sedlo</v>
      </c>
      <c r="I114" s="24" t="s">
        <v>22</v>
      </c>
      <c r="J114" s="49" t="str">
        <f>IF(J12="","",J12)</f>
        <v>9. 12. 2025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4" t="s">
        <v>24</v>
      </c>
      <c r="F116" s="22" t="str">
        <f>E15</f>
        <v>Město Nové Sedlo</v>
      </c>
      <c r="I116" s="24" t="s">
        <v>32</v>
      </c>
      <c r="J116" s="27" t="str">
        <f>E21</f>
        <v>Bc. Jakub Cingroš</v>
      </c>
      <c r="L116" s="29"/>
    </row>
    <row r="117" spans="2:65" s="1" customFormat="1" ht="15.2" customHeight="1">
      <c r="B117" s="29"/>
      <c r="C117" s="24" t="s">
        <v>30</v>
      </c>
      <c r="F117" s="22" t="str">
        <f>IF(E18="","",E18)</f>
        <v>Vyplň údaj</v>
      </c>
      <c r="I117" s="24" t="s">
        <v>36</v>
      </c>
      <c r="J117" s="27" t="str">
        <f>E24</f>
        <v>Bc. Jakub Cingroš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110</v>
      </c>
      <c r="D119" s="111" t="s">
        <v>63</v>
      </c>
      <c r="E119" s="111" t="s">
        <v>59</v>
      </c>
      <c r="F119" s="111" t="s">
        <v>60</v>
      </c>
      <c r="G119" s="111" t="s">
        <v>111</v>
      </c>
      <c r="H119" s="111" t="s">
        <v>112</v>
      </c>
      <c r="I119" s="111" t="s">
        <v>113</v>
      </c>
      <c r="J119" s="111" t="s">
        <v>97</v>
      </c>
      <c r="K119" s="112" t="s">
        <v>114</v>
      </c>
      <c r="L119" s="109"/>
      <c r="M119" s="56" t="s">
        <v>1</v>
      </c>
      <c r="N119" s="57" t="s">
        <v>42</v>
      </c>
      <c r="O119" s="57" t="s">
        <v>115</v>
      </c>
      <c r="P119" s="57" t="s">
        <v>116</v>
      </c>
      <c r="Q119" s="57" t="s">
        <v>117</v>
      </c>
      <c r="R119" s="57" t="s">
        <v>118</v>
      </c>
      <c r="S119" s="57" t="s">
        <v>119</v>
      </c>
      <c r="T119" s="58" t="s">
        <v>120</v>
      </c>
    </row>
    <row r="120" spans="2:65" s="1" customFormat="1" ht="22.9" customHeight="1">
      <c r="B120" s="29"/>
      <c r="C120" s="61" t="s">
        <v>121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</v>
      </c>
      <c r="S120" s="50"/>
      <c r="T120" s="115">
        <f>T121</f>
        <v>0</v>
      </c>
      <c r="AT120" s="14" t="s">
        <v>77</v>
      </c>
      <c r="AU120" s="14" t="s">
        <v>99</v>
      </c>
      <c r="BK120" s="116">
        <f>BK121</f>
        <v>0</v>
      </c>
    </row>
    <row r="121" spans="2:65" s="11" customFormat="1" ht="25.9" customHeight="1">
      <c r="B121" s="117"/>
      <c r="D121" s="118" t="s">
        <v>77</v>
      </c>
      <c r="E121" s="119" t="s">
        <v>89</v>
      </c>
      <c r="F121" s="119" t="s">
        <v>90</v>
      </c>
      <c r="I121" s="120"/>
      <c r="J121" s="121">
        <f>BK121</f>
        <v>0</v>
      </c>
      <c r="L121" s="117"/>
      <c r="M121" s="122"/>
      <c r="P121" s="123">
        <f>P122+P125+P128</f>
        <v>0</v>
      </c>
      <c r="R121" s="123">
        <f>R122+R125+R128</f>
        <v>0</v>
      </c>
      <c r="T121" s="124">
        <f>T122+T125+T128</f>
        <v>0</v>
      </c>
      <c r="AR121" s="118" t="s">
        <v>133</v>
      </c>
      <c r="AT121" s="125" t="s">
        <v>77</v>
      </c>
      <c r="AU121" s="125" t="s">
        <v>78</v>
      </c>
      <c r="AY121" s="118" t="s">
        <v>124</v>
      </c>
      <c r="BK121" s="126">
        <f>BK122+BK125+BK128</f>
        <v>0</v>
      </c>
    </row>
    <row r="122" spans="2:65" s="11" customFormat="1" ht="22.9" customHeight="1">
      <c r="B122" s="117"/>
      <c r="D122" s="118" t="s">
        <v>77</v>
      </c>
      <c r="E122" s="127" t="s">
        <v>217</v>
      </c>
      <c r="F122" s="127" t="s">
        <v>218</v>
      </c>
      <c r="I122" s="120"/>
      <c r="J122" s="128">
        <f>BK122</f>
        <v>0</v>
      </c>
      <c r="L122" s="117"/>
      <c r="M122" s="122"/>
      <c r="P122" s="123">
        <f>SUM(P123:P124)</f>
        <v>0</v>
      </c>
      <c r="R122" s="123">
        <f>SUM(R123:R124)</f>
        <v>0</v>
      </c>
      <c r="T122" s="124">
        <f>SUM(T123:T124)</f>
        <v>0</v>
      </c>
      <c r="AR122" s="118" t="s">
        <v>133</v>
      </c>
      <c r="AT122" s="125" t="s">
        <v>77</v>
      </c>
      <c r="AU122" s="125" t="s">
        <v>86</v>
      </c>
      <c r="AY122" s="118" t="s">
        <v>124</v>
      </c>
      <c r="BK122" s="126">
        <f>SUM(BK123:BK124)</f>
        <v>0</v>
      </c>
    </row>
    <row r="123" spans="2:65" s="1" customFormat="1" ht="16.5" customHeight="1">
      <c r="B123" s="29"/>
      <c r="C123" s="129" t="s">
        <v>86</v>
      </c>
      <c r="D123" s="129" t="s">
        <v>126</v>
      </c>
      <c r="E123" s="130" t="s">
        <v>219</v>
      </c>
      <c r="F123" s="131" t="s">
        <v>220</v>
      </c>
      <c r="G123" s="132" t="s">
        <v>221</v>
      </c>
      <c r="H123" s="133">
        <v>1</v>
      </c>
      <c r="I123" s="134"/>
      <c r="J123" s="135">
        <f>ROUND(I123*H123,2)</f>
        <v>0</v>
      </c>
      <c r="K123" s="131" t="s">
        <v>130</v>
      </c>
      <c r="L123" s="29"/>
      <c r="M123" s="136" t="s">
        <v>1</v>
      </c>
      <c r="N123" s="137" t="s">
        <v>43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222</v>
      </c>
      <c r="AT123" s="140" t="s">
        <v>126</v>
      </c>
      <c r="AU123" s="140" t="s">
        <v>88</v>
      </c>
      <c r="AY123" s="14" t="s">
        <v>124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86</v>
      </c>
      <c r="BK123" s="141">
        <f>ROUND(I123*H123,2)</f>
        <v>0</v>
      </c>
      <c r="BL123" s="14" t="s">
        <v>222</v>
      </c>
      <c r="BM123" s="140" t="s">
        <v>223</v>
      </c>
    </row>
    <row r="124" spans="2:65" s="1" customFormat="1" ht="19.5">
      <c r="B124" s="29"/>
      <c r="D124" s="142" t="s">
        <v>141</v>
      </c>
      <c r="F124" s="143" t="s">
        <v>224</v>
      </c>
      <c r="I124" s="144"/>
      <c r="L124" s="29"/>
      <c r="M124" s="145"/>
      <c r="T124" s="53"/>
      <c r="AT124" s="14" t="s">
        <v>141</v>
      </c>
      <c r="AU124" s="14" t="s">
        <v>88</v>
      </c>
    </row>
    <row r="125" spans="2:65" s="11" customFormat="1" ht="22.9" customHeight="1">
      <c r="B125" s="117"/>
      <c r="D125" s="118" t="s">
        <v>77</v>
      </c>
      <c r="E125" s="127" t="s">
        <v>225</v>
      </c>
      <c r="F125" s="127" t="s">
        <v>226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</v>
      </c>
      <c r="T125" s="124">
        <f>SUM(T126:T127)</f>
        <v>0</v>
      </c>
      <c r="AR125" s="118" t="s">
        <v>133</v>
      </c>
      <c r="AT125" s="125" t="s">
        <v>77</v>
      </c>
      <c r="AU125" s="125" t="s">
        <v>86</v>
      </c>
      <c r="AY125" s="118" t="s">
        <v>124</v>
      </c>
      <c r="BK125" s="126">
        <f>SUM(BK126:BK127)</f>
        <v>0</v>
      </c>
    </row>
    <row r="126" spans="2:65" s="1" customFormat="1" ht="16.5" customHeight="1">
      <c r="B126" s="29"/>
      <c r="C126" s="129" t="s">
        <v>88</v>
      </c>
      <c r="D126" s="129" t="s">
        <v>126</v>
      </c>
      <c r="E126" s="130" t="s">
        <v>227</v>
      </c>
      <c r="F126" s="131" t="s">
        <v>226</v>
      </c>
      <c r="G126" s="132" t="s">
        <v>221</v>
      </c>
      <c r="H126" s="133">
        <v>1</v>
      </c>
      <c r="I126" s="134"/>
      <c r="J126" s="135">
        <f>ROUND(I126*H126,2)</f>
        <v>0</v>
      </c>
      <c r="K126" s="131" t="s">
        <v>130</v>
      </c>
      <c r="L126" s="29"/>
      <c r="M126" s="136" t="s">
        <v>1</v>
      </c>
      <c r="N126" s="137" t="s">
        <v>43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222</v>
      </c>
      <c r="AT126" s="140" t="s">
        <v>126</v>
      </c>
      <c r="AU126" s="140" t="s">
        <v>88</v>
      </c>
      <c r="AY126" s="14" t="s">
        <v>124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86</v>
      </c>
      <c r="BK126" s="141">
        <f>ROUND(I126*H126,2)</f>
        <v>0</v>
      </c>
      <c r="BL126" s="14" t="s">
        <v>222</v>
      </c>
      <c r="BM126" s="140" t="s">
        <v>228</v>
      </c>
    </row>
    <row r="127" spans="2:65" s="1" customFormat="1" ht="19.5">
      <c r="B127" s="29"/>
      <c r="D127" s="142" t="s">
        <v>141</v>
      </c>
      <c r="F127" s="143" t="s">
        <v>229</v>
      </c>
      <c r="I127" s="144"/>
      <c r="L127" s="29"/>
      <c r="M127" s="145"/>
      <c r="T127" s="53"/>
      <c r="AT127" s="14" t="s">
        <v>141</v>
      </c>
      <c r="AU127" s="14" t="s">
        <v>88</v>
      </c>
    </row>
    <row r="128" spans="2:65" s="11" customFormat="1" ht="22.9" customHeight="1">
      <c r="B128" s="117"/>
      <c r="D128" s="118" t="s">
        <v>77</v>
      </c>
      <c r="E128" s="127" t="s">
        <v>230</v>
      </c>
      <c r="F128" s="127" t="s">
        <v>231</v>
      </c>
      <c r="I128" s="120"/>
      <c r="J128" s="128">
        <f>BK128</f>
        <v>0</v>
      </c>
      <c r="L128" s="117"/>
      <c r="M128" s="122"/>
      <c r="P128" s="123">
        <f>SUM(P129:P130)</f>
        <v>0</v>
      </c>
      <c r="R128" s="123">
        <f>SUM(R129:R130)</f>
        <v>0</v>
      </c>
      <c r="T128" s="124">
        <f>SUM(T129:T130)</f>
        <v>0</v>
      </c>
      <c r="AR128" s="118" t="s">
        <v>133</v>
      </c>
      <c r="AT128" s="125" t="s">
        <v>77</v>
      </c>
      <c r="AU128" s="125" t="s">
        <v>86</v>
      </c>
      <c r="AY128" s="118" t="s">
        <v>124</v>
      </c>
      <c r="BK128" s="126">
        <f>SUM(BK129:BK130)</f>
        <v>0</v>
      </c>
    </row>
    <row r="129" spans="2:65" s="1" customFormat="1" ht="16.5" customHeight="1">
      <c r="B129" s="29"/>
      <c r="C129" s="129" t="s">
        <v>139</v>
      </c>
      <c r="D129" s="129" t="s">
        <v>126</v>
      </c>
      <c r="E129" s="130" t="s">
        <v>232</v>
      </c>
      <c r="F129" s="131" t="s">
        <v>231</v>
      </c>
      <c r="G129" s="132" t="s">
        <v>221</v>
      </c>
      <c r="H129" s="133">
        <v>1</v>
      </c>
      <c r="I129" s="134"/>
      <c r="J129" s="135">
        <f>ROUND(I129*H129,2)</f>
        <v>0</v>
      </c>
      <c r="K129" s="131" t="s">
        <v>130</v>
      </c>
      <c r="L129" s="29"/>
      <c r="M129" s="136" t="s">
        <v>1</v>
      </c>
      <c r="N129" s="137" t="s">
        <v>43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222</v>
      </c>
      <c r="AT129" s="140" t="s">
        <v>126</v>
      </c>
      <c r="AU129" s="140" t="s">
        <v>88</v>
      </c>
      <c r="AY129" s="14" t="s">
        <v>124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86</v>
      </c>
      <c r="BK129" s="141">
        <f>ROUND(I129*H129,2)</f>
        <v>0</v>
      </c>
      <c r="BL129" s="14" t="s">
        <v>222</v>
      </c>
      <c r="BM129" s="140" t="s">
        <v>233</v>
      </c>
    </row>
    <row r="130" spans="2:65" s="1" customFormat="1" ht="19.5">
      <c r="B130" s="29"/>
      <c r="D130" s="142" t="s">
        <v>141</v>
      </c>
      <c r="F130" s="143" t="s">
        <v>234</v>
      </c>
      <c r="I130" s="144"/>
      <c r="L130" s="29"/>
      <c r="M130" s="158"/>
      <c r="N130" s="155"/>
      <c r="O130" s="155"/>
      <c r="P130" s="155"/>
      <c r="Q130" s="155"/>
      <c r="R130" s="155"/>
      <c r="S130" s="155"/>
      <c r="T130" s="159"/>
      <c r="AT130" s="14" t="s">
        <v>141</v>
      </c>
      <c r="AU130" s="14" t="s">
        <v>88</v>
      </c>
    </row>
    <row r="131" spans="2:65" s="1" customFormat="1" ht="6.95" customHeight="1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29"/>
    </row>
  </sheetData>
  <sheetProtection algorithmName="SHA-512" hashValue="YKwA8vN8E4jV/pKxCFyjdYECApfcJr8jdiaOAQbKxadvX1MkTs7mWqIwTKeEK1VRt+Ns1AkqshBl90+H1xm4cw==" saltValue="Scu+2YEW0fMwpGo/JhSznhUfWvS+Z8U8l9t0WnC2tDm3d1ZrcnmsFbDtE7/UReT1ks+vbotvKilED8xM4zGxcw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Titulní list (2)</vt:lpstr>
      <vt:lpstr>Rekapitulace stavby</vt:lpstr>
      <vt:lpstr>SO101 - Komunikace a zpev...</vt:lpstr>
      <vt:lpstr>VRN - Vedlejší rozpočtové...</vt:lpstr>
      <vt:lpstr>'Rekapitulace stavby'!Názvy_tisku</vt:lpstr>
      <vt:lpstr>'SO101 - Komunikace a zpev...'!Názvy_tisku</vt:lpstr>
      <vt:lpstr>'VRN - Vedlejší rozpočtové...'!Názvy_tisku</vt:lpstr>
      <vt:lpstr>'Rekapitulace stavby'!Oblast_tisku</vt:lpstr>
      <vt:lpstr>'SO101 - Komunikace a zpev...'!Oblast_tisku</vt:lpstr>
      <vt:lpstr>'Titulní list (2)'!Oblast_tisku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dcterms:created xsi:type="dcterms:W3CDTF">2025-12-17T10:21:31Z</dcterms:created>
  <dcterms:modified xsi:type="dcterms:W3CDTF">2025-12-17T10:24:29Z</dcterms:modified>
</cp:coreProperties>
</file>