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2025/P112025_Nové Sedlo, opravy ulic/4_Prováděcí PD/ROZPOČET a VÝKAZ/"/>
    </mc:Choice>
  </mc:AlternateContent>
  <xr:revisionPtr revIDLastSave="11" documentId="11_994E8DF0EFA1925FC344C5F5CD8864B8AC270D32" xr6:coauthVersionLast="47" xr6:coauthVersionMax="47" xr10:uidLastSave="{A21C91D6-D16D-4E2E-B7F8-12D158E3BB46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101 - Komunikace a zpev..." sheetId="2" r:id="rId3"/>
    <sheet name="VRN - Vedlejší rozpočtové..." sheetId="3" r:id="rId4"/>
  </sheets>
  <definedNames>
    <definedName name="_xlnm._FilterDatabase" localSheetId="2" hidden="1">'SO101 - Komunikace a zpev...'!$C$124:$K$166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'SO101 - Komunikace a zpev...'!$124:$124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'SO101 - Komunikace a zpev...'!$C$4:$J$76,'SO101 - Komunikace a zpev...'!$C$82:$J$106,'SO101 - Komunikace a zpev...'!$C$112:$K$166</definedName>
    <definedName name="_xlnm.Print_Area" localSheetId="0">'Titulní list (2)'!$A$10:$M$70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9" i="3"/>
  <c r="BH129" i="3"/>
  <c r="BG129" i="3"/>
  <c r="BF129" i="3"/>
  <c r="T129" i="3"/>
  <c r="T128" i="3"/>
  <c r="R129" i="3"/>
  <c r="R128" i="3" s="1"/>
  <c r="P129" i="3"/>
  <c r="P128" i="3"/>
  <c r="BI126" i="3"/>
  <c r="BH126" i="3"/>
  <c r="BG126" i="3"/>
  <c r="BF126" i="3"/>
  <c r="T126" i="3"/>
  <c r="T125" i="3"/>
  <c r="R126" i="3"/>
  <c r="R125" i="3"/>
  <c r="P126" i="3"/>
  <c r="P125" i="3" s="1"/>
  <c r="BI123" i="3"/>
  <c r="BH123" i="3"/>
  <c r="BG123" i="3"/>
  <c r="BF123" i="3"/>
  <c r="T123" i="3"/>
  <c r="T122" i="3"/>
  <c r="T121" i="3"/>
  <c r="T120" i="3" s="1"/>
  <c r="R123" i="3"/>
  <c r="R122" i="3"/>
  <c r="P123" i="3"/>
  <c r="P122" i="3" s="1"/>
  <c r="P121" i="3" s="1"/>
  <c r="P120" i="3" s="1"/>
  <c r="AU96" i="1" s="1"/>
  <c r="J117" i="3"/>
  <c r="J116" i="3"/>
  <c r="F116" i="3"/>
  <c r="F114" i="3"/>
  <c r="E112" i="3"/>
  <c r="J92" i="3"/>
  <c r="J91" i="3"/>
  <c r="F91" i="3"/>
  <c r="F89" i="3"/>
  <c r="E87" i="3"/>
  <c r="J18" i="3"/>
  <c r="E18" i="3"/>
  <c r="F92" i="3" s="1"/>
  <c r="J17" i="3"/>
  <c r="J12" i="3"/>
  <c r="J114" i="3"/>
  <c r="E7" i="3"/>
  <c r="E110" i="3" s="1"/>
  <c r="J37" i="2"/>
  <c r="J36" i="2"/>
  <c r="AY95" i="1" s="1"/>
  <c r="J35" i="2"/>
  <c r="AX95" i="1"/>
  <c r="BI166" i="2"/>
  <c r="BH166" i="2"/>
  <c r="BG166" i="2"/>
  <c r="BF166" i="2"/>
  <c r="T166" i="2"/>
  <c r="T165" i="2" s="1"/>
  <c r="R166" i="2"/>
  <c r="R165" i="2"/>
  <c r="P166" i="2"/>
  <c r="P165" i="2" s="1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J166" i="2"/>
  <c r="J164" i="2"/>
  <c r="BK151" i="2"/>
  <c r="BK148" i="2"/>
  <c r="J140" i="2"/>
  <c r="BK138" i="2"/>
  <c r="BK129" i="2"/>
  <c r="BK129" i="3"/>
  <c r="BK126" i="3"/>
  <c r="BK159" i="2"/>
  <c r="BK147" i="2"/>
  <c r="J146" i="2"/>
  <c r="BK140" i="2"/>
  <c r="BK128" i="2"/>
  <c r="J126" i="3"/>
  <c r="BK123" i="3"/>
  <c r="J161" i="2"/>
  <c r="BK158" i="2"/>
  <c r="J155" i="2"/>
  <c r="BK152" i="2"/>
  <c r="J136" i="2"/>
  <c r="AS94" i="1"/>
  <c r="J159" i="2"/>
  <c r="BK154" i="2"/>
  <c r="J152" i="2"/>
  <c r="J149" i="2"/>
  <c r="J143" i="2"/>
  <c r="J129" i="2"/>
  <c r="J128" i="2"/>
  <c r="J162" i="2"/>
  <c r="J147" i="2"/>
  <c r="J138" i="2"/>
  <c r="BK132" i="2"/>
  <c r="BK166" i="2"/>
  <c r="BK162" i="2"/>
  <c r="BK161" i="2"/>
  <c r="J158" i="2"/>
  <c r="J156" i="2"/>
  <c r="BK155" i="2"/>
  <c r="J151" i="2"/>
  <c r="BK149" i="2"/>
  <c r="BK146" i="2"/>
  <c r="BK143" i="2"/>
  <c r="BK136" i="2"/>
  <c r="J134" i="2"/>
  <c r="J129" i="3"/>
  <c r="J123" i="3"/>
  <c r="BK164" i="2"/>
  <c r="BK156" i="2"/>
  <c r="J154" i="2"/>
  <c r="J148" i="2"/>
  <c r="BK134" i="2"/>
  <c r="J132" i="2"/>
  <c r="R121" i="3" l="1"/>
  <c r="R120" i="3"/>
  <c r="R131" i="2"/>
  <c r="T150" i="2"/>
  <c r="T153" i="2"/>
  <c r="P131" i="2"/>
  <c r="T145" i="2"/>
  <c r="T130" i="2" s="1"/>
  <c r="T126" i="2" s="1"/>
  <c r="T125" i="2" s="1"/>
  <c r="R153" i="2"/>
  <c r="T131" i="2"/>
  <c r="BK150" i="2"/>
  <c r="J150" i="2"/>
  <c r="J102" i="2" s="1"/>
  <c r="T157" i="2"/>
  <c r="T127" i="2"/>
  <c r="BK145" i="2"/>
  <c r="J145" i="2" s="1"/>
  <c r="J101" i="2" s="1"/>
  <c r="BK153" i="2"/>
  <c r="J153" i="2"/>
  <c r="J103" i="2"/>
  <c r="P157" i="2"/>
  <c r="BK127" i="2"/>
  <c r="J127" i="2"/>
  <c r="J98" i="2" s="1"/>
  <c r="P127" i="2"/>
  <c r="P145" i="2"/>
  <c r="R150" i="2"/>
  <c r="R157" i="2"/>
  <c r="R127" i="2"/>
  <c r="R145" i="2"/>
  <c r="P153" i="2"/>
  <c r="BK131" i="2"/>
  <c r="J131" i="2"/>
  <c r="J100" i="2" s="1"/>
  <c r="P150" i="2"/>
  <c r="BK157" i="2"/>
  <c r="J157" i="2"/>
  <c r="J104" i="2" s="1"/>
  <c r="BE128" i="2"/>
  <c r="BE129" i="2"/>
  <c r="BE140" i="2"/>
  <c r="BE149" i="2"/>
  <c r="BE151" i="2"/>
  <c r="BE159" i="2"/>
  <c r="BE161" i="2"/>
  <c r="J89" i="3"/>
  <c r="BE132" i="2"/>
  <c r="BK165" i="2"/>
  <c r="J165" i="2"/>
  <c r="J105" i="2" s="1"/>
  <c r="F117" i="3"/>
  <c r="BE123" i="3"/>
  <c r="E85" i="2"/>
  <c r="F92" i="2"/>
  <c r="BE143" i="2"/>
  <c r="BE166" i="2"/>
  <c r="BE126" i="3"/>
  <c r="BE129" i="3"/>
  <c r="BK128" i="3"/>
  <c r="J128" i="3"/>
  <c r="J100" i="3"/>
  <c r="J89" i="2"/>
  <c r="BE148" i="2"/>
  <c r="BE134" i="2"/>
  <c r="BE136" i="2"/>
  <c r="BE138" i="2"/>
  <c r="BE154" i="2"/>
  <c r="BE162" i="2"/>
  <c r="BE164" i="2"/>
  <c r="E85" i="3"/>
  <c r="BE146" i="2"/>
  <c r="BE147" i="2"/>
  <c r="BE152" i="2"/>
  <c r="BE155" i="2"/>
  <c r="BE156" i="2"/>
  <c r="BE158" i="2"/>
  <c r="BK122" i="3"/>
  <c r="J122" i="3" s="1"/>
  <c r="J98" i="3" s="1"/>
  <c r="BK125" i="3"/>
  <c r="J125" i="3"/>
  <c r="J99" i="3" s="1"/>
  <c r="F34" i="2"/>
  <c r="BA95" i="1"/>
  <c r="F37" i="2"/>
  <c r="BD95" i="1" s="1"/>
  <c r="J34" i="2"/>
  <c r="AW95" i="1" s="1"/>
  <c r="F35" i="2"/>
  <c r="BB95" i="1" s="1"/>
  <c r="J34" i="3"/>
  <c r="AW96" i="1"/>
  <c r="F36" i="3"/>
  <c r="BC96" i="1" s="1"/>
  <c r="F37" i="3"/>
  <c r="BD96" i="1"/>
  <c r="F34" i="3"/>
  <c r="BA96" i="1" s="1"/>
  <c r="F35" i="3"/>
  <c r="BB96" i="1"/>
  <c r="F36" i="2"/>
  <c r="BC95" i="1" s="1"/>
  <c r="P130" i="2" l="1"/>
  <c r="P126" i="2"/>
  <c r="P125" i="2"/>
  <c r="AU95" i="1"/>
  <c r="AU94" i="1" s="1"/>
  <c r="R130" i="2"/>
  <c r="R126" i="2"/>
  <c r="R125" i="2"/>
  <c r="BK121" i="3"/>
  <c r="J121" i="3" s="1"/>
  <c r="J97" i="3" s="1"/>
  <c r="BK130" i="2"/>
  <c r="J130" i="2"/>
  <c r="J99" i="2" s="1"/>
  <c r="BD94" i="1"/>
  <c r="W33" i="1"/>
  <c r="BA94" i="1"/>
  <c r="AW94" i="1" s="1"/>
  <c r="AK30" i="1" s="1"/>
  <c r="BC94" i="1"/>
  <c r="AY94" i="1"/>
  <c r="F33" i="2"/>
  <c r="AZ95" i="1"/>
  <c r="F33" i="3"/>
  <c r="AZ96" i="1" s="1"/>
  <c r="J33" i="2"/>
  <c r="AV95" i="1"/>
  <c r="AT95" i="1"/>
  <c r="J33" i="3"/>
  <c r="AV96" i="1"/>
  <c r="AT96" i="1" s="1"/>
  <c r="BB94" i="1"/>
  <c r="W31" i="1"/>
  <c r="BK126" i="2" l="1"/>
  <c r="J126" i="2"/>
  <c r="J97" i="2" s="1"/>
  <c r="BK120" i="3"/>
  <c r="J120" i="3" s="1"/>
  <c r="J30" i="3" s="1"/>
  <c r="AG96" i="1" s="1"/>
  <c r="AN96" i="1" s="1"/>
  <c r="AZ94" i="1"/>
  <c r="W29" i="1" s="1"/>
  <c r="W32" i="1"/>
  <c r="W30" i="1"/>
  <c r="AX94" i="1"/>
  <c r="BK125" i="2" l="1"/>
  <c r="J125" i="2"/>
  <c r="J39" i="3"/>
  <c r="J96" i="3"/>
  <c r="J30" i="2"/>
  <c r="AG95" i="1"/>
  <c r="AN95" i="1"/>
  <c r="AV94" i="1"/>
  <c r="AK29" i="1" s="1"/>
  <c r="J39" i="2" l="1"/>
  <c r="J96" i="2"/>
  <c r="AT94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<sst xmlns="http://schemas.openxmlformats.org/spreadsheetml/2006/main" count="917" uniqueCount="252">
  <si>
    <t>Export Komplet</t>
  </si>
  <si>
    <t/>
  </si>
  <si>
    <t>2.0</t>
  </si>
  <si>
    <t>ZAMOK</t>
  </si>
  <si>
    <t>False</t>
  </si>
  <si>
    <t>{fc296bdb-989a-459b-9266-9aa2abddd9ae}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</si>
  <si>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</si>
  <si>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</si>
  <si>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</si>
  <si>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</si>
  <si>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</si>
  <si>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</si>
  <si>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</si>
  <si>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</si>
  <si>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P112025b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</si>
  <si>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</si>
  <si>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</si>
  <si>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na p. p. č. 77/1, Chranišov</t>
  </si>
  <si>
    <t>KSO:</t>
  </si>
  <si>
    <t>CC-CZ:</t>
  </si>
  <si>
    <t>Místo:</t>
  </si>
  <si>
    <t>Chranišov, Nové Sedlo</t>
  </si>
  <si>
    <t>Datum:</t>
  </si>
  <si>
    <t>9. 12. 2025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</si>
  <si>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</si>
  <si>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</si>
  <si>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</si>
  <si>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</si>
  <si>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</si>
  <si>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</si>
  <si>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</si>
  <si>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</si>
  <si>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</si>
  <si>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</si>
  <si>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</si>
  <si>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</si>
  <si>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</si>
  <si>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</si>
  <si>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</si>
  <si>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</si>
  <si>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</si>
  <si>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</si>
  <si>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</si>
  <si>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</si>
  <si>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</si>
  <si>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</si>
  <si>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</si>
  <si>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</si>
  <si>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</si>
  <si>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</si>
  <si>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</si>
  <si>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</si>
  <si>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</si>
  <si>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</si>
  <si>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</si>
  <si>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</si>
  <si>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</si>
  <si>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</si>
  <si>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</si>
  <si>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</si>
  <si>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</si>
  <si>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</si>
  <si>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</si>
  <si>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</si>
  <si>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</si>
  <si>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</si>
  <si>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</si>
  <si>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</si>
  <si>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</si>
  <si>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</si>
  <si>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</si>
  <si>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</si>
  <si>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</si>
  <si>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</si>
  <si>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</si>
  <si>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</si>
  <si>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</si>
  <si>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</si>
  <si>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</si>
  <si>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</si>
  <si>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</si>
  <si>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</si>
  <si>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</si>
  <si>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</si>
  <si>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 a zpevněné plochy</t>
  </si>
  <si>
    <t>STA</t>
  </si>
  <si>
    <t>1</t>
  </si>
  <si>
    <t>{f8d1ebae-8623-49e8-a583-51df66915ea1}</t>
  </si>
  <si>
    <t>2</t>
  </si>
  <si>
    <t>VRN</t>
  </si>
  <si>
    <t>Vedlejší rozpočtové náklady</t>
  </si>
  <si>
    <t>{2eb201da-b454-47db-9dfe-9619d36e1b2c}</t>
  </si>
  <si>
    <t>KRYCÍ LIST SOUPISU PRACÍ</t>
  </si>
  <si>
    <t>Objekt:</t>
  </si>
  <si>
    <t>SO101 -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</si>
  <si>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</si>
  <si>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</si>
  <si>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</si>
  <si>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</si>
  <si>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</si>
  <si>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</si>
  <si>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</si>
  <si>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</si>
  <si>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5.0 - Sanace podkladních vrstev</t>
  </si>
  <si>
    <t xml:space="preserve">      5.1 - Skladba A</t>
  </si>
  <si>
    <t xml:space="preserve">      5.2 - Skladba B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</si>
  <si>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</si>
  <si>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</si>
  <si>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</si>
  <si>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</si>
  <si>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</si>
  <si>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</si>
  <si>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</si>
  <si>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</si>
  <si>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</si>
  <si>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</si>
  <si>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</si>
  <si>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</si>
  <si>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</si>
  <si>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</si>
  <si>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</si>
  <si>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</si>
  <si>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</si>
  <si>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</si>
  <si>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</si>
  <si>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</si>
  <si>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</si>
  <si>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113107242</t>
  </si>
  <si>
    <t>Odstranění podkladu živičného tl přes 50 do 100 mm strojně pl přes 200 m2</t>
  </si>
  <si>
    <t>m2</t>
  </si>
  <si>
    <t>CS ÚRS 2025 02</t>
  </si>
  <si>
    <t>4</t>
  </si>
  <si>
    <t>-563956784</t>
  </si>
  <si>
    <t>113154548</t>
  </si>
  <si>
    <t>Frézování živičného krytu tl 100 mm pruh š přes 1 m pl přes 500 do 2000 m2</t>
  </si>
  <si>
    <t>-117922276</t>
  </si>
  <si>
    <t>5</t>
  </si>
  <si>
    <t>Komunikace pozemní</t>
  </si>
  <si>
    <t>5.0</t>
  </si>
  <si>
    <t>Sanace podkladních vrstev</t>
  </si>
  <si>
    <t>3</t>
  </si>
  <si>
    <t>113107223</t>
  </si>
  <si>
    <t>Odstranění podkladu z kameniva drceného tl přes 200 do 300 mm strojně pl přes 200 m2</t>
  </si>
  <si>
    <t>1867927260</t>
  </si>
  <si>
    <t>P</t>
  </si>
  <si>
    <t>181152302</t>
  </si>
  <si>
    <t>Úprava pláně pro silnice a dálnice v zářezech se zhutněním</t>
  </si>
  <si>
    <t>383348398</t>
  </si>
  <si>
    <t>564871111</t>
  </si>
  <si>
    <t>Podklad ze štěrkodrtě ŠD plochy přes 100 m2 tl 250 mm</t>
  </si>
  <si>
    <t>1700928599</t>
  </si>
  <si>
    <t>6</t>
  </si>
  <si>
    <t>997221551</t>
  </si>
  <si>
    <t>Vodorovná doprava suti ze sypkých materiálů do 1 km</t>
  </si>
  <si>
    <t>t</t>
  </si>
  <si>
    <t>-570060408</t>
  </si>
  <si>
    <t>7</t>
  </si>
  <si>
    <t>997221559</t>
  </si>
  <si>
    <t>Příplatek ZKD 1 km u vodorovné dopravy suti ze sypkých materiálů</t>
  </si>
  <si>
    <t>-699909447</t>
  </si>
  <si>
    <t>VV</t>
  </si>
  <si>
    <t>376,2*15 'Přepočtené koeficientem množství</t>
  </si>
  <si>
    <t>8</t>
  </si>
  <si>
    <t>171201221</t>
  </si>
  <si>
    <t>Poplatek za uložení na skládce (skládkovné) zeminy a kamení kód odpadu 17 05 04</t>
  </si>
  <si>
    <t>1559214030</t>
  </si>
  <si>
    <t>5.1</t>
  </si>
  <si>
    <t>Skladba A</t>
  </si>
  <si>
    <t>9</t>
  </si>
  <si>
    <t>573111111</t>
  </si>
  <si>
    <t>Postřik živičný infiltrační s posypem z asfaltu množství 0,60 kg/m2</t>
  </si>
  <si>
    <t>1063680533</t>
  </si>
  <si>
    <t>10</t>
  </si>
  <si>
    <t>565145021</t>
  </si>
  <si>
    <t>Asfaltový beton vrstva podkladní ACP 16 + tl 60 mm š přes 3 m z nemodifikovaného asfaltu</t>
  </si>
  <si>
    <t>-957654600</t>
  </si>
  <si>
    <t>11</t>
  </si>
  <si>
    <t>573211107</t>
  </si>
  <si>
    <t>Postřik živičný spojovací z asfaltu v množství 0,30 kg/m2</t>
  </si>
  <si>
    <t>-873597992</t>
  </si>
  <si>
    <t>577134221</t>
  </si>
  <si>
    <t>Asfaltový beton vrstva obrusná ACO 11 tř. II tl 40 mm š přes 3 m z nemodifikovaného asfaltu</t>
  </si>
  <si>
    <t>1442039437</t>
  </si>
  <si>
    <t>5.2</t>
  </si>
  <si>
    <t>Skladba B</t>
  </si>
  <si>
    <t>13</t>
  </si>
  <si>
    <t>-1350273994</t>
  </si>
  <si>
    <t>14</t>
  </si>
  <si>
    <t>-812821264</t>
  </si>
  <si>
    <t>Ostatní konstrukce a práce, bourání</t>
  </si>
  <si>
    <t>15</t>
  </si>
  <si>
    <t>919735112</t>
  </si>
  <si>
    <t>Řezání stávajícího živičného krytu hl přes 50 do 100 mm</t>
  </si>
  <si>
    <t>m</t>
  </si>
  <si>
    <t>-1837946309</t>
  </si>
  <si>
    <t>16</t>
  </si>
  <si>
    <t>919732211</t>
  </si>
  <si>
    <t>Styčná spára napojení nového živičného povrchu na stávající za tepla š 15 mm hl 25 mm s prořezáním</t>
  </si>
  <si>
    <t>-833353458</t>
  </si>
  <si>
    <t>17</t>
  </si>
  <si>
    <t>916781113</t>
  </si>
  <si>
    <t>Zpomalovací plastový práh pro přejezdovou rychlost 10 km/h</t>
  </si>
  <si>
    <t>-233430930</t>
  </si>
  <si>
    <t>997</t>
  </si>
  <si>
    <t>Přesun sutě</t>
  </si>
  <si>
    <t>18</t>
  </si>
  <si>
    <t>997221561</t>
  </si>
  <si>
    <t>Vodorovná doprava suti z kusových materiálů do 1 km</t>
  </si>
  <si>
    <t>-1775799820</t>
  </si>
  <si>
    <t>19</t>
  </si>
  <si>
    <t>997221569</t>
  </si>
  <si>
    <t>Příplatek ZKD 1 km u vodorovné dopravy suti z kusových materiálů</t>
  </si>
  <si>
    <t>1144515798</t>
  </si>
  <si>
    <t>188,1*15 'Přepočtené koeficientem množství</t>
  </si>
  <si>
    <t>20</t>
  </si>
  <si>
    <t>2117092625</t>
  </si>
  <si>
    <t>-1418496523</t>
  </si>
  <si>
    <t>149,5*15 'Přepočtené koeficientem množství</t>
  </si>
  <si>
    <t>22</t>
  </si>
  <si>
    <t>997221875</t>
  </si>
  <si>
    <t>Poplatek za uložení na recyklační skládce (skládkovné) stavebního odpadu asfaltového bez obsahu dehtu zatříděného do Katalogu odpadů pod kódem 17 03 02</t>
  </si>
  <si>
    <t>-780916485</t>
  </si>
  <si>
    <t>998</t>
  </si>
  <si>
    <t>Přesun hmot</t>
  </si>
  <si>
    <t>23</t>
  </si>
  <si>
    <t>998225111</t>
  </si>
  <si>
    <t>Přesun hmot pro pozemní komunikace s krytem z kamene, monolitickým betonovým nebo živičným</t>
  </si>
  <si>
    <t>1060728100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</si>
  <si>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</si>
  <si>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</si>
  <si>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</si>
  <si>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</si>
  <si>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</si>
  <si>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</si>
  <si>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</si>
  <si>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</si>
  <si>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</si>
  <si>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</si>
  <si>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-1279139451</t>
  </si>
  <si>
    <t>Poznámka k položce:_x000D_
Průzkumné práce - vytyčení inženýrských sítí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</si>
  <si>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</si>
  <si>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</si>
  <si>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</si>
  <si>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</si>
  <si>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</si>
  <si>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</si>
  <si>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</si>
  <si>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</si>
  <si>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</si>
  <si>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</si>
  <si>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</si>
  <si>
    <t>Poznámka k položce:
Položka bude využita v případě nedosažení požadovaných hodnot únosnosti podkladní vrstvy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</si>
</sst>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111</xdr:row>
      <xdr:rowOff>0</xdr:rowOff>
    </xdr:from>
    <xdr:to>
      <xdr:col>9</xdr:col>
      <xdr:colOff>1216660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1D4C-C3E8-469A-AD03-CC98C6BDB0B7}">
  <dimension ref="A10:M72"/>
  <sheetViews>
    <sheetView tabSelected="1" zoomScaleNormal="100" zoomScalePageLayoutView="85" workbookViewId="0">
      <selection activeCell="A40" sqref="A40:M70"/>
    </sheetView>
  </sheetViews>
  <sheetFormatPr defaultColWidth="9.33203125" defaultRowHeight="11.25"/>
  <cols>
    <col min="1" max="1" width="14" customWidth="1"/>
  </cols>
  <sheetData>
    <row r="10" spans="1:13" ht="11.25" customHeight="1">
      <c r="A10" s="161" t="s">
        <v>250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</row>
    <row r="11" spans="1:13" ht="11.2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</row>
    <row r="12" spans="1:13" ht="11.25" customHeight="1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3" ht="11.25" customHeight="1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</row>
    <row r="14" spans="1:13" ht="11.25" customHeight="1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</row>
    <row r="15" spans="1:13" ht="11.25" customHeight="1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3" ht="11.25" customHeight="1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</row>
    <row r="17" spans="1:13" ht="11.25" customHeight="1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</row>
    <row r="18" spans="1:13" ht="11.25" customHeight="1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</row>
    <row r="19" spans="1:13" ht="11.25" customHeight="1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</row>
    <row r="20" spans="1:13" ht="11.25" customHeight="1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</row>
    <row r="21" spans="1:13" ht="11.25" customHeight="1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</row>
    <row r="22" spans="1:13" ht="11.25" customHeight="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</row>
    <row r="23" spans="1:13" ht="11.25" customHeight="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</row>
    <row r="24" spans="1:13" ht="11.25" customHeight="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3" ht="11.2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1:13" ht="11.25" customHeight="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1:13" ht="11.25" customHeight="1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3" ht="11.25" customHeight="1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 ht="11.25" customHeight="1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3" ht="11.2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</row>
    <row r="31" spans="1:13" ht="11.25" customHeight="1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</row>
    <row r="32" spans="1:13" ht="11.25" customHeight="1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</row>
    <row r="33" spans="1:13" ht="11.2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</row>
    <row r="34" spans="1:13" ht="11.25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1:13" ht="11.25" customHeight="1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  <row r="36" spans="1:13" ht="11.25" customHeight="1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</row>
    <row r="37" spans="1:13" ht="11.25" customHeight="1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</row>
    <row r="38" spans="1:13" ht="11.25" customHeight="1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spans="1:13" ht="11.25" customHeight="1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</row>
    <row r="40" spans="1:13" ht="11.25" customHeight="1">
      <c r="A40" s="162" t="s">
        <v>17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</row>
    <row r="41" spans="1:13" ht="11.25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</row>
    <row r="42" spans="1:13" ht="11.2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</row>
    <row r="43" spans="1:13" ht="11.25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</row>
    <row r="44" spans="1:13" ht="11.2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</row>
    <row r="45" spans="1:13" ht="11.25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</row>
    <row r="46" spans="1:13" ht="11.25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</row>
    <row r="47" spans="1:13" ht="11.25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spans="1:13" ht="11.25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</row>
    <row r="49" spans="1:13" ht="11.2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</row>
    <row r="50" spans="1:13" ht="11.25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</row>
    <row r="51" spans="1:13" ht="11.2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</row>
    <row r="52" spans="1:13" ht="11.2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</row>
    <row r="53" spans="1:13" ht="11.25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13" ht="11.25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</row>
    <row r="55" spans="1:13" ht="11.2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spans="1:13" ht="11.2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</row>
    <row r="57" spans="1:13" ht="11.25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</row>
    <row r="58" spans="1:13" ht="11.25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</row>
    <row r="59" spans="1:13" ht="11.25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</row>
    <row r="60" spans="1:13" ht="11.2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</row>
    <row r="61" spans="1:13" ht="11.2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</row>
    <row r="62" spans="1:13" ht="11.25" customHeight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</row>
    <row r="63" spans="1:13" ht="11.25" customHeigh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</row>
    <row r="64" spans="1:13" ht="11.25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</row>
    <row r="65" spans="1:13" ht="11.25" customHeight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</row>
    <row r="66" spans="1:13" ht="11.25" customHeight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</row>
    <row r="67" spans="1:13" ht="11.25" customHeight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</row>
    <row r="68" spans="1:13" ht="11.25" customHeight="1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</row>
    <row r="69" spans="1:13" ht="11.25" customHeigh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</row>
    <row r="70" spans="1:13" ht="11.25" customHeight="1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</row>
    <row r="71" spans="1:13" ht="11.25" customHeigh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</row>
    <row r="72" spans="1:13" ht="11.25" customHeight="1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</row>
  </sheetData>
  <mergeCells count="3">
    <mergeCell ref="A10:M39"/>
    <mergeCell ref="A40:M70"/>
    <mergeCell ref="A72:L72"/>
  </mergeCells>
  <pageMargins left="0" right="0" top="0.59055118110236227" bottom="0.59055118110236227" header="0" footer="0.31496062992125984"/>
  <pageSetup paperSize="9" orientation="portrait" verticalDpi="360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94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7"/>
      <c r="BE5" s="191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95" t="s">
        <v>17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7"/>
      <c r="BE6" s="192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2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92"/>
      <c r="BS8" s="14" t="s">
        <v>6</v>
      </c>
    </row>
    <row r="9" spans="1:74" ht="14.45" customHeight="1">
      <c r="B9" s="17"/>
      <c r="AR9" s="17"/>
      <c r="BE9" s="192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92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92"/>
      <c r="BS11" s="14" t="s">
        <v>6</v>
      </c>
    </row>
    <row r="12" spans="1:74" ht="6.95" customHeight="1">
      <c r="B12" s="17"/>
      <c r="AR12" s="17"/>
      <c r="BE12" s="192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92"/>
      <c r="BS13" s="14" t="s">
        <v>6</v>
      </c>
    </row>
    <row r="14" spans="1:74" ht="12.75">
      <c r="B14" s="17"/>
      <c r="E14" s="196" t="s">
        <v>31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4" t="s">
        <v>28</v>
      </c>
      <c r="AN14" s="26" t="s">
        <v>31</v>
      </c>
      <c r="AR14" s="17"/>
      <c r="BE14" s="192"/>
      <c r="BS14" s="14" t="s">
        <v>6</v>
      </c>
    </row>
    <row r="15" spans="1:74" ht="6.95" customHeight="1">
      <c r="B15" s="17"/>
      <c r="AR15" s="17"/>
      <c r="BE15" s="192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92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192"/>
      <c r="BS17" s="14" t="s">
        <v>35</v>
      </c>
    </row>
    <row r="18" spans="2:71" ht="6.95" customHeight="1">
      <c r="B18" s="17"/>
      <c r="AR18" s="17"/>
      <c r="BE18" s="192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192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192"/>
      <c r="BS20" s="14" t="s">
        <v>35</v>
      </c>
    </row>
    <row r="21" spans="2:71" ht="6.95" customHeight="1">
      <c r="B21" s="17"/>
      <c r="AR21" s="17"/>
      <c r="BE21" s="192"/>
    </row>
    <row r="22" spans="2:71" ht="12" customHeight="1">
      <c r="B22" s="17"/>
      <c r="D22" s="24" t="s">
        <v>37</v>
      </c>
      <c r="AR22" s="17"/>
      <c r="BE22" s="192"/>
    </row>
    <row r="23" spans="2:7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  <c r="BE23" s="192"/>
    </row>
    <row r="24" spans="2:71" ht="6.95" customHeight="1">
      <c r="B24" s="17"/>
      <c r="AR24" s="17"/>
      <c r="BE24" s="192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2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9">
        <f>ROUND(AG94,2)</f>
        <v>0</v>
      </c>
      <c r="AL26" s="200"/>
      <c r="AM26" s="200"/>
      <c r="AN26" s="200"/>
      <c r="AO26" s="200"/>
      <c r="AR26" s="29"/>
      <c r="BE26" s="192"/>
    </row>
    <row r="27" spans="2:71" s="1" customFormat="1" ht="6.95" customHeight="1">
      <c r="B27" s="29"/>
      <c r="AR27" s="29"/>
      <c r="BE27" s="192"/>
    </row>
    <row r="28" spans="2:71" s="1" customFormat="1" ht="12.75">
      <c r="B28" s="29"/>
      <c r="L28" s="201" t="s">
        <v>39</v>
      </c>
      <c r="M28" s="201"/>
      <c r="N28" s="201"/>
      <c r="O28" s="201"/>
      <c r="P28" s="201"/>
      <c r="W28" s="201" t="s">
        <v>40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41</v>
      </c>
      <c r="AL28" s="201"/>
      <c r="AM28" s="201"/>
      <c r="AN28" s="201"/>
      <c r="AO28" s="201"/>
      <c r="AR28" s="29"/>
      <c r="BE28" s="192"/>
    </row>
    <row r="29" spans="2:71" s="2" customFormat="1" ht="14.45" customHeight="1">
      <c r="B29" s="33"/>
      <c r="D29" s="24" t="s">
        <v>42</v>
      </c>
      <c r="F29" s="24" t="s">
        <v>43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3"/>
      <c r="BE29" s="193"/>
    </row>
    <row r="30" spans="2:71" s="2" customFormat="1" ht="14.45" customHeight="1">
      <c r="B30" s="33"/>
      <c r="F30" s="24" t="s">
        <v>44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3"/>
      <c r="BE30" s="193"/>
    </row>
    <row r="31" spans="2:71" s="2" customFormat="1" ht="14.45" hidden="1" customHeight="1">
      <c r="B31" s="33"/>
      <c r="F31" s="24" t="s">
        <v>45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3"/>
      <c r="BE31" s="193"/>
    </row>
    <row r="32" spans="2:71" s="2" customFormat="1" ht="14.45" hidden="1" customHeight="1">
      <c r="B32" s="33"/>
      <c r="F32" s="24" t="s">
        <v>46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3"/>
      <c r="BE32" s="193"/>
    </row>
    <row r="33" spans="2:57" s="2" customFormat="1" ht="14.45" hidden="1" customHeight="1">
      <c r="B33" s="33"/>
      <c r="F33" s="24" t="s">
        <v>47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3"/>
      <c r="BE33" s="193"/>
    </row>
    <row r="34" spans="2:57" s="1" customFormat="1" ht="6.95" customHeight="1">
      <c r="B34" s="29"/>
      <c r="AR34" s="29"/>
      <c r="BE34" s="192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87" t="s">
        <v>50</v>
      </c>
      <c r="Y35" s="188"/>
      <c r="Z35" s="188"/>
      <c r="AA35" s="188"/>
      <c r="AB35" s="188"/>
      <c r="AC35" s="36"/>
      <c r="AD35" s="36"/>
      <c r="AE35" s="36"/>
      <c r="AF35" s="36"/>
      <c r="AG35" s="36"/>
      <c r="AH35" s="36"/>
      <c r="AI35" s="36"/>
      <c r="AJ35" s="36"/>
      <c r="AK35" s="189">
        <f>SUM(AK26:AK33)</f>
        <v>0</v>
      </c>
      <c r="AL35" s="188"/>
      <c r="AM35" s="188"/>
      <c r="AN35" s="188"/>
      <c r="AO35" s="190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P112025b</v>
      </c>
      <c r="AR84" s="45"/>
    </row>
    <row r="85" spans="1:91" s="4" customFormat="1" ht="36.950000000000003" customHeight="1">
      <c r="B85" s="46"/>
      <c r="C85" s="47" t="s">
        <v>16</v>
      </c>
      <c r="L85" s="175" t="str">
        <f>K6</f>
        <v>Oprava komunikace na p. p. č. 77/1, Chranišov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Chranišov, Nové Sedlo</v>
      </c>
      <c r="AI87" s="24" t="s">
        <v>22</v>
      </c>
      <c r="AM87" s="177" t="str">
        <f>IF(AN8= "","",AN8)</f>
        <v>9. 12. 2025</v>
      </c>
      <c r="AN87" s="177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78" t="str">
        <f>IF(E17="","",E17)</f>
        <v>Bc. Jakub Cingroš</v>
      </c>
      <c r="AN89" s="179"/>
      <c r="AO89" s="179"/>
      <c r="AP89" s="179"/>
      <c r="AR89" s="29"/>
      <c r="AS89" s="180" t="s">
        <v>58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78" t="str">
        <f>IF(E20="","",E20)</f>
        <v>Bc. Jakub Cingroš</v>
      </c>
      <c r="AN90" s="179"/>
      <c r="AO90" s="179"/>
      <c r="AP90" s="179"/>
      <c r="AR90" s="29"/>
      <c r="AS90" s="182"/>
      <c r="AT90" s="183"/>
      <c r="BD90" s="53"/>
    </row>
    <row r="91" spans="1:91" s="1" customFormat="1" ht="10.9" customHeight="1">
      <c r="B91" s="29"/>
      <c r="AR91" s="29"/>
      <c r="AS91" s="182"/>
      <c r="AT91" s="183"/>
      <c r="BD91" s="53"/>
    </row>
    <row r="92" spans="1:91" s="1" customFormat="1" ht="29.25" customHeight="1">
      <c r="B92" s="29"/>
      <c r="C92" s="170" t="s">
        <v>59</v>
      </c>
      <c r="D92" s="171"/>
      <c r="E92" s="171"/>
      <c r="F92" s="171"/>
      <c r="G92" s="171"/>
      <c r="H92" s="54"/>
      <c r="I92" s="172" t="s">
        <v>60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61</v>
      </c>
      <c r="AH92" s="171"/>
      <c r="AI92" s="171"/>
      <c r="AJ92" s="171"/>
      <c r="AK92" s="171"/>
      <c r="AL92" s="171"/>
      <c r="AM92" s="171"/>
      <c r="AN92" s="172" t="s">
        <v>62</v>
      </c>
      <c r="AO92" s="171"/>
      <c r="AP92" s="174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68">
        <f>ROUND(SUM(AG95:AG96),2)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167" t="s">
        <v>83</v>
      </c>
      <c r="E95" s="167"/>
      <c r="F95" s="167"/>
      <c r="G95" s="167"/>
      <c r="H95" s="167"/>
      <c r="I95" s="74"/>
      <c r="J95" s="167" t="s">
        <v>84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'SO101 - Komunikace a zpev...'!J30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5" t="s">
        <v>85</v>
      </c>
      <c r="AR95" s="72"/>
      <c r="AS95" s="76">
        <v>0</v>
      </c>
      <c r="AT95" s="77">
        <f>ROUND(SUM(AV95:AW95),2)</f>
        <v>0</v>
      </c>
      <c r="AU95" s="78">
        <f>'SO101 - Komunikace a zpev...'!P125</f>
        <v>0</v>
      </c>
      <c r="AV95" s="77">
        <f>'SO101 - Komunikace a zpev...'!J33</f>
        <v>0</v>
      </c>
      <c r="AW95" s="77">
        <f>'SO101 - Komunikace a zpev...'!J34</f>
        <v>0</v>
      </c>
      <c r="AX95" s="77">
        <f>'SO101 - Komunikace a zpev...'!J35</f>
        <v>0</v>
      </c>
      <c r="AY95" s="77">
        <f>'SO101 - Komunikace a zpev...'!J36</f>
        <v>0</v>
      </c>
      <c r="AZ95" s="77">
        <f>'SO101 - Komunikace a zpev...'!F33</f>
        <v>0</v>
      </c>
      <c r="BA95" s="77">
        <f>'SO101 - Komunikace a zpev...'!F34</f>
        <v>0</v>
      </c>
      <c r="BB95" s="77">
        <f>'SO101 - Komunikace a zpev...'!F35</f>
        <v>0</v>
      </c>
      <c r="BC95" s="77">
        <f>'SO101 - Komunikace a zpev...'!F36</f>
        <v>0</v>
      </c>
      <c r="BD95" s="79">
        <f>'SO101 - Komunikace a zpev...'!F37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6" customFormat="1" ht="16.5" customHeight="1">
      <c r="A96" s="71" t="s">
        <v>82</v>
      </c>
      <c r="B96" s="72"/>
      <c r="C96" s="73"/>
      <c r="D96" s="167" t="s">
        <v>89</v>
      </c>
      <c r="E96" s="167"/>
      <c r="F96" s="167"/>
      <c r="G96" s="167"/>
      <c r="H96" s="167"/>
      <c r="I96" s="74"/>
      <c r="J96" s="167" t="s">
        <v>90</v>
      </c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5">
        <f>'VRN - Vedlejší rozpočtové...'!J30</f>
        <v>0</v>
      </c>
      <c r="AH96" s="166"/>
      <c r="AI96" s="166"/>
      <c r="AJ96" s="166"/>
      <c r="AK96" s="166"/>
      <c r="AL96" s="166"/>
      <c r="AM96" s="166"/>
      <c r="AN96" s="165">
        <f>SUM(AG96,AT96)</f>
        <v>0</v>
      </c>
      <c r="AO96" s="166"/>
      <c r="AP96" s="166"/>
      <c r="AQ96" s="75" t="s">
        <v>85</v>
      </c>
      <c r="AR96" s="72"/>
      <c r="AS96" s="81">
        <v>0</v>
      </c>
      <c r="AT96" s="82">
        <f>ROUND(SUM(AV96:AW96),2)</f>
        <v>0</v>
      </c>
      <c r="AU96" s="83">
        <f>'VRN - Vedlejší rozpočtové...'!P120</f>
        <v>0</v>
      </c>
      <c r="AV96" s="82">
        <f>'VRN - Vedlejší rozpočtové...'!J33</f>
        <v>0</v>
      </c>
      <c r="AW96" s="82">
        <f>'VRN - Vedlejší rozpočtové...'!J34</f>
        <v>0</v>
      </c>
      <c r="AX96" s="82">
        <f>'VRN - Vedlejší rozpočtové...'!J35</f>
        <v>0</v>
      </c>
      <c r="AY96" s="82">
        <f>'VRN - Vedlejší rozpočtové...'!J36</f>
        <v>0</v>
      </c>
      <c r="AZ96" s="82">
        <f>'VRN - Vedlejší rozpočtové...'!F33</f>
        <v>0</v>
      </c>
      <c r="BA96" s="82">
        <f>'VRN - Vedlejší rozpočtové...'!F34</f>
        <v>0</v>
      </c>
      <c r="BB96" s="82">
        <f>'VRN - Vedlejší rozpočtové...'!F35</f>
        <v>0</v>
      </c>
      <c r="BC96" s="82">
        <f>'VRN - Vedlejší rozpočtové...'!F36</f>
        <v>0</v>
      </c>
      <c r="BD96" s="84">
        <f>'VRN - Vedlejší rozpočtové...'!F37</f>
        <v>0</v>
      </c>
      <c r="BT96" s="80" t="s">
        <v>86</v>
      </c>
      <c r="BV96" s="80" t="s">
        <v>80</v>
      </c>
      <c r="BW96" s="80" t="s">
        <v>91</v>
      </c>
      <c r="BX96" s="80" t="s">
        <v>5</v>
      </c>
      <c r="CL96" s="80" t="s">
        <v>1</v>
      </c>
      <c r="CM96" s="80" t="s">
        <v>88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yt1UwmwTO6ZTAHE2pZR+bfPA7dL1Nw3BluD2YDqgr53+X2sLs1osS5Qa0+WbbhvWbJZ0juLUcZB8PhgfPIRzbQ==" saltValue="f3aZIdl4y8584ci0CmNXcA9IQOTtaZUp2/WUovlnRphRvQ6K5DN3nVe9iVDp7KOnXdkoTD2MLs+UE9/ju5itqw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101 - Komunikace a zpev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topLeftCell="A117" workbookViewId="0">
      <selection activeCell="F144" sqref="F14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3" t="str">
        <f>'Rekapitulace stavby'!K6</f>
        <v>Oprava komunikace na p. p. č. 77/1, Chranišov</v>
      </c>
      <c r="F7" s="204"/>
      <c r="G7" s="204"/>
      <c r="H7" s="204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5" t="s">
        <v>94</v>
      </c>
      <c r="F9" s="202"/>
      <c r="G9" s="202"/>
      <c r="H9" s="202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5" t="str">
        <f>'Rekapitulace stavby'!E14</f>
        <v>Vyplň údaj</v>
      </c>
      <c r="F18" s="194"/>
      <c r="G18" s="194"/>
      <c r="H18" s="194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ROUND(J125,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ROUND((SUM(BE125:BE166)),  2)</f>
        <v>0</v>
      </c>
      <c r="I33" s="89">
        <v>0.21</v>
      </c>
      <c r="J33" s="88">
        <f>ROUND(((SUM(BE125:BE166))*I33),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ROUND((SUM(BF125:BF166)),  2)</f>
        <v>0</v>
      </c>
      <c r="I34" s="89">
        <v>0.12</v>
      </c>
      <c r="J34" s="88">
        <f>ROUND(((SUM(BF125:BF166))*I34),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ROUND((SUM(BG125:BG166)),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ROUND((SUM(BH125:BH166)),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ROUND((SUM(BI125:BI166)),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3" t="str">
        <f>E7</f>
        <v>Oprava komunikace na p. p. č. 77/1, Chranišov</v>
      </c>
      <c r="F85" s="204"/>
      <c r="G85" s="204"/>
      <c r="H85" s="204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5" t="str">
        <f>E9</f>
        <v>SO101 - Komunikace a zpevněné plochy</v>
      </c>
      <c r="F87" s="202"/>
      <c r="G87" s="202"/>
      <c r="H87" s="20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Chranišov,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J125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100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899999999999999" customHeight="1">
      <c r="B98" s="105"/>
      <c r="D98" s="106" t="s">
        <v>101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899999999999999" customHeight="1">
      <c r="B99" s="105"/>
      <c r="D99" s="106" t="s">
        <v>102</v>
      </c>
      <c r="E99" s="107"/>
      <c r="F99" s="107"/>
      <c r="G99" s="107"/>
      <c r="H99" s="107"/>
      <c r="I99" s="107"/>
      <c r="J99" s="108">
        <f>J130</f>
        <v>0</v>
      </c>
      <c r="L99" s="105"/>
    </row>
    <row r="100" spans="2:12" s="9" customFormat="1" ht="14.85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J131</f>
        <v>0</v>
      </c>
      <c r="L100" s="105"/>
    </row>
    <row r="101" spans="2:12" s="9" customFormat="1" ht="14.85" customHeight="1">
      <c r="B101" s="105"/>
      <c r="D101" s="106" t="s">
        <v>104</v>
      </c>
      <c r="E101" s="107"/>
      <c r="F101" s="107"/>
      <c r="G101" s="107"/>
      <c r="H101" s="107"/>
      <c r="I101" s="107"/>
      <c r="J101" s="108">
        <f>J145</f>
        <v>0</v>
      </c>
      <c r="L101" s="105"/>
    </row>
    <row r="102" spans="2:12" s="9" customFormat="1" ht="14.85" customHeight="1">
      <c r="B102" s="105"/>
      <c r="D102" s="106" t="s">
        <v>105</v>
      </c>
      <c r="E102" s="107"/>
      <c r="F102" s="107"/>
      <c r="G102" s="107"/>
      <c r="H102" s="107"/>
      <c r="I102" s="107"/>
      <c r="J102" s="108">
        <f>J150</f>
        <v>0</v>
      </c>
      <c r="L102" s="105"/>
    </row>
    <row r="103" spans="2:12" s="9" customFormat="1" ht="19.899999999999999" customHeight="1">
      <c r="B103" s="105"/>
      <c r="D103" s="106" t="s">
        <v>106</v>
      </c>
      <c r="E103" s="107"/>
      <c r="F103" s="107"/>
      <c r="G103" s="107"/>
      <c r="H103" s="107"/>
      <c r="I103" s="107"/>
      <c r="J103" s="108">
        <f>J153</f>
        <v>0</v>
      </c>
      <c r="L103" s="105"/>
    </row>
    <row r="104" spans="2:12" s="9" customFormat="1" ht="19.899999999999999" customHeight="1">
      <c r="B104" s="105"/>
      <c r="D104" s="106" t="s">
        <v>107</v>
      </c>
      <c r="E104" s="107"/>
      <c r="F104" s="107"/>
      <c r="G104" s="107"/>
      <c r="H104" s="107"/>
      <c r="I104" s="107"/>
      <c r="J104" s="108">
        <f>J157</f>
        <v>0</v>
      </c>
      <c r="L104" s="105"/>
    </row>
    <row r="105" spans="2:12" s="9" customFormat="1" ht="19.899999999999999" customHeight="1">
      <c r="B105" s="105"/>
      <c r="D105" s="106" t="s">
        <v>108</v>
      </c>
      <c r="E105" s="107"/>
      <c r="F105" s="107"/>
      <c r="G105" s="107"/>
      <c r="H105" s="107"/>
      <c r="I105" s="107"/>
      <c r="J105" s="108">
        <f>J165</f>
        <v>0</v>
      </c>
      <c r="L105" s="105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109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203" t="str">
        <f>E7</f>
        <v>Oprava komunikace na p. p. č. 77/1, Chranišov</v>
      </c>
      <c r="F115" s="204"/>
      <c r="G115" s="204"/>
      <c r="H115" s="204"/>
      <c r="L115" s="29"/>
    </row>
    <row r="116" spans="2:65" s="1" customFormat="1" ht="12" customHeight="1">
      <c r="B116" s="29"/>
      <c r="C116" s="24" t="s">
        <v>93</v>
      </c>
      <c r="L116" s="29"/>
    </row>
    <row r="117" spans="2:65" s="1" customFormat="1" ht="16.5" customHeight="1">
      <c r="B117" s="29"/>
      <c r="E117" s="175" t="str">
        <f>E9</f>
        <v>SO101 - Komunikace a zpevněné plochy</v>
      </c>
      <c r="F117" s="202"/>
      <c r="G117" s="202"/>
      <c r="H117" s="202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>Chranišov, Nové Sedlo</v>
      </c>
      <c r="I119" s="24" t="s">
        <v>22</v>
      </c>
      <c r="J119" s="49" t="str">
        <f>IF(J12="","",J12)</f>
        <v>9. 12. 2025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4" t="s">
        <v>24</v>
      </c>
      <c r="F121" s="22" t="str">
        <f>E15</f>
        <v>Město Nové Sedlo</v>
      </c>
      <c r="I121" s="24" t="s">
        <v>32</v>
      </c>
      <c r="J121" s="27" t="str">
        <f>E21</f>
        <v>Bc. Jakub Cingroš</v>
      </c>
      <c r="L121" s="29"/>
    </row>
    <row r="122" spans="2:65" s="1" customFormat="1" ht="15.2" customHeight="1">
      <c r="B122" s="29"/>
      <c r="C122" s="24" t="s">
        <v>30</v>
      </c>
      <c r="F122" s="22" t="str">
        <f>IF(E18="","",E18)</f>
        <v>Vyplň údaj</v>
      </c>
      <c r="I122" s="24" t="s">
        <v>36</v>
      </c>
      <c r="J122" s="27" t="str">
        <f>E24</f>
        <v>Bc. Jakub Cingroš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110</v>
      </c>
      <c r="D124" s="111" t="s">
        <v>63</v>
      </c>
      <c r="E124" s="111" t="s">
        <v>59</v>
      </c>
      <c r="F124" s="111" t="s">
        <v>60</v>
      </c>
      <c r="G124" s="111" t="s">
        <v>111</v>
      </c>
      <c r="H124" s="111" t="s">
        <v>112</v>
      </c>
      <c r="I124" s="111" t="s">
        <v>113</v>
      </c>
      <c r="J124" s="111" t="s">
        <v>97</v>
      </c>
      <c r="K124" s="112" t="s">
        <v>114</v>
      </c>
      <c r="L124" s="109"/>
      <c r="M124" s="56" t="s">
        <v>1</v>
      </c>
      <c r="N124" s="57" t="s">
        <v>42</v>
      </c>
      <c r="O124" s="57" t="s">
        <v>115</v>
      </c>
      <c r="P124" s="57" t="s">
        <v>116</v>
      </c>
      <c r="Q124" s="57" t="s">
        <v>117</v>
      </c>
      <c r="R124" s="57" t="s">
        <v>118</v>
      </c>
      <c r="S124" s="57" t="s">
        <v>119</v>
      </c>
      <c r="T124" s="58" t="s">
        <v>120</v>
      </c>
    </row>
    <row r="125" spans="2:65" s="1" customFormat="1" ht="22.9" customHeight="1">
      <c r="B125" s="29"/>
      <c r="C125" s="61" t="s">
        <v>121</v>
      </c>
      <c r="J125" s="113">
        <f>BK125</f>
        <v>0</v>
      </c>
      <c r="L125" s="29"/>
      <c r="M125" s="59"/>
      <c r="N125" s="50"/>
      <c r="O125" s="50"/>
      <c r="P125" s="114">
        <f>P126</f>
        <v>0</v>
      </c>
      <c r="Q125" s="50"/>
      <c r="R125" s="114">
        <f>R126</f>
        <v>296.86202430000003</v>
      </c>
      <c r="S125" s="50"/>
      <c r="T125" s="115">
        <f>T126</f>
        <v>713.8</v>
      </c>
      <c r="AT125" s="14" t="s">
        <v>77</v>
      </c>
      <c r="AU125" s="14" t="s">
        <v>99</v>
      </c>
      <c r="BK125" s="116">
        <f>BK126</f>
        <v>0</v>
      </c>
    </row>
    <row r="126" spans="2:65" s="11" customFormat="1" ht="25.9" customHeight="1">
      <c r="B126" s="117"/>
      <c r="D126" s="118" t="s">
        <v>77</v>
      </c>
      <c r="E126" s="119" t="s">
        <v>122</v>
      </c>
      <c r="F126" s="119" t="s">
        <v>123</v>
      </c>
      <c r="I126" s="120"/>
      <c r="J126" s="121">
        <f>BK126</f>
        <v>0</v>
      </c>
      <c r="L126" s="117"/>
      <c r="M126" s="122"/>
      <c r="P126" s="123">
        <f>P127+P130+P153+P157+P165</f>
        <v>0</v>
      </c>
      <c r="R126" s="123">
        <f>R127+R130+R153+R157+R165</f>
        <v>296.86202430000003</v>
      </c>
      <c r="T126" s="124">
        <f>T127+T130+T153+T157+T165</f>
        <v>713.8</v>
      </c>
      <c r="AR126" s="118" t="s">
        <v>86</v>
      </c>
      <c r="AT126" s="125" t="s">
        <v>77</v>
      </c>
      <c r="AU126" s="125" t="s">
        <v>78</v>
      </c>
      <c r="AY126" s="118" t="s">
        <v>124</v>
      </c>
      <c r="BK126" s="126">
        <f>BK127+BK130+BK153+BK157+BK165</f>
        <v>0</v>
      </c>
    </row>
    <row r="127" spans="2:65" s="11" customFormat="1" ht="22.9" customHeight="1">
      <c r="B127" s="117"/>
      <c r="D127" s="118" t="s">
        <v>77</v>
      </c>
      <c r="E127" s="127" t="s">
        <v>86</v>
      </c>
      <c r="F127" s="127" t="s">
        <v>125</v>
      </c>
      <c r="I127" s="120"/>
      <c r="J127" s="128">
        <f>BK127</f>
        <v>0</v>
      </c>
      <c r="L127" s="117"/>
      <c r="M127" s="122"/>
      <c r="P127" s="123">
        <f>SUM(P128:P129)</f>
        <v>0</v>
      </c>
      <c r="R127" s="123">
        <f>SUM(R128:R129)</f>
        <v>1.95E-2</v>
      </c>
      <c r="T127" s="124">
        <f>SUM(T128:T129)</f>
        <v>337.6</v>
      </c>
      <c r="AR127" s="118" t="s">
        <v>86</v>
      </c>
      <c r="AT127" s="125" t="s">
        <v>77</v>
      </c>
      <c r="AU127" s="125" t="s">
        <v>86</v>
      </c>
      <c r="AY127" s="118" t="s">
        <v>124</v>
      </c>
      <c r="BK127" s="126">
        <f>SUM(BK128:BK129)</f>
        <v>0</v>
      </c>
    </row>
    <row r="128" spans="2:65" s="1" customFormat="1" ht="24.2" customHeight="1">
      <c r="B128" s="29"/>
      <c r="C128" s="129" t="s">
        <v>86</v>
      </c>
      <c r="D128" s="129" t="s">
        <v>126</v>
      </c>
      <c r="E128" s="130" t="s">
        <v>127</v>
      </c>
      <c r="F128" s="131" t="s">
        <v>128</v>
      </c>
      <c r="G128" s="132" t="s">
        <v>129</v>
      </c>
      <c r="H128" s="133">
        <v>855</v>
      </c>
      <c r="I128" s="134"/>
      <c r="J128" s="135">
        <f>ROUND(I128*H128,2)</f>
        <v>0</v>
      </c>
      <c r="K128" s="131" t="s">
        <v>130</v>
      </c>
      <c r="L128" s="29"/>
      <c r="M128" s="136" t="s">
        <v>1</v>
      </c>
      <c r="N128" s="137" t="s">
        <v>43</v>
      </c>
      <c r="P128" s="138">
        <f>O128*H128</f>
        <v>0</v>
      </c>
      <c r="Q128" s="138">
        <v>0</v>
      </c>
      <c r="R128" s="138">
        <f>Q128*H128</f>
        <v>0</v>
      </c>
      <c r="S128" s="138">
        <v>0.22</v>
      </c>
      <c r="T128" s="139">
        <f>S128*H128</f>
        <v>188.1</v>
      </c>
      <c r="AR128" s="140" t="s">
        <v>131</v>
      </c>
      <c r="AT128" s="140" t="s">
        <v>126</v>
      </c>
      <c r="AU128" s="140" t="s">
        <v>88</v>
      </c>
      <c r="AY128" s="14" t="s">
        <v>124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86</v>
      </c>
      <c r="BK128" s="141">
        <f>ROUND(I128*H128,2)</f>
        <v>0</v>
      </c>
      <c r="BL128" s="14" t="s">
        <v>131</v>
      </c>
      <c r="BM128" s="140" t="s">
        <v>132</v>
      </c>
    </row>
    <row r="129" spans="2:65" s="1" customFormat="1" ht="24.2" customHeight="1">
      <c r="B129" s="29"/>
      <c r="C129" s="129" t="s">
        <v>88</v>
      </c>
      <c r="D129" s="129" t="s">
        <v>126</v>
      </c>
      <c r="E129" s="130" t="s">
        <v>133</v>
      </c>
      <c r="F129" s="131" t="s">
        <v>134</v>
      </c>
      <c r="G129" s="132" t="s">
        <v>129</v>
      </c>
      <c r="H129" s="133">
        <v>650</v>
      </c>
      <c r="I129" s="134"/>
      <c r="J129" s="135">
        <f>ROUND(I129*H129,2)</f>
        <v>0</v>
      </c>
      <c r="K129" s="131" t="s">
        <v>130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3.0000000000000001E-5</v>
      </c>
      <c r="R129" s="138">
        <f>Q129*H129</f>
        <v>1.95E-2</v>
      </c>
      <c r="S129" s="138">
        <v>0.23</v>
      </c>
      <c r="T129" s="139">
        <f>S129*H129</f>
        <v>149.5</v>
      </c>
      <c r="AR129" s="140" t="s">
        <v>131</v>
      </c>
      <c r="AT129" s="140" t="s">
        <v>126</v>
      </c>
      <c r="AU129" s="140" t="s">
        <v>88</v>
      </c>
      <c r="AY129" s="14" t="s">
        <v>124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131</v>
      </c>
      <c r="BM129" s="140" t="s">
        <v>135</v>
      </c>
    </row>
    <row r="130" spans="2:65" s="11" customFormat="1" ht="22.9" customHeight="1">
      <c r="B130" s="117"/>
      <c r="D130" s="118" t="s">
        <v>77</v>
      </c>
      <c r="E130" s="127" t="s">
        <v>136</v>
      </c>
      <c r="F130" s="127" t="s">
        <v>137</v>
      </c>
      <c r="I130" s="120"/>
      <c r="J130" s="128">
        <f>BK130</f>
        <v>0</v>
      </c>
      <c r="L130" s="117"/>
      <c r="M130" s="122"/>
      <c r="P130" s="123">
        <f>P131+P145+P150</f>
        <v>0</v>
      </c>
      <c r="R130" s="123">
        <f>R131+R145+R150</f>
        <v>296.68905000000001</v>
      </c>
      <c r="T130" s="124">
        <f>T131+T145+T150</f>
        <v>376.2</v>
      </c>
      <c r="AR130" s="118" t="s">
        <v>86</v>
      </c>
      <c r="AT130" s="125" t="s">
        <v>77</v>
      </c>
      <c r="AU130" s="125" t="s">
        <v>86</v>
      </c>
      <c r="AY130" s="118" t="s">
        <v>124</v>
      </c>
      <c r="BK130" s="126">
        <f>BK131+BK145+BK150</f>
        <v>0</v>
      </c>
    </row>
    <row r="131" spans="2:65" s="11" customFormat="1" ht="20.85" customHeight="1">
      <c r="B131" s="117"/>
      <c r="D131" s="118" t="s">
        <v>77</v>
      </c>
      <c r="E131" s="127" t="s">
        <v>138</v>
      </c>
      <c r="F131" s="127" t="s">
        <v>139</v>
      </c>
      <c r="I131" s="120"/>
      <c r="J131" s="128">
        <f>BK131</f>
        <v>0</v>
      </c>
      <c r="L131" s="117"/>
      <c r="M131" s="122"/>
      <c r="P131" s="123">
        <f>SUM(P132:P144)</f>
        <v>0</v>
      </c>
      <c r="R131" s="123">
        <f>SUM(R132:R144)</f>
        <v>0</v>
      </c>
      <c r="T131" s="124">
        <f>SUM(T132:T144)</f>
        <v>376.2</v>
      </c>
      <c r="AR131" s="118" t="s">
        <v>86</v>
      </c>
      <c r="AT131" s="125" t="s">
        <v>77</v>
      </c>
      <c r="AU131" s="125" t="s">
        <v>88</v>
      </c>
      <c r="AY131" s="118" t="s">
        <v>124</v>
      </c>
      <c r="BK131" s="126">
        <f>SUM(BK132:BK144)</f>
        <v>0</v>
      </c>
    </row>
    <row r="132" spans="2:65" s="1" customFormat="1" ht="24.2" customHeight="1">
      <c r="B132" s="29"/>
      <c r="C132" s="129" t="s">
        <v>140</v>
      </c>
      <c r="D132" s="129" t="s">
        <v>126</v>
      </c>
      <c r="E132" s="130" t="s">
        <v>141</v>
      </c>
      <c r="F132" s="131" t="s">
        <v>142</v>
      </c>
      <c r="G132" s="132" t="s">
        <v>129</v>
      </c>
      <c r="H132" s="133">
        <v>855</v>
      </c>
      <c r="I132" s="134"/>
      <c r="J132" s="135">
        <f>ROUND(I132*H132,2)</f>
        <v>0</v>
      </c>
      <c r="K132" s="131" t="s">
        <v>130</v>
      </c>
      <c r="L132" s="29"/>
      <c r="M132" s="136" t="s">
        <v>1</v>
      </c>
      <c r="N132" s="137" t="s">
        <v>43</v>
      </c>
      <c r="P132" s="138">
        <f>O132*H132</f>
        <v>0</v>
      </c>
      <c r="Q132" s="138">
        <v>0</v>
      </c>
      <c r="R132" s="138">
        <f>Q132*H132</f>
        <v>0</v>
      </c>
      <c r="S132" s="138">
        <v>0.44</v>
      </c>
      <c r="T132" s="139">
        <f>S132*H132</f>
        <v>376.2</v>
      </c>
      <c r="AR132" s="140" t="s">
        <v>131</v>
      </c>
      <c r="AT132" s="140" t="s">
        <v>126</v>
      </c>
      <c r="AU132" s="140" t="s">
        <v>140</v>
      </c>
      <c r="AY132" s="14" t="s">
        <v>124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86</v>
      </c>
      <c r="BK132" s="141">
        <f>ROUND(I132*H132,2)</f>
        <v>0</v>
      </c>
      <c r="BL132" s="14" t="s">
        <v>131</v>
      </c>
      <c r="BM132" s="140" t="s">
        <v>143</v>
      </c>
    </row>
    <row r="133" spans="2:65" s="1" customFormat="1" ht="29.25">
      <c r="B133" s="29"/>
      <c r="D133" s="142" t="s">
        <v>144</v>
      </c>
      <c r="F133" s="143" t="s">
        <v>251</v>
      </c>
      <c r="I133" s="144"/>
      <c r="L133" s="29"/>
      <c r="M133" s="145"/>
      <c r="T133" s="53"/>
      <c r="AT133" s="14" t="s">
        <v>144</v>
      </c>
      <c r="AU133" s="14" t="s">
        <v>140</v>
      </c>
    </row>
    <row r="134" spans="2:65" s="1" customFormat="1" ht="24.2" customHeight="1">
      <c r="B134" s="29"/>
      <c r="C134" s="129" t="s">
        <v>131</v>
      </c>
      <c r="D134" s="129" t="s">
        <v>126</v>
      </c>
      <c r="E134" s="130" t="s">
        <v>145</v>
      </c>
      <c r="F134" s="131" t="s">
        <v>146</v>
      </c>
      <c r="G134" s="132" t="s">
        <v>129</v>
      </c>
      <c r="H134" s="133">
        <v>855</v>
      </c>
      <c r="I134" s="134"/>
      <c r="J134" s="135">
        <f>ROUND(I134*H134,2)</f>
        <v>0</v>
      </c>
      <c r="K134" s="131" t="s">
        <v>130</v>
      </c>
      <c r="L134" s="29"/>
      <c r="M134" s="136" t="s">
        <v>1</v>
      </c>
      <c r="N134" s="137" t="s">
        <v>43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131</v>
      </c>
      <c r="AT134" s="140" t="s">
        <v>126</v>
      </c>
      <c r="AU134" s="140" t="s">
        <v>140</v>
      </c>
      <c r="AY134" s="14" t="s">
        <v>124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86</v>
      </c>
      <c r="BK134" s="141">
        <f>ROUND(I134*H134,2)</f>
        <v>0</v>
      </c>
      <c r="BL134" s="14" t="s">
        <v>131</v>
      </c>
      <c r="BM134" s="140" t="s">
        <v>147</v>
      </c>
    </row>
    <row r="135" spans="2:65" s="1" customFormat="1" ht="29.25">
      <c r="B135" s="29"/>
      <c r="D135" s="142" t="s">
        <v>144</v>
      </c>
      <c r="F135" s="143" t="s">
        <v>251</v>
      </c>
      <c r="I135" s="144"/>
      <c r="L135" s="29"/>
      <c r="M135" s="145"/>
      <c r="T135" s="53"/>
      <c r="AT135" s="14" t="s">
        <v>144</v>
      </c>
      <c r="AU135" s="14" t="s">
        <v>140</v>
      </c>
    </row>
    <row r="136" spans="2:65" s="1" customFormat="1" ht="24.2" customHeight="1">
      <c r="B136" s="29"/>
      <c r="C136" s="129" t="s">
        <v>136</v>
      </c>
      <c r="D136" s="129" t="s">
        <v>126</v>
      </c>
      <c r="E136" s="130" t="s">
        <v>148</v>
      </c>
      <c r="F136" s="131" t="s">
        <v>149</v>
      </c>
      <c r="G136" s="132" t="s">
        <v>129</v>
      </c>
      <c r="H136" s="133">
        <v>855</v>
      </c>
      <c r="I136" s="134"/>
      <c r="J136" s="135">
        <f>ROUND(I136*H136,2)</f>
        <v>0</v>
      </c>
      <c r="K136" s="131" t="s">
        <v>130</v>
      </c>
      <c r="L136" s="29"/>
      <c r="M136" s="136" t="s">
        <v>1</v>
      </c>
      <c r="N136" s="137" t="s">
        <v>43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131</v>
      </c>
      <c r="AT136" s="140" t="s">
        <v>126</v>
      </c>
      <c r="AU136" s="140" t="s">
        <v>140</v>
      </c>
      <c r="AY136" s="14" t="s">
        <v>124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86</v>
      </c>
      <c r="BK136" s="141">
        <f>ROUND(I136*H136,2)</f>
        <v>0</v>
      </c>
      <c r="BL136" s="14" t="s">
        <v>131</v>
      </c>
      <c r="BM136" s="140" t="s">
        <v>150</v>
      </c>
    </row>
    <row r="137" spans="2:65" s="1" customFormat="1" ht="29.25">
      <c r="B137" s="29"/>
      <c r="D137" s="142" t="s">
        <v>144</v>
      </c>
      <c r="F137" s="143" t="s">
        <v>251</v>
      </c>
      <c r="I137" s="144"/>
      <c r="L137" s="29"/>
      <c r="M137" s="145"/>
      <c r="T137" s="53"/>
      <c r="AT137" s="14" t="s">
        <v>144</v>
      </c>
      <c r="AU137" s="14" t="s">
        <v>140</v>
      </c>
    </row>
    <row r="138" spans="2:65" s="1" customFormat="1" ht="21.75" customHeight="1">
      <c r="B138" s="29"/>
      <c r="C138" s="129" t="s">
        <v>151</v>
      </c>
      <c r="D138" s="129" t="s">
        <v>126</v>
      </c>
      <c r="E138" s="130" t="s">
        <v>152</v>
      </c>
      <c r="F138" s="131" t="s">
        <v>153</v>
      </c>
      <c r="G138" s="132" t="s">
        <v>154</v>
      </c>
      <c r="H138" s="133">
        <v>376.2</v>
      </c>
      <c r="I138" s="134"/>
      <c r="J138" s="135">
        <f>ROUND(I138*H138,2)</f>
        <v>0</v>
      </c>
      <c r="K138" s="131" t="s">
        <v>130</v>
      </c>
      <c r="L138" s="29"/>
      <c r="M138" s="136" t="s">
        <v>1</v>
      </c>
      <c r="N138" s="137" t="s">
        <v>43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131</v>
      </c>
      <c r="AT138" s="140" t="s">
        <v>126</v>
      </c>
      <c r="AU138" s="140" t="s">
        <v>140</v>
      </c>
      <c r="AY138" s="14" t="s">
        <v>124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86</v>
      </c>
      <c r="BK138" s="141">
        <f>ROUND(I138*H138,2)</f>
        <v>0</v>
      </c>
      <c r="BL138" s="14" t="s">
        <v>131</v>
      </c>
      <c r="BM138" s="140" t="s">
        <v>155</v>
      </c>
    </row>
    <row r="139" spans="2:65" s="1" customFormat="1" ht="29.25">
      <c r="B139" s="29"/>
      <c r="D139" s="142" t="s">
        <v>144</v>
      </c>
      <c r="F139" s="143" t="s">
        <v>251</v>
      </c>
      <c r="I139" s="144"/>
      <c r="L139" s="29"/>
      <c r="M139" s="145"/>
      <c r="T139" s="53"/>
      <c r="AT139" s="14" t="s">
        <v>144</v>
      </c>
      <c r="AU139" s="14" t="s">
        <v>140</v>
      </c>
    </row>
    <row r="140" spans="2:65" s="1" customFormat="1" ht="24.2" customHeight="1">
      <c r="B140" s="29"/>
      <c r="C140" s="129" t="s">
        <v>156</v>
      </c>
      <c r="D140" s="129" t="s">
        <v>126</v>
      </c>
      <c r="E140" s="130" t="s">
        <v>157</v>
      </c>
      <c r="F140" s="131" t="s">
        <v>158</v>
      </c>
      <c r="G140" s="132" t="s">
        <v>154</v>
      </c>
      <c r="H140" s="133">
        <v>5643</v>
      </c>
      <c r="I140" s="134"/>
      <c r="J140" s="135">
        <f>ROUND(I140*H140,2)</f>
        <v>0</v>
      </c>
      <c r="K140" s="131" t="s">
        <v>130</v>
      </c>
      <c r="L140" s="29"/>
      <c r="M140" s="136" t="s">
        <v>1</v>
      </c>
      <c r="N140" s="137" t="s">
        <v>43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131</v>
      </c>
      <c r="AT140" s="140" t="s">
        <v>126</v>
      </c>
      <c r="AU140" s="140" t="s">
        <v>140</v>
      </c>
      <c r="AY140" s="14" t="s">
        <v>124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86</v>
      </c>
      <c r="BK140" s="141">
        <f>ROUND(I140*H140,2)</f>
        <v>0</v>
      </c>
      <c r="BL140" s="14" t="s">
        <v>131</v>
      </c>
      <c r="BM140" s="140" t="s">
        <v>159</v>
      </c>
    </row>
    <row r="141" spans="2:65" s="1" customFormat="1" ht="29.25">
      <c r="B141" s="29"/>
      <c r="D141" s="142" t="s">
        <v>144</v>
      </c>
      <c r="F141" s="143" t="s">
        <v>251</v>
      </c>
      <c r="I141" s="144"/>
      <c r="L141" s="29"/>
      <c r="M141" s="145"/>
      <c r="T141" s="53"/>
      <c r="AT141" s="14" t="s">
        <v>144</v>
      </c>
      <c r="AU141" s="14" t="s">
        <v>140</v>
      </c>
    </row>
    <row r="142" spans="2:65" s="12" customFormat="1">
      <c r="B142" s="146"/>
      <c r="D142" s="142" t="s">
        <v>160</v>
      </c>
      <c r="F142" s="147" t="s">
        <v>161</v>
      </c>
      <c r="H142" s="148">
        <v>5643</v>
      </c>
      <c r="I142" s="149"/>
      <c r="L142" s="146"/>
      <c r="M142" s="150"/>
      <c r="T142" s="151"/>
      <c r="AT142" s="152" t="s">
        <v>160</v>
      </c>
      <c r="AU142" s="152" t="s">
        <v>140</v>
      </c>
      <c r="AV142" s="12" t="s">
        <v>88</v>
      </c>
      <c r="AW142" s="12" t="s">
        <v>4</v>
      </c>
      <c r="AX142" s="12" t="s">
        <v>86</v>
      </c>
      <c r="AY142" s="152" t="s">
        <v>124</v>
      </c>
    </row>
    <row r="143" spans="2:65" s="1" customFormat="1" ht="24.2" customHeight="1">
      <c r="B143" s="29"/>
      <c r="C143" s="129" t="s">
        <v>162</v>
      </c>
      <c r="D143" s="129" t="s">
        <v>126</v>
      </c>
      <c r="E143" s="130" t="s">
        <v>163</v>
      </c>
      <c r="F143" s="131" t="s">
        <v>164</v>
      </c>
      <c r="G143" s="132" t="s">
        <v>154</v>
      </c>
      <c r="H143" s="133">
        <v>376.2</v>
      </c>
      <c r="I143" s="134"/>
      <c r="J143" s="135">
        <f>ROUND(I143*H143,2)</f>
        <v>0</v>
      </c>
      <c r="K143" s="131" t="s">
        <v>130</v>
      </c>
      <c r="L143" s="29"/>
      <c r="M143" s="136" t="s">
        <v>1</v>
      </c>
      <c r="N143" s="137" t="s">
        <v>43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131</v>
      </c>
      <c r="AT143" s="140" t="s">
        <v>126</v>
      </c>
      <c r="AU143" s="140" t="s">
        <v>140</v>
      </c>
      <c r="AY143" s="14" t="s">
        <v>124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86</v>
      </c>
      <c r="BK143" s="141">
        <f>ROUND(I143*H143,2)</f>
        <v>0</v>
      </c>
      <c r="BL143" s="14" t="s">
        <v>131</v>
      </c>
      <c r="BM143" s="140" t="s">
        <v>165</v>
      </c>
    </row>
    <row r="144" spans="2:65" s="1" customFormat="1" ht="29.25">
      <c r="B144" s="29"/>
      <c r="D144" s="142" t="s">
        <v>144</v>
      </c>
      <c r="F144" s="143" t="s">
        <v>251</v>
      </c>
      <c r="I144" s="144"/>
      <c r="L144" s="29"/>
      <c r="M144" s="145"/>
      <c r="T144" s="53"/>
      <c r="AT144" s="14" t="s">
        <v>144</v>
      </c>
      <c r="AU144" s="14" t="s">
        <v>140</v>
      </c>
    </row>
    <row r="145" spans="2:65" s="11" customFormat="1" ht="20.85" customHeight="1">
      <c r="B145" s="117"/>
      <c r="D145" s="118" t="s">
        <v>77</v>
      </c>
      <c r="E145" s="127" t="s">
        <v>166</v>
      </c>
      <c r="F145" s="127" t="s">
        <v>167</v>
      </c>
      <c r="I145" s="120"/>
      <c r="J145" s="128">
        <f>BK145</f>
        <v>0</v>
      </c>
      <c r="L145" s="117"/>
      <c r="M145" s="122"/>
      <c r="P145" s="123">
        <f>SUM(P146:P149)</f>
        <v>0</v>
      </c>
      <c r="R145" s="123">
        <f>SUM(R146:R149)</f>
        <v>229.06305000000003</v>
      </c>
      <c r="T145" s="124">
        <f>SUM(T146:T149)</f>
        <v>0</v>
      </c>
      <c r="AR145" s="118" t="s">
        <v>86</v>
      </c>
      <c r="AT145" s="125" t="s">
        <v>77</v>
      </c>
      <c r="AU145" s="125" t="s">
        <v>88</v>
      </c>
      <c r="AY145" s="118" t="s">
        <v>124</v>
      </c>
      <c r="BK145" s="126">
        <f>SUM(BK146:BK149)</f>
        <v>0</v>
      </c>
    </row>
    <row r="146" spans="2:65" s="1" customFormat="1" ht="24.2" customHeight="1">
      <c r="B146" s="29"/>
      <c r="C146" s="129" t="s">
        <v>168</v>
      </c>
      <c r="D146" s="129" t="s">
        <v>126</v>
      </c>
      <c r="E146" s="130" t="s">
        <v>169</v>
      </c>
      <c r="F146" s="131" t="s">
        <v>170</v>
      </c>
      <c r="G146" s="132" t="s">
        <v>129</v>
      </c>
      <c r="H146" s="133">
        <v>855</v>
      </c>
      <c r="I146" s="134"/>
      <c r="J146" s="135">
        <f>ROUND(I146*H146,2)</f>
        <v>0</v>
      </c>
      <c r="K146" s="131" t="s">
        <v>130</v>
      </c>
      <c r="L146" s="29"/>
      <c r="M146" s="136" t="s">
        <v>1</v>
      </c>
      <c r="N146" s="137" t="s">
        <v>43</v>
      </c>
      <c r="P146" s="138">
        <f>O146*H146</f>
        <v>0</v>
      </c>
      <c r="Q146" s="138">
        <v>5.6100000000000004E-3</v>
      </c>
      <c r="R146" s="138">
        <f>Q146*H146</f>
        <v>4.7965500000000008</v>
      </c>
      <c r="S146" s="138">
        <v>0</v>
      </c>
      <c r="T146" s="139">
        <f>S146*H146</f>
        <v>0</v>
      </c>
      <c r="AR146" s="140" t="s">
        <v>131</v>
      </c>
      <c r="AT146" s="140" t="s">
        <v>126</v>
      </c>
      <c r="AU146" s="140" t="s">
        <v>140</v>
      </c>
      <c r="AY146" s="14" t="s">
        <v>124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86</v>
      </c>
      <c r="BK146" s="141">
        <f>ROUND(I146*H146,2)</f>
        <v>0</v>
      </c>
      <c r="BL146" s="14" t="s">
        <v>131</v>
      </c>
      <c r="BM146" s="140" t="s">
        <v>171</v>
      </c>
    </row>
    <row r="147" spans="2:65" s="1" customFormat="1" ht="24.2" customHeight="1">
      <c r="B147" s="29"/>
      <c r="C147" s="129" t="s">
        <v>172</v>
      </c>
      <c r="D147" s="129" t="s">
        <v>126</v>
      </c>
      <c r="E147" s="130" t="s">
        <v>173</v>
      </c>
      <c r="F147" s="131" t="s">
        <v>174</v>
      </c>
      <c r="G147" s="132" t="s">
        <v>129</v>
      </c>
      <c r="H147" s="133">
        <v>855</v>
      </c>
      <c r="I147" s="134"/>
      <c r="J147" s="135">
        <f>ROUND(I147*H147,2)</f>
        <v>0</v>
      </c>
      <c r="K147" s="131" t="s">
        <v>130</v>
      </c>
      <c r="L147" s="29"/>
      <c r="M147" s="136" t="s">
        <v>1</v>
      </c>
      <c r="N147" s="137" t="s">
        <v>43</v>
      </c>
      <c r="P147" s="138">
        <f>O147*H147</f>
        <v>0</v>
      </c>
      <c r="Q147" s="138">
        <v>0.15826000000000001</v>
      </c>
      <c r="R147" s="138">
        <f>Q147*H147</f>
        <v>135.31230000000002</v>
      </c>
      <c r="S147" s="138">
        <v>0</v>
      </c>
      <c r="T147" s="139">
        <f>S147*H147</f>
        <v>0</v>
      </c>
      <c r="AR147" s="140" t="s">
        <v>131</v>
      </c>
      <c r="AT147" s="140" t="s">
        <v>126</v>
      </c>
      <c r="AU147" s="140" t="s">
        <v>140</v>
      </c>
      <c r="AY147" s="14" t="s">
        <v>124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86</v>
      </c>
      <c r="BK147" s="141">
        <f>ROUND(I147*H147,2)</f>
        <v>0</v>
      </c>
      <c r="BL147" s="14" t="s">
        <v>131</v>
      </c>
      <c r="BM147" s="140" t="s">
        <v>175</v>
      </c>
    </row>
    <row r="148" spans="2:65" s="1" customFormat="1" ht="21.75" customHeight="1">
      <c r="B148" s="29"/>
      <c r="C148" s="129" t="s">
        <v>176</v>
      </c>
      <c r="D148" s="129" t="s">
        <v>126</v>
      </c>
      <c r="E148" s="130" t="s">
        <v>177</v>
      </c>
      <c r="F148" s="131" t="s">
        <v>178</v>
      </c>
      <c r="G148" s="132" t="s">
        <v>129</v>
      </c>
      <c r="H148" s="133">
        <v>855</v>
      </c>
      <c r="I148" s="134"/>
      <c r="J148" s="135">
        <f>ROUND(I148*H148,2)</f>
        <v>0</v>
      </c>
      <c r="K148" s="131" t="s">
        <v>130</v>
      </c>
      <c r="L148" s="29"/>
      <c r="M148" s="136" t="s">
        <v>1</v>
      </c>
      <c r="N148" s="137" t="s">
        <v>43</v>
      </c>
      <c r="P148" s="138">
        <f>O148*H148</f>
        <v>0</v>
      </c>
      <c r="Q148" s="138">
        <v>3.1E-4</v>
      </c>
      <c r="R148" s="138">
        <f>Q148*H148</f>
        <v>0.26505000000000001</v>
      </c>
      <c r="S148" s="138">
        <v>0</v>
      </c>
      <c r="T148" s="139">
        <f>S148*H148</f>
        <v>0</v>
      </c>
      <c r="AR148" s="140" t="s">
        <v>131</v>
      </c>
      <c r="AT148" s="140" t="s">
        <v>126</v>
      </c>
      <c r="AU148" s="140" t="s">
        <v>140</v>
      </c>
      <c r="AY148" s="14" t="s">
        <v>124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86</v>
      </c>
      <c r="BK148" s="141">
        <f>ROUND(I148*H148,2)</f>
        <v>0</v>
      </c>
      <c r="BL148" s="14" t="s">
        <v>131</v>
      </c>
      <c r="BM148" s="140" t="s">
        <v>179</v>
      </c>
    </row>
    <row r="149" spans="2:65" s="1" customFormat="1" ht="24.2" customHeight="1">
      <c r="B149" s="29"/>
      <c r="C149" s="129" t="s">
        <v>8</v>
      </c>
      <c r="D149" s="129" t="s">
        <v>126</v>
      </c>
      <c r="E149" s="130" t="s">
        <v>180</v>
      </c>
      <c r="F149" s="131" t="s">
        <v>181</v>
      </c>
      <c r="G149" s="132" t="s">
        <v>129</v>
      </c>
      <c r="H149" s="133">
        <v>855</v>
      </c>
      <c r="I149" s="134"/>
      <c r="J149" s="135">
        <f>ROUND(I149*H149,2)</f>
        <v>0</v>
      </c>
      <c r="K149" s="131" t="s">
        <v>130</v>
      </c>
      <c r="L149" s="29"/>
      <c r="M149" s="136" t="s">
        <v>1</v>
      </c>
      <c r="N149" s="137" t="s">
        <v>43</v>
      </c>
      <c r="P149" s="138">
        <f>O149*H149</f>
        <v>0</v>
      </c>
      <c r="Q149" s="138">
        <v>0.10373</v>
      </c>
      <c r="R149" s="138">
        <f>Q149*H149</f>
        <v>88.689149999999998</v>
      </c>
      <c r="S149" s="138">
        <v>0</v>
      </c>
      <c r="T149" s="139">
        <f>S149*H149</f>
        <v>0</v>
      </c>
      <c r="AR149" s="140" t="s">
        <v>131</v>
      </c>
      <c r="AT149" s="140" t="s">
        <v>126</v>
      </c>
      <c r="AU149" s="140" t="s">
        <v>140</v>
      </c>
      <c r="AY149" s="14" t="s">
        <v>124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86</v>
      </c>
      <c r="BK149" s="141">
        <f>ROUND(I149*H149,2)</f>
        <v>0</v>
      </c>
      <c r="BL149" s="14" t="s">
        <v>131</v>
      </c>
      <c r="BM149" s="140" t="s">
        <v>182</v>
      </c>
    </row>
    <row r="150" spans="2:65" s="11" customFormat="1" ht="20.85" customHeight="1">
      <c r="B150" s="117"/>
      <c r="D150" s="118" t="s">
        <v>77</v>
      </c>
      <c r="E150" s="127" t="s">
        <v>183</v>
      </c>
      <c r="F150" s="127" t="s">
        <v>184</v>
      </c>
      <c r="I150" s="120"/>
      <c r="J150" s="128">
        <f>BK150</f>
        <v>0</v>
      </c>
      <c r="L150" s="117"/>
      <c r="M150" s="122"/>
      <c r="P150" s="123">
        <f>SUM(P151:P152)</f>
        <v>0</v>
      </c>
      <c r="R150" s="123">
        <f>SUM(R151:R152)</f>
        <v>67.625999999999991</v>
      </c>
      <c r="T150" s="124">
        <f>SUM(T151:T152)</f>
        <v>0</v>
      </c>
      <c r="AR150" s="118" t="s">
        <v>86</v>
      </c>
      <c r="AT150" s="125" t="s">
        <v>77</v>
      </c>
      <c r="AU150" s="125" t="s">
        <v>88</v>
      </c>
      <c r="AY150" s="118" t="s">
        <v>124</v>
      </c>
      <c r="BK150" s="126">
        <f>SUM(BK151:BK152)</f>
        <v>0</v>
      </c>
    </row>
    <row r="151" spans="2:65" s="1" customFormat="1" ht="21.75" customHeight="1">
      <c r="B151" s="29"/>
      <c r="C151" s="129" t="s">
        <v>185</v>
      </c>
      <c r="D151" s="129" t="s">
        <v>126</v>
      </c>
      <c r="E151" s="130" t="s">
        <v>177</v>
      </c>
      <c r="F151" s="131" t="s">
        <v>178</v>
      </c>
      <c r="G151" s="132" t="s">
        <v>129</v>
      </c>
      <c r="H151" s="133">
        <v>650</v>
      </c>
      <c r="I151" s="134"/>
      <c r="J151" s="135">
        <f>ROUND(I151*H151,2)</f>
        <v>0</v>
      </c>
      <c r="K151" s="131" t="s">
        <v>130</v>
      </c>
      <c r="L151" s="29"/>
      <c r="M151" s="136" t="s">
        <v>1</v>
      </c>
      <c r="N151" s="137" t="s">
        <v>43</v>
      </c>
      <c r="P151" s="138">
        <f>O151*H151</f>
        <v>0</v>
      </c>
      <c r="Q151" s="138">
        <v>3.1E-4</v>
      </c>
      <c r="R151" s="138">
        <f>Q151*H151</f>
        <v>0.20150000000000001</v>
      </c>
      <c r="S151" s="138">
        <v>0</v>
      </c>
      <c r="T151" s="139">
        <f>S151*H151</f>
        <v>0</v>
      </c>
      <c r="AR151" s="140" t="s">
        <v>131</v>
      </c>
      <c r="AT151" s="140" t="s">
        <v>126</v>
      </c>
      <c r="AU151" s="140" t="s">
        <v>140</v>
      </c>
      <c r="AY151" s="14" t="s">
        <v>124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86</v>
      </c>
      <c r="BK151" s="141">
        <f>ROUND(I151*H151,2)</f>
        <v>0</v>
      </c>
      <c r="BL151" s="14" t="s">
        <v>131</v>
      </c>
      <c r="BM151" s="140" t="s">
        <v>186</v>
      </c>
    </row>
    <row r="152" spans="2:65" s="1" customFormat="1" ht="24.2" customHeight="1">
      <c r="B152" s="29"/>
      <c r="C152" s="129" t="s">
        <v>187</v>
      </c>
      <c r="D152" s="129" t="s">
        <v>126</v>
      </c>
      <c r="E152" s="130" t="s">
        <v>180</v>
      </c>
      <c r="F152" s="131" t="s">
        <v>181</v>
      </c>
      <c r="G152" s="132" t="s">
        <v>129</v>
      </c>
      <c r="H152" s="133">
        <v>650</v>
      </c>
      <c r="I152" s="134"/>
      <c r="J152" s="135">
        <f>ROUND(I152*H152,2)</f>
        <v>0</v>
      </c>
      <c r="K152" s="131" t="s">
        <v>130</v>
      </c>
      <c r="L152" s="29"/>
      <c r="M152" s="136" t="s">
        <v>1</v>
      </c>
      <c r="N152" s="137" t="s">
        <v>43</v>
      </c>
      <c r="P152" s="138">
        <f>O152*H152</f>
        <v>0</v>
      </c>
      <c r="Q152" s="138">
        <v>0.10373</v>
      </c>
      <c r="R152" s="138">
        <f>Q152*H152</f>
        <v>67.424499999999995</v>
      </c>
      <c r="S152" s="138">
        <v>0</v>
      </c>
      <c r="T152" s="139">
        <f>S152*H152</f>
        <v>0</v>
      </c>
      <c r="AR152" s="140" t="s">
        <v>131</v>
      </c>
      <c r="AT152" s="140" t="s">
        <v>126</v>
      </c>
      <c r="AU152" s="140" t="s">
        <v>140</v>
      </c>
      <c r="AY152" s="14" t="s">
        <v>124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86</v>
      </c>
      <c r="BK152" s="141">
        <f>ROUND(I152*H152,2)</f>
        <v>0</v>
      </c>
      <c r="BL152" s="14" t="s">
        <v>131</v>
      </c>
      <c r="BM152" s="140" t="s">
        <v>188</v>
      </c>
    </row>
    <row r="153" spans="2:65" s="11" customFormat="1" ht="22.9" customHeight="1">
      <c r="B153" s="117"/>
      <c r="D153" s="118" t="s">
        <v>77</v>
      </c>
      <c r="E153" s="127" t="s">
        <v>168</v>
      </c>
      <c r="F153" s="127" t="s">
        <v>189</v>
      </c>
      <c r="I153" s="120"/>
      <c r="J153" s="128">
        <f>BK153</f>
        <v>0</v>
      </c>
      <c r="L153" s="117"/>
      <c r="M153" s="122"/>
      <c r="P153" s="123">
        <f>SUM(P154:P156)</f>
        <v>0</v>
      </c>
      <c r="R153" s="123">
        <f>SUM(R154:R156)</f>
        <v>0.15347429999999998</v>
      </c>
      <c r="T153" s="124">
        <f>SUM(T154:T156)</f>
        <v>0</v>
      </c>
      <c r="AR153" s="118" t="s">
        <v>86</v>
      </c>
      <c r="AT153" s="125" t="s">
        <v>77</v>
      </c>
      <c r="AU153" s="125" t="s">
        <v>86</v>
      </c>
      <c r="AY153" s="118" t="s">
        <v>124</v>
      </c>
      <c r="BK153" s="126">
        <f>SUM(BK154:BK156)</f>
        <v>0</v>
      </c>
    </row>
    <row r="154" spans="2:65" s="1" customFormat="1" ht="24.2" customHeight="1">
      <c r="B154" s="29"/>
      <c r="C154" s="129" t="s">
        <v>190</v>
      </c>
      <c r="D154" s="129" t="s">
        <v>126</v>
      </c>
      <c r="E154" s="130" t="s">
        <v>191</v>
      </c>
      <c r="F154" s="131" t="s">
        <v>192</v>
      </c>
      <c r="G154" s="132" t="s">
        <v>193</v>
      </c>
      <c r="H154" s="133">
        <v>21</v>
      </c>
      <c r="I154" s="134"/>
      <c r="J154" s="135">
        <f>ROUND(I154*H154,2)</f>
        <v>0</v>
      </c>
      <c r="K154" s="131" t="s">
        <v>130</v>
      </c>
      <c r="L154" s="29"/>
      <c r="M154" s="136" t="s">
        <v>1</v>
      </c>
      <c r="N154" s="137" t="s">
        <v>43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131</v>
      </c>
      <c r="AT154" s="140" t="s">
        <v>126</v>
      </c>
      <c r="AU154" s="140" t="s">
        <v>88</v>
      </c>
      <c r="AY154" s="14" t="s">
        <v>124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86</v>
      </c>
      <c r="BK154" s="141">
        <f>ROUND(I154*H154,2)</f>
        <v>0</v>
      </c>
      <c r="BL154" s="14" t="s">
        <v>131</v>
      </c>
      <c r="BM154" s="140" t="s">
        <v>194</v>
      </c>
    </row>
    <row r="155" spans="2:65" s="1" customFormat="1" ht="33" customHeight="1">
      <c r="B155" s="29"/>
      <c r="C155" s="129" t="s">
        <v>195</v>
      </c>
      <c r="D155" s="129" t="s">
        <v>126</v>
      </c>
      <c r="E155" s="130" t="s">
        <v>196</v>
      </c>
      <c r="F155" s="131" t="s">
        <v>197</v>
      </c>
      <c r="G155" s="132" t="s">
        <v>193</v>
      </c>
      <c r="H155" s="133">
        <v>21</v>
      </c>
      <c r="I155" s="134"/>
      <c r="J155" s="135">
        <f>ROUND(I155*H155,2)</f>
        <v>0</v>
      </c>
      <c r="K155" s="131" t="s">
        <v>130</v>
      </c>
      <c r="L155" s="29"/>
      <c r="M155" s="136" t="s">
        <v>1</v>
      </c>
      <c r="N155" s="137" t="s">
        <v>43</v>
      </c>
      <c r="P155" s="138">
        <f>O155*H155</f>
        <v>0</v>
      </c>
      <c r="Q155" s="138">
        <v>6.0999999999999997E-4</v>
      </c>
      <c r="R155" s="138">
        <f>Q155*H155</f>
        <v>1.281E-2</v>
      </c>
      <c r="S155" s="138">
        <v>0</v>
      </c>
      <c r="T155" s="139">
        <f>S155*H155</f>
        <v>0</v>
      </c>
      <c r="AR155" s="140" t="s">
        <v>131</v>
      </c>
      <c r="AT155" s="140" t="s">
        <v>126</v>
      </c>
      <c r="AU155" s="140" t="s">
        <v>88</v>
      </c>
      <c r="AY155" s="14" t="s">
        <v>124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86</v>
      </c>
      <c r="BK155" s="141">
        <f>ROUND(I155*H155,2)</f>
        <v>0</v>
      </c>
      <c r="BL155" s="14" t="s">
        <v>131</v>
      </c>
      <c r="BM155" s="140" t="s">
        <v>198</v>
      </c>
    </row>
    <row r="156" spans="2:65" s="1" customFormat="1" ht="24.2" customHeight="1">
      <c r="B156" s="29"/>
      <c r="C156" s="129" t="s">
        <v>199</v>
      </c>
      <c r="D156" s="129" t="s">
        <v>126</v>
      </c>
      <c r="E156" s="130" t="s">
        <v>200</v>
      </c>
      <c r="F156" s="131" t="s">
        <v>201</v>
      </c>
      <c r="G156" s="132" t="s">
        <v>193</v>
      </c>
      <c r="H156" s="133">
        <v>3.43</v>
      </c>
      <c r="I156" s="134"/>
      <c r="J156" s="135">
        <f>ROUND(I156*H156,2)</f>
        <v>0</v>
      </c>
      <c r="K156" s="131" t="s">
        <v>130</v>
      </c>
      <c r="L156" s="29"/>
      <c r="M156" s="136" t="s">
        <v>1</v>
      </c>
      <c r="N156" s="137" t="s">
        <v>43</v>
      </c>
      <c r="P156" s="138">
        <f>O156*H156</f>
        <v>0</v>
      </c>
      <c r="Q156" s="138">
        <v>4.1009999999999998E-2</v>
      </c>
      <c r="R156" s="138">
        <f>Q156*H156</f>
        <v>0.14066429999999999</v>
      </c>
      <c r="S156" s="138">
        <v>0</v>
      </c>
      <c r="T156" s="139">
        <f>S156*H156</f>
        <v>0</v>
      </c>
      <c r="AR156" s="140" t="s">
        <v>131</v>
      </c>
      <c r="AT156" s="140" t="s">
        <v>126</v>
      </c>
      <c r="AU156" s="140" t="s">
        <v>88</v>
      </c>
      <c r="AY156" s="14" t="s">
        <v>124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86</v>
      </c>
      <c r="BK156" s="141">
        <f>ROUND(I156*H156,2)</f>
        <v>0</v>
      </c>
      <c r="BL156" s="14" t="s">
        <v>131</v>
      </c>
      <c r="BM156" s="140" t="s">
        <v>202</v>
      </c>
    </row>
    <row r="157" spans="2:65" s="11" customFormat="1" ht="22.9" customHeight="1">
      <c r="B157" s="117"/>
      <c r="D157" s="118" t="s">
        <v>77</v>
      </c>
      <c r="E157" s="127" t="s">
        <v>203</v>
      </c>
      <c r="F157" s="127" t="s">
        <v>204</v>
      </c>
      <c r="I157" s="120"/>
      <c r="J157" s="128">
        <f>BK157</f>
        <v>0</v>
      </c>
      <c r="L157" s="117"/>
      <c r="M157" s="122"/>
      <c r="P157" s="123">
        <f>SUM(P158:P164)</f>
        <v>0</v>
      </c>
      <c r="R157" s="123">
        <f>SUM(R158:R164)</f>
        <v>0</v>
      </c>
      <c r="T157" s="124">
        <f>SUM(T158:T164)</f>
        <v>0</v>
      </c>
      <c r="AR157" s="118" t="s">
        <v>86</v>
      </c>
      <c r="AT157" s="125" t="s">
        <v>77</v>
      </c>
      <c r="AU157" s="125" t="s">
        <v>86</v>
      </c>
      <c r="AY157" s="118" t="s">
        <v>124</v>
      </c>
      <c r="BK157" s="126">
        <f>SUM(BK158:BK164)</f>
        <v>0</v>
      </c>
    </row>
    <row r="158" spans="2:65" s="1" customFormat="1" ht="21.75" customHeight="1">
      <c r="B158" s="29"/>
      <c r="C158" s="129" t="s">
        <v>205</v>
      </c>
      <c r="D158" s="129" t="s">
        <v>126</v>
      </c>
      <c r="E158" s="130" t="s">
        <v>206</v>
      </c>
      <c r="F158" s="131" t="s">
        <v>207</v>
      </c>
      <c r="G158" s="132" t="s">
        <v>154</v>
      </c>
      <c r="H158" s="133">
        <v>188.1</v>
      </c>
      <c r="I158" s="134"/>
      <c r="J158" s="135">
        <f>ROUND(I158*H158,2)</f>
        <v>0</v>
      </c>
      <c r="K158" s="131" t="s">
        <v>130</v>
      </c>
      <c r="L158" s="29"/>
      <c r="M158" s="136" t="s">
        <v>1</v>
      </c>
      <c r="N158" s="137" t="s">
        <v>43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131</v>
      </c>
      <c r="AT158" s="140" t="s">
        <v>126</v>
      </c>
      <c r="AU158" s="140" t="s">
        <v>88</v>
      </c>
      <c r="AY158" s="14" t="s">
        <v>124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86</v>
      </c>
      <c r="BK158" s="141">
        <f>ROUND(I158*H158,2)</f>
        <v>0</v>
      </c>
      <c r="BL158" s="14" t="s">
        <v>131</v>
      </c>
      <c r="BM158" s="140" t="s">
        <v>208</v>
      </c>
    </row>
    <row r="159" spans="2:65" s="1" customFormat="1" ht="24.2" customHeight="1">
      <c r="B159" s="29"/>
      <c r="C159" s="129" t="s">
        <v>209</v>
      </c>
      <c r="D159" s="129" t="s">
        <v>126</v>
      </c>
      <c r="E159" s="130" t="s">
        <v>210</v>
      </c>
      <c r="F159" s="131" t="s">
        <v>211</v>
      </c>
      <c r="G159" s="132" t="s">
        <v>154</v>
      </c>
      <c r="H159" s="133">
        <v>2821.5</v>
      </c>
      <c r="I159" s="134"/>
      <c r="J159" s="135">
        <f>ROUND(I159*H159,2)</f>
        <v>0</v>
      </c>
      <c r="K159" s="131" t="s">
        <v>130</v>
      </c>
      <c r="L159" s="29"/>
      <c r="M159" s="136" t="s">
        <v>1</v>
      </c>
      <c r="N159" s="137" t="s">
        <v>43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131</v>
      </c>
      <c r="AT159" s="140" t="s">
        <v>126</v>
      </c>
      <c r="AU159" s="140" t="s">
        <v>88</v>
      </c>
      <c r="AY159" s="14" t="s">
        <v>124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4" t="s">
        <v>86</v>
      </c>
      <c r="BK159" s="141">
        <f>ROUND(I159*H159,2)</f>
        <v>0</v>
      </c>
      <c r="BL159" s="14" t="s">
        <v>131</v>
      </c>
      <c r="BM159" s="140" t="s">
        <v>212</v>
      </c>
    </row>
    <row r="160" spans="2:65" s="12" customFormat="1">
      <c r="B160" s="146"/>
      <c r="D160" s="142" t="s">
        <v>160</v>
      </c>
      <c r="F160" s="147" t="s">
        <v>213</v>
      </c>
      <c r="H160" s="148">
        <v>2821.5</v>
      </c>
      <c r="I160" s="149"/>
      <c r="L160" s="146"/>
      <c r="M160" s="150"/>
      <c r="T160" s="151"/>
      <c r="AT160" s="152" t="s">
        <v>160</v>
      </c>
      <c r="AU160" s="152" t="s">
        <v>88</v>
      </c>
      <c r="AV160" s="12" t="s">
        <v>88</v>
      </c>
      <c r="AW160" s="12" t="s">
        <v>4</v>
      </c>
      <c r="AX160" s="12" t="s">
        <v>86</v>
      </c>
      <c r="AY160" s="152" t="s">
        <v>124</v>
      </c>
    </row>
    <row r="161" spans="2:65" s="1" customFormat="1" ht="21.75" customHeight="1">
      <c r="B161" s="29"/>
      <c r="C161" s="129" t="s">
        <v>214</v>
      </c>
      <c r="D161" s="129" t="s">
        <v>126</v>
      </c>
      <c r="E161" s="130" t="s">
        <v>152</v>
      </c>
      <c r="F161" s="131" t="s">
        <v>153</v>
      </c>
      <c r="G161" s="132" t="s">
        <v>154</v>
      </c>
      <c r="H161" s="133">
        <v>149.5</v>
      </c>
      <c r="I161" s="134"/>
      <c r="J161" s="135">
        <f>ROUND(I161*H161,2)</f>
        <v>0</v>
      </c>
      <c r="K161" s="131" t="s">
        <v>130</v>
      </c>
      <c r="L161" s="29"/>
      <c r="M161" s="136" t="s">
        <v>1</v>
      </c>
      <c r="N161" s="137" t="s">
        <v>43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131</v>
      </c>
      <c r="AT161" s="140" t="s">
        <v>126</v>
      </c>
      <c r="AU161" s="140" t="s">
        <v>88</v>
      </c>
      <c r="AY161" s="14" t="s">
        <v>124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4" t="s">
        <v>86</v>
      </c>
      <c r="BK161" s="141">
        <f>ROUND(I161*H161,2)</f>
        <v>0</v>
      </c>
      <c r="BL161" s="14" t="s">
        <v>131</v>
      </c>
      <c r="BM161" s="140" t="s">
        <v>215</v>
      </c>
    </row>
    <row r="162" spans="2:65" s="1" customFormat="1" ht="24.2" customHeight="1">
      <c r="B162" s="29"/>
      <c r="C162" s="129" t="s">
        <v>7</v>
      </c>
      <c r="D162" s="129" t="s">
        <v>126</v>
      </c>
      <c r="E162" s="130" t="s">
        <v>157</v>
      </c>
      <c r="F162" s="131" t="s">
        <v>158</v>
      </c>
      <c r="G162" s="132" t="s">
        <v>154</v>
      </c>
      <c r="H162" s="133">
        <v>2242.5</v>
      </c>
      <c r="I162" s="134"/>
      <c r="J162" s="135">
        <f>ROUND(I162*H162,2)</f>
        <v>0</v>
      </c>
      <c r="K162" s="131" t="s">
        <v>130</v>
      </c>
      <c r="L162" s="29"/>
      <c r="M162" s="136" t="s">
        <v>1</v>
      </c>
      <c r="N162" s="137" t="s">
        <v>43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131</v>
      </c>
      <c r="AT162" s="140" t="s">
        <v>126</v>
      </c>
      <c r="AU162" s="140" t="s">
        <v>88</v>
      </c>
      <c r="AY162" s="14" t="s">
        <v>124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86</v>
      </c>
      <c r="BK162" s="141">
        <f>ROUND(I162*H162,2)</f>
        <v>0</v>
      </c>
      <c r="BL162" s="14" t="s">
        <v>131</v>
      </c>
      <c r="BM162" s="140" t="s">
        <v>216</v>
      </c>
    </row>
    <row r="163" spans="2:65" s="12" customFormat="1">
      <c r="B163" s="146"/>
      <c r="D163" s="142" t="s">
        <v>160</v>
      </c>
      <c r="F163" s="147" t="s">
        <v>217</v>
      </c>
      <c r="H163" s="148">
        <v>2242.5</v>
      </c>
      <c r="I163" s="149"/>
      <c r="L163" s="146"/>
      <c r="M163" s="150"/>
      <c r="T163" s="151"/>
      <c r="AT163" s="152" t="s">
        <v>160</v>
      </c>
      <c r="AU163" s="152" t="s">
        <v>88</v>
      </c>
      <c r="AV163" s="12" t="s">
        <v>88</v>
      </c>
      <c r="AW163" s="12" t="s">
        <v>4</v>
      </c>
      <c r="AX163" s="12" t="s">
        <v>86</v>
      </c>
      <c r="AY163" s="152" t="s">
        <v>124</v>
      </c>
    </row>
    <row r="164" spans="2:65" s="1" customFormat="1" ht="44.25" customHeight="1">
      <c r="B164" s="29"/>
      <c r="C164" s="129" t="s">
        <v>218</v>
      </c>
      <c r="D164" s="129" t="s">
        <v>126</v>
      </c>
      <c r="E164" s="130" t="s">
        <v>219</v>
      </c>
      <c r="F164" s="131" t="s">
        <v>220</v>
      </c>
      <c r="G164" s="132" t="s">
        <v>154</v>
      </c>
      <c r="H164" s="133">
        <v>337.6</v>
      </c>
      <c r="I164" s="134"/>
      <c r="J164" s="135">
        <f>ROUND(I164*H164,2)</f>
        <v>0</v>
      </c>
      <c r="K164" s="131" t="s">
        <v>130</v>
      </c>
      <c r="L164" s="29"/>
      <c r="M164" s="136" t="s">
        <v>1</v>
      </c>
      <c r="N164" s="137" t="s">
        <v>43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131</v>
      </c>
      <c r="AT164" s="140" t="s">
        <v>126</v>
      </c>
      <c r="AU164" s="140" t="s">
        <v>88</v>
      </c>
      <c r="AY164" s="14" t="s">
        <v>124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86</v>
      </c>
      <c r="BK164" s="141">
        <f>ROUND(I164*H164,2)</f>
        <v>0</v>
      </c>
      <c r="BL164" s="14" t="s">
        <v>131</v>
      </c>
      <c r="BM164" s="140" t="s">
        <v>221</v>
      </c>
    </row>
    <row r="165" spans="2:65" s="11" customFormat="1" ht="22.9" customHeight="1">
      <c r="B165" s="117"/>
      <c r="D165" s="118" t="s">
        <v>77</v>
      </c>
      <c r="E165" s="127" t="s">
        <v>222</v>
      </c>
      <c r="F165" s="127" t="s">
        <v>223</v>
      </c>
      <c r="I165" s="120"/>
      <c r="J165" s="128">
        <f>BK165</f>
        <v>0</v>
      </c>
      <c r="L165" s="117"/>
      <c r="M165" s="122"/>
      <c r="P165" s="123">
        <f>P166</f>
        <v>0</v>
      </c>
      <c r="R165" s="123">
        <f>R166</f>
        <v>0</v>
      </c>
      <c r="T165" s="124">
        <f>T166</f>
        <v>0</v>
      </c>
      <c r="AR165" s="118" t="s">
        <v>86</v>
      </c>
      <c r="AT165" s="125" t="s">
        <v>77</v>
      </c>
      <c r="AU165" s="125" t="s">
        <v>86</v>
      </c>
      <c r="AY165" s="118" t="s">
        <v>124</v>
      </c>
      <c r="BK165" s="126">
        <f>BK166</f>
        <v>0</v>
      </c>
    </row>
    <row r="166" spans="2:65" s="1" customFormat="1" ht="33" customHeight="1">
      <c r="B166" s="29"/>
      <c r="C166" s="129" t="s">
        <v>224</v>
      </c>
      <c r="D166" s="129" t="s">
        <v>126</v>
      </c>
      <c r="E166" s="130" t="s">
        <v>225</v>
      </c>
      <c r="F166" s="131" t="s">
        <v>226</v>
      </c>
      <c r="G166" s="132" t="s">
        <v>154</v>
      </c>
      <c r="H166" s="133">
        <v>296.86200000000002</v>
      </c>
      <c r="I166" s="134"/>
      <c r="J166" s="135">
        <f>ROUND(I166*H166,2)</f>
        <v>0</v>
      </c>
      <c r="K166" s="131" t="s">
        <v>130</v>
      </c>
      <c r="L166" s="29"/>
      <c r="M166" s="153" t="s">
        <v>1</v>
      </c>
      <c r="N166" s="154" t="s">
        <v>43</v>
      </c>
      <c r="O166" s="155"/>
      <c r="P166" s="156">
        <f>O166*H166</f>
        <v>0</v>
      </c>
      <c r="Q166" s="156">
        <v>0</v>
      </c>
      <c r="R166" s="156">
        <f>Q166*H166</f>
        <v>0</v>
      </c>
      <c r="S166" s="156">
        <v>0</v>
      </c>
      <c r="T166" s="157">
        <f>S166*H166</f>
        <v>0</v>
      </c>
      <c r="AR166" s="140" t="s">
        <v>131</v>
      </c>
      <c r="AT166" s="140" t="s">
        <v>126</v>
      </c>
      <c r="AU166" s="140" t="s">
        <v>88</v>
      </c>
      <c r="AY166" s="14" t="s">
        <v>124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86</v>
      </c>
      <c r="BK166" s="141">
        <f>ROUND(I166*H166,2)</f>
        <v>0</v>
      </c>
      <c r="BL166" s="14" t="s">
        <v>131</v>
      </c>
      <c r="BM166" s="140" t="s">
        <v>227</v>
      </c>
    </row>
    <row r="167" spans="2:65" s="1" customFormat="1" ht="6.95" customHeight="1"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29"/>
    </row>
  </sheetData>
  <sheetProtection algorithmName="SHA-512" hashValue="K2dLqfI5FxVwQTllQKfh8tabFn1FbI3BFh0+gNmrGqS+TbK4rT7upMI0jfQTlfyEz9lG8sSZZWVRObfOgrHFtA==" saltValue="69UG+MRjfxXmlLAgMJENSQ==" spinCount="100000" sheet="1" objects="1" scenarios="1" formatColumns="0" formatRows="0" autoFilter="0"/>
  <autoFilter ref="C124:K166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3" t="str">
        <f>'Rekapitulace stavby'!K6</f>
        <v>Oprava komunikace na p. p. č. 77/1, Chranišov</v>
      </c>
      <c r="F7" s="204"/>
      <c r="G7" s="204"/>
      <c r="H7" s="204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5" t="s">
        <v>228</v>
      </c>
      <c r="F9" s="202"/>
      <c r="G9" s="202"/>
      <c r="H9" s="202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5" t="str">
        <f>'Rekapitulace stavby'!E14</f>
        <v>Vyplň údaj</v>
      </c>
      <c r="F18" s="194"/>
      <c r="G18" s="194"/>
      <c r="H18" s="194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ROUND(J120,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ROUND((SUM(BE120:BE130)),  2)</f>
        <v>0</v>
      </c>
      <c r="I33" s="89">
        <v>0.21</v>
      </c>
      <c r="J33" s="88">
        <f>ROUND(((SUM(BE120:BE130))*I33),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ROUND((SUM(BF120:BF130)),  2)</f>
        <v>0</v>
      </c>
      <c r="I34" s="89">
        <v>0.12</v>
      </c>
      <c r="J34" s="88">
        <f>ROUND(((SUM(BF120:BF130))*I34),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ROUND((SUM(BG120:BG130)),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ROUND((SUM(BH120:BH130)),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ROUND((SUM(BI120:BI130)),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3" t="str">
        <f>E7</f>
        <v>Oprava komunikace na p. p. č. 77/1, Chranišov</v>
      </c>
      <c r="F85" s="204"/>
      <c r="G85" s="204"/>
      <c r="H85" s="204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5" t="str">
        <f>E9</f>
        <v>VRN - Vedlejší rozpočtové náklady</v>
      </c>
      <c r="F87" s="202"/>
      <c r="G87" s="202"/>
      <c r="H87" s="20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Chranišov,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J120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228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899999999999999" customHeight="1">
      <c r="B98" s="105"/>
      <c r="D98" s="106" t="s">
        <v>229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899999999999999" customHeight="1">
      <c r="B99" s="105"/>
      <c r="D99" s="106" t="s">
        <v>230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899999999999999" customHeight="1">
      <c r="B100" s="105"/>
      <c r="D100" s="106" t="s">
        <v>231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8" t="s">
        <v>109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03" t="str">
        <f>E7</f>
        <v>Oprava komunikace na p. p. č. 77/1, Chranišov</v>
      </c>
      <c r="F110" s="204"/>
      <c r="G110" s="204"/>
      <c r="H110" s="204"/>
      <c r="L110" s="29"/>
    </row>
    <row r="111" spans="2:12" s="1" customFormat="1" ht="12" customHeight="1">
      <c r="B111" s="29"/>
      <c r="C111" s="24" t="s">
        <v>93</v>
      </c>
      <c r="L111" s="29"/>
    </row>
    <row r="112" spans="2:12" s="1" customFormat="1" ht="16.5" customHeight="1">
      <c r="B112" s="29"/>
      <c r="E112" s="175" t="str">
        <f>E9</f>
        <v>VRN - Vedlejší rozpočtové náklady</v>
      </c>
      <c r="F112" s="202"/>
      <c r="G112" s="202"/>
      <c r="H112" s="202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Chranišov, Nové Sedlo</v>
      </c>
      <c r="I114" s="24" t="s">
        <v>22</v>
      </c>
      <c r="J114" s="49" t="str">
        <f>IF(J12="","",J12)</f>
        <v>9. 12. 2025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4" t="s">
        <v>24</v>
      </c>
      <c r="F116" s="22" t="str">
        <f>E15</f>
        <v>Město Nové Sedlo</v>
      </c>
      <c r="I116" s="24" t="s">
        <v>32</v>
      </c>
      <c r="J116" s="27" t="str">
        <f>E21</f>
        <v>Bc. Jakub Cingroš</v>
      </c>
      <c r="L116" s="29"/>
    </row>
    <row r="117" spans="2:65" s="1" customFormat="1" ht="15.2" customHeight="1">
      <c r="B117" s="29"/>
      <c r="C117" s="24" t="s">
        <v>30</v>
      </c>
      <c r="F117" s="22" t="str">
        <f>IF(E18="","",E18)</f>
        <v>Vyplň údaj</v>
      </c>
      <c r="I117" s="24" t="s">
        <v>36</v>
      </c>
      <c r="J117" s="27" t="str">
        <f>E24</f>
        <v>Bc. Jakub Cingroš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110</v>
      </c>
      <c r="D119" s="111" t="s">
        <v>63</v>
      </c>
      <c r="E119" s="111" t="s">
        <v>59</v>
      </c>
      <c r="F119" s="111" t="s">
        <v>60</v>
      </c>
      <c r="G119" s="111" t="s">
        <v>111</v>
      </c>
      <c r="H119" s="111" t="s">
        <v>112</v>
      </c>
      <c r="I119" s="111" t="s">
        <v>113</v>
      </c>
      <c r="J119" s="111" t="s">
        <v>97</v>
      </c>
      <c r="K119" s="112" t="s">
        <v>114</v>
      </c>
      <c r="L119" s="109"/>
      <c r="M119" s="56" t="s">
        <v>1</v>
      </c>
      <c r="N119" s="57" t="s">
        <v>42</v>
      </c>
      <c r="O119" s="57" t="s">
        <v>115</v>
      </c>
      <c r="P119" s="57" t="s">
        <v>116</v>
      </c>
      <c r="Q119" s="57" t="s">
        <v>117</v>
      </c>
      <c r="R119" s="57" t="s">
        <v>118</v>
      </c>
      <c r="S119" s="57" t="s">
        <v>119</v>
      </c>
      <c r="T119" s="58" t="s">
        <v>120</v>
      </c>
    </row>
    <row r="120" spans="2:65" s="1" customFormat="1" ht="22.9" customHeight="1">
      <c r="B120" s="29"/>
      <c r="C120" s="61" t="s">
        <v>121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77</v>
      </c>
      <c r="AU120" s="14" t="s">
        <v>99</v>
      </c>
      <c r="BK120" s="116">
        <f>BK121</f>
        <v>0</v>
      </c>
    </row>
    <row r="121" spans="2:65" s="11" customFormat="1" ht="25.9" customHeight="1">
      <c r="B121" s="117"/>
      <c r="D121" s="118" t="s">
        <v>77</v>
      </c>
      <c r="E121" s="119" t="s">
        <v>89</v>
      </c>
      <c r="F121" s="119" t="s">
        <v>90</v>
      </c>
      <c r="I121" s="120"/>
      <c r="J121" s="121">
        <f>BK121</f>
        <v>0</v>
      </c>
      <c r="L121" s="117"/>
      <c r="M121" s="122"/>
      <c r="P121" s="123">
        <f>P122+P125+P128</f>
        <v>0</v>
      </c>
      <c r="R121" s="123">
        <f>R122+R125+R128</f>
        <v>0</v>
      </c>
      <c r="T121" s="124">
        <f>T122+T125+T128</f>
        <v>0</v>
      </c>
      <c r="AR121" s="118" t="s">
        <v>136</v>
      </c>
      <c r="AT121" s="125" t="s">
        <v>77</v>
      </c>
      <c r="AU121" s="125" t="s">
        <v>78</v>
      </c>
      <c r="AY121" s="118" t="s">
        <v>124</v>
      </c>
      <c r="BK121" s="126">
        <f>BK122+BK125+BK128</f>
        <v>0</v>
      </c>
    </row>
    <row r="122" spans="2:65" s="11" customFormat="1" ht="22.9" customHeight="1">
      <c r="B122" s="117"/>
      <c r="D122" s="118" t="s">
        <v>77</v>
      </c>
      <c r="E122" s="127" t="s">
        <v>232</v>
      </c>
      <c r="F122" s="127" t="s">
        <v>233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136</v>
      </c>
      <c r="AT122" s="125" t="s">
        <v>77</v>
      </c>
      <c r="AU122" s="125" t="s">
        <v>86</v>
      </c>
      <c r="AY122" s="118" t="s">
        <v>124</v>
      </c>
      <c r="BK122" s="126">
        <f>SUM(BK123:BK124)</f>
        <v>0</v>
      </c>
    </row>
    <row r="123" spans="2:65" s="1" customFormat="1" ht="16.5" customHeight="1">
      <c r="B123" s="29"/>
      <c r="C123" s="129" t="s">
        <v>86</v>
      </c>
      <c r="D123" s="129" t="s">
        <v>126</v>
      </c>
      <c r="E123" s="130" t="s">
        <v>234</v>
      </c>
      <c r="F123" s="131" t="s">
        <v>235</v>
      </c>
      <c r="G123" s="132" t="s">
        <v>236</v>
      </c>
      <c r="H123" s="133">
        <v>1</v>
      </c>
      <c r="I123" s="134"/>
      <c r="J123" s="135">
        <f>ROUND(I123*H123,2)</f>
        <v>0</v>
      </c>
      <c r="K123" s="131" t="s">
        <v>130</v>
      </c>
      <c r="L123" s="29"/>
      <c r="M123" s="136" t="s">
        <v>1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237</v>
      </c>
      <c r="AT123" s="140" t="s">
        <v>126</v>
      </c>
      <c r="AU123" s="140" t="s">
        <v>88</v>
      </c>
      <c r="AY123" s="14" t="s">
        <v>124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86</v>
      </c>
      <c r="BK123" s="141">
        <f>ROUND(I123*H123,2)</f>
        <v>0</v>
      </c>
      <c r="BL123" s="14" t="s">
        <v>237</v>
      </c>
      <c r="BM123" s="140" t="s">
        <v>238</v>
      </c>
    </row>
    <row r="124" spans="2:65" s="1" customFormat="1" ht="19.5">
      <c r="B124" s="29"/>
      <c r="D124" s="142" t="s">
        <v>144</v>
      </c>
      <c r="F124" s="143" t="s">
        <v>239</v>
      </c>
      <c r="I124" s="144"/>
      <c r="L124" s="29"/>
      <c r="M124" s="145"/>
      <c r="T124" s="53"/>
      <c r="AT124" s="14" t="s">
        <v>144</v>
      </c>
      <c r="AU124" s="14" t="s">
        <v>88</v>
      </c>
    </row>
    <row r="125" spans="2:65" s="11" customFormat="1" ht="22.9" customHeight="1">
      <c r="B125" s="117"/>
      <c r="D125" s="118" t="s">
        <v>77</v>
      </c>
      <c r="E125" s="127" t="s">
        <v>240</v>
      </c>
      <c r="F125" s="127" t="s">
        <v>241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</v>
      </c>
      <c r="T125" s="124">
        <f>SUM(T126:T127)</f>
        <v>0</v>
      </c>
      <c r="AR125" s="118" t="s">
        <v>136</v>
      </c>
      <c r="AT125" s="125" t="s">
        <v>77</v>
      </c>
      <c r="AU125" s="125" t="s">
        <v>86</v>
      </c>
      <c r="AY125" s="118" t="s">
        <v>124</v>
      </c>
      <c r="BK125" s="126">
        <f>SUM(BK126:BK127)</f>
        <v>0</v>
      </c>
    </row>
    <row r="126" spans="2:65" s="1" customFormat="1" ht="16.5" customHeight="1">
      <c r="B126" s="29"/>
      <c r="C126" s="129" t="s">
        <v>88</v>
      </c>
      <c r="D126" s="129" t="s">
        <v>126</v>
      </c>
      <c r="E126" s="130" t="s">
        <v>242</v>
      </c>
      <c r="F126" s="131" t="s">
        <v>241</v>
      </c>
      <c r="G126" s="132" t="s">
        <v>236</v>
      </c>
      <c r="H126" s="133">
        <v>1</v>
      </c>
      <c r="I126" s="134"/>
      <c r="J126" s="135">
        <f>ROUND(I126*H126,2)</f>
        <v>0</v>
      </c>
      <c r="K126" s="131" t="s">
        <v>130</v>
      </c>
      <c r="L126" s="29"/>
      <c r="M126" s="136" t="s">
        <v>1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237</v>
      </c>
      <c r="AT126" s="140" t="s">
        <v>126</v>
      </c>
      <c r="AU126" s="140" t="s">
        <v>88</v>
      </c>
      <c r="AY126" s="14" t="s">
        <v>124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86</v>
      </c>
      <c r="BK126" s="141">
        <f>ROUND(I126*H126,2)</f>
        <v>0</v>
      </c>
      <c r="BL126" s="14" t="s">
        <v>237</v>
      </c>
      <c r="BM126" s="140" t="s">
        <v>243</v>
      </c>
    </row>
    <row r="127" spans="2:65" s="1" customFormat="1" ht="19.5">
      <c r="B127" s="29"/>
      <c r="D127" s="142" t="s">
        <v>144</v>
      </c>
      <c r="F127" s="143" t="s">
        <v>244</v>
      </c>
      <c r="I127" s="144"/>
      <c r="L127" s="29"/>
      <c r="M127" s="145"/>
      <c r="T127" s="53"/>
      <c r="AT127" s="14" t="s">
        <v>144</v>
      </c>
      <c r="AU127" s="14" t="s">
        <v>88</v>
      </c>
    </row>
    <row r="128" spans="2:65" s="11" customFormat="1" ht="22.9" customHeight="1">
      <c r="B128" s="117"/>
      <c r="D128" s="118" t="s">
        <v>77</v>
      </c>
      <c r="E128" s="127" t="s">
        <v>245</v>
      </c>
      <c r="F128" s="127" t="s">
        <v>246</v>
      </c>
      <c r="I128" s="120"/>
      <c r="J128" s="128">
        <f>BK128</f>
        <v>0</v>
      </c>
      <c r="L128" s="117"/>
      <c r="M128" s="122"/>
      <c r="P128" s="123">
        <f>SUM(P129:P130)</f>
        <v>0</v>
      </c>
      <c r="R128" s="123">
        <f>SUM(R129:R130)</f>
        <v>0</v>
      </c>
      <c r="T128" s="124">
        <f>SUM(T129:T130)</f>
        <v>0</v>
      </c>
      <c r="AR128" s="118" t="s">
        <v>136</v>
      </c>
      <c r="AT128" s="125" t="s">
        <v>77</v>
      </c>
      <c r="AU128" s="125" t="s">
        <v>86</v>
      </c>
      <c r="AY128" s="118" t="s">
        <v>124</v>
      </c>
      <c r="BK128" s="126">
        <f>SUM(BK129:BK130)</f>
        <v>0</v>
      </c>
    </row>
    <row r="129" spans="2:65" s="1" customFormat="1" ht="16.5" customHeight="1">
      <c r="B129" s="29"/>
      <c r="C129" s="129" t="s">
        <v>140</v>
      </c>
      <c r="D129" s="129" t="s">
        <v>126</v>
      </c>
      <c r="E129" s="130" t="s">
        <v>247</v>
      </c>
      <c r="F129" s="131" t="s">
        <v>246</v>
      </c>
      <c r="G129" s="132" t="s">
        <v>236</v>
      </c>
      <c r="H129" s="133">
        <v>1</v>
      </c>
      <c r="I129" s="134"/>
      <c r="J129" s="135">
        <f>ROUND(I129*H129,2)</f>
        <v>0</v>
      </c>
      <c r="K129" s="131" t="s">
        <v>130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237</v>
      </c>
      <c r="AT129" s="140" t="s">
        <v>126</v>
      </c>
      <c r="AU129" s="140" t="s">
        <v>88</v>
      </c>
      <c r="AY129" s="14" t="s">
        <v>124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237</v>
      </c>
      <c r="BM129" s="140" t="s">
        <v>248</v>
      </c>
    </row>
    <row r="130" spans="2:65" s="1" customFormat="1" ht="19.5">
      <c r="B130" s="29"/>
      <c r="D130" s="142" t="s">
        <v>144</v>
      </c>
      <c r="F130" s="143" t="s">
        <v>249</v>
      </c>
      <c r="I130" s="144"/>
      <c r="L130" s="29"/>
      <c r="M130" s="158"/>
      <c r="N130" s="155"/>
      <c r="O130" s="155"/>
      <c r="P130" s="155"/>
      <c r="Q130" s="155"/>
      <c r="R130" s="155"/>
      <c r="S130" s="155"/>
      <c r="T130" s="159"/>
      <c r="AT130" s="14" t="s">
        <v>144</v>
      </c>
      <c r="AU130" s="14" t="s">
        <v>88</v>
      </c>
    </row>
    <row r="131" spans="2:65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9"/>
    </row>
  </sheetData>
  <sheetProtection algorithmName="SHA-512" hashValue="NnqsCN0gtMnDVDtNG1pynS9AI4kSA12HSbkr+0P2LefLCfWhTzGtatWtQ7akvHFpDnlbxyYKwnFaSFa8ztT8gQ==" saltValue="xyC1tSuJRiYdF/kYnguzpy9IWNQJpLE0FDswlJ6n7q5cV3o21V/H/e3GqgeUGCCRMtT2NDPHQoTcD8CYz0NqNg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Titulní list (2)</vt:lpstr>
      <vt:lpstr>Rekapitulace stavby</vt:lpstr>
      <vt:lpstr>SO101 - Komunikace a zpev...</vt:lpstr>
      <vt:lpstr>VRN - Vedlejší rozpočtové...</vt:lpstr>
      <vt:lpstr>'Rekapitulace stavby'!Názvy_tisku</vt:lpstr>
      <vt:lpstr>'SO101 - Komunikace a zpev...'!Názvy_tisku</vt:lpstr>
      <vt:lpstr>'VRN - Vedlejší rozpočtové...'!Názvy_tisku</vt:lpstr>
      <vt:lpstr>'Rekapitulace stavby'!Oblast_tisku</vt:lpstr>
      <vt:lpstr>'SO101 - Komunikace a zpev...'!Oblast_tisku</vt:lpstr>
      <vt:lpstr>'Titulní list (2)'!Oblast_tisku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2026-03-12T09:19:13Z</cp:lastPrinted>
  <dcterms:created xsi:type="dcterms:W3CDTF">2026-03-12T09:04:37Z</dcterms:created>
  <dcterms:modified xsi:type="dcterms:W3CDTF">2026-03-12T09:19:16Z</dcterms:modified>
</cp:coreProperties>
</file>