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LEN-05-2012-D - Ploskovic..." sheetId="2" r:id="rId2"/>
    <sheet name="Pokyny pro vyplnění" sheetId="3" r:id="rId3"/>
  </sheets>
  <definedNames>
    <definedName name="_xlnm._FilterDatabase" localSheetId="1" hidden="1">'LEN-05-2012-D - Ploskovic...'!$C$87:$K$87</definedName>
    <definedName name="_xlnm.Print_Titles" localSheetId="1">'LEN-05-2012-D - Ploskovic...'!$87:$87</definedName>
    <definedName name="_xlnm.Print_Titles" localSheetId="0">'Rekapitulace stavby'!$49:$49</definedName>
    <definedName name="_xlnm.Print_Area" localSheetId="1">'LEN-05-2012-D - Ploskovic...'!$C$4:$J$34,'LEN-05-2012-D - Ploskovic...'!$C$40:$J$71,'LEN-05-2012-D - Ploskovic...'!$C$77:$K$692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<sst xmlns="http://schemas.openxmlformats.org/spreadsheetml/2006/main" count="5751" uniqueCount="1252">
  <si>
    <t>Export VZ</t>
  </si>
  <si>
    <t>List obsahuje:</t>
  </si>
  <si>
    <t>3.0</t>
  </si>
  <si>
    <t>False</t>
  </si>
  <si>
    <t>{464D58C6-E8CA-40EA-AAF3-945284D1257A}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</si>
  <si>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</si>
  <si>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</si>
  <si>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</si>
  <si>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</si>
  <si>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</si>
  <si>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</si>
  <si>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</si>
  <si>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</si>
  <si>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LEN-05-2012-D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</si>
  <si>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</si>
  <si>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</si>
  <si>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Ploskovice, Vinné - vodovod (zdroj Myštice)</t>
  </si>
  <si>
    <t>0,1</t>
  </si>
  <si>
    <t>KSO:</t>
  </si>
  <si>
    <t>CC-CZ:</t>
  </si>
  <si>
    <t>1</t>
  </si>
  <si>
    <t>Místo:</t>
  </si>
  <si>
    <t>Ploskovice, Vinné</t>
  </si>
  <si>
    <t>Datum:</t>
  </si>
  <si>
    <t>07.02.2014</t>
  </si>
  <si>
    <t>10</t>
  </si>
  <si>
    <t>100</t>
  </si>
  <si>
    <t>Zadavatel:</t>
  </si>
  <si>
    <t>IČ:</t>
  </si>
  <si>
    <t>Obec Ploskovice</t>
  </si>
  <si>
    <t>DIČ:</t>
  </si>
  <si>
    <t>Uchazeč:</t>
  </si>
  <si>
    <t>Vyplň údaj</t>
  </si>
  <si>
    <t>Projektant:</t>
  </si>
  <si>
    <t>LEN-servis s.r.o.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</si>
  <si>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</si>
  <si>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</si>
  <si>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</si>
  <si>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</si>
  <si>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</si>
  <si>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</si>
  <si>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</si>
  <si>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</si>
  <si>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</si>
  <si>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</si>
  <si>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</si>
  <si>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</si>
  <si>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</si>
  <si>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</si>
  <si>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</si>
  <si>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</si>
  <si>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</si>
  <si>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</si>
  <si>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</si>
  <si>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</si>
  <si>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</si>
  <si>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</si>
  <si>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</si>
  <si>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</si>
  <si>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</si>
  <si>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</si>
  <si>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</si>
  <si>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</si>
  <si>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</si>
  <si>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</si>
  <si>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</si>
  <si>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</si>
  <si>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</si>
  <si>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</si>
  <si>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</si>
  <si>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</si>
  <si>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</si>
  <si>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</si>
  <si>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</si>
  <si>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</si>
  <si>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</si>
  <si>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</si>
  <si>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</si>
  <si>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ob01</t>
  </si>
  <si>
    <t>Obvod strojní jámy protl</t>
  </si>
  <si>
    <t>m</t>
  </si>
  <si>
    <t>20</t>
  </si>
  <si>
    <t>3</t>
  </si>
  <si>
    <t>2</t>
  </si>
  <si>
    <t>ob02</t>
  </si>
  <si>
    <t>Obvod montážní jámy protl</t>
  </si>
  <si>
    <t>16</t>
  </si>
  <si>
    <t>KRYCÍ LIST SOUPISU</t>
  </si>
  <si>
    <t>pl01</t>
  </si>
  <si>
    <t>Plocha stojní jámy protl</t>
  </si>
  <si>
    <t>m2</t>
  </si>
  <si>
    <t>24</t>
  </si>
  <si>
    <t>pl02</t>
  </si>
  <si>
    <t>Plocha montážní jámy protl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</si>
  <si>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</si>
  <si>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</si>
  <si>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</si>
  <si>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</si>
  <si>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</si>
  <si>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</si>
  <si>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</si>
  <si>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</si>
  <si>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  38 - Různé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</si>
  <si>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</si>
  <si>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</si>
  <si>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</si>
  <si>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</si>
  <si>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</si>
  <si>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</si>
  <si>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</si>
  <si>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</si>
  <si>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</si>
  <si>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</si>
  <si>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</si>
  <si>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</si>
  <si>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</si>
  <si>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</si>
  <si>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</si>
  <si>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</si>
  <si>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</si>
  <si>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</si>
  <si>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</si>
  <si>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</si>
  <si>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</si>
  <si>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</si>
  <si>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</si>
  <si>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</si>
  <si>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</si>
  <si>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</si>
  <si>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</si>
  <si>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</si>
  <si>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</si>
  <si>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</si>
  <si>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</si>
  <si>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</si>
  <si>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</si>
  <si>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</si>
  <si>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</si>
  <si>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</si>
  <si>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CS ÚRS 2013 02</t>
  </si>
  <si>
    <t>4</t>
  </si>
  <si>
    <t>-2066553956</t>
  </si>
  <si>
    <t>PP</t>
  </si>
  <si>
    <t>Odstranění křovin a stromů s ponecháním kořenů průměru kmene do 100 mm, při jakémkoliv sklonu terénu mimo LTM, při celkové ploše do 1 000 m2</t>
  </si>
  <si>
    <t>VV</t>
  </si>
  <si>
    <t>185</t>
  </si>
  <si>
    <t>113107141</t>
  </si>
  <si>
    <t>Odstranění podkladu pl do 50 m2 živičných tl 50 mm</t>
  </si>
  <si>
    <t>-702639346</t>
  </si>
  <si>
    <t>Odstranění podkladů nebo krytů s přemístěním hmot na skládku na vzdálenost do 3 m nebo s naložením na dopravní prostředek v ploše jednotlivě do 50 m2 živičných, o tl. vrstvy do 50 mm</t>
  </si>
  <si>
    <t>19,13*1 "místní komunikace Chudoslavice, řad P</t>
  </si>
  <si>
    <t>28*1 "místní komunikace Vinné, řad A</t>
  </si>
  <si>
    <t>pl01 "stojní jáma, řad A</t>
  </si>
  <si>
    <t>Součet</t>
  </si>
  <si>
    <t>113107142</t>
  </si>
  <si>
    <t>Odstranění podkladu pl do 50 m2 živičných tl 100 mm</t>
  </si>
  <si>
    <t>83596559</t>
  </si>
  <si>
    <t>Odstranění podkladů nebo krytů s přemístěním hmot na skládku na vzdálenost do 3 m nebo s naložením na dopravní prostředek v ploše jednotlivě do 50 m2 živičných, o tl. vrstvy přes 50 do 100 mm</t>
  </si>
  <si>
    <t>225 "vozovka SÚS Vinné, řad A,A2</t>
  </si>
  <si>
    <t>-30 "odpočet, řad A3</t>
  </si>
  <si>
    <t>113107151</t>
  </si>
  <si>
    <t>Odstranění podkladu pl přes 50 do 200 m2 z kameniva těženého tl 100 mm</t>
  </si>
  <si>
    <t>-184197992</t>
  </si>
  <si>
    <t>Odstranění podkladů nebo krytů s přemístěním hmot na skládku na vzdálenost do 20 m nebo s naložením na dopravní prostředek v ploše jednotlivě přes 50 m2 do 200 m2 z kameniva těženého, o tl. vrstvy do 100 mm</t>
  </si>
  <si>
    <t>(90+8)*1,0 "místní cesta Vinné, řad A</t>
  </si>
  <si>
    <t>139*1,0 "místní cesta Vinné, řad A1</t>
  </si>
  <si>
    <t>30*1,0 "místní cesta Vinné, řad A3</t>
  </si>
  <si>
    <t>(3,86+2,55)*1,0 "místní cesta, Chudoslavice, řad P</t>
  </si>
  <si>
    <t>5</t>
  </si>
  <si>
    <t>113154233</t>
  </si>
  <si>
    <t>Frézování živičného krytu tl 50 mm pruh š 2 m pl do 1000 m2 bez překážek v trase</t>
  </si>
  <si>
    <t>-338006459</t>
  </si>
  <si>
    <t>Frézování živičného podkladu nebo krytu s naložením na dopravní prostředek plochy přes 500 do 1 000 m2 bez překážek v trase pruhu šířky přes 1 m do 2 m, tloušťky vrstvy 50 mm</t>
  </si>
  <si>
    <t>890 "vozovka SÚS Vinné, řad A, A2</t>
  </si>
  <si>
    <t>6</t>
  </si>
  <si>
    <t>115101202</t>
  </si>
  <si>
    <t>Čerpání vody na dopravní výšku do 10 m průměrný přítok do 1000 l/min</t>
  </si>
  <si>
    <t>hod</t>
  </si>
  <si>
    <t>320381643</t>
  </si>
  <si>
    <t>Čerpání vody na dopravní výšku do 10 m s uvažovaným průměrným přítokem přes 500 do 1 000 l/min</t>
  </si>
  <si>
    <t>10*24 "realizace protlaku řad A, Trojhorská potok - 10 dní</t>
  </si>
  <si>
    <t>7</t>
  </si>
  <si>
    <t>115101301</t>
  </si>
  <si>
    <t>Pohotovost čerpací soupravy pro dopravní výšku do 10 m přítok do 500 l/min</t>
  </si>
  <si>
    <t>den</t>
  </si>
  <si>
    <t>-1058834450</t>
  </si>
  <si>
    <t>Pohotovost záložní čerpací soupravy pro dopravní výšku do 10 m s uvažovaným průměrným přítokem do 500 l/min</t>
  </si>
  <si>
    <t>5 "pohotovos řad A, protlak Trojhorský potok</t>
  </si>
  <si>
    <t>8</t>
  </si>
  <si>
    <t>119001422</t>
  </si>
  <si>
    <t>Dočasné zajištění kabelů a kabelových tratí z 6 volně ložených kabelů</t>
  </si>
  <si>
    <t>1179046978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</si>
  <si>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</si>
  <si>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40 "řad A1</t>
  </si>
  <si>
    <t>9</t>
  </si>
  <si>
    <t>121101101</t>
  </si>
  <si>
    <t>Sejmutí ornice s přemístěním na vzdálenost do 50 m</t>
  </si>
  <si>
    <t>m3</t>
  </si>
  <si>
    <t>-4660898</t>
  </si>
  <si>
    <t>Sejmutí ornice nebo lesní půdy s vodorovným přemístěním na hromady v místě upotřebení nebo na dočasné či trvalé skládky se složením, na vzdálenost do 50 m</t>
  </si>
  <si>
    <t>14115*0,6 "plocha přes pole včetně maninilačního pruhu privaděče</t>
  </si>
  <si>
    <t>132201203</t>
  </si>
  <si>
    <t>Hloubení rýh š do 2000 mm v hornině tř. 3 objemu do 5000 m3</t>
  </si>
  <si>
    <t>-98365402</t>
  </si>
  <si>
    <t>Hloubení zapažených i nezapažených rýh šířky přes 600 do 2 000 mm s urovnáním dna do předepsaného profilu a spádu v hornině tř. 3 přes 1 000 do 5 000 m3</t>
  </si>
  <si>
    <t>(1260*1*1,8)*0,5 "řad P tř.3</t>
  </si>
  <si>
    <t>((96+35+96+101)*1*1,6)*0,5 "řad A, tř.3</t>
  </si>
  <si>
    <t>(30*1*1,7)*0,5 "řad A3, tř.3</t>
  </si>
  <si>
    <t>(76*1*1,6)*0,5 "řad A2, tř.3</t>
  </si>
  <si>
    <t>(139*1*1,7)+(81*1*1,8)*0,5 "řad A1, tř.3</t>
  </si>
  <si>
    <t>pl01*3*2,0*0,5 "strojní jáma, tř.3</t>
  </si>
  <si>
    <t>pl02*3*2,0*0,5 "strojní jáma, tř.3</t>
  </si>
  <si>
    <t>11</t>
  </si>
  <si>
    <t>132201209</t>
  </si>
  <si>
    <t>Příplatek za lepivost k hloubení rýh š do 2000 mm v hornině tř. 3</t>
  </si>
  <si>
    <t>1072797138</t>
  </si>
  <si>
    <t>Hloubení zapažených i nezapažených rýh šířky přes 600 do 2 000 mm s urovnáním dna do předepsaného profilu a spádu v hornině tř. 3 Příplatek k cenám za lepivost horniny tř. 3</t>
  </si>
  <si>
    <t>1911,9*0,3</t>
  </si>
  <si>
    <t>12</t>
  </si>
  <si>
    <t>132301202</t>
  </si>
  <si>
    <t>Hloubení rýh š do 2000 mm v hornině tř. 4 objemu do 1000 m3</t>
  </si>
  <si>
    <t>57261406</t>
  </si>
  <si>
    <t>Hloubení zapažených i nezapažených rýh šířky přes 600 do 2 000 mm s urovnáním dna do předepsaného profilu a spádu v hornině tř. 4 přes 100 do 1 000 m3</t>
  </si>
  <si>
    <t>(1260*1*1,8)*0,5 "řad P tř.4</t>
  </si>
  <si>
    <t>((96+35+96+101)*1*1,6)*0,5 "řad A, tř.4</t>
  </si>
  <si>
    <t>(30*1*1,7)*0,5 "řad A3, tř.4</t>
  </si>
  <si>
    <t>(76*1*1,6)*0,5 "řad A2, tř.4</t>
  </si>
  <si>
    <t>(139*1*1,7)+(81*1*1,8)*0,5 "řad A1, tř.4</t>
  </si>
  <si>
    <t>pl01*3*2,0*0,5 "strojní jáma, tř.4</t>
  </si>
  <si>
    <t>pl02*3*2,0*0,5 "strojní jáma, tř.4</t>
  </si>
  <si>
    <t>13</t>
  </si>
  <si>
    <t>132301209</t>
  </si>
  <si>
    <t>Příplatek za lepivost k hloubení rýh š do 2000 mm v hornině tř. 4</t>
  </si>
  <si>
    <t>843278715</t>
  </si>
  <si>
    <t>Hloubení zapažených i nezapažených rýh šířky přes 600 do 2 000 mm s urovnáním dna do předepsaného profilu a spádu v hornině tř. 4 Příplatek k cenám za lepivost horniny tř. 4</t>
  </si>
  <si>
    <t>14</t>
  </si>
  <si>
    <t>133201101</t>
  </si>
  <si>
    <t>Hloubení šachet v hornině tř. 3 objemu do 100 m3</t>
  </si>
  <si>
    <t>-1290464348</t>
  </si>
  <si>
    <t>Hloubení zapažených i nezapažených šachet s případným nutným přemístěním výkopku ve výkopišti v hornině tř. 3 do 100 m3</t>
  </si>
  <si>
    <t xml:space="preserve">(3*2,5*2,8)*0,5 </t>
  </si>
  <si>
    <t>133201109</t>
  </si>
  <si>
    <t>Příplatek za lepivost u hloubení šachet v hornině tř. 3</t>
  </si>
  <si>
    <t>-1261041834</t>
  </si>
  <si>
    <t>Hloubení zapažených i nezapažených šachet s případným nutným přemístěním výkopku ve výkopišti v hornině tř. 3 Příplatek k cenám za lepivost horniny tř. 3</t>
  </si>
  <si>
    <t>10,5*0,3</t>
  </si>
  <si>
    <t>133301101</t>
  </si>
  <si>
    <t>Hloubení šachet v hornině tř. 4 objemu do 100 m3</t>
  </si>
  <si>
    <t>2010439339</t>
  </si>
  <si>
    <t>Hloubení zapažených i nezapažených šachet s případným nutným přemístěním výkopku ve výkopišti v hornině tř. 4 do 100 m3</t>
  </si>
  <si>
    <t>(3*2,5*2,8)*0,5</t>
  </si>
  <si>
    <t>17</t>
  </si>
  <si>
    <t>133301109</t>
  </si>
  <si>
    <t>Příplatek za lepivost u hloubení šachet v hornině tř. 4</t>
  </si>
  <si>
    <t>-1681191125</t>
  </si>
  <si>
    <t>Hloubení zapažených i nezapažených šachet s případným nutným přemístěním výkopku ve výkopišti v hornině tř. 4 Příplatek k cenám za lepivost horniny tř. 4</t>
  </si>
  <si>
    <t>18</t>
  </si>
  <si>
    <t>141721113</t>
  </si>
  <si>
    <t>Řízený zemní protlak hloubky do 6 m vnějšího průměru do 110 mm v hornině tř 1 až 4</t>
  </si>
  <si>
    <t>-1814223664</t>
  </si>
  <si>
    <t>Řízený zemní protlak v hornině tř. 1 až 4, včetně protlačení trub v hloubce do 6 m vnějšího průměru vrtu přes 90 do 110 mm</t>
  </si>
  <si>
    <t>4,40 "řad A, SÚS č.2</t>
  </si>
  <si>
    <t>19</t>
  </si>
  <si>
    <t>M</t>
  </si>
  <si>
    <t>286131300</t>
  </si>
  <si>
    <t>potrubí vodovodní PE100 PN10 SDR17 6 m, 12 m, 100 m, 110 x 6,6 mm</t>
  </si>
  <si>
    <t>-498712459</t>
  </si>
  <si>
    <t>trubky z polyetylénu vodovodní potrubí PE100  SDR 17 PN10 tyče 6 m, 12 m, návin 100 m 110 x 6,6 mm, tyče + návin</t>
  </si>
  <si>
    <t>141721115</t>
  </si>
  <si>
    <t>Řízený zemní protlak hloubky do 6 m vnějšího průměru do 160 mm v hornině tř 1 až 4</t>
  </si>
  <si>
    <t>-1827122455</t>
  </si>
  <si>
    <t>Řízený zemní protlak v hornině tř. 1 až 4, včetně protlačení trub v hloubce do 6 m vnějšího průměru vrtu přes 125 do 160 mm</t>
  </si>
  <si>
    <t>10 "řad A, Trojhorský potok</t>
  </si>
  <si>
    <t>142159280</t>
  </si>
  <si>
    <t>trubka ocelová bezešvá hladká kruhová ČSN 411353.1 D159 tl 10,0 mm</t>
  </si>
  <si>
    <t>-1974603191</t>
  </si>
  <si>
    <t>trubky ocelové bezešvé hladké kruhové vnějšího průměru nad 133 mm ve výrobních délkách s vnějším i vnitřním povrchem okujeným, bez ochrany povrchu ČSN 41 1353.1 vnější D    tloušťka stěny mm 159         10,0</t>
  </si>
  <si>
    <t>P</t>
  </si>
  <si>
    <t>Poznámka k položce:
VOC Ferona, Hmotnost: 36,8 kg/m</t>
  </si>
  <si>
    <t>22</t>
  </si>
  <si>
    <t>141721116</t>
  </si>
  <si>
    <t>Řízený zemní protlak hloubky do 6 m vnějšího průměru do 225 mm v hornině tř 1 až 4</t>
  </si>
  <si>
    <t>972087807</t>
  </si>
  <si>
    <t>Řízený zemní protlak v hornině tř. 1 až 4, včetně protlačení trub v hloubce do 6 m vnějšího průměru vrtu přes 160 do 225 mm</t>
  </si>
  <si>
    <t>9,6 "řad A, SÚS č.1</t>
  </si>
  <si>
    <t>23</t>
  </si>
  <si>
    <t>286131330</t>
  </si>
  <si>
    <t>potrubí vodovodní PE100 PN10 SDR17 6 m, 12 m, 225 x 13,4 mm</t>
  </si>
  <si>
    <t>1448270779</t>
  </si>
  <si>
    <t>trubky z polyetylénu vodovodní potrubí PE100  SDR 17 PN10 tyče 6 m, 12 m, návin 100 m 225 x 13,4 mm, tyče</t>
  </si>
  <si>
    <t>151101101</t>
  </si>
  <si>
    <t>Zřízení příložného pažení a rozepření stěn rýh hl do 2 m</t>
  </si>
  <si>
    <t>-1037831375</t>
  </si>
  <si>
    <t>Zřízení pažení a rozepření stěn rýh pro podzemní vedení pro všechny šířky rýhy příložné pro jakoukoliv mezerovitost, hloubky do 2 m</t>
  </si>
  <si>
    <t>1260*1,8*2 "řad P</t>
  </si>
  <si>
    <t>(96+35+96+102)*1,8*2 "řad A</t>
  </si>
  <si>
    <t>220*1,8*2 "řad A1</t>
  </si>
  <si>
    <t>76*1,8*2 "řad A2</t>
  </si>
  <si>
    <t>30*1,8*2 "řad A3</t>
  </si>
  <si>
    <t>ob01*3 "stojní jámy</t>
  </si>
  <si>
    <t>ob02*3 "montážní jámy</t>
  </si>
  <si>
    <t>25</t>
  </si>
  <si>
    <t>151101111</t>
  </si>
  <si>
    <t>Odstranění příložného pažení a rozepření stěn rýh hl do 2 m</t>
  </si>
  <si>
    <t>-1994384745</t>
  </si>
  <si>
    <t>Odstranění pažení a rozepření stěn rýh pro podzemní vedení s uložením materiálu na vzdálenost do 3 m od kraje výkopu příložné, hloubky do 2 m</t>
  </si>
  <si>
    <t>26</t>
  </si>
  <si>
    <t>161101101</t>
  </si>
  <si>
    <t>Svislé přemístění výkopku z horniny tř. 1 až 4 hl výkopu do 2,5 m</t>
  </si>
  <si>
    <t>1268790536</t>
  </si>
  <si>
    <t>Svislé přemístění výkopku bez naložení do dopravní nádoby avšak s vyprázdněním dopravní nádoby na hromadu nebo do dopravního prostředku z horniny tř. 1 až 4, při hloubce výkopu přes 1 do 2,5 m</t>
  </si>
  <si>
    <t>((1260-916)*1*1,8) "řad P - odpočetno nakládání v poli</t>
  </si>
  <si>
    <t>((96+35+96+101)*1*1,6) "řad A</t>
  </si>
  <si>
    <t>(30*1*1,7) "řad A3</t>
  </si>
  <si>
    <t>(76*1*1,6) "řad A2</t>
  </si>
  <si>
    <t>(139*1*1,7)+(81*1*1,8) "řad A1</t>
  </si>
  <si>
    <t>pl01*3*2,0 "strojní jáma</t>
  </si>
  <si>
    <t>pl02*3*2,0 "strojní jáma</t>
  </si>
  <si>
    <t>27</t>
  </si>
  <si>
    <t>162701105</t>
  </si>
  <si>
    <t>Vodorovné přemístění do 10000 m výkopku/sypaniny z horniny tř. 1 až 4</t>
  </si>
  <si>
    <t>1928680508</t>
  </si>
  <si>
    <t>Vodorovné přemístění výkopku nebo sypaniny po suchu na obvyklém dopravním prostředku, bez naložení výkopku, avšak se složením bez rozhrnutí z horniny tř. 1 až 4 na vzdálenost přes 9 000 do 10 000 m</t>
  </si>
  <si>
    <t>28</t>
  </si>
  <si>
    <t>171201201</t>
  </si>
  <si>
    <t>Uložení sypaniny na skládky</t>
  </si>
  <si>
    <t>265757849</t>
  </si>
  <si>
    <t>((96+101)*1*1,6) "řad A</t>
  </si>
  <si>
    <t>29</t>
  </si>
  <si>
    <t>171201211</t>
  </si>
  <si>
    <t>Poplatek za uložení odpadu ze sypaniny na skládce (skládkovné)</t>
  </si>
  <si>
    <t>t</t>
  </si>
  <si>
    <t>-254085336</t>
  </si>
  <si>
    <t>Uložení sypaniny poplatek za uložení sypaniny na skládce ( skládkovné )</t>
  </si>
  <si>
    <t>676,8*1,67</t>
  </si>
  <si>
    <t>30</t>
  </si>
  <si>
    <t>174101101</t>
  </si>
  <si>
    <t>Zásyp jam, šachet rýh nebo kolem objektů sypaninou se zhutněním</t>
  </si>
  <si>
    <t>-856721478</t>
  </si>
  <si>
    <t>Zásyp sypaninou z jakékoliv horniny s uložením výkopku ve vrstvách se zhutněním jam, šachet, rýh nebo kolem objektů v těchto vykopávkách</t>
  </si>
  <si>
    <t>(1260*1*1,8) "řad P</t>
  </si>
  <si>
    <t>((96+35)*1*1,6) "řad A</t>
  </si>
  <si>
    <t>(139*1*1,7)+(81*1*1,8)*0,5 "řad A1</t>
  </si>
  <si>
    <t>-1*287,7 "odpočet lože pod podtrubím</t>
  </si>
  <si>
    <t>-1*564,907 "odpočet pískového obsypu</t>
  </si>
  <si>
    <t>-0,5*(101+93+76) "odpočet konstrukce vozovky SÚS</t>
  </si>
  <si>
    <t>-0,36*35 "odpočet konstrukce vozovky místní</t>
  </si>
  <si>
    <t>-0,35*(96+30+139) "odpočet konstrukce vozovky - štěrk</t>
  </si>
  <si>
    <t>(3*2,5*2,8)-(2,3*2,2*2,4) "komora</t>
  </si>
  <si>
    <t>31</t>
  </si>
  <si>
    <t>175101101</t>
  </si>
  <si>
    <t>Obsypání potrubí bez prohození sypaniny z hornin tř. 1 až 4 uloženým do 3 m od kraje výkopu</t>
  </si>
  <si>
    <t>-729086852</t>
  </si>
  <si>
    <t>Obsypání potrubí sypaninou z vhodných hornin tř. 1 až 4 nebo materiálem připraveným podél výkopu ve vzdálenosti do 3 m od jeho kraje, pro jakoukoliv hloubku výkopu a míru zhutnění bez prohození sypaniny</t>
  </si>
  <si>
    <t>1260*1*0,3 "řad P</t>
  </si>
  <si>
    <t>-1260*(3,14*(0,09)^2/4) "odpočet řadu P</t>
  </si>
  <si>
    <t>(98+35+98+101)*1*0,3 "řad A</t>
  </si>
  <si>
    <t>(-98-35)*(3,14*(0,09)^2/4) "odpočet řadu A-90</t>
  </si>
  <si>
    <t>(-98-101)*(3,14*(0,063)^2/4) "odpočet řadu A - 63</t>
  </si>
  <si>
    <t>220*1*0,3 "řad A1</t>
  </si>
  <si>
    <t>-220*(3,14*(0,063)^2/4) "odpočet řadu A1 - 63</t>
  </si>
  <si>
    <t>76*1*0,3 "řad A2</t>
  </si>
  <si>
    <t>-76*(3,14*(0,063)^2/4) "odpočet řadu A2 - 63</t>
  </si>
  <si>
    <t>30*1*0,3 "řad A3</t>
  </si>
  <si>
    <t>-30*(3,14*(0,063)^2/4) "odpočet řadu A3 - 63</t>
  </si>
  <si>
    <t>32</t>
  </si>
  <si>
    <t>583373030</t>
  </si>
  <si>
    <t>štěrkopísek frakce 0-8</t>
  </si>
  <si>
    <t>-220888762</t>
  </si>
  <si>
    <t>kamenivo přírodní těžené pro stavební účely  PTK  (drobné, hrubé, štěrkopísky) štěrkopísky ČSN 72  1511-2 frakce   0-8</t>
  </si>
  <si>
    <t>564,907*1,67 'Přepočtené koeficientem množství</t>
  </si>
  <si>
    <t>33</t>
  </si>
  <si>
    <t>180401211</t>
  </si>
  <si>
    <t>Založení hřišťového trávníku výsevem na vrstvě ornice</t>
  </si>
  <si>
    <t>-787056049</t>
  </si>
  <si>
    <t>34</t>
  </si>
  <si>
    <t>005724740</t>
  </si>
  <si>
    <t>osivo směs travní krajinná - svahová</t>
  </si>
  <si>
    <t>kg</t>
  </si>
  <si>
    <t>-1347924536</t>
  </si>
  <si>
    <t>osiva pícnin směsi travní balení obvykle 25 kg technická - svahová (10 kg)</t>
  </si>
  <si>
    <t>"plocha  700 m2 - potřeba 0,06kg/m2</t>
  </si>
  <si>
    <t>700*0,06</t>
  </si>
  <si>
    <t>35</t>
  </si>
  <si>
    <t>181301117</t>
  </si>
  <si>
    <t>Rozprostření ornice tl vrstvy do 500 mm pl přes 500 m2 v rovině nebo ve svahu do 1:5</t>
  </si>
  <si>
    <t>1834460980</t>
  </si>
  <si>
    <t>Rozprostření a urovnání ornice v rovině nebo ve svahu sklonu do 1:5 při souvislé ploše přes 500 m2, tl. vrstvy přes 400 do 500 mm</t>
  </si>
  <si>
    <t>Svislé a kompletní konstrukce</t>
  </si>
  <si>
    <t>36</t>
  </si>
  <si>
    <t>338171113</t>
  </si>
  <si>
    <t>Osazování sloupků a vzpěr plotových ocelových v 2,00 m se zabetonováním</t>
  </si>
  <si>
    <t>kus</t>
  </si>
  <si>
    <t>-818698050</t>
  </si>
  <si>
    <t>Osazování sloupků a vzpěr plotových ocelových trubkových nebo profilovaných výšky do 2,00 m se zabetonováním (tř. C 25/30) do 0,08 m3 do připravených jamek</t>
  </si>
  <si>
    <t>17 "řady</t>
  </si>
  <si>
    <t>7 "navíc pro pole</t>
  </si>
  <si>
    <t>37</t>
  </si>
  <si>
    <t>553913020</t>
  </si>
  <si>
    <t>sloupek plotový průběžný pozinkovaný a komaxitový 2250/38x1,5 mm</t>
  </si>
  <si>
    <t>755672935</t>
  </si>
  <si>
    <t>příslušenství stavební kovové sloupky plotové pozinkované a komaxitové průběžný  38x1,5 mm včetně čepičky, úchytek 2250 mm</t>
  </si>
  <si>
    <t>38</t>
  </si>
  <si>
    <t>348401160</t>
  </si>
  <si>
    <t>Osazení oplocení ze strojového pletiva s napínacími dráty výšky do 1,6 m přes 15° sklonu svahu</t>
  </si>
  <si>
    <t>-1494280204</t>
  </si>
  <si>
    <t>Osazení oplocení ze strojového pletiva s napínacími dráty přes 15 st. sklonu svahu do 1,6 m</t>
  </si>
  <si>
    <t>39</t>
  </si>
  <si>
    <t>313245410</t>
  </si>
  <si>
    <t>pletivo drátěné se čtvercovými oky pozinkované 11343 20 x 2,0 x 1000 mm</t>
  </si>
  <si>
    <t>2060829334</t>
  </si>
  <si>
    <t>sítě drátěné z neušlechtilých ocelí tříd 10 a 11, povrch pozinkovaný pletivo drátěné se čtvercovými oky ČSN 15 3152, s volným krajem, drát ocelový pozinkovaný, jakost oceli 11 343 rozměr oka   D drátu   šířka 20 mm        2,00 mm  100 cm</t>
  </si>
  <si>
    <t xml:space="preserve">Poznámka k položce:
VOC Ferona, </t>
  </si>
  <si>
    <t>40</t>
  </si>
  <si>
    <t>kpl</t>
  </si>
  <si>
    <t>Hutníckí zkoušky</t>
  </si>
  <si>
    <t>ks</t>
  </si>
  <si>
    <t>-217902259</t>
  </si>
  <si>
    <t>4*2+5</t>
  </si>
  <si>
    <t>41</t>
  </si>
  <si>
    <t>552443600</t>
  </si>
  <si>
    <t>poklop studniční litinový 700x700 BH SK</t>
  </si>
  <si>
    <t>269939062</t>
  </si>
  <si>
    <t>výrobky kanalizační litinové kanály, mříže, rošty, vpusti, poklopy poklopy studniční, ČSN 13 6588 700 x 700 mm  BH SK</t>
  </si>
  <si>
    <t>42</t>
  </si>
  <si>
    <t>144351140</t>
  </si>
  <si>
    <t>trubka ocelová bezešvá přesná kruhová 11353.1 32x3,0 mm</t>
  </si>
  <si>
    <t>997922827</t>
  </si>
  <si>
    <t>trubky ocelové bezešvé přesné kruhové s malými mezními úchylkami ve výrobních délkách, s povrchem lesklým jakost oceli 11 353.1 vnější D x tloušťka stěny mm 32 x 3,0</t>
  </si>
  <si>
    <t>Poznámka k položce:
VOC Ferona, Hmotnost: 2,146 kg/m</t>
  </si>
  <si>
    <t>1,5</t>
  </si>
  <si>
    <t>43</t>
  </si>
  <si>
    <t>552438160</t>
  </si>
  <si>
    <t>stupadlo ocelové s PE povlakem SBDSI DIN, B-MSS P162 mm</t>
  </si>
  <si>
    <t>258895671</t>
  </si>
  <si>
    <t>výrobky kanalizační litinové stupadla do šachet stupadla ocelová s PE povlakem SBDSI DIN, B-MSS P162 mm</t>
  </si>
  <si>
    <t>44</t>
  </si>
  <si>
    <t>552438220</t>
  </si>
  <si>
    <t>stupadlo ocelové kapsové s PE povlakem KS 160/180-dlouhé</t>
  </si>
  <si>
    <t>40224521</t>
  </si>
  <si>
    <t>výrobky kanalizační litinové stupadla do šachet stupadla ocelová s PE povlakem kapsová KS 160/180-dlouhé</t>
  </si>
  <si>
    <t>Různé kompletní konstrukce</t>
  </si>
  <si>
    <t>45</t>
  </si>
  <si>
    <t>380321442</t>
  </si>
  <si>
    <t>Kompletní konstrukce ČOV, nádrží, vodojemů, žlabů nebo kanálů ze ŽB tř. C 25/30 tl 300 mm</t>
  </si>
  <si>
    <t>-223350373</t>
  </si>
  <si>
    <t>Kompletní konstrukce čistíren odpadních vod, nádrží, vodojemů, kanálů z betonu železového bez výztuže a bednění obyčejného tř. C 25/30, tl. přes 150 do 300 mm</t>
  </si>
  <si>
    <t>"konstrukce stropu</t>
  </si>
  <si>
    <t>2,25*2,050*0,25</t>
  </si>
  <si>
    <t>"odpočet otvoru</t>
  </si>
  <si>
    <t>-1*(0,6*0,6)</t>
  </si>
  <si>
    <t>46</t>
  </si>
  <si>
    <t>380356231</t>
  </si>
  <si>
    <t>Bednění kompletních konstrukcí ČOV, nádrží nebo vodojemů neomítaných ploch rovinných zřízení</t>
  </si>
  <si>
    <t>-13993524</t>
  </si>
  <si>
    <t>Bednění kompletních konstrukcí čistíren odpadních vod, nádrží, vodojemů, kanálů konstrukcí neomítaných z betonu prostého nebo železového ploch rovinných zřízení</t>
  </si>
  <si>
    <t>"kosntrukce</t>
  </si>
  <si>
    <t>2*(2,25*0,25)</t>
  </si>
  <si>
    <t>2*(2,05*0,25)</t>
  </si>
  <si>
    <t>47</t>
  </si>
  <si>
    <t>380356232</t>
  </si>
  <si>
    <t>Bednění kompletních konstrukcí ČOV, nádrží nebo vodojemů neomítaných ploch rovinných odstranění</t>
  </si>
  <si>
    <t>1060862384</t>
  </si>
  <si>
    <t>Bednění kompletních konstrukcí čistíren odpadních vod, nádrží, vodojemů, kanálů konstrukcí neomítaných z betonu prostého nebo železového ploch rovinných odstranění</t>
  </si>
  <si>
    <t>48</t>
  </si>
  <si>
    <t>380361011</t>
  </si>
  <si>
    <t>Výztuž kompletních konstrukcí ČOV, nádrží nebo vodojemů ze svařovaných sítí KARI</t>
  </si>
  <si>
    <t>-1152692082</t>
  </si>
  <si>
    <t>Výztuž kompletních konstrukcí čistíren odpadních vod, nádrží, vodojemů, kanálů ze svařovaných sítí z drátů typu KARI</t>
  </si>
  <si>
    <t>2*(2,5*2,0)*0,001*7,85</t>
  </si>
  <si>
    <t>49</t>
  </si>
  <si>
    <t>89441</t>
  </si>
  <si>
    <t>Osazení železobetonového dílu AK</t>
  </si>
  <si>
    <t>-430502230</t>
  </si>
  <si>
    <t>Osazení železobetonových dílců pro šachty skruží základových</t>
  </si>
  <si>
    <t>50</t>
  </si>
  <si>
    <t>592.</t>
  </si>
  <si>
    <t>prefabrikát AK</t>
  </si>
  <si>
    <t>1892640772</t>
  </si>
  <si>
    <t>prefabrikáty pro nádrže na vodu betonové a železobetonové nádrže prefabrikované kruhové dno nádrže kruhové BZP - základový dílec PNK-Q.1  200/150 BZP  200 x 150 x  15</t>
  </si>
  <si>
    <t>1*1,05 'Přepočtené koeficientem množství</t>
  </si>
  <si>
    <t>Vodorovné konstrukce</t>
  </si>
  <si>
    <t>51</t>
  </si>
  <si>
    <t>451573111</t>
  </si>
  <si>
    <t>Lože pod potrubí otevřený výkop ze štěrkopísku</t>
  </si>
  <si>
    <t>-2114595277</t>
  </si>
  <si>
    <t>Lože pod potrubí, stoky a drobné objekty v otevřeném výkopu z písku a štěrkopísku do 63 mm</t>
  </si>
  <si>
    <t>1260*1*0,15 "řad P</t>
  </si>
  <si>
    <t>(98+35+98+101)*1*0,15 "řad A</t>
  </si>
  <si>
    <t>220*1*0,15 "řad A1</t>
  </si>
  <si>
    <t>76*1*0,15 "řad A2</t>
  </si>
  <si>
    <t>30*1*0,15 "řad A3</t>
  </si>
  <si>
    <t>52</t>
  </si>
  <si>
    <t>452311131</t>
  </si>
  <si>
    <t>Podkladní desky z betonu prostého tř. C 12/15 otevřený výkop</t>
  </si>
  <si>
    <t>749975615</t>
  </si>
  <si>
    <t>Podkladní a zajišťovací konstrukce z betonu prostého v otevřeném výkopu desky pod potrubí, stoky a drobné objekty z betonu tř. C 12/15</t>
  </si>
  <si>
    <t>((1,065*0,36*0,15)+(0,22*0,36*0,3)+(0,84*0,5*0,25))*3 "podzemní hydrant bez skruže</t>
  </si>
  <si>
    <t>((1,065*0,36*0,15)+(0,22*0,36*0,3)+(3,14*(0,8)^2*0,25))*2 "podzemní hydrant se skruží</t>
  </si>
  <si>
    <t>((0,3*0,3*0,15)+(0,22*0,33*0,3)+(3,14*(0,8)^2*0,25))*4 "vzdušnik se skruží</t>
  </si>
  <si>
    <t>((0,2*0,2*0,15)+(0,5*0,5*0,2))*5 "odberová souprava</t>
  </si>
  <si>
    <t>0,3*0,3*0,775 "komora</t>
  </si>
  <si>
    <t>53</t>
  </si>
  <si>
    <t>452351192</t>
  </si>
  <si>
    <t>Příplatek za práce ve štole při bednění desek nebo bloků nebo sedlového lože</t>
  </si>
  <si>
    <t>-265736641</t>
  </si>
  <si>
    <t>Bednění podkladních a zajišťovacích konstrukcí Příplatek k ceně za práce ve štole</t>
  </si>
  <si>
    <t>0,3*0,7*4</t>
  </si>
  <si>
    <t>54</t>
  </si>
  <si>
    <t>452353101</t>
  </si>
  <si>
    <t>Bednění podkladních bloků otevřený výkop</t>
  </si>
  <si>
    <t>-1472410267</t>
  </si>
  <si>
    <t>Bednění podkladních a zajišťovacích konstrukcí v otevřeném výkopu bloků pro potrubí</t>
  </si>
  <si>
    <t>((1,065*0,36*4)+(0,22*0,36*2)+(0,84*0,5*4))*3 "podzemní hydrant bez skruže</t>
  </si>
  <si>
    <t>((1,065*0,36*4)+(0,22*0,36*4))*2 "podzemní hydrant se skruží</t>
  </si>
  <si>
    <t>((0,3*0,3*4)+(0,22*0,33*4))*4 "vzdušnik se skruží</t>
  </si>
  <si>
    <t>((0,2*0,2*4)+(0,5*0,5*4))*5 "odberová souprava</t>
  </si>
  <si>
    <t>0,3*0,7*4 "komora</t>
  </si>
  <si>
    <t>Komunikace</t>
  </si>
  <si>
    <t>55</t>
  </si>
  <si>
    <t>565145111</t>
  </si>
  <si>
    <t>Asfaltový beton vrstva podkladní ACP 16 (obalované kamenivo OKS) tl 60 mm š do 3 m</t>
  </si>
  <si>
    <t>1478322037</t>
  </si>
  <si>
    <t>Asfaltový beton vrstva podkladní ACP 16 (obalované kamenivo střednězrnné - OKS) s rozprostřením a zhutněním v pruhu šířky do 3 m, po zhutnění tl. 60 mm</t>
  </si>
  <si>
    <t>56</t>
  </si>
  <si>
    <t>565165111</t>
  </si>
  <si>
    <t>Asfaltový beton vrstva podkladní ACP 16 (obalované kamenivo OKS) tl 80 mm š do 3 m</t>
  </si>
  <si>
    <t>416138930</t>
  </si>
  <si>
    <t>Asfaltový beton vrstva podkladní ACP 16 (obalované kamenivo střednězrnné - OKS) s rozprostřením a zhutněním v pruhu šířky do 3 m, po zhutnění tl. 80 mm</t>
  </si>
  <si>
    <t>1*(101+98) "řad A, SÚS</t>
  </si>
  <si>
    <t>1*76 "řad A2, SÚS</t>
  </si>
  <si>
    <t>pl02*2</t>
  </si>
  <si>
    <t>pl01*1</t>
  </si>
  <si>
    <t>57</t>
  </si>
  <si>
    <t>566901222</t>
  </si>
  <si>
    <t>Vyspravení podkladu po překopech ing sítí plochy přes 15 m2 štěrkopískem tl. 150 mm</t>
  </si>
  <si>
    <t>747208178</t>
  </si>
  <si>
    <t>Vyspravení podkladu po překopech inženýrských sítí plochy přes 15 m2 s rozprostřením a zhutněním štěrpískem tl. 150 mm</t>
  </si>
  <si>
    <t>22 "řad A3</t>
  </si>
  <si>
    <t>pl01*2</t>
  </si>
  <si>
    <t>58</t>
  </si>
  <si>
    <t>566901223</t>
  </si>
  <si>
    <t>Vyspravení podkladu po překopech ing sítí plochy přes 15 m2 štěrkopískem tl. 200 mm</t>
  </si>
  <si>
    <t>-836129285</t>
  </si>
  <si>
    <t>Vyspravení podkladu po překopech inženýrských sítí plochy přes 15 m2 s rozprostřením a zhutněním štěrpískem tl. 200 mm</t>
  </si>
  <si>
    <t>31*1</t>
  </si>
  <si>
    <t>20*1</t>
  </si>
  <si>
    <t>30*1</t>
  </si>
  <si>
    <t>59</t>
  </si>
  <si>
    <t>566901242</t>
  </si>
  <si>
    <t>Vyspravení podkladu po překopech ing sítí plochy přes 15 m2 kamenivem hrubým drceným tl. 150 mm</t>
  </si>
  <si>
    <t>-1982927518</t>
  </si>
  <si>
    <t>Vyspravení podkladu po překopech inženýrských sítí plochy přes 15 m2 s rozprostřením a zhutněním kamenivem hrubým drceným tl. 150 mm</t>
  </si>
  <si>
    <t>60</t>
  </si>
  <si>
    <t>566901243</t>
  </si>
  <si>
    <t>Vyspravení podkladu po překopech ing sítí plochy přes 15 m2 kamenivem hrubým drceným tl. 200 mm</t>
  </si>
  <si>
    <t>2112108255</t>
  </si>
  <si>
    <t>Vyspravení podkladu po překopech inženýrských sítí plochy přes 15 m2 s rozprostřením a zhutněním kamenivem hrubým drceným tl. 200 mm</t>
  </si>
  <si>
    <t>61</t>
  </si>
  <si>
    <t>573211111</t>
  </si>
  <si>
    <t>Postřik živičný spojovací z asfaltu v množství do 0,70 kg/m2</t>
  </si>
  <si>
    <t>149653456</t>
  </si>
  <si>
    <t>Postřik živičný spojovací bez posypu kamenivem z asfaltu silničního, v množství od 0,50 do 0,70 kg/m2</t>
  </si>
  <si>
    <t>62</t>
  </si>
  <si>
    <t>577134211</t>
  </si>
  <si>
    <t>Asfaltový beton vrstva obrusná ACO 11 (ABS) tř. II tl 40 mm š do 3 m z nemodifikovaného asfaltu</t>
  </si>
  <si>
    <t>1841661668</t>
  </si>
  <si>
    <t>Asfaltový beton vrstva obrusná ACO 11 (ABS) s rozprostřením a se zhutněním z nemodifikovaného asfaltu v pruhu šířky do 3 m tř. II, po zhutnění tl. 40 mm</t>
  </si>
  <si>
    <t>63</t>
  </si>
  <si>
    <t>577143111</t>
  </si>
  <si>
    <t>Asfaltový beton vrstva obrusná ACO 8 (ABJ) tl 50 mm š do 3 m z nemodifikovaného asfaltu</t>
  </si>
  <si>
    <t>1105806877</t>
  </si>
  <si>
    <t>Asfaltový beton vrstva obrusná ACO 8 (ABJ) s rozprostřením a se zhutněním z nemodifikovaného asfaltu v pruhu šířky do 3 m, po zhutnění tl. 50 mm</t>
  </si>
  <si>
    <t>890</t>
  </si>
  <si>
    <t>64</t>
  </si>
  <si>
    <t>577156111</t>
  </si>
  <si>
    <t>Asfaltový beton vrstva ložní ACL 22 (ABVH) tl 60 mm š do 3 m z nemodifikovaného asfaltu</t>
  </si>
  <si>
    <t>2051067708</t>
  </si>
  <si>
    <t>Asfaltový beton vrstva ložní ACL 22 (ABVH) s rozprostřením a zhutněním z nemodifikovaného asfaltu v pruhu šířky do 3 m, po zhutnění tl. 60 mm</t>
  </si>
  <si>
    <t>65</t>
  </si>
  <si>
    <t>596811120</t>
  </si>
  <si>
    <t>Kladení betonové dlažby komunikací pro pěší do lože z kameniva vel do 0,09 m2 plochy do 50 m2</t>
  </si>
  <si>
    <t>-1092375386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</si>
  <si>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</si>
  <si>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6*(3,14*(0,8)^2/4) "výplň skruží, řad P</t>
  </si>
  <si>
    <t>66</t>
  </si>
  <si>
    <t>592450380</t>
  </si>
  <si>
    <t>dlažba zámková H-PROFIL HBB 20x16,5x6 cm přírodní</t>
  </si>
  <si>
    <t>198762537</t>
  </si>
  <si>
    <t>dlaždice betonové dlažba zámková (ČSN EN 1338) dlažba H-PROFIL s fazetou, 1 m2=36 kusů HBB  20 x 16,5 x 6 přírodní</t>
  </si>
  <si>
    <t>Úpravy povrchů, podlahy a osazování výplní</t>
  </si>
  <si>
    <t>67</t>
  </si>
  <si>
    <t>631311116</t>
  </si>
  <si>
    <t>Mazanina tl do 80 mm z betonu prostého tř. C 25/30</t>
  </si>
  <si>
    <t>-2129731456</t>
  </si>
  <si>
    <t>Mazanina z betonu prostého tl. přes 50 do 80 mm tř. C 25/30</t>
  </si>
  <si>
    <t>2,55*2,05*0,08</t>
  </si>
  <si>
    <t>Trubní vedení</t>
  </si>
  <si>
    <t>68</t>
  </si>
  <si>
    <t>857242121</t>
  </si>
  <si>
    <t>Montáž litinových tvarovek jednoosých přírubových otevřený výkop DN 80</t>
  </si>
  <si>
    <t>1499276502</t>
  </si>
  <si>
    <t>Montáž litinových tvarovek na potrubí litinovém tlakovém jednoosých na potrubí z trub přírubových v otevřeném výkopu, kanálu nebo v šachtě DN 80</t>
  </si>
  <si>
    <t>69</t>
  </si>
  <si>
    <t>850008080016</t>
  </si>
  <si>
    <t>TVAROVKA FF KUS DN 80/800</t>
  </si>
  <si>
    <t>-1052204373</t>
  </si>
  <si>
    <t>TVAROVKA PŘÍRUBOVÁ FF KUS DN 80/800</t>
  </si>
  <si>
    <t>70</t>
  </si>
  <si>
    <t>855008005016</t>
  </si>
  <si>
    <t>TVAROVKA REDUKČNÍ FFR DN 80-50</t>
  </si>
  <si>
    <t>961400578</t>
  </si>
  <si>
    <t>TVAROVKA PŘÍRUBOVÁ REDUKČNÍ FFR DN 80-50</t>
  </si>
  <si>
    <t>71</t>
  </si>
  <si>
    <t>505008020016</t>
  </si>
  <si>
    <t>KOLENO PATNÍ PŘÍRUBOVÉ DLOUHÉ DN 80</t>
  </si>
  <si>
    <t>2037638532</t>
  </si>
  <si>
    <t>TVAROVKA PŘÍRUBOVÁ KOLENO PATNÍ DLOUHÉ DN 80</t>
  </si>
  <si>
    <t>72</t>
  </si>
  <si>
    <t>851005005016</t>
  </si>
  <si>
    <t>TVAROVKA T KUS DN 50-50</t>
  </si>
  <si>
    <t>124584626</t>
  </si>
  <si>
    <t>TVAROVKA PŘÍRUBOVÁ T KUS DN 50-50</t>
  </si>
  <si>
    <t>73</t>
  </si>
  <si>
    <t>851008005016</t>
  </si>
  <si>
    <t>TVAROVKA T KUS DN 80-50</t>
  </si>
  <si>
    <t>-129791683</t>
  </si>
  <si>
    <t>TVAROVKA PŘÍRUBOVÁ T KUS DN 80-50</t>
  </si>
  <si>
    <t>74</t>
  </si>
  <si>
    <t>851008008016</t>
  </si>
  <si>
    <t>TVAROVKA T KUS DN 80-80</t>
  </si>
  <si>
    <t>-1924921484</t>
  </si>
  <si>
    <t>TVAROVKA PŘÍRUBOVÁ T KUS DN 80-80</t>
  </si>
  <si>
    <t>75</t>
  </si>
  <si>
    <t>871211121</t>
  </si>
  <si>
    <t>Montáž potrubí z trubek z tlakového polyetylénu otevřený výkop svařovaných vnější průměr 63 mm</t>
  </si>
  <si>
    <t>-635820650</t>
  </si>
  <si>
    <t>Montáž potrubí z plastických hmot v otevřeném výkopu, z tlakových trubek polyetylenových PE svařených vnějšího průměru 63 mm</t>
  </si>
  <si>
    <t>203,80 "řad A</t>
  </si>
  <si>
    <t>220 "řad A1</t>
  </si>
  <si>
    <t>76 "řad A2</t>
  </si>
  <si>
    <t>30 "řad A3</t>
  </si>
  <si>
    <t>76</t>
  </si>
  <si>
    <t>286131130</t>
  </si>
  <si>
    <t>potrubí vodovodní PE100 PN16 SDR11 6 m, 100 m, 63 x 5,8 mm</t>
  </si>
  <si>
    <t>-656493373</t>
  </si>
  <si>
    <t>trubky z polyetylénu vodovodní potrubí PE100  SDR 11 PN16 tyče 6 m,  12 m, návin 100 m 63 x 5,8 mm, tyče + návin</t>
  </si>
  <si>
    <t>529,8*1,1</t>
  </si>
  <si>
    <t>77</t>
  </si>
  <si>
    <t>871241121</t>
  </si>
  <si>
    <t>Montáž potrubí z trubek z tlakového polyetylénu otevřený výkop svařovaných vnější průměr 90 mm</t>
  </si>
  <si>
    <t>150433265</t>
  </si>
  <si>
    <t>Montáž potrubí z plastických hmot v otevřeném výkopu, z tlakových trubek polyetylenových PE svařených vnějšího průměru 90 mm</t>
  </si>
  <si>
    <t>1260 "řad P</t>
  </si>
  <si>
    <t>152 "řad A</t>
  </si>
  <si>
    <t>78</t>
  </si>
  <si>
    <t>286131150</t>
  </si>
  <si>
    <t>potrubí vodovodní PE100 PN16 SDR11 6 m, 12 m, 100 m, 90 x 8,2 mm</t>
  </si>
  <si>
    <t>841916179</t>
  </si>
  <si>
    <t>trubky z polyetylénu vodovodní potrubí PE100  SDR 11 PN16 tyče 6 m,  12 m, návin 100 m 90 x 8,2 mm, tyče + návin</t>
  </si>
  <si>
    <t>1412*1,1</t>
  </si>
  <si>
    <t>79</t>
  </si>
  <si>
    <t>877211121</t>
  </si>
  <si>
    <t>Montáž elektrotvarovek na potrubí z trubek z tlakového PE otevřený výkop vnější průměr 63 mm</t>
  </si>
  <si>
    <t>-381872649</t>
  </si>
  <si>
    <t>Montáž elektrotvarovek na potrubí z plastických hmot v otevřeném výkopu na potrubí z tlakových trubek polyetylenových svařených vnějšího průměru 63 mm</t>
  </si>
  <si>
    <t>3 "koleno 30st</t>
  </si>
  <si>
    <t>3 "koleno 45st</t>
  </si>
  <si>
    <t>1 "koleno 90st</t>
  </si>
  <si>
    <t>18 "spojek</t>
  </si>
  <si>
    <t>19 "navrtávky</t>
  </si>
  <si>
    <t>80</t>
  </si>
  <si>
    <t>877241121</t>
  </si>
  <si>
    <t>Montáž elektrotvarovek na potrubí z trubek z tlakového PE otevřený výkop vnější průměr 90 mm</t>
  </si>
  <si>
    <t>1942768013</t>
  </si>
  <si>
    <t>Montáž elektrotvarovek na potrubí z plastických hmot v otevřeném výkopu na potrubí z tlakových trubek polyetylenových svařených vnějšího průměru 90 mm</t>
  </si>
  <si>
    <t>33 "spojky MB</t>
  </si>
  <si>
    <t>18 "lem.nákružek</t>
  </si>
  <si>
    <t>3+11+13 "koleno</t>
  </si>
  <si>
    <t>9 "T-kus</t>
  </si>
  <si>
    <t>3 "navrtávky</t>
  </si>
  <si>
    <t>81</t>
  </si>
  <si>
    <t>FR-612687</t>
  </si>
  <si>
    <t>MB d 90, PE100, SDR11, objímka s lehce vyrazitelným dorazem, elektro</t>
  </si>
  <si>
    <t>1515962682</t>
  </si>
  <si>
    <t>33 "řady</t>
  </si>
  <si>
    <t>2 "komora</t>
  </si>
  <si>
    <t>82</t>
  </si>
  <si>
    <t>FR-612685</t>
  </si>
  <si>
    <t>MB d 63, PE100, SDR11, objímka s lehce vyrazitelným dorazem, elektro</t>
  </si>
  <si>
    <t>1691062055</t>
  </si>
  <si>
    <t>83</t>
  </si>
  <si>
    <t>FR-615272</t>
  </si>
  <si>
    <t>W30 d90, PE100, SDR11, koleno 30°, elektro</t>
  </si>
  <si>
    <t>-735105882</t>
  </si>
  <si>
    <t>84</t>
  </si>
  <si>
    <t>FR-612665</t>
  </si>
  <si>
    <t>UB d63, PE100, SDR11, objímka bez dorazu, elektro (náfr.za koleno 30st)</t>
  </si>
  <si>
    <t>1211348464</t>
  </si>
  <si>
    <t>85</t>
  </si>
  <si>
    <t>FR-612098</t>
  </si>
  <si>
    <t>W45 d63, PE100, SDR11, koleno 45°, elektro</t>
  </si>
  <si>
    <t>-1748107608</t>
  </si>
  <si>
    <t>86</t>
  </si>
  <si>
    <t>FR-612102</t>
  </si>
  <si>
    <t>W45 d90, PE100, SDR11, koleno 45°, elektro</t>
  </si>
  <si>
    <t>-1487394381</t>
  </si>
  <si>
    <t>87</t>
  </si>
  <si>
    <t>FR-612103</t>
  </si>
  <si>
    <t>W90 d90, PE100, SDR11, koleno 90°, elektro</t>
  </si>
  <si>
    <t>-2042352505</t>
  </si>
  <si>
    <t>88</t>
  </si>
  <si>
    <t>FR-612099</t>
  </si>
  <si>
    <t>W90 d63, PE100, SDR11, koleno 90°, elektro</t>
  </si>
  <si>
    <t>336661992</t>
  </si>
  <si>
    <t>89</t>
  </si>
  <si>
    <t>FR-470904511</t>
  </si>
  <si>
    <t>BE d90, PE100, SDR11, PN16, lemový nákružek, na tupo, dlouhý (800283)</t>
  </si>
  <si>
    <t>-1444800289</t>
  </si>
  <si>
    <t>18 "řady</t>
  </si>
  <si>
    <t>90</t>
  </si>
  <si>
    <t>FR-470604511</t>
  </si>
  <si>
    <t>BE d63, PE100, SDR11, PN16, lemový nákružek, na tupo, dlouhý (800281)</t>
  </si>
  <si>
    <t>-1006437253</t>
  </si>
  <si>
    <t>91</t>
  </si>
  <si>
    <t>FR-470909010</t>
  </si>
  <si>
    <t>BFL d90 / DN80 PN16, PP příruba s ocel.výztuhou, na tupo (8xM16), vrtání PN10/PN16</t>
  </si>
  <si>
    <t>-914084063</t>
  </si>
  <si>
    <t>92</t>
  </si>
  <si>
    <t>FR-470609010</t>
  </si>
  <si>
    <t>BFL d63 / DN50 PN16, PP příruba s ocel.výztuhou, na tupo (4xM16), vrtání PN10/PN16</t>
  </si>
  <si>
    <t>-1099571427</t>
  </si>
  <si>
    <t>93</t>
  </si>
  <si>
    <t>FR-612166</t>
  </si>
  <si>
    <t>T d90, PE100, SDR11, T-kus, elektro</t>
  </si>
  <si>
    <t>894921774</t>
  </si>
  <si>
    <t>94</t>
  </si>
  <si>
    <t>879171111</t>
  </si>
  <si>
    <t>Montáž vodovodní přípojky na potrubí DN 32</t>
  </si>
  <si>
    <t>471319747</t>
  </si>
  <si>
    <t>Montáž napojení vodovodní přípojky v otevřeném výkopu ve sklonu přes 20 % DN 32</t>
  </si>
  <si>
    <t>95</t>
  </si>
  <si>
    <t>FR-615616</t>
  </si>
  <si>
    <t>DAV d90 / d32, PE100, SDR11 + MB d32, sada navrtávací odbočkový ventil + objímka, elektro</t>
  </si>
  <si>
    <t>1132123734</t>
  </si>
  <si>
    <t>96</t>
  </si>
  <si>
    <t>FR-615614</t>
  </si>
  <si>
    <t>DAV d63 / d32, PE100, SDR11 + MB d32, sada navrtávací odbočkový ventil + objímka, elektro</t>
  </si>
  <si>
    <t>1918508727</t>
  </si>
  <si>
    <t>97</t>
  </si>
  <si>
    <t>FR-615325</t>
  </si>
  <si>
    <t>EBS délka 1,1 - 1,8 m zemní souprava pro DAV</t>
  </si>
  <si>
    <t>-2080811502</t>
  </si>
  <si>
    <t>98</t>
  </si>
  <si>
    <t>FR-612164</t>
  </si>
  <si>
    <t>TA d63, PE100, SDR11, T-kus s prodlouženým hrdlem + objímka MB d63, elektro</t>
  </si>
  <si>
    <t>1268241199</t>
  </si>
  <si>
    <t>99</t>
  </si>
  <si>
    <t>891211111</t>
  </si>
  <si>
    <t>Montáž vodovodních šoupátek otevřený výkop DN 50</t>
  </si>
  <si>
    <t>167510507</t>
  </si>
  <si>
    <t>Montáž vodovodních armatur na potrubí šoupátek v otevřeném výkopu nebo v šachtách s osazením zemní soupravy (bez poklopů) DN 50</t>
  </si>
  <si>
    <t>400205000016</t>
  </si>
  <si>
    <t>ŠOUPĚ E2 PŘÍRUBOVÉ KRÁTKÉ DN 50</t>
  </si>
  <si>
    <t>762764580</t>
  </si>
  <si>
    <t>101</t>
  </si>
  <si>
    <t>891241111</t>
  </si>
  <si>
    <t>Montáž vodovodních šoupátek otevřený výkop DN 80</t>
  </si>
  <si>
    <t>-262790930</t>
  </si>
  <si>
    <t>Montáž vodovodních armatur na potrubí šoupátek v otevřeném výkopu nebo v šachtách s osazením zemní soupravy (bez poklopů) DN 80</t>
  </si>
  <si>
    <t>102</t>
  </si>
  <si>
    <t>400208000016</t>
  </si>
  <si>
    <t>ŠOUPĚ E2 PŘÍRUBOVÉ KRÁTKÉ DN 80</t>
  </si>
  <si>
    <t>-1801942619</t>
  </si>
  <si>
    <t>4 "řad</t>
  </si>
  <si>
    <t>103</t>
  </si>
  <si>
    <t>952005010000</t>
  </si>
  <si>
    <t>SOUPRAVA ZEMNÍ TELESKOPICKÁ E2-2,0-2,5 DN 50-100</t>
  </si>
  <si>
    <t>-627247972</t>
  </si>
  <si>
    <t>ZEMNÍ SOUPRAVY ŠOUPÁTKOVÉ TELESKOPICKÉ E2-2,0-2,5 DN 50-100</t>
  </si>
  <si>
    <t>104</t>
  </si>
  <si>
    <t>891241221</t>
  </si>
  <si>
    <t>Montáž vodovodních šoupátek s ručním kolečkem v šachtách DN 80</t>
  </si>
  <si>
    <t>-926746289</t>
  </si>
  <si>
    <t>Montáž vodovodních armatur na potrubí šoupátek v šachtách s ručním kolečkem DN 80</t>
  </si>
  <si>
    <t>105</t>
  </si>
  <si>
    <t>780008000000</t>
  </si>
  <si>
    <t>KOLO RUČNÍ HAWLE DN 65-80</t>
  </si>
  <si>
    <t>-626411137</t>
  </si>
  <si>
    <t>RUČNÍ KOLA PRO ŠOUPÁTKA "A" A "E2" DN 65-80</t>
  </si>
  <si>
    <t>106</t>
  </si>
  <si>
    <t>891243431</t>
  </si>
  <si>
    <t>Montáž ventilů regulačních v objektech DN 80</t>
  </si>
  <si>
    <t>182464579</t>
  </si>
  <si>
    <t>Montáž vodovodních armatur na potrubí ventilů regulačních plovákových v objektech DN 80</t>
  </si>
  <si>
    <t>1 "lapač</t>
  </si>
  <si>
    <t>1 "redukční ventil</t>
  </si>
  <si>
    <t>107</t>
  </si>
  <si>
    <t>991108000016</t>
  </si>
  <si>
    <t>LAPAČ NEČISTOT NOVÝ DN 80</t>
  </si>
  <si>
    <t>-1754247794</t>
  </si>
  <si>
    <t>SPECIÁLNÍ TVAROVKY LAPAČ NEČISTOT NOVÝ DN 80</t>
  </si>
  <si>
    <t>108</t>
  </si>
  <si>
    <t xml:space="preserve">kpl </t>
  </si>
  <si>
    <t>-751416909</t>
  </si>
  <si>
    <t>109</t>
  </si>
  <si>
    <t>150008000016</t>
  </si>
  <si>
    <t>REGULACE TLAKU DN 80</t>
  </si>
  <si>
    <t>-790706978</t>
  </si>
  <si>
    <t>VENTIL HAWIDO REGULACE TLAKU DN 80</t>
  </si>
  <si>
    <t>110</t>
  </si>
  <si>
    <t>981008000016</t>
  </si>
  <si>
    <t>MEZIKUS MONTÁŽNÍ DN 80</t>
  </si>
  <si>
    <t>-571057614</t>
  </si>
  <si>
    <t>SPECIÁLNÍ TVAROVKY MEZIKUS MONTÁŽNÍ DN 80</t>
  </si>
  <si>
    <t>111</t>
  </si>
  <si>
    <t>337008000177</t>
  </si>
  <si>
    <t>PAS NAVRTÁVACÍ UZAVÍRACÍ DN 80-1''</t>
  </si>
  <si>
    <t>-1631656509</t>
  </si>
  <si>
    <t>NAVRTÁVACÍ PASY HACOM UZÁVĚROVÝ NAVRTÁVACÍ DN 80-1''</t>
  </si>
  <si>
    <t>112</t>
  </si>
  <si>
    <t>551141060</t>
  </si>
  <si>
    <t>kulový kohout, 2x vnější závit, páčka, PN 35, T 185°C R253DL 1" červený</t>
  </si>
  <si>
    <t>-12970121</t>
  </si>
  <si>
    <t>kohouty a ventily k vodovodní uzávěry kulové kohouty kulové Giacomini  T 185°C 2x vnější závit R253DL, páčka, PN 35, DN25 1"</t>
  </si>
  <si>
    <t>Poznámka k položce:
Giacomini, kód: R253LX005</t>
  </si>
  <si>
    <t>113</t>
  </si>
  <si>
    <t>891247111</t>
  </si>
  <si>
    <t>Montáž hydrantů podzemních DN 80</t>
  </si>
  <si>
    <t>-53983894</t>
  </si>
  <si>
    <t>Montáž vodovodních armatur na potrubí hydrantů podzemních (bez osazení poklopů) DN 80</t>
  </si>
  <si>
    <t>6 "hydrant</t>
  </si>
  <si>
    <t>5 "odber.souprava</t>
  </si>
  <si>
    <t>4 "ZOV souprava</t>
  </si>
  <si>
    <t>114</t>
  </si>
  <si>
    <t>982205012516</t>
  </si>
  <si>
    <t>HYDRANT ODVZDUŠŇOVACÍ PN 1-16 DN 1305/50</t>
  </si>
  <si>
    <t>1846701097</t>
  </si>
  <si>
    <t>OD- A ZAVZDUŠŇOVACÍ VENTIL SOUPRAVA PŘÍRUBOVÁ PN 1-16 DN 1305/50</t>
  </si>
  <si>
    <t>115</t>
  </si>
  <si>
    <t>D49008015016</t>
  </si>
  <si>
    <t>HYDRANT PODZEMNÍ PLNOPRŮTOKOVÝ DN 80/1,50m</t>
  </si>
  <si>
    <t>160717400</t>
  </si>
  <si>
    <t>116</t>
  </si>
  <si>
    <t>050800206316</t>
  </si>
  <si>
    <t>SOUPRAVA ODBĚROVÁ S ODVODNĚNÍM DN 2''/63-1,25m</t>
  </si>
  <si>
    <t>-2127898865</t>
  </si>
  <si>
    <t>ODBĚROVÁ SOUPRAVA S ODVODNĚNÍM DN 2''/63-1,25m</t>
  </si>
  <si>
    <t>117</t>
  </si>
  <si>
    <t>891247211</t>
  </si>
  <si>
    <t>Montáž hydrantů nadzemních DN 80</t>
  </si>
  <si>
    <t>-1707956822</t>
  </si>
  <si>
    <t>Montáž vodovodních armatur na potrubí hydrantů nadzemních DN 80</t>
  </si>
  <si>
    <t>118</t>
  </si>
  <si>
    <t>505108015016</t>
  </si>
  <si>
    <t>HYDRANT NADZEMNÍ TUHÝ H4 DN B2C 80/1,5m</t>
  </si>
  <si>
    <t>-1123155562</t>
  </si>
  <si>
    <t>119</t>
  </si>
  <si>
    <t>892233121</t>
  </si>
  <si>
    <t>Proplach a desinfekce vodovodního potrubí DN od 40 do 70</t>
  </si>
  <si>
    <t>214249126</t>
  </si>
  <si>
    <t>203,8 "řad A</t>
  </si>
  <si>
    <t>120</t>
  </si>
  <si>
    <t>892241111</t>
  </si>
  <si>
    <t>Tlaková zkouška vodou potrubí do 80</t>
  </si>
  <si>
    <t>-2120620662</t>
  </si>
  <si>
    <t>Tlakové zkoušky vodou na potrubí DN do 80</t>
  </si>
  <si>
    <t>355 "řad A</t>
  </si>
  <si>
    <t>121</t>
  </si>
  <si>
    <t>892273121</t>
  </si>
  <si>
    <t>Proplach a desinfekce vodovodního potrubí DN od 80 do 125</t>
  </si>
  <si>
    <t>1182595591</t>
  </si>
  <si>
    <t>151 "řad A</t>
  </si>
  <si>
    <t>122</t>
  </si>
  <si>
    <t>894401211</t>
  </si>
  <si>
    <t>Osazení betonových dílců pro šachty skruží rovných</t>
  </si>
  <si>
    <t>6528123</t>
  </si>
  <si>
    <t>6 "řad P</t>
  </si>
  <si>
    <t>123</t>
  </si>
  <si>
    <t>592251070</t>
  </si>
  <si>
    <t>dílec betonový pro studny SR-F 800/600 D 80 x 60 x 9 cm</t>
  </si>
  <si>
    <t>799019000</t>
  </si>
  <si>
    <t>prefabrikáty pro studně betonové a železobetonové dílce pro studny SR-F 800/600      D 80 x 60 x 9</t>
  </si>
  <si>
    <t>124</t>
  </si>
  <si>
    <t>899401112</t>
  </si>
  <si>
    <t>Osazení poklopů litinových šoupátkových</t>
  </si>
  <si>
    <t>-606632124</t>
  </si>
  <si>
    <t>22 "domovní přípojky</t>
  </si>
  <si>
    <t>11 "šoupě DN80</t>
  </si>
  <si>
    <t>4 "šoupe DN50</t>
  </si>
  <si>
    <t>125</t>
  </si>
  <si>
    <t>348100000000</t>
  </si>
  <si>
    <t>PODKLAD. DESKA UNI</t>
  </si>
  <si>
    <t>-428620372</t>
  </si>
  <si>
    <t>PODKLADOVÁ DESKA UNIVERZÁLNÍ ŠOUPÁTKOVÁ</t>
  </si>
  <si>
    <t>126</t>
  </si>
  <si>
    <t>165000000001</t>
  </si>
  <si>
    <t>POKLOP ULIČNÍ TĚŽKÝ DN VODA</t>
  </si>
  <si>
    <t>-1296126064</t>
  </si>
  <si>
    <t>POKLOPY DOMOVNÍ PŘÍPOJKY ULIČNÍ TĚŽKÝ VODA</t>
  </si>
  <si>
    <t>127</t>
  </si>
  <si>
    <t>205000000000</t>
  </si>
  <si>
    <t>POKLOP TELESKOPICKÝ PRO ŠOUP.</t>
  </si>
  <si>
    <t>1694529239</t>
  </si>
  <si>
    <t>POKLOPY PRO ŠOUPATA TELESKOPICKÝ</t>
  </si>
  <si>
    <t>128</t>
  </si>
  <si>
    <t>899401113</t>
  </si>
  <si>
    <t>Osazení poklopů litinových hydrantových</t>
  </si>
  <si>
    <t>-29628241</t>
  </si>
  <si>
    <t>6 "hydarnt podzemní</t>
  </si>
  <si>
    <t>5 "odběr.souprav</t>
  </si>
  <si>
    <t>4 "ZOV</t>
  </si>
  <si>
    <t>129</t>
  </si>
  <si>
    <t>348200000000</t>
  </si>
  <si>
    <t>PODKLAD. DESKA POD HYDRANT.POKLOP</t>
  </si>
  <si>
    <t>-1044428231</t>
  </si>
  <si>
    <t>PODKLADOVÁ DESKA POD HYDRANTOVÝ POKLOP</t>
  </si>
  <si>
    <t>130</t>
  </si>
  <si>
    <t>179000000000</t>
  </si>
  <si>
    <t>POKLOP ODVZDUŠŇOVACÍ SOUPRAVY</t>
  </si>
  <si>
    <t>-1453110789</t>
  </si>
  <si>
    <t>POKLOPY ZA- A ODVZDUŠŇOVACÍ SOUPRAVY ULIČNÍ LITINOVÝ</t>
  </si>
  <si>
    <t>131</t>
  </si>
  <si>
    <t>1950K0000000</t>
  </si>
  <si>
    <t>POKLOP K POD. HYD.TELESK. PLAST DN PLAST</t>
  </si>
  <si>
    <t>1493608990</t>
  </si>
  <si>
    <t>POKLOPY HYDRANTOVÝ TELESKOPICKÝ PLAST</t>
  </si>
  <si>
    <t>132</t>
  </si>
  <si>
    <t>286551120</t>
  </si>
  <si>
    <t>manžeta chráničky vč. upínací pásky, rozměr 90x160 mm, DN 80 x 150</t>
  </si>
  <si>
    <t>-1034583555</t>
  </si>
  <si>
    <t>prvky kompletační pro trubky manžety na chráničky včetně nerezových upínacích pásků rozměr , pro potrubí 90x160 mm,  DN 80 x 150</t>
  </si>
  <si>
    <t>133</t>
  </si>
  <si>
    <t>286551130</t>
  </si>
  <si>
    <t>manžeta chráničky vč. upínací pásky, rozměr 90x220 mm, DN 80 x 200</t>
  </si>
  <si>
    <t>1872419490</t>
  </si>
  <si>
    <t>prvky kompletační pro trubky manžety na chráničky včetně nerezových upínacích pásků rozměr , pro potrubí 90x220 mm,  DN 80 x 200</t>
  </si>
  <si>
    <t>134</t>
  </si>
  <si>
    <t>286551070</t>
  </si>
  <si>
    <t>manžeta chráničky vč. upínací pásky, rozměr 63x110 mm, DN 50 x 100</t>
  </si>
  <si>
    <t>-1859790784</t>
  </si>
  <si>
    <t>prvky kompletační pro trubky manžety na chráničky včetně nerezových upínacích pásků rozměr , pro potrubí 63x110 mm,  DN 50 x 100</t>
  </si>
  <si>
    <t>135</t>
  </si>
  <si>
    <t>286552000</t>
  </si>
  <si>
    <t>objímky kluzné typ G výška 25 mm, vnější průměr produktovodní trubky od 157 do 183 mm</t>
  </si>
  <si>
    <t>-1641901055</t>
  </si>
  <si>
    <t>prvky kompletační pro trubky objímky kluzné RACI typ G výška 25 mm vnější průměr produktovodní trubky od 157  do 183 mm</t>
  </si>
  <si>
    <t>136</t>
  </si>
  <si>
    <t>286552100</t>
  </si>
  <si>
    <t>objímky kluzné typ G výška 41 mm, vnější průměr produktovodní trubky od 157 do 183 mm</t>
  </si>
  <si>
    <t>-919794617</t>
  </si>
  <si>
    <t>prvky kompletační pro trubky objímky kluzné RACI typ G výška 41 mm vnější průměr produktovodní trubky od 157  do 183 mm</t>
  </si>
  <si>
    <t>137</t>
  </si>
  <si>
    <t>286552500</t>
  </si>
  <si>
    <t>objímky kluzné typ H výška 60 mm, vnější průměr produktovodní trubky od 220 do 267 mm</t>
  </si>
  <si>
    <t>387996103</t>
  </si>
  <si>
    <t>prvky kompletační pro trubky objímky kluzné RACI typ H výška 60 mm vnější průměr produktovodní trubky od 220  do 267 mm</t>
  </si>
  <si>
    <t>138</t>
  </si>
  <si>
    <t>286552900</t>
  </si>
  <si>
    <t>páska zajišťovací pro objímky E a H (bal. 15 m)</t>
  </si>
  <si>
    <t>13489550</t>
  </si>
  <si>
    <t>prvky kompletační pro trubky objímky kluzné RACI páska zajišťovací pro objímky E a H  (bal. 15 m)</t>
  </si>
  <si>
    <t>139</t>
  </si>
  <si>
    <t>899712111</t>
  </si>
  <si>
    <t>Orientační tabulky na zdivu</t>
  </si>
  <si>
    <t>-364592731</t>
  </si>
  <si>
    <t>Orientační tabulky na vodovodních a kanalizačních řadech na zdivu</t>
  </si>
  <si>
    <t>22 "domonví přípojky</t>
  </si>
  <si>
    <t>140</t>
  </si>
  <si>
    <t>899713111</t>
  </si>
  <si>
    <t>Orientační tabulky na sloupku betonovém nebo ocelovém</t>
  </si>
  <si>
    <t>-1403820278</t>
  </si>
  <si>
    <t>Orientační tabulky na vodovodních a kanalizačních řadech na sloupku ocelovém nebo betonovém</t>
  </si>
  <si>
    <t>141</t>
  </si>
  <si>
    <t>597527500</t>
  </si>
  <si>
    <t>cihla normálka N 65-stavební kyselinovzdorná 250x123x65 mm</t>
  </si>
  <si>
    <t>-2062561544</t>
  </si>
  <si>
    <t>kamenina stavební chemicky odolná tvarovaná kyselinovzdorná cihla normálka N 65-stavební 250 x 123 x 65 mm</t>
  </si>
  <si>
    <t>Ostatní konstrukce a práce-bourání</t>
  </si>
  <si>
    <t>142</t>
  </si>
  <si>
    <t>919121111</t>
  </si>
  <si>
    <t>Těsnění spár zálivkou za studena pro komůrky š 10 mm hl 20 mm s těsnicím profilem</t>
  </si>
  <si>
    <t>522408400</t>
  </si>
  <si>
    <t>Utěsnění dilatačních spár zálivkou za studena v cementobetonovém nebo živičném krytu včetně adhezního nátěru s těsnicím profilem pod zálivkou, pro komůrky šířky 10 mm, hloubky 20 mm</t>
  </si>
  <si>
    <t>143</t>
  </si>
  <si>
    <t>919735111</t>
  </si>
  <si>
    <t>Řezání stávajícího živičného krytu hl do 50 mm</t>
  </si>
  <si>
    <t>2081974025</t>
  </si>
  <si>
    <t>Řezání stávajícího živičného krytu nebo podkladu hloubky do 50 mm</t>
  </si>
  <si>
    <t>(2*19,3)+(2*1) "místní komunikace Chudoslavice, řad P</t>
  </si>
  <si>
    <t>(28*2)+(2*1) "místní komunikace Vinné, řad A</t>
  </si>
  <si>
    <t>ob01 "řad A</t>
  </si>
  <si>
    <t>583 "řez v komunikaci SÚS Vinné</t>
  </si>
  <si>
    <t>144</t>
  </si>
  <si>
    <t>966002810</t>
  </si>
  <si>
    <t>Rozebrání oplocení s příčníky a dřevěnými sloupky z prken a latí</t>
  </si>
  <si>
    <t>-2022767934</t>
  </si>
  <si>
    <t>Rozebrání dřevěného oplocení se sloupky osové vzdálenosti do 4,00 m, výšky do 2,50 m, osazených do hloubky 1,00 m s příčníky a dřevěnými sloupky z prken a latí</t>
  </si>
  <si>
    <t>Přesun hmot</t>
  </si>
  <si>
    <t>145</t>
  </si>
  <si>
    <t>997221571</t>
  </si>
  <si>
    <t>Vodorovná doprava vybouraných hmot do 1 km</t>
  </si>
  <si>
    <t>-1667141194</t>
  </si>
  <si>
    <t>Vodorovná doprava vybouraných hmot bez naložení, ale se složením a s hrubým urovnáním na vzdálenost do 1 km</t>
  </si>
  <si>
    <t>146</t>
  </si>
  <si>
    <t>997221579</t>
  </si>
  <si>
    <t>Příplatek ZKD 1 km u vodorovné dopravy vybouraných hmot</t>
  </si>
  <si>
    <t>-1877361021</t>
  </si>
  <si>
    <t>Vodorovná doprava vybouraných hmot bez naložení, ale se složením a s hrubým urovnáním na vzdálenost Příplatek k ceně za každý další i započatý 1 km přes 1 km</t>
  </si>
  <si>
    <t>199,291*14 "odvoz na skladku TSM Ltm</t>
  </si>
  <si>
    <t>147</t>
  </si>
  <si>
    <t>997221845</t>
  </si>
  <si>
    <t>Poplatek za uložení odpadu z asfaltových povrchů na skládce (skládkovné)</t>
  </si>
  <si>
    <t>-514779469</t>
  </si>
  <si>
    <t>Poplatek za uložení stavebního odpadu na skládce (skládkovné) z asfaltových povrchů</t>
  </si>
  <si>
    <t>148</t>
  </si>
  <si>
    <t>998276101</t>
  </si>
  <si>
    <t>Přesun hmot pro trubní vedení z trub z plastických hmot otevřený výkop</t>
  </si>
  <si>
    <t>670627450</t>
  </si>
  <si>
    <t>Přesun hmot pro trubní vedení hloubené z trub z plastických hmot nebo sklolaminátových pro vodovody nebo kanalizace v otevřeném výkopu dopravní vzdálenost do 15 m</t>
  </si>
  <si>
    <t>Práce a dodávky M</t>
  </si>
  <si>
    <t>21-M</t>
  </si>
  <si>
    <t>Elektromontáže</t>
  </si>
  <si>
    <t>149</t>
  </si>
  <si>
    <t>210021063</t>
  </si>
  <si>
    <t>Osazení výstražné fólie z PVC</t>
  </si>
  <si>
    <t>-272639393</t>
  </si>
  <si>
    <t>Ostatní elektromontážní doplňkové práce osazení výstražné fólie z PVC</t>
  </si>
  <si>
    <t>335 "řad A</t>
  </si>
  <si>
    <t>150</t>
  </si>
  <si>
    <t>735580110</t>
  </si>
  <si>
    <t>páska vytyčovací návin 500 m</t>
  </si>
  <si>
    <t>-450896778</t>
  </si>
  <si>
    <t>výrobky ostatní speciální polygrafické páska vytyčovací návin 500 m</t>
  </si>
  <si>
    <t>1921/500 "klobko s návinem 500m</t>
  </si>
  <si>
    <t>151</t>
  </si>
  <si>
    <t>210220020</t>
  </si>
  <si>
    <t>Montáž uzemňovacího vedení vodičů FeZn pomocí svorek v zemi páskou do 120 mm2 ve městské zástavbě</t>
  </si>
  <si>
    <t>1893050234</t>
  </si>
  <si>
    <t>Montáž uzemňovacího vedení s upevněním, propojením a připojením pomocí svorek v zemi s izolací spojů vodičů FeZn páskou průřezu do 120 mm2 v městské zástavbě</t>
  </si>
  <si>
    <t>152</t>
  </si>
  <si>
    <t>341408250</t>
  </si>
  <si>
    <t>vodič silový s Cu jádrem CY H07 V-U 4 mm2</t>
  </si>
  <si>
    <t>-934066272</t>
  </si>
  <si>
    <t>vodiče izolované s měděným jádrem silové vodiče do 1 kV pro pevné uložení, izolace PVC CY, H07 V-U, pro 450/750 V - jádro plné průměr       Cu číslo   bázová cena mm2         kg/m       Kč/m 4,0            0,039     6,18</t>
  </si>
  <si>
    <t>20*1,8 "vývody pod poklopy</t>
  </si>
  <si>
    <t>1921</t>
  </si>
  <si>
    <t>VRN</t>
  </si>
  <si>
    <t>Vedlejší rozpočtové náklady</t>
  </si>
  <si>
    <t>VRN3</t>
  </si>
  <si>
    <t>Zařízení staveniště</t>
  </si>
  <si>
    <t>153</t>
  </si>
  <si>
    <t>030001000</t>
  </si>
  <si>
    <t>Kč</t>
  </si>
  <si>
    <t>1024</t>
  </si>
  <si>
    <t>278579629</t>
  </si>
  <si>
    <t>Základní rozdělení průvodních činností a nákladů zařízení staveniště</t>
  </si>
  <si>
    <t>VRN6</t>
  </si>
  <si>
    <t>Územní vlivy</t>
  </si>
  <si>
    <t>154</t>
  </si>
  <si>
    <t>060001000</t>
  </si>
  <si>
    <t>-2038984060</t>
  </si>
  <si>
    <t>Základní rozdělení průvodních činností a nákladů územní vlivy</t>
  </si>
  <si>
    <t>VRN7</t>
  </si>
  <si>
    <t>Provozní vlivy</t>
  </si>
  <si>
    <t>155</t>
  </si>
  <si>
    <t>070001000</t>
  </si>
  <si>
    <t>-1732770062</t>
  </si>
  <si>
    <t>Základní rozdělení průvodních činností a nákladů provozní vlivy</t>
  </si>
  <si>
    <t>VRN8</t>
  </si>
  <si>
    <t>Přesun stavebních kapacit</t>
  </si>
  <si>
    <t>156</t>
  </si>
  <si>
    <t>080001000</t>
  </si>
  <si>
    <t>-461622389</t>
  </si>
  <si>
    <t>Základní rozdělení průvodních činností a nákladů přesun stavebních kapacit</t>
  </si>
  <si>
    <t>VRN9</t>
  </si>
  <si>
    <t>Ostatní náklady</t>
  </si>
  <si>
    <t>157</t>
  </si>
  <si>
    <t>090001000</t>
  </si>
  <si>
    <t>-1753067007</t>
  </si>
  <si>
    <t>Základní rozdělení průvodních činností a nákladů ostatní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</si>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</sst>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top" wrapText="1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13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05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C4A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1081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1082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9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97" t="s">
        <v>13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1"/>
      <c r="AQ5" s="13"/>
      <c r="BE5" s="193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99" t="s">
        <v>16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1"/>
      <c r="AQ6" s="13"/>
      <c r="BE6" s="194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94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94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4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4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4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4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94"/>
      <c r="BS13" s="6" t="s">
        <v>17</v>
      </c>
    </row>
    <row r="14" spans="2:71" s="2" customFormat="1" ht="15.75" customHeight="1">
      <c r="B14" s="10"/>
      <c r="C14" s="11"/>
      <c r="D14" s="11"/>
      <c r="E14" s="200" t="s">
        <v>32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4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4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94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94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4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4"/>
      <c r="BS19" s="6" t="s">
        <v>5</v>
      </c>
    </row>
    <row r="20" spans="2:71" s="2" customFormat="1" ht="70.5" customHeight="1">
      <c r="B20" s="10"/>
      <c r="C20" s="11"/>
      <c r="D20" s="11"/>
      <c r="E20" s="201" t="s">
        <v>37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1"/>
      <c r="AP20" s="11"/>
      <c r="AQ20" s="13"/>
      <c r="BE20" s="194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4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2">
        <f>ROUND($AG$51,2)</f>
        <v>0</v>
      </c>
      <c r="AL23" s="203"/>
      <c r="AM23" s="203"/>
      <c r="AN23" s="203"/>
      <c r="AO23" s="203"/>
      <c r="AP23" s="24"/>
      <c r="AQ23" s="27"/>
      <c r="BE23" s="19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4" t="s">
        <v>39</v>
      </c>
      <c r="M25" s="205"/>
      <c r="N25" s="205"/>
      <c r="O25" s="205"/>
      <c r="P25" s="24"/>
      <c r="Q25" s="24"/>
      <c r="R25" s="24"/>
      <c r="S25" s="24"/>
      <c r="T25" s="24"/>
      <c r="U25" s="24"/>
      <c r="V25" s="24"/>
      <c r="W25" s="204" t="s">
        <v>40</v>
      </c>
      <c r="X25" s="205"/>
      <c r="Y25" s="205"/>
      <c r="Z25" s="205"/>
      <c r="AA25" s="205"/>
      <c r="AB25" s="205"/>
      <c r="AC25" s="205"/>
      <c r="AD25" s="205"/>
      <c r="AE25" s="205"/>
      <c r="AF25" s="24"/>
      <c r="AG25" s="24"/>
      <c r="AH25" s="24"/>
      <c r="AI25" s="24"/>
      <c r="AJ25" s="24"/>
      <c r="AK25" s="204" t="s">
        <v>41</v>
      </c>
      <c r="AL25" s="205"/>
      <c r="AM25" s="205"/>
      <c r="AN25" s="205"/>
      <c r="AO25" s="205"/>
      <c r="AP25" s="24"/>
      <c r="AQ25" s="27"/>
      <c r="BE25" s="195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06">
        <v>0.21</v>
      </c>
      <c r="M26" s="207"/>
      <c r="N26" s="207"/>
      <c r="O26" s="207"/>
      <c r="P26" s="30"/>
      <c r="Q26" s="30"/>
      <c r="R26" s="30"/>
      <c r="S26" s="30"/>
      <c r="T26" s="30"/>
      <c r="U26" s="30"/>
      <c r="V26" s="30"/>
      <c r="W26" s="208">
        <f>ROUND($AZ$51,2)</f>
        <v>0</v>
      </c>
      <c r="X26" s="207"/>
      <c r="Y26" s="207"/>
      <c r="Z26" s="207"/>
      <c r="AA26" s="207"/>
      <c r="AB26" s="207"/>
      <c r="AC26" s="207"/>
      <c r="AD26" s="207"/>
      <c r="AE26" s="207"/>
      <c r="AF26" s="30"/>
      <c r="AG26" s="30"/>
      <c r="AH26" s="30"/>
      <c r="AI26" s="30"/>
      <c r="AJ26" s="30"/>
      <c r="AK26" s="208">
        <f>ROUND($AV$51,2)</f>
        <v>0</v>
      </c>
      <c r="AL26" s="207"/>
      <c r="AM26" s="207"/>
      <c r="AN26" s="207"/>
      <c r="AO26" s="207"/>
      <c r="AP26" s="30"/>
      <c r="AQ26" s="31"/>
      <c r="BE26" s="196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06">
        <v>0.15</v>
      </c>
      <c r="M27" s="207"/>
      <c r="N27" s="207"/>
      <c r="O27" s="207"/>
      <c r="P27" s="30"/>
      <c r="Q27" s="30"/>
      <c r="R27" s="30"/>
      <c r="S27" s="30"/>
      <c r="T27" s="30"/>
      <c r="U27" s="30"/>
      <c r="V27" s="30"/>
      <c r="W27" s="208">
        <f>ROUND($BA$51,2)</f>
        <v>0</v>
      </c>
      <c r="X27" s="207"/>
      <c r="Y27" s="207"/>
      <c r="Z27" s="207"/>
      <c r="AA27" s="207"/>
      <c r="AB27" s="207"/>
      <c r="AC27" s="207"/>
      <c r="AD27" s="207"/>
      <c r="AE27" s="207"/>
      <c r="AF27" s="30"/>
      <c r="AG27" s="30"/>
      <c r="AH27" s="30"/>
      <c r="AI27" s="30"/>
      <c r="AJ27" s="30"/>
      <c r="AK27" s="208">
        <f>ROUND($AW$51,2)</f>
        <v>0</v>
      </c>
      <c r="AL27" s="207"/>
      <c r="AM27" s="207"/>
      <c r="AN27" s="207"/>
      <c r="AO27" s="207"/>
      <c r="AP27" s="30"/>
      <c r="AQ27" s="31"/>
      <c r="BE27" s="196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06">
        <v>0.21</v>
      </c>
      <c r="M28" s="207"/>
      <c r="N28" s="207"/>
      <c r="O28" s="207"/>
      <c r="P28" s="30"/>
      <c r="Q28" s="30"/>
      <c r="R28" s="30"/>
      <c r="S28" s="30"/>
      <c r="T28" s="30"/>
      <c r="U28" s="30"/>
      <c r="V28" s="30"/>
      <c r="W28" s="208">
        <f>ROUND($BB$51,2)</f>
        <v>0</v>
      </c>
      <c r="X28" s="207"/>
      <c r="Y28" s="207"/>
      <c r="Z28" s="207"/>
      <c r="AA28" s="207"/>
      <c r="AB28" s="207"/>
      <c r="AC28" s="207"/>
      <c r="AD28" s="207"/>
      <c r="AE28" s="207"/>
      <c r="AF28" s="30"/>
      <c r="AG28" s="30"/>
      <c r="AH28" s="30"/>
      <c r="AI28" s="30"/>
      <c r="AJ28" s="30"/>
      <c r="AK28" s="208">
        <v>0</v>
      </c>
      <c r="AL28" s="207"/>
      <c r="AM28" s="207"/>
      <c r="AN28" s="207"/>
      <c r="AO28" s="207"/>
      <c r="AP28" s="30"/>
      <c r="AQ28" s="31"/>
      <c r="BE28" s="196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06">
        <v>0.15</v>
      </c>
      <c r="M29" s="207"/>
      <c r="N29" s="207"/>
      <c r="O29" s="207"/>
      <c r="P29" s="30"/>
      <c r="Q29" s="30"/>
      <c r="R29" s="30"/>
      <c r="S29" s="30"/>
      <c r="T29" s="30"/>
      <c r="U29" s="30"/>
      <c r="V29" s="30"/>
      <c r="W29" s="208">
        <f>ROUND($BC$51,2)</f>
        <v>0</v>
      </c>
      <c r="X29" s="207"/>
      <c r="Y29" s="207"/>
      <c r="Z29" s="207"/>
      <c r="AA29" s="207"/>
      <c r="AB29" s="207"/>
      <c r="AC29" s="207"/>
      <c r="AD29" s="207"/>
      <c r="AE29" s="207"/>
      <c r="AF29" s="30"/>
      <c r="AG29" s="30"/>
      <c r="AH29" s="30"/>
      <c r="AI29" s="30"/>
      <c r="AJ29" s="30"/>
      <c r="AK29" s="208">
        <v>0</v>
      </c>
      <c r="AL29" s="207"/>
      <c r="AM29" s="207"/>
      <c r="AN29" s="207"/>
      <c r="AO29" s="207"/>
      <c r="AP29" s="30"/>
      <c r="AQ29" s="31"/>
      <c r="BE29" s="196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06">
        <v>0</v>
      </c>
      <c r="M30" s="207"/>
      <c r="N30" s="207"/>
      <c r="O30" s="207"/>
      <c r="P30" s="30"/>
      <c r="Q30" s="30"/>
      <c r="R30" s="30"/>
      <c r="S30" s="30"/>
      <c r="T30" s="30"/>
      <c r="U30" s="30"/>
      <c r="V30" s="30"/>
      <c r="W30" s="208">
        <f>ROUND($BD$51,2)</f>
        <v>0</v>
      </c>
      <c r="X30" s="207"/>
      <c r="Y30" s="207"/>
      <c r="Z30" s="207"/>
      <c r="AA30" s="207"/>
      <c r="AB30" s="207"/>
      <c r="AC30" s="207"/>
      <c r="AD30" s="207"/>
      <c r="AE30" s="207"/>
      <c r="AF30" s="30"/>
      <c r="AG30" s="30"/>
      <c r="AH30" s="30"/>
      <c r="AI30" s="30"/>
      <c r="AJ30" s="30"/>
      <c r="AK30" s="208">
        <v>0</v>
      </c>
      <c r="AL30" s="207"/>
      <c r="AM30" s="207"/>
      <c r="AN30" s="207"/>
      <c r="AO30" s="207"/>
      <c r="AP30" s="30"/>
      <c r="AQ30" s="31"/>
      <c r="BE30" s="19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5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9" t="s">
        <v>50</v>
      </c>
      <c r="Y32" s="210"/>
      <c r="Z32" s="210"/>
      <c r="AA32" s="210"/>
      <c r="AB32" s="210"/>
      <c r="AC32" s="34"/>
      <c r="AD32" s="34"/>
      <c r="AE32" s="34"/>
      <c r="AF32" s="34"/>
      <c r="AG32" s="34"/>
      <c r="AH32" s="34"/>
      <c r="AI32" s="34"/>
      <c r="AJ32" s="34"/>
      <c r="AK32" s="211">
        <f>ROUND(SUM($AK$23:$AK$30),2)</f>
        <v>0</v>
      </c>
      <c r="AL32" s="210"/>
      <c r="AM32" s="210"/>
      <c r="AN32" s="210"/>
      <c r="AO32" s="212"/>
      <c r="AP32" s="32"/>
      <c r="AQ32" s="37"/>
      <c r="BE32" s="19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LEN-05-2012-D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13" t="str">
        <f>$K$6</f>
        <v>Ploskovice, Vinné - vodovod (zdroj Myštice)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Ploskovice, Vinné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15" t="str">
        <f>IF($AN$8="","",$AN$8)</f>
        <v>07.02.2014</v>
      </c>
      <c r="AN44" s="20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Obec Ploskovice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97" t="str">
        <f>IF($E$17="","",$E$17)</f>
        <v>LEN-servis s.r.o.</v>
      </c>
      <c r="AN46" s="205"/>
      <c r="AO46" s="205"/>
      <c r="AP46" s="205"/>
      <c r="AQ46" s="24"/>
      <c r="AR46" s="43"/>
      <c r="AS46" s="216" t="s">
        <v>52</v>
      </c>
      <c r="AT46" s="21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8"/>
      <c r="AT47" s="19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9"/>
      <c r="AT48" s="20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0" t="s">
        <v>53</v>
      </c>
      <c r="D49" s="210"/>
      <c r="E49" s="210"/>
      <c r="F49" s="210"/>
      <c r="G49" s="210"/>
      <c r="H49" s="34"/>
      <c r="I49" s="221" t="s">
        <v>54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22" t="s">
        <v>55</v>
      </c>
      <c r="AH49" s="210"/>
      <c r="AI49" s="210"/>
      <c r="AJ49" s="210"/>
      <c r="AK49" s="210"/>
      <c r="AL49" s="210"/>
      <c r="AM49" s="210"/>
      <c r="AN49" s="221" t="s">
        <v>56</v>
      </c>
      <c r="AO49" s="210"/>
      <c r="AP49" s="210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7">
        <f>ROUND($AG$52,2)</f>
        <v>0</v>
      </c>
      <c r="AH51" s="228"/>
      <c r="AI51" s="228"/>
      <c r="AJ51" s="228"/>
      <c r="AK51" s="228"/>
      <c r="AL51" s="228"/>
      <c r="AM51" s="228"/>
      <c r="AN51" s="227">
        <f>ROUND(SUM($AG$51,$AT$51),2)</f>
        <v>0</v>
      </c>
      <c r="AO51" s="228"/>
      <c r="AP51" s="228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71</v>
      </c>
      <c r="BT51" s="47" t="s">
        <v>72</v>
      </c>
      <c r="BV51" s="47" t="s">
        <v>73</v>
      </c>
      <c r="BW51" s="47" t="s">
        <v>4</v>
      </c>
      <c r="BX51" s="47" t="s">
        <v>74</v>
      </c>
    </row>
    <row r="52" spans="1:76" s="73" customFormat="1" ht="28.5" customHeight="1">
      <c r="A52" s="232" t="s">
        <v>1083</v>
      </c>
      <c r="B52" s="74"/>
      <c r="C52" s="75"/>
      <c r="D52" s="225" t="s">
        <v>13</v>
      </c>
      <c r="E52" s="226"/>
      <c r="F52" s="226"/>
      <c r="G52" s="226"/>
      <c r="H52" s="226"/>
      <c r="I52" s="75"/>
      <c r="J52" s="225" t="s">
        <v>16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3">
        <f>'LEN-05-2012-D - Ploskovic...'!$J$25</f>
        <v>0</v>
      </c>
      <c r="AH52" s="224"/>
      <c r="AI52" s="224"/>
      <c r="AJ52" s="224"/>
      <c r="AK52" s="224"/>
      <c r="AL52" s="224"/>
      <c r="AM52" s="224"/>
      <c r="AN52" s="223">
        <f>ROUND(SUM($AG$52,$AT$52),2)</f>
        <v>0</v>
      </c>
      <c r="AO52" s="224"/>
      <c r="AP52" s="224"/>
      <c r="AQ52" s="76" t="s">
        <v>75</v>
      </c>
      <c r="AR52" s="77"/>
      <c r="AS52" s="78">
        <v>0</v>
      </c>
      <c r="AT52" s="79">
        <f>ROUND(SUM($AV$52:$AW$52),2)</f>
        <v>0</v>
      </c>
      <c r="AU52" s="80">
        <f>'LEN-05-2012-D - Ploskovic...'!$P$88</f>
        <v>0</v>
      </c>
      <c r="AV52" s="79">
        <f>'LEN-05-2012-D - Ploskovic...'!$J$28</f>
        <v>0</v>
      </c>
      <c r="AW52" s="79">
        <f>'LEN-05-2012-D - Ploskovic...'!$J$29</f>
        <v>0</v>
      </c>
      <c r="AX52" s="79">
        <f>'LEN-05-2012-D - Ploskovic...'!$J$30</f>
        <v>0</v>
      </c>
      <c r="AY52" s="79">
        <f>'LEN-05-2012-D - Ploskovic...'!$J$31</f>
        <v>0</v>
      </c>
      <c r="AZ52" s="79">
        <f>'LEN-05-2012-D - Ploskovic...'!$F$28</f>
        <v>0</v>
      </c>
      <c r="BA52" s="79">
        <f>'LEN-05-2012-D - Ploskovic...'!$F$29</f>
        <v>0</v>
      </c>
      <c r="BB52" s="79">
        <f>'LEN-05-2012-D - Ploskovic...'!$F$30</f>
        <v>0</v>
      </c>
      <c r="BC52" s="79">
        <f>'LEN-05-2012-D - Ploskovic...'!$F$31</f>
        <v>0</v>
      </c>
      <c r="BD52" s="81">
        <f>'LEN-05-2012-D - Ploskovic...'!$F$32</f>
        <v>0</v>
      </c>
      <c r="BT52" s="73" t="s">
        <v>20</v>
      </c>
      <c r="BU52" s="73" t="s">
        <v>76</v>
      </c>
      <c r="BV52" s="73" t="s">
        <v>73</v>
      </c>
      <c r="BW52" s="73" t="s">
        <v>4</v>
      </c>
      <c r="BX52" s="73" t="s">
        <v>74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LEN-05-2012-D - Ploskovic...'!C2" tooltip="LEN-05-2012-D - Ploskovi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4"/>
      <c r="C1" s="234"/>
      <c r="D1" s="233" t="s">
        <v>1</v>
      </c>
      <c r="E1" s="234"/>
      <c r="F1" s="235" t="s">
        <v>1084</v>
      </c>
      <c r="G1" s="240" t="s">
        <v>1085</v>
      </c>
      <c r="H1" s="240"/>
      <c r="I1" s="234"/>
      <c r="J1" s="235" t="s">
        <v>1086</v>
      </c>
      <c r="K1" s="233" t="s">
        <v>77</v>
      </c>
      <c r="L1" s="235" t="s">
        <v>1087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4</v>
      </c>
      <c r="AZ2" s="6" t="s">
        <v>78</v>
      </c>
      <c r="BA2" s="6" t="s">
        <v>79</v>
      </c>
      <c r="BB2" s="6" t="s">
        <v>80</v>
      </c>
      <c r="BC2" s="6" t="s">
        <v>81</v>
      </c>
      <c r="BD2" s="6" t="s">
        <v>82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83</v>
      </c>
      <c r="AZ3" s="6" t="s">
        <v>84</v>
      </c>
      <c r="BA3" s="6" t="s">
        <v>85</v>
      </c>
      <c r="BB3" s="6" t="s">
        <v>80</v>
      </c>
      <c r="BC3" s="6" t="s">
        <v>86</v>
      </c>
      <c r="BD3" s="6" t="s">
        <v>82</v>
      </c>
    </row>
    <row r="4" spans="2:5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88</v>
      </c>
      <c r="BA4" s="6" t="s">
        <v>89</v>
      </c>
      <c r="BB4" s="6" t="s">
        <v>90</v>
      </c>
      <c r="BC4" s="6" t="s">
        <v>91</v>
      </c>
      <c r="BD4" s="6" t="s">
        <v>82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92</v>
      </c>
      <c r="BA5" s="6" t="s">
        <v>93</v>
      </c>
      <c r="BB5" s="6" t="s">
        <v>90</v>
      </c>
      <c r="BC5" s="6" t="s">
        <v>86</v>
      </c>
      <c r="BD5" s="6" t="s">
        <v>82</v>
      </c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13" t="s">
        <v>16</v>
      </c>
      <c r="F7" s="205"/>
      <c r="G7" s="205"/>
      <c r="H7" s="20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07.02.2014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/>
      <c r="K12" s="27"/>
    </row>
    <row r="13" spans="2:11" s="6" customFormat="1" ht="18.75" customHeight="1">
      <c r="B13" s="23"/>
      <c r="C13" s="24"/>
      <c r="D13" s="24"/>
      <c r="E13" s="17" t="s">
        <v>29</v>
      </c>
      <c r="F13" s="24"/>
      <c r="G13" s="24"/>
      <c r="H13" s="24"/>
      <c r="I13" s="83" t="s">
        <v>30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28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34</v>
      </c>
      <c r="F19" s="24"/>
      <c r="G19" s="24"/>
      <c r="H19" s="24"/>
      <c r="I19" s="83" t="s">
        <v>30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36</v>
      </c>
      <c r="E21" s="24"/>
      <c r="F21" s="24"/>
      <c r="G21" s="24"/>
      <c r="H21" s="24"/>
      <c r="J21" s="24"/>
      <c r="K21" s="27"/>
    </row>
    <row r="22" spans="2:11" s="84" customFormat="1" ht="367.5" customHeight="1">
      <c r="B22" s="85"/>
      <c r="C22" s="86"/>
      <c r="D22" s="86"/>
      <c r="E22" s="201" t="s">
        <v>37</v>
      </c>
      <c r="F22" s="230"/>
      <c r="G22" s="230"/>
      <c r="H22" s="230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38</v>
      </c>
      <c r="E25" s="24"/>
      <c r="F25" s="24"/>
      <c r="G25" s="24"/>
      <c r="H25" s="24"/>
      <c r="J25" s="67">
        <f>ROUND($J$88,2)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40</v>
      </c>
      <c r="G27" s="24"/>
      <c r="H27" s="24"/>
      <c r="I27" s="90" t="s">
        <v>39</v>
      </c>
      <c r="J27" s="28" t="s">
        <v>41</v>
      </c>
      <c r="K27" s="27"/>
    </row>
    <row r="28" spans="2:11" s="6" customFormat="1" ht="15" customHeight="1">
      <c r="B28" s="23"/>
      <c r="C28" s="24"/>
      <c r="D28" s="30" t="s">
        <v>42</v>
      </c>
      <c r="E28" s="30" t="s">
        <v>43</v>
      </c>
      <c r="F28" s="91">
        <f>ROUND(SUM($BE$88:$BE$692),2)</f>
        <v>0</v>
      </c>
      <c r="G28" s="24"/>
      <c r="H28" s="24"/>
      <c r="I28" s="92">
        <v>0.21</v>
      </c>
      <c r="J28" s="91">
        <f>ROUND(SUM($BE$88:$BE$692)*$I$28,2)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44</v>
      </c>
      <c r="F29" s="91">
        <f>ROUND(SUM($BF$88:$BF$692),2)</f>
        <v>0</v>
      </c>
      <c r="G29" s="24"/>
      <c r="H29" s="24"/>
      <c r="I29" s="92">
        <v>0.15</v>
      </c>
      <c r="J29" s="91">
        <f>ROUND(SUM($BF$88:$BF$692)*$I$29,2)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45</v>
      </c>
      <c r="F30" s="91">
        <f>ROUND(SUM($BG$88:$BG$692),2)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46</v>
      </c>
      <c r="F31" s="91">
        <f>ROUND(SUM($BH$88:$BH$692),2)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1">
        <f>ROUND(SUM($BI$88:$BI$692),2)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48</v>
      </c>
      <c r="E34" s="34"/>
      <c r="F34" s="34"/>
      <c r="G34" s="93" t="s">
        <v>49</v>
      </c>
      <c r="H34" s="35" t="s">
        <v>50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94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13" t="str">
        <f>$E$7</f>
        <v>Ploskovice, Vinné - vodovod (zdroj Myštice)</v>
      </c>
      <c r="F43" s="205"/>
      <c r="G43" s="205"/>
      <c r="H43" s="20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Ploskovice, Vinné</v>
      </c>
      <c r="G45" s="24"/>
      <c r="H45" s="24"/>
      <c r="I45" s="83" t="s">
        <v>23</v>
      </c>
      <c r="J45" s="52" t="str">
        <f>IF($J$10="","",$J$10)</f>
        <v>07.02.2014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Obec Ploskovice</v>
      </c>
      <c r="G47" s="24"/>
      <c r="H47" s="24"/>
      <c r="I47" s="83" t="s">
        <v>33</v>
      </c>
      <c r="J47" s="17" t="str">
        <f>$E$19</f>
        <v>LEN-servis s.r.o.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95</v>
      </c>
      <c r="D50" s="32"/>
      <c r="E50" s="32"/>
      <c r="F50" s="32"/>
      <c r="G50" s="32"/>
      <c r="H50" s="32"/>
      <c r="I50" s="101"/>
      <c r="J50" s="102" t="s">
        <v>96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97</v>
      </c>
      <c r="D52" s="24"/>
      <c r="E52" s="24"/>
      <c r="F52" s="24"/>
      <c r="G52" s="24"/>
      <c r="H52" s="24"/>
      <c r="J52" s="67">
        <f>ROUND($J$88,2)</f>
        <v>0</v>
      </c>
      <c r="K52" s="27"/>
      <c r="AU52" s="6" t="s">
        <v>98</v>
      </c>
    </row>
    <row r="53" spans="2:11" s="103" customFormat="1" ht="25.5" customHeight="1">
      <c r="B53" s="104"/>
      <c r="C53" s="105"/>
      <c r="D53" s="106" t="s">
        <v>99</v>
      </c>
      <c r="E53" s="106"/>
      <c r="F53" s="106"/>
      <c r="G53" s="106"/>
      <c r="H53" s="106"/>
      <c r="I53" s="107"/>
      <c r="J53" s="108">
        <f>ROUND($J$89,2)</f>
        <v>0</v>
      </c>
      <c r="K53" s="109"/>
    </row>
    <row r="54" spans="2:11" s="110" customFormat="1" ht="21" customHeight="1">
      <c r="B54" s="111"/>
      <c r="C54" s="112"/>
      <c r="D54" s="113" t="s">
        <v>100</v>
      </c>
      <c r="E54" s="113"/>
      <c r="F54" s="113"/>
      <c r="G54" s="113"/>
      <c r="H54" s="113"/>
      <c r="I54" s="114"/>
      <c r="J54" s="115">
        <f>ROUND($J$90,2)</f>
        <v>0</v>
      </c>
      <c r="K54" s="116"/>
    </row>
    <row r="55" spans="2:11" s="110" customFormat="1" ht="21" customHeight="1">
      <c r="B55" s="111"/>
      <c r="C55" s="112"/>
      <c r="D55" s="113" t="s">
        <v>101</v>
      </c>
      <c r="E55" s="113"/>
      <c r="F55" s="113"/>
      <c r="G55" s="113"/>
      <c r="H55" s="113"/>
      <c r="I55" s="114"/>
      <c r="J55" s="115">
        <f>ROUND($J$271,2)</f>
        <v>0</v>
      </c>
      <c r="K55" s="116"/>
    </row>
    <row r="56" spans="2:11" s="110" customFormat="1" ht="15.75" customHeight="1">
      <c r="B56" s="111"/>
      <c r="C56" s="112"/>
      <c r="D56" s="113" t="s">
        <v>102</v>
      </c>
      <c r="E56" s="113"/>
      <c r="F56" s="113"/>
      <c r="G56" s="113"/>
      <c r="H56" s="113"/>
      <c r="I56" s="114"/>
      <c r="J56" s="115">
        <f>ROUND($J$299,2)</f>
        <v>0</v>
      </c>
      <c r="K56" s="116"/>
    </row>
    <row r="57" spans="2:11" s="110" customFormat="1" ht="21" customHeight="1">
      <c r="B57" s="111"/>
      <c r="C57" s="112"/>
      <c r="D57" s="113" t="s">
        <v>103</v>
      </c>
      <c r="E57" s="113"/>
      <c r="F57" s="113"/>
      <c r="G57" s="113"/>
      <c r="H57" s="113"/>
      <c r="I57" s="114"/>
      <c r="J57" s="115">
        <f>ROUND($J$327,2)</f>
        <v>0</v>
      </c>
      <c r="K57" s="116"/>
    </row>
    <row r="58" spans="2:11" s="110" customFormat="1" ht="21" customHeight="1">
      <c r="B58" s="111"/>
      <c r="C58" s="112"/>
      <c r="D58" s="113" t="s">
        <v>104</v>
      </c>
      <c r="E58" s="113"/>
      <c r="F58" s="113"/>
      <c r="G58" s="113"/>
      <c r="H58" s="113"/>
      <c r="I58" s="114"/>
      <c r="J58" s="115">
        <f>ROUND($J$355,2)</f>
        <v>0</v>
      </c>
      <c r="K58" s="116"/>
    </row>
    <row r="59" spans="2:11" s="110" customFormat="1" ht="21" customHeight="1">
      <c r="B59" s="111"/>
      <c r="C59" s="112"/>
      <c r="D59" s="113" t="s">
        <v>105</v>
      </c>
      <c r="E59" s="113"/>
      <c r="F59" s="113"/>
      <c r="G59" s="113"/>
      <c r="H59" s="113"/>
      <c r="I59" s="114"/>
      <c r="J59" s="115">
        <f>ROUND($J$407,2)</f>
        <v>0</v>
      </c>
      <c r="K59" s="116"/>
    </row>
    <row r="60" spans="2:11" s="110" customFormat="1" ht="21" customHeight="1">
      <c r="B60" s="111"/>
      <c r="C60" s="112"/>
      <c r="D60" s="113" t="s">
        <v>106</v>
      </c>
      <c r="E60" s="113"/>
      <c r="F60" s="113"/>
      <c r="G60" s="113"/>
      <c r="H60" s="113"/>
      <c r="I60" s="114"/>
      <c r="J60" s="115">
        <f>ROUND($J$411,2)</f>
        <v>0</v>
      </c>
      <c r="K60" s="116"/>
    </row>
    <row r="61" spans="2:11" s="110" customFormat="1" ht="21" customHeight="1">
      <c r="B61" s="111"/>
      <c r="C61" s="112"/>
      <c r="D61" s="113" t="s">
        <v>107</v>
      </c>
      <c r="E61" s="113"/>
      <c r="F61" s="113"/>
      <c r="G61" s="113"/>
      <c r="H61" s="113"/>
      <c r="I61" s="114"/>
      <c r="J61" s="115">
        <f>ROUND($J$628,2)</f>
        <v>0</v>
      </c>
      <c r="K61" s="116"/>
    </row>
    <row r="62" spans="2:11" s="110" customFormat="1" ht="15.75" customHeight="1">
      <c r="B62" s="111"/>
      <c r="C62" s="112"/>
      <c r="D62" s="113" t="s">
        <v>108</v>
      </c>
      <c r="E62" s="113"/>
      <c r="F62" s="113"/>
      <c r="G62" s="113"/>
      <c r="H62" s="113"/>
      <c r="I62" s="114"/>
      <c r="J62" s="115">
        <f>ROUND($J$640,2)</f>
        <v>0</v>
      </c>
      <c r="K62" s="116"/>
    </row>
    <row r="63" spans="2:11" s="103" customFormat="1" ht="25.5" customHeight="1">
      <c r="B63" s="104"/>
      <c r="C63" s="105"/>
      <c r="D63" s="106" t="s">
        <v>109</v>
      </c>
      <c r="E63" s="106"/>
      <c r="F63" s="106"/>
      <c r="G63" s="106"/>
      <c r="H63" s="106"/>
      <c r="I63" s="107"/>
      <c r="J63" s="108">
        <f>ROUND($J$650,2)</f>
        <v>0</v>
      </c>
      <c r="K63" s="109"/>
    </row>
    <row r="64" spans="2:11" s="110" customFormat="1" ht="21" customHeight="1">
      <c r="B64" s="111"/>
      <c r="C64" s="112"/>
      <c r="D64" s="113" t="s">
        <v>110</v>
      </c>
      <c r="E64" s="113"/>
      <c r="F64" s="113"/>
      <c r="G64" s="113"/>
      <c r="H64" s="113"/>
      <c r="I64" s="114"/>
      <c r="J64" s="115">
        <f>ROUND($J$651,2)</f>
        <v>0</v>
      </c>
      <c r="K64" s="116"/>
    </row>
    <row r="65" spans="2:11" s="103" customFormat="1" ht="25.5" customHeight="1">
      <c r="B65" s="104"/>
      <c r="C65" s="105"/>
      <c r="D65" s="106" t="s">
        <v>111</v>
      </c>
      <c r="E65" s="106"/>
      <c r="F65" s="106"/>
      <c r="G65" s="106"/>
      <c r="H65" s="106"/>
      <c r="I65" s="107"/>
      <c r="J65" s="108">
        <f>ROUND($J$677,2)</f>
        <v>0</v>
      </c>
      <c r="K65" s="109"/>
    </row>
    <row r="66" spans="2:11" s="110" customFormat="1" ht="21" customHeight="1">
      <c r="B66" s="111"/>
      <c r="C66" s="112"/>
      <c r="D66" s="113" t="s">
        <v>112</v>
      </c>
      <c r="E66" s="113"/>
      <c r="F66" s="113"/>
      <c r="G66" s="113"/>
      <c r="H66" s="113"/>
      <c r="I66" s="114"/>
      <c r="J66" s="115">
        <f>ROUND($J$678,2)</f>
        <v>0</v>
      </c>
      <c r="K66" s="116"/>
    </row>
    <row r="67" spans="2:11" s="110" customFormat="1" ht="21" customHeight="1">
      <c r="B67" s="111"/>
      <c r="C67" s="112"/>
      <c r="D67" s="113" t="s">
        <v>113</v>
      </c>
      <c r="E67" s="113"/>
      <c r="F67" s="113"/>
      <c r="G67" s="113"/>
      <c r="H67" s="113"/>
      <c r="I67" s="114"/>
      <c r="J67" s="115">
        <f>ROUND($J$681,2)</f>
        <v>0</v>
      </c>
      <c r="K67" s="116"/>
    </row>
    <row r="68" spans="2:11" s="110" customFormat="1" ht="21" customHeight="1">
      <c r="B68" s="111"/>
      <c r="C68" s="112"/>
      <c r="D68" s="113" t="s">
        <v>114</v>
      </c>
      <c r="E68" s="113"/>
      <c r="F68" s="113"/>
      <c r="G68" s="113"/>
      <c r="H68" s="113"/>
      <c r="I68" s="114"/>
      <c r="J68" s="115">
        <f>ROUND($J$684,2)</f>
        <v>0</v>
      </c>
      <c r="K68" s="116"/>
    </row>
    <row r="69" spans="2:11" s="110" customFormat="1" ht="21" customHeight="1">
      <c r="B69" s="111"/>
      <c r="C69" s="112"/>
      <c r="D69" s="113" t="s">
        <v>115</v>
      </c>
      <c r="E69" s="113"/>
      <c r="F69" s="113"/>
      <c r="G69" s="113"/>
      <c r="H69" s="113"/>
      <c r="I69" s="114"/>
      <c r="J69" s="115">
        <f>ROUND($J$687,2)</f>
        <v>0</v>
      </c>
      <c r="K69" s="116"/>
    </row>
    <row r="70" spans="2:11" s="110" customFormat="1" ht="21" customHeight="1">
      <c r="B70" s="111"/>
      <c r="C70" s="112"/>
      <c r="D70" s="113" t="s">
        <v>116</v>
      </c>
      <c r="E70" s="113"/>
      <c r="F70" s="113"/>
      <c r="G70" s="113"/>
      <c r="H70" s="113"/>
      <c r="I70" s="114"/>
      <c r="J70" s="115">
        <f>ROUND($J$690,2)</f>
        <v>0</v>
      </c>
      <c r="K70" s="116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96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98"/>
      <c r="J76" s="42"/>
      <c r="K76" s="42"/>
      <c r="L76" s="43"/>
    </row>
    <row r="77" spans="2:12" s="6" customFormat="1" ht="37.5" customHeight="1">
      <c r="B77" s="23"/>
      <c r="C77" s="12" t="s">
        <v>117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15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9.5" customHeight="1">
      <c r="B80" s="23"/>
      <c r="C80" s="24"/>
      <c r="D80" s="24"/>
      <c r="E80" s="213" t="str">
        <f>$E$7</f>
        <v>Ploskovice, Vinné - vodovod (zdroj Myštice)</v>
      </c>
      <c r="F80" s="205"/>
      <c r="G80" s="205"/>
      <c r="H80" s="205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8.75" customHeight="1">
      <c r="B82" s="23"/>
      <c r="C82" s="19" t="s">
        <v>21</v>
      </c>
      <c r="D82" s="24"/>
      <c r="E82" s="24"/>
      <c r="F82" s="17" t="str">
        <f>$F$10</f>
        <v>Ploskovice, Vinné</v>
      </c>
      <c r="G82" s="24"/>
      <c r="H82" s="24"/>
      <c r="I82" s="83" t="s">
        <v>23</v>
      </c>
      <c r="J82" s="52" t="str">
        <f>IF($J$10="","",$J$10)</f>
        <v>07.02.2014</v>
      </c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.75" customHeight="1">
      <c r="B84" s="23"/>
      <c r="C84" s="19" t="s">
        <v>27</v>
      </c>
      <c r="D84" s="24"/>
      <c r="E84" s="24"/>
      <c r="F84" s="17" t="str">
        <f>$E$13</f>
        <v>Obec Ploskovice</v>
      </c>
      <c r="G84" s="24"/>
      <c r="H84" s="24"/>
      <c r="I84" s="83" t="s">
        <v>33</v>
      </c>
      <c r="J84" s="17" t="str">
        <f>$E$19</f>
        <v>LEN-servis s.r.o.</v>
      </c>
      <c r="K84" s="24"/>
      <c r="L84" s="43"/>
    </row>
    <row r="85" spans="2:12" s="6" customFormat="1" ht="15" customHeight="1">
      <c r="B85" s="23"/>
      <c r="C85" s="19" t="s">
        <v>31</v>
      </c>
      <c r="D85" s="24"/>
      <c r="E85" s="24"/>
      <c r="F85" s="17">
        <f>IF($E$16="","",$E$16)</f>
      </c>
      <c r="G85" s="24"/>
      <c r="H85" s="24"/>
      <c r="J85" s="24"/>
      <c r="K85" s="24"/>
      <c r="L85" s="43"/>
    </row>
    <row r="86" spans="2:12" s="6" customFormat="1" ht="11.2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20" s="117" customFormat="1" ht="30" customHeight="1">
      <c r="B87" s="118"/>
      <c r="C87" s="119" t="s">
        <v>118</v>
      </c>
      <c r="D87" s="120" t="s">
        <v>57</v>
      </c>
      <c r="E87" s="120" t="s">
        <v>53</v>
      </c>
      <c r="F87" s="120" t="s">
        <v>119</v>
      </c>
      <c r="G87" s="120" t="s">
        <v>120</v>
      </c>
      <c r="H87" s="120" t="s">
        <v>121</v>
      </c>
      <c r="I87" s="121" t="s">
        <v>122</v>
      </c>
      <c r="J87" s="120" t="s">
        <v>123</v>
      </c>
      <c r="K87" s="122" t="s">
        <v>124</v>
      </c>
      <c r="L87" s="123"/>
      <c r="M87" s="59" t="s">
        <v>125</v>
      </c>
      <c r="N87" s="60" t="s">
        <v>42</v>
      </c>
      <c r="O87" s="60" t="s">
        <v>126</v>
      </c>
      <c r="P87" s="60" t="s">
        <v>127</v>
      </c>
      <c r="Q87" s="60" t="s">
        <v>128</v>
      </c>
      <c r="R87" s="60" t="s">
        <v>129</v>
      </c>
      <c r="S87" s="60" t="s">
        <v>130</v>
      </c>
      <c r="T87" s="61" t="s">
        <v>131</v>
      </c>
    </row>
    <row r="88" spans="2:63" s="6" customFormat="1" ht="30" customHeight="1">
      <c r="B88" s="23"/>
      <c r="C88" s="66" t="s">
        <v>97</v>
      </c>
      <c r="D88" s="24"/>
      <c r="E88" s="24"/>
      <c r="F88" s="24"/>
      <c r="G88" s="24"/>
      <c r="H88" s="24"/>
      <c r="J88" s="124">
        <f>$BK$88</f>
        <v>0</v>
      </c>
      <c r="K88" s="24"/>
      <c r="L88" s="43"/>
      <c r="M88" s="63"/>
      <c r="N88" s="64"/>
      <c r="O88" s="64"/>
      <c r="P88" s="125">
        <f>$P$89+$P$650+$P$677</f>
        <v>0</v>
      </c>
      <c r="Q88" s="64"/>
      <c r="R88" s="125">
        <f>$R$89+$R$650+$R$677</f>
        <v>1248.0610180100002</v>
      </c>
      <c r="S88" s="64"/>
      <c r="T88" s="126">
        <f>$T$89+$T$650+$T$677</f>
        <v>200.94134</v>
      </c>
      <c r="AT88" s="6" t="s">
        <v>71</v>
      </c>
      <c r="AU88" s="6" t="s">
        <v>98</v>
      </c>
      <c r="BK88" s="127">
        <f>$BK$89+$BK$650+$BK$677</f>
        <v>0</v>
      </c>
    </row>
    <row r="89" spans="2:63" s="128" customFormat="1" ht="37.5" customHeight="1">
      <c r="B89" s="129"/>
      <c r="C89" s="130"/>
      <c r="D89" s="130" t="s">
        <v>71</v>
      </c>
      <c r="E89" s="131" t="s">
        <v>132</v>
      </c>
      <c r="F89" s="131" t="s">
        <v>133</v>
      </c>
      <c r="G89" s="130"/>
      <c r="H89" s="130"/>
      <c r="J89" s="132">
        <f>$BK$89</f>
        <v>0</v>
      </c>
      <c r="K89" s="130"/>
      <c r="L89" s="133"/>
      <c r="M89" s="134"/>
      <c r="N89" s="130"/>
      <c r="O89" s="130"/>
      <c r="P89" s="135">
        <f>$P$90+$P$271+$P$327+$P$355+$P$407+$P$411+$P$628</f>
        <v>0</v>
      </c>
      <c r="Q89" s="130"/>
      <c r="R89" s="135">
        <f>$R$90+$R$271+$R$327+$R$355+$R$407+$R$411+$R$628</f>
        <v>1247.9602161700002</v>
      </c>
      <c r="S89" s="130"/>
      <c r="T89" s="136">
        <f>$T$90+$T$271+$T$327+$T$355+$T$407+$T$411+$T$628</f>
        <v>200.94134</v>
      </c>
      <c r="AR89" s="137" t="s">
        <v>20</v>
      </c>
      <c r="AT89" s="137" t="s">
        <v>71</v>
      </c>
      <c r="AU89" s="137" t="s">
        <v>72</v>
      </c>
      <c r="AY89" s="137" t="s">
        <v>134</v>
      </c>
      <c r="BK89" s="138">
        <f>$BK$90+$BK$271+$BK$327+$BK$355+$BK$407+$BK$411+$BK$628</f>
        <v>0</v>
      </c>
    </row>
    <row r="90" spans="2:63" s="128" customFormat="1" ht="21" customHeight="1">
      <c r="B90" s="129"/>
      <c r="C90" s="130"/>
      <c r="D90" s="130" t="s">
        <v>71</v>
      </c>
      <c r="E90" s="139" t="s">
        <v>20</v>
      </c>
      <c r="F90" s="139" t="s">
        <v>135</v>
      </c>
      <c r="G90" s="130"/>
      <c r="H90" s="130"/>
      <c r="J90" s="140">
        <f>$BK$90</f>
        <v>0</v>
      </c>
      <c r="K90" s="130"/>
      <c r="L90" s="133"/>
      <c r="M90" s="134"/>
      <c r="N90" s="130"/>
      <c r="O90" s="130"/>
      <c r="P90" s="135">
        <f>SUM($P$91:$P$270)</f>
        <v>0</v>
      </c>
      <c r="Q90" s="130"/>
      <c r="R90" s="135">
        <f>SUM($R$91:$R$270)</f>
        <v>952.26374</v>
      </c>
      <c r="S90" s="130"/>
      <c r="T90" s="136">
        <f>SUM($T$91:$T$270)</f>
        <v>199.93134</v>
      </c>
      <c r="AR90" s="137" t="s">
        <v>20</v>
      </c>
      <c r="AT90" s="137" t="s">
        <v>71</v>
      </c>
      <c r="AU90" s="137" t="s">
        <v>20</v>
      </c>
      <c r="AY90" s="137" t="s">
        <v>134</v>
      </c>
      <c r="BK90" s="138">
        <f>SUM($BK$91:$BK$270)</f>
        <v>0</v>
      </c>
    </row>
    <row r="91" spans="2:65" s="6" customFormat="1" ht="15.75" customHeight="1">
      <c r="B91" s="23"/>
      <c r="C91" s="141" t="s">
        <v>20</v>
      </c>
      <c r="D91" s="141" t="s">
        <v>136</v>
      </c>
      <c r="E91" s="142" t="s">
        <v>137</v>
      </c>
      <c r="F91" s="143" t="s">
        <v>138</v>
      </c>
      <c r="G91" s="144" t="s">
        <v>90</v>
      </c>
      <c r="H91" s="145">
        <v>185</v>
      </c>
      <c r="I91" s="146"/>
      <c r="J91" s="147">
        <f>ROUND($I$91*$H$91,2)</f>
        <v>0</v>
      </c>
      <c r="K91" s="143" t="s">
        <v>139</v>
      </c>
      <c r="L91" s="43"/>
      <c r="M91" s="148"/>
      <c r="N91" s="149" t="s">
        <v>43</v>
      </c>
      <c r="O91" s="24"/>
      <c r="P91" s="24"/>
      <c r="Q91" s="150">
        <v>0</v>
      </c>
      <c r="R91" s="150">
        <f>$Q$91*$H$91</f>
        <v>0</v>
      </c>
      <c r="S91" s="150">
        <v>0</v>
      </c>
      <c r="T91" s="151">
        <f>$S$91*$H$91</f>
        <v>0</v>
      </c>
      <c r="AR91" s="84" t="s">
        <v>140</v>
      </c>
      <c r="AT91" s="84" t="s">
        <v>136</v>
      </c>
      <c r="AU91" s="84" t="s">
        <v>83</v>
      </c>
      <c r="AY91" s="6" t="s">
        <v>134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4" t="s">
        <v>20</v>
      </c>
      <c r="BK91" s="152">
        <f>ROUND($I$91*$H$91,2)</f>
        <v>0</v>
      </c>
      <c r="BL91" s="84" t="s">
        <v>140</v>
      </c>
      <c r="BM91" s="84" t="s">
        <v>141</v>
      </c>
    </row>
    <row r="92" spans="2:47" s="6" customFormat="1" ht="27" customHeight="1">
      <c r="B92" s="23"/>
      <c r="C92" s="24"/>
      <c r="D92" s="153" t="s">
        <v>142</v>
      </c>
      <c r="E92" s="24"/>
      <c r="F92" s="154" t="s">
        <v>143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142</v>
      </c>
      <c r="AU92" s="6" t="s">
        <v>83</v>
      </c>
    </row>
    <row r="93" spans="2:51" s="6" customFormat="1" ht="15.75" customHeight="1">
      <c r="B93" s="155"/>
      <c r="C93" s="156"/>
      <c r="D93" s="157" t="s">
        <v>144</v>
      </c>
      <c r="E93" s="156"/>
      <c r="F93" s="158" t="s">
        <v>145</v>
      </c>
      <c r="G93" s="156"/>
      <c r="H93" s="159">
        <v>185</v>
      </c>
      <c r="J93" s="156"/>
      <c r="K93" s="156"/>
      <c r="L93" s="160"/>
      <c r="M93" s="161"/>
      <c r="N93" s="156"/>
      <c r="O93" s="156"/>
      <c r="P93" s="156"/>
      <c r="Q93" s="156"/>
      <c r="R93" s="156"/>
      <c r="S93" s="156"/>
      <c r="T93" s="162"/>
      <c r="AT93" s="163" t="s">
        <v>144</v>
      </c>
      <c r="AU93" s="163" t="s">
        <v>83</v>
      </c>
      <c r="AV93" s="163" t="s">
        <v>83</v>
      </c>
      <c r="AW93" s="163" t="s">
        <v>98</v>
      </c>
      <c r="AX93" s="163" t="s">
        <v>20</v>
      </c>
      <c r="AY93" s="163" t="s">
        <v>134</v>
      </c>
    </row>
    <row r="94" spans="2:65" s="6" customFormat="1" ht="15.75" customHeight="1">
      <c r="B94" s="23"/>
      <c r="C94" s="141" t="s">
        <v>83</v>
      </c>
      <c r="D94" s="141" t="s">
        <v>136</v>
      </c>
      <c r="E94" s="142" t="s">
        <v>146</v>
      </c>
      <c r="F94" s="143" t="s">
        <v>147</v>
      </c>
      <c r="G94" s="144" t="s">
        <v>90</v>
      </c>
      <c r="H94" s="145">
        <v>71.13</v>
      </c>
      <c r="I94" s="146"/>
      <c r="J94" s="147">
        <f>ROUND($I$94*$H$94,2)</f>
        <v>0</v>
      </c>
      <c r="K94" s="143" t="s">
        <v>139</v>
      </c>
      <c r="L94" s="43"/>
      <c r="M94" s="148"/>
      <c r="N94" s="149" t="s">
        <v>43</v>
      </c>
      <c r="O94" s="24"/>
      <c r="P94" s="24"/>
      <c r="Q94" s="150">
        <v>0</v>
      </c>
      <c r="R94" s="150">
        <f>$Q$94*$H$94</f>
        <v>0</v>
      </c>
      <c r="S94" s="150">
        <v>0.098</v>
      </c>
      <c r="T94" s="151">
        <f>$S$94*$H$94</f>
        <v>6.97074</v>
      </c>
      <c r="AR94" s="84" t="s">
        <v>140</v>
      </c>
      <c r="AT94" s="84" t="s">
        <v>136</v>
      </c>
      <c r="AU94" s="84" t="s">
        <v>83</v>
      </c>
      <c r="AY94" s="6" t="s">
        <v>134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4" t="s">
        <v>20</v>
      </c>
      <c r="BK94" s="152">
        <f>ROUND($I$94*$H$94,2)</f>
        <v>0</v>
      </c>
      <c r="BL94" s="84" t="s">
        <v>140</v>
      </c>
      <c r="BM94" s="84" t="s">
        <v>148</v>
      </c>
    </row>
    <row r="95" spans="2:47" s="6" customFormat="1" ht="27" customHeight="1">
      <c r="B95" s="23"/>
      <c r="C95" s="24"/>
      <c r="D95" s="153" t="s">
        <v>142</v>
      </c>
      <c r="E95" s="24"/>
      <c r="F95" s="154" t="s">
        <v>149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142</v>
      </c>
      <c r="AU95" s="6" t="s">
        <v>83</v>
      </c>
    </row>
    <row r="96" spans="2:51" s="6" customFormat="1" ht="15.75" customHeight="1">
      <c r="B96" s="155"/>
      <c r="C96" s="156"/>
      <c r="D96" s="157" t="s">
        <v>144</v>
      </c>
      <c r="E96" s="156"/>
      <c r="F96" s="158" t="s">
        <v>150</v>
      </c>
      <c r="G96" s="156"/>
      <c r="H96" s="159">
        <v>19.13</v>
      </c>
      <c r="J96" s="156"/>
      <c r="K96" s="156"/>
      <c r="L96" s="160"/>
      <c r="M96" s="161"/>
      <c r="N96" s="156"/>
      <c r="O96" s="156"/>
      <c r="P96" s="156"/>
      <c r="Q96" s="156"/>
      <c r="R96" s="156"/>
      <c r="S96" s="156"/>
      <c r="T96" s="162"/>
      <c r="AT96" s="163" t="s">
        <v>144</v>
      </c>
      <c r="AU96" s="163" t="s">
        <v>83</v>
      </c>
      <c r="AV96" s="163" t="s">
        <v>83</v>
      </c>
      <c r="AW96" s="163" t="s">
        <v>98</v>
      </c>
      <c r="AX96" s="163" t="s">
        <v>72</v>
      </c>
      <c r="AY96" s="163" t="s">
        <v>134</v>
      </c>
    </row>
    <row r="97" spans="2:51" s="6" customFormat="1" ht="15.75" customHeight="1">
      <c r="B97" s="155"/>
      <c r="C97" s="156"/>
      <c r="D97" s="157" t="s">
        <v>144</v>
      </c>
      <c r="E97" s="156"/>
      <c r="F97" s="158" t="s">
        <v>151</v>
      </c>
      <c r="G97" s="156"/>
      <c r="H97" s="159">
        <v>28</v>
      </c>
      <c r="J97" s="156"/>
      <c r="K97" s="156"/>
      <c r="L97" s="160"/>
      <c r="M97" s="161"/>
      <c r="N97" s="156"/>
      <c r="O97" s="156"/>
      <c r="P97" s="156"/>
      <c r="Q97" s="156"/>
      <c r="R97" s="156"/>
      <c r="S97" s="156"/>
      <c r="T97" s="162"/>
      <c r="AT97" s="163" t="s">
        <v>144</v>
      </c>
      <c r="AU97" s="163" t="s">
        <v>83</v>
      </c>
      <c r="AV97" s="163" t="s">
        <v>83</v>
      </c>
      <c r="AW97" s="163" t="s">
        <v>98</v>
      </c>
      <c r="AX97" s="163" t="s">
        <v>72</v>
      </c>
      <c r="AY97" s="163" t="s">
        <v>134</v>
      </c>
    </row>
    <row r="98" spans="2:51" s="6" customFormat="1" ht="15.75" customHeight="1">
      <c r="B98" s="155"/>
      <c r="C98" s="156"/>
      <c r="D98" s="157" t="s">
        <v>144</v>
      </c>
      <c r="E98" s="156"/>
      <c r="F98" s="158" t="s">
        <v>152</v>
      </c>
      <c r="G98" s="156"/>
      <c r="H98" s="159">
        <v>24</v>
      </c>
      <c r="J98" s="156"/>
      <c r="K98" s="156"/>
      <c r="L98" s="160"/>
      <c r="M98" s="161"/>
      <c r="N98" s="156"/>
      <c r="O98" s="156"/>
      <c r="P98" s="156"/>
      <c r="Q98" s="156"/>
      <c r="R98" s="156"/>
      <c r="S98" s="156"/>
      <c r="T98" s="162"/>
      <c r="AT98" s="163" t="s">
        <v>144</v>
      </c>
      <c r="AU98" s="163" t="s">
        <v>83</v>
      </c>
      <c r="AV98" s="163" t="s">
        <v>83</v>
      </c>
      <c r="AW98" s="163" t="s">
        <v>98</v>
      </c>
      <c r="AX98" s="163" t="s">
        <v>72</v>
      </c>
      <c r="AY98" s="163" t="s">
        <v>134</v>
      </c>
    </row>
    <row r="99" spans="2:51" s="6" customFormat="1" ht="15.75" customHeight="1">
      <c r="B99" s="164"/>
      <c r="C99" s="165"/>
      <c r="D99" s="157" t="s">
        <v>144</v>
      </c>
      <c r="E99" s="165"/>
      <c r="F99" s="166" t="s">
        <v>153</v>
      </c>
      <c r="G99" s="165"/>
      <c r="H99" s="167">
        <v>71.13</v>
      </c>
      <c r="J99" s="165"/>
      <c r="K99" s="165"/>
      <c r="L99" s="168"/>
      <c r="M99" s="169"/>
      <c r="N99" s="165"/>
      <c r="O99" s="165"/>
      <c r="P99" s="165"/>
      <c r="Q99" s="165"/>
      <c r="R99" s="165"/>
      <c r="S99" s="165"/>
      <c r="T99" s="170"/>
      <c r="AT99" s="171" t="s">
        <v>144</v>
      </c>
      <c r="AU99" s="171" t="s">
        <v>83</v>
      </c>
      <c r="AV99" s="171" t="s">
        <v>140</v>
      </c>
      <c r="AW99" s="171" t="s">
        <v>98</v>
      </c>
      <c r="AX99" s="171" t="s">
        <v>20</v>
      </c>
      <c r="AY99" s="171" t="s">
        <v>134</v>
      </c>
    </row>
    <row r="100" spans="2:65" s="6" customFormat="1" ht="15.75" customHeight="1">
      <c r="B100" s="23"/>
      <c r="C100" s="141" t="s">
        <v>82</v>
      </c>
      <c r="D100" s="141" t="s">
        <v>136</v>
      </c>
      <c r="E100" s="142" t="s">
        <v>154</v>
      </c>
      <c r="F100" s="143" t="s">
        <v>155</v>
      </c>
      <c r="G100" s="144" t="s">
        <v>90</v>
      </c>
      <c r="H100" s="145">
        <v>195</v>
      </c>
      <c r="I100" s="146"/>
      <c r="J100" s="147">
        <f>ROUND($I$100*$H$100,2)</f>
        <v>0</v>
      </c>
      <c r="K100" s="143" t="s">
        <v>139</v>
      </c>
      <c r="L100" s="43"/>
      <c r="M100" s="148"/>
      <c r="N100" s="149" t="s">
        <v>43</v>
      </c>
      <c r="O100" s="24"/>
      <c r="P100" s="24"/>
      <c r="Q100" s="150">
        <v>0</v>
      </c>
      <c r="R100" s="150">
        <f>$Q$100*$H$100</f>
        <v>0</v>
      </c>
      <c r="S100" s="150">
        <v>0.181</v>
      </c>
      <c r="T100" s="151">
        <f>$S$100*$H$100</f>
        <v>35.295</v>
      </c>
      <c r="AR100" s="84" t="s">
        <v>140</v>
      </c>
      <c r="AT100" s="84" t="s">
        <v>136</v>
      </c>
      <c r="AU100" s="84" t="s">
        <v>83</v>
      </c>
      <c r="AY100" s="6" t="s">
        <v>134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20</v>
      </c>
      <c r="BK100" s="152">
        <f>ROUND($I$100*$H$100,2)</f>
        <v>0</v>
      </c>
      <c r="BL100" s="84" t="s">
        <v>140</v>
      </c>
      <c r="BM100" s="84" t="s">
        <v>156</v>
      </c>
    </row>
    <row r="101" spans="2:47" s="6" customFormat="1" ht="27" customHeight="1">
      <c r="B101" s="23"/>
      <c r="C101" s="24"/>
      <c r="D101" s="153" t="s">
        <v>142</v>
      </c>
      <c r="E101" s="24"/>
      <c r="F101" s="154" t="s">
        <v>157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142</v>
      </c>
      <c r="AU101" s="6" t="s">
        <v>83</v>
      </c>
    </row>
    <row r="102" spans="2:51" s="6" customFormat="1" ht="15.75" customHeight="1">
      <c r="B102" s="155"/>
      <c r="C102" s="156"/>
      <c r="D102" s="157" t="s">
        <v>144</v>
      </c>
      <c r="E102" s="156"/>
      <c r="F102" s="158" t="s">
        <v>158</v>
      </c>
      <c r="G102" s="156"/>
      <c r="H102" s="159">
        <v>225</v>
      </c>
      <c r="J102" s="156"/>
      <c r="K102" s="156"/>
      <c r="L102" s="160"/>
      <c r="M102" s="161"/>
      <c r="N102" s="156"/>
      <c r="O102" s="156"/>
      <c r="P102" s="156"/>
      <c r="Q102" s="156"/>
      <c r="R102" s="156"/>
      <c r="S102" s="156"/>
      <c r="T102" s="162"/>
      <c r="AT102" s="163" t="s">
        <v>144</v>
      </c>
      <c r="AU102" s="163" t="s">
        <v>83</v>
      </c>
      <c r="AV102" s="163" t="s">
        <v>83</v>
      </c>
      <c r="AW102" s="163" t="s">
        <v>98</v>
      </c>
      <c r="AX102" s="163" t="s">
        <v>72</v>
      </c>
      <c r="AY102" s="163" t="s">
        <v>134</v>
      </c>
    </row>
    <row r="103" spans="2:51" s="6" customFormat="1" ht="15.75" customHeight="1">
      <c r="B103" s="155"/>
      <c r="C103" s="156"/>
      <c r="D103" s="157" t="s">
        <v>144</v>
      </c>
      <c r="E103" s="156"/>
      <c r="F103" s="158" t="s">
        <v>159</v>
      </c>
      <c r="G103" s="156"/>
      <c r="H103" s="159">
        <v>-30</v>
      </c>
      <c r="J103" s="156"/>
      <c r="K103" s="156"/>
      <c r="L103" s="160"/>
      <c r="M103" s="161"/>
      <c r="N103" s="156"/>
      <c r="O103" s="156"/>
      <c r="P103" s="156"/>
      <c r="Q103" s="156"/>
      <c r="R103" s="156"/>
      <c r="S103" s="156"/>
      <c r="T103" s="162"/>
      <c r="AT103" s="163" t="s">
        <v>144</v>
      </c>
      <c r="AU103" s="163" t="s">
        <v>83</v>
      </c>
      <c r="AV103" s="163" t="s">
        <v>83</v>
      </c>
      <c r="AW103" s="163" t="s">
        <v>98</v>
      </c>
      <c r="AX103" s="163" t="s">
        <v>72</v>
      </c>
      <c r="AY103" s="163" t="s">
        <v>134</v>
      </c>
    </row>
    <row r="104" spans="2:51" s="6" customFormat="1" ht="15.75" customHeight="1">
      <c r="B104" s="164"/>
      <c r="C104" s="165"/>
      <c r="D104" s="157" t="s">
        <v>144</v>
      </c>
      <c r="E104" s="165"/>
      <c r="F104" s="166" t="s">
        <v>153</v>
      </c>
      <c r="G104" s="165"/>
      <c r="H104" s="167">
        <v>195</v>
      </c>
      <c r="J104" s="165"/>
      <c r="K104" s="165"/>
      <c r="L104" s="168"/>
      <c r="M104" s="169"/>
      <c r="N104" s="165"/>
      <c r="O104" s="165"/>
      <c r="P104" s="165"/>
      <c r="Q104" s="165"/>
      <c r="R104" s="165"/>
      <c r="S104" s="165"/>
      <c r="T104" s="170"/>
      <c r="AT104" s="171" t="s">
        <v>144</v>
      </c>
      <c r="AU104" s="171" t="s">
        <v>83</v>
      </c>
      <c r="AV104" s="171" t="s">
        <v>140</v>
      </c>
      <c r="AW104" s="171" t="s">
        <v>98</v>
      </c>
      <c r="AX104" s="171" t="s">
        <v>20</v>
      </c>
      <c r="AY104" s="171" t="s">
        <v>134</v>
      </c>
    </row>
    <row r="105" spans="2:65" s="6" customFormat="1" ht="15.75" customHeight="1">
      <c r="B105" s="23"/>
      <c r="C105" s="141" t="s">
        <v>140</v>
      </c>
      <c r="D105" s="141" t="s">
        <v>136</v>
      </c>
      <c r="E105" s="142" t="s">
        <v>160</v>
      </c>
      <c r="F105" s="143" t="s">
        <v>161</v>
      </c>
      <c r="G105" s="144" t="s">
        <v>90</v>
      </c>
      <c r="H105" s="145">
        <v>273.41</v>
      </c>
      <c r="I105" s="146"/>
      <c r="J105" s="147">
        <f>ROUND($I$105*$H$105,2)</f>
        <v>0</v>
      </c>
      <c r="K105" s="143" t="s">
        <v>139</v>
      </c>
      <c r="L105" s="43"/>
      <c r="M105" s="148"/>
      <c r="N105" s="149" t="s">
        <v>43</v>
      </c>
      <c r="O105" s="24"/>
      <c r="P105" s="24"/>
      <c r="Q105" s="150">
        <v>0</v>
      </c>
      <c r="R105" s="150">
        <f>$Q$105*$H$105</f>
        <v>0</v>
      </c>
      <c r="S105" s="150">
        <v>0.16</v>
      </c>
      <c r="T105" s="151">
        <f>$S$105*$H$105</f>
        <v>43.7456</v>
      </c>
      <c r="AR105" s="84" t="s">
        <v>140</v>
      </c>
      <c r="AT105" s="84" t="s">
        <v>136</v>
      </c>
      <c r="AU105" s="84" t="s">
        <v>83</v>
      </c>
      <c r="AY105" s="6" t="s">
        <v>134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20</v>
      </c>
      <c r="BK105" s="152">
        <f>ROUND($I$105*$H$105,2)</f>
        <v>0</v>
      </c>
      <c r="BL105" s="84" t="s">
        <v>140</v>
      </c>
      <c r="BM105" s="84" t="s">
        <v>162</v>
      </c>
    </row>
    <row r="106" spans="2:47" s="6" customFormat="1" ht="27" customHeight="1">
      <c r="B106" s="23"/>
      <c r="C106" s="24"/>
      <c r="D106" s="153" t="s">
        <v>142</v>
      </c>
      <c r="E106" s="24"/>
      <c r="F106" s="154" t="s">
        <v>163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142</v>
      </c>
      <c r="AU106" s="6" t="s">
        <v>83</v>
      </c>
    </row>
    <row r="107" spans="2:51" s="6" customFormat="1" ht="15.75" customHeight="1">
      <c r="B107" s="155"/>
      <c r="C107" s="156"/>
      <c r="D107" s="157" t="s">
        <v>144</v>
      </c>
      <c r="E107" s="156"/>
      <c r="F107" s="158" t="s">
        <v>164</v>
      </c>
      <c r="G107" s="156"/>
      <c r="H107" s="159">
        <v>98</v>
      </c>
      <c r="J107" s="156"/>
      <c r="K107" s="156"/>
      <c r="L107" s="160"/>
      <c r="M107" s="161"/>
      <c r="N107" s="156"/>
      <c r="O107" s="156"/>
      <c r="P107" s="156"/>
      <c r="Q107" s="156"/>
      <c r="R107" s="156"/>
      <c r="S107" s="156"/>
      <c r="T107" s="162"/>
      <c r="AT107" s="163" t="s">
        <v>144</v>
      </c>
      <c r="AU107" s="163" t="s">
        <v>83</v>
      </c>
      <c r="AV107" s="163" t="s">
        <v>83</v>
      </c>
      <c r="AW107" s="163" t="s">
        <v>98</v>
      </c>
      <c r="AX107" s="163" t="s">
        <v>72</v>
      </c>
      <c r="AY107" s="163" t="s">
        <v>134</v>
      </c>
    </row>
    <row r="108" spans="2:51" s="6" customFormat="1" ht="15.75" customHeight="1">
      <c r="B108" s="155"/>
      <c r="C108" s="156"/>
      <c r="D108" s="157" t="s">
        <v>144</v>
      </c>
      <c r="E108" s="156"/>
      <c r="F108" s="158" t="s">
        <v>165</v>
      </c>
      <c r="G108" s="156"/>
      <c r="H108" s="159">
        <v>139</v>
      </c>
      <c r="J108" s="156"/>
      <c r="K108" s="156"/>
      <c r="L108" s="160"/>
      <c r="M108" s="161"/>
      <c r="N108" s="156"/>
      <c r="O108" s="156"/>
      <c r="P108" s="156"/>
      <c r="Q108" s="156"/>
      <c r="R108" s="156"/>
      <c r="S108" s="156"/>
      <c r="T108" s="162"/>
      <c r="AT108" s="163" t="s">
        <v>144</v>
      </c>
      <c r="AU108" s="163" t="s">
        <v>83</v>
      </c>
      <c r="AV108" s="163" t="s">
        <v>83</v>
      </c>
      <c r="AW108" s="163" t="s">
        <v>98</v>
      </c>
      <c r="AX108" s="163" t="s">
        <v>72</v>
      </c>
      <c r="AY108" s="163" t="s">
        <v>134</v>
      </c>
    </row>
    <row r="109" spans="2:51" s="6" customFormat="1" ht="15.75" customHeight="1">
      <c r="B109" s="155"/>
      <c r="C109" s="156"/>
      <c r="D109" s="157" t="s">
        <v>144</v>
      </c>
      <c r="E109" s="156"/>
      <c r="F109" s="158" t="s">
        <v>166</v>
      </c>
      <c r="G109" s="156"/>
      <c r="H109" s="159">
        <v>30</v>
      </c>
      <c r="J109" s="156"/>
      <c r="K109" s="156"/>
      <c r="L109" s="160"/>
      <c r="M109" s="161"/>
      <c r="N109" s="156"/>
      <c r="O109" s="156"/>
      <c r="P109" s="156"/>
      <c r="Q109" s="156"/>
      <c r="R109" s="156"/>
      <c r="S109" s="156"/>
      <c r="T109" s="162"/>
      <c r="AT109" s="163" t="s">
        <v>144</v>
      </c>
      <c r="AU109" s="163" t="s">
        <v>83</v>
      </c>
      <c r="AV109" s="163" t="s">
        <v>83</v>
      </c>
      <c r="AW109" s="163" t="s">
        <v>98</v>
      </c>
      <c r="AX109" s="163" t="s">
        <v>72</v>
      </c>
      <c r="AY109" s="163" t="s">
        <v>134</v>
      </c>
    </row>
    <row r="110" spans="2:51" s="6" customFormat="1" ht="15.75" customHeight="1">
      <c r="B110" s="155"/>
      <c r="C110" s="156"/>
      <c r="D110" s="157" t="s">
        <v>144</v>
      </c>
      <c r="E110" s="156"/>
      <c r="F110" s="158" t="s">
        <v>167</v>
      </c>
      <c r="G110" s="156"/>
      <c r="H110" s="159">
        <v>6.41</v>
      </c>
      <c r="J110" s="156"/>
      <c r="K110" s="156"/>
      <c r="L110" s="160"/>
      <c r="M110" s="161"/>
      <c r="N110" s="156"/>
      <c r="O110" s="156"/>
      <c r="P110" s="156"/>
      <c r="Q110" s="156"/>
      <c r="R110" s="156"/>
      <c r="S110" s="156"/>
      <c r="T110" s="162"/>
      <c r="AT110" s="163" t="s">
        <v>144</v>
      </c>
      <c r="AU110" s="163" t="s">
        <v>83</v>
      </c>
      <c r="AV110" s="163" t="s">
        <v>83</v>
      </c>
      <c r="AW110" s="163" t="s">
        <v>98</v>
      </c>
      <c r="AX110" s="163" t="s">
        <v>72</v>
      </c>
      <c r="AY110" s="163" t="s">
        <v>134</v>
      </c>
    </row>
    <row r="111" spans="2:51" s="6" customFormat="1" ht="15.75" customHeight="1">
      <c r="B111" s="164"/>
      <c r="C111" s="165"/>
      <c r="D111" s="157" t="s">
        <v>144</v>
      </c>
      <c r="E111" s="165"/>
      <c r="F111" s="166" t="s">
        <v>153</v>
      </c>
      <c r="G111" s="165"/>
      <c r="H111" s="167">
        <v>273.41</v>
      </c>
      <c r="J111" s="165"/>
      <c r="K111" s="165"/>
      <c r="L111" s="168"/>
      <c r="M111" s="169"/>
      <c r="N111" s="165"/>
      <c r="O111" s="165"/>
      <c r="P111" s="165"/>
      <c r="Q111" s="165"/>
      <c r="R111" s="165"/>
      <c r="S111" s="165"/>
      <c r="T111" s="170"/>
      <c r="AT111" s="171" t="s">
        <v>144</v>
      </c>
      <c r="AU111" s="171" t="s">
        <v>83</v>
      </c>
      <c r="AV111" s="171" t="s">
        <v>140</v>
      </c>
      <c r="AW111" s="171" t="s">
        <v>98</v>
      </c>
      <c r="AX111" s="171" t="s">
        <v>20</v>
      </c>
      <c r="AY111" s="171" t="s">
        <v>134</v>
      </c>
    </row>
    <row r="112" spans="2:65" s="6" customFormat="1" ht="15.75" customHeight="1">
      <c r="B112" s="23"/>
      <c r="C112" s="141" t="s">
        <v>168</v>
      </c>
      <c r="D112" s="141" t="s">
        <v>136</v>
      </c>
      <c r="E112" s="142" t="s">
        <v>169</v>
      </c>
      <c r="F112" s="143" t="s">
        <v>170</v>
      </c>
      <c r="G112" s="144" t="s">
        <v>90</v>
      </c>
      <c r="H112" s="145">
        <v>890</v>
      </c>
      <c r="I112" s="146"/>
      <c r="J112" s="147">
        <f>ROUND($I$112*$H$112,2)</f>
        <v>0</v>
      </c>
      <c r="K112" s="143" t="s">
        <v>139</v>
      </c>
      <c r="L112" s="43"/>
      <c r="M112" s="148"/>
      <c r="N112" s="149" t="s">
        <v>43</v>
      </c>
      <c r="O112" s="24"/>
      <c r="P112" s="24"/>
      <c r="Q112" s="150">
        <v>7E-05</v>
      </c>
      <c r="R112" s="150">
        <f>$Q$112*$H$112</f>
        <v>0.062299999999999994</v>
      </c>
      <c r="S112" s="150">
        <v>0.128</v>
      </c>
      <c r="T112" s="151">
        <f>$S$112*$H$112</f>
        <v>113.92</v>
      </c>
      <c r="AR112" s="84" t="s">
        <v>140</v>
      </c>
      <c r="AT112" s="84" t="s">
        <v>136</v>
      </c>
      <c r="AU112" s="84" t="s">
        <v>83</v>
      </c>
      <c r="AY112" s="6" t="s">
        <v>134</v>
      </c>
      <c r="BE112" s="152">
        <f>IF($N$112="základní",$J$112,0)</f>
        <v>0</v>
      </c>
      <c r="BF112" s="152">
        <f>IF($N$112="snížená",$J$112,0)</f>
        <v>0</v>
      </c>
      <c r="BG112" s="152">
        <f>IF($N$112="zákl. přenesená",$J$112,0)</f>
        <v>0</v>
      </c>
      <c r="BH112" s="152">
        <f>IF($N$112="sníž. přenesená",$J$112,0)</f>
        <v>0</v>
      </c>
      <c r="BI112" s="152">
        <f>IF($N$112="nulová",$J$112,0)</f>
        <v>0</v>
      </c>
      <c r="BJ112" s="84" t="s">
        <v>20</v>
      </c>
      <c r="BK112" s="152">
        <f>ROUND($I$112*$H$112,2)</f>
        <v>0</v>
      </c>
      <c r="BL112" s="84" t="s">
        <v>140</v>
      </c>
      <c r="BM112" s="84" t="s">
        <v>171</v>
      </c>
    </row>
    <row r="113" spans="2:47" s="6" customFormat="1" ht="27" customHeight="1">
      <c r="B113" s="23"/>
      <c r="C113" s="24"/>
      <c r="D113" s="153" t="s">
        <v>142</v>
      </c>
      <c r="E113" s="24"/>
      <c r="F113" s="154" t="s">
        <v>172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142</v>
      </c>
      <c r="AU113" s="6" t="s">
        <v>83</v>
      </c>
    </row>
    <row r="114" spans="2:51" s="6" customFormat="1" ht="15.75" customHeight="1">
      <c r="B114" s="155"/>
      <c r="C114" s="156"/>
      <c r="D114" s="157" t="s">
        <v>144</v>
      </c>
      <c r="E114" s="156"/>
      <c r="F114" s="158" t="s">
        <v>173</v>
      </c>
      <c r="G114" s="156"/>
      <c r="H114" s="159">
        <v>890</v>
      </c>
      <c r="J114" s="156"/>
      <c r="K114" s="156"/>
      <c r="L114" s="160"/>
      <c r="M114" s="161"/>
      <c r="N114" s="156"/>
      <c r="O114" s="156"/>
      <c r="P114" s="156"/>
      <c r="Q114" s="156"/>
      <c r="R114" s="156"/>
      <c r="S114" s="156"/>
      <c r="T114" s="162"/>
      <c r="AT114" s="163" t="s">
        <v>144</v>
      </c>
      <c r="AU114" s="163" t="s">
        <v>83</v>
      </c>
      <c r="AV114" s="163" t="s">
        <v>83</v>
      </c>
      <c r="AW114" s="163" t="s">
        <v>98</v>
      </c>
      <c r="AX114" s="163" t="s">
        <v>20</v>
      </c>
      <c r="AY114" s="163" t="s">
        <v>134</v>
      </c>
    </row>
    <row r="115" spans="2:65" s="6" customFormat="1" ht="15.75" customHeight="1">
      <c r="B115" s="23"/>
      <c r="C115" s="141" t="s">
        <v>174</v>
      </c>
      <c r="D115" s="141" t="s">
        <v>136</v>
      </c>
      <c r="E115" s="142" t="s">
        <v>175</v>
      </c>
      <c r="F115" s="143" t="s">
        <v>176</v>
      </c>
      <c r="G115" s="144" t="s">
        <v>177</v>
      </c>
      <c r="H115" s="145">
        <v>240</v>
      </c>
      <c r="I115" s="146"/>
      <c r="J115" s="147">
        <f>ROUND($I$115*$H$115,2)</f>
        <v>0</v>
      </c>
      <c r="K115" s="143" t="s">
        <v>139</v>
      </c>
      <c r="L115" s="43"/>
      <c r="M115" s="148"/>
      <c r="N115" s="149" t="s">
        <v>43</v>
      </c>
      <c r="O115" s="24"/>
      <c r="P115" s="24"/>
      <c r="Q115" s="150">
        <v>0</v>
      </c>
      <c r="R115" s="150">
        <f>$Q$115*$H$115</f>
        <v>0</v>
      </c>
      <c r="S115" s="150">
        <v>0</v>
      </c>
      <c r="T115" s="151">
        <f>$S$115*$H$115</f>
        <v>0</v>
      </c>
      <c r="AR115" s="84" t="s">
        <v>140</v>
      </c>
      <c r="AT115" s="84" t="s">
        <v>136</v>
      </c>
      <c r="AU115" s="84" t="s">
        <v>83</v>
      </c>
      <c r="AY115" s="6" t="s">
        <v>134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20</v>
      </c>
      <c r="BK115" s="152">
        <f>ROUND($I$115*$H$115,2)</f>
        <v>0</v>
      </c>
      <c r="BL115" s="84" t="s">
        <v>140</v>
      </c>
      <c r="BM115" s="84" t="s">
        <v>178</v>
      </c>
    </row>
    <row r="116" spans="2:47" s="6" customFormat="1" ht="16.5" customHeight="1">
      <c r="B116" s="23"/>
      <c r="C116" s="24"/>
      <c r="D116" s="153" t="s">
        <v>142</v>
      </c>
      <c r="E116" s="24"/>
      <c r="F116" s="154" t="s">
        <v>179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142</v>
      </c>
      <c r="AU116" s="6" t="s">
        <v>83</v>
      </c>
    </row>
    <row r="117" spans="2:51" s="6" customFormat="1" ht="15.75" customHeight="1">
      <c r="B117" s="155"/>
      <c r="C117" s="156"/>
      <c r="D117" s="157" t="s">
        <v>144</v>
      </c>
      <c r="E117" s="156"/>
      <c r="F117" s="158" t="s">
        <v>180</v>
      </c>
      <c r="G117" s="156"/>
      <c r="H117" s="159">
        <v>240</v>
      </c>
      <c r="J117" s="156"/>
      <c r="K117" s="156"/>
      <c r="L117" s="160"/>
      <c r="M117" s="161"/>
      <c r="N117" s="156"/>
      <c r="O117" s="156"/>
      <c r="P117" s="156"/>
      <c r="Q117" s="156"/>
      <c r="R117" s="156"/>
      <c r="S117" s="156"/>
      <c r="T117" s="162"/>
      <c r="AT117" s="163" t="s">
        <v>144</v>
      </c>
      <c r="AU117" s="163" t="s">
        <v>83</v>
      </c>
      <c r="AV117" s="163" t="s">
        <v>83</v>
      </c>
      <c r="AW117" s="163" t="s">
        <v>98</v>
      </c>
      <c r="AX117" s="163" t="s">
        <v>20</v>
      </c>
      <c r="AY117" s="163" t="s">
        <v>134</v>
      </c>
    </row>
    <row r="118" spans="2:65" s="6" customFormat="1" ht="15.75" customHeight="1">
      <c r="B118" s="23"/>
      <c r="C118" s="141" t="s">
        <v>181</v>
      </c>
      <c r="D118" s="141" t="s">
        <v>136</v>
      </c>
      <c r="E118" s="142" t="s">
        <v>182</v>
      </c>
      <c r="F118" s="143" t="s">
        <v>183</v>
      </c>
      <c r="G118" s="144" t="s">
        <v>184</v>
      </c>
      <c r="H118" s="145">
        <v>5</v>
      </c>
      <c r="I118" s="146"/>
      <c r="J118" s="147">
        <f>ROUND($I$118*$H$118,2)</f>
        <v>0</v>
      </c>
      <c r="K118" s="143" t="s">
        <v>139</v>
      </c>
      <c r="L118" s="43"/>
      <c r="M118" s="148"/>
      <c r="N118" s="149" t="s">
        <v>43</v>
      </c>
      <c r="O118" s="24"/>
      <c r="P118" s="24"/>
      <c r="Q118" s="150">
        <v>0</v>
      </c>
      <c r="R118" s="150">
        <f>$Q$118*$H$118</f>
        <v>0</v>
      </c>
      <c r="S118" s="150">
        <v>0</v>
      </c>
      <c r="T118" s="151">
        <f>$S$118*$H$118</f>
        <v>0</v>
      </c>
      <c r="AR118" s="84" t="s">
        <v>140</v>
      </c>
      <c r="AT118" s="84" t="s">
        <v>136</v>
      </c>
      <c r="AU118" s="84" t="s">
        <v>83</v>
      </c>
      <c r="AY118" s="6" t="s">
        <v>134</v>
      </c>
      <c r="BE118" s="152">
        <f>IF($N$118="základní",$J$118,0)</f>
        <v>0</v>
      </c>
      <c r="BF118" s="152">
        <f>IF($N$118="snížená",$J$118,0)</f>
        <v>0</v>
      </c>
      <c r="BG118" s="152">
        <f>IF($N$118="zákl. přenesená",$J$118,0)</f>
        <v>0</v>
      </c>
      <c r="BH118" s="152">
        <f>IF($N$118="sníž. přenesená",$J$118,0)</f>
        <v>0</v>
      </c>
      <c r="BI118" s="152">
        <f>IF($N$118="nulová",$J$118,0)</f>
        <v>0</v>
      </c>
      <c r="BJ118" s="84" t="s">
        <v>20</v>
      </c>
      <c r="BK118" s="152">
        <f>ROUND($I$118*$H$118,2)</f>
        <v>0</v>
      </c>
      <c r="BL118" s="84" t="s">
        <v>140</v>
      </c>
      <c r="BM118" s="84" t="s">
        <v>185</v>
      </c>
    </row>
    <row r="119" spans="2:47" s="6" customFormat="1" ht="16.5" customHeight="1">
      <c r="B119" s="23"/>
      <c r="C119" s="24"/>
      <c r="D119" s="153" t="s">
        <v>142</v>
      </c>
      <c r="E119" s="24"/>
      <c r="F119" s="154" t="s">
        <v>186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142</v>
      </c>
      <c r="AU119" s="6" t="s">
        <v>83</v>
      </c>
    </row>
    <row r="120" spans="2:51" s="6" customFormat="1" ht="15.75" customHeight="1">
      <c r="B120" s="155"/>
      <c r="C120" s="156"/>
      <c r="D120" s="157" t="s">
        <v>144</v>
      </c>
      <c r="E120" s="156"/>
      <c r="F120" s="158" t="s">
        <v>187</v>
      </c>
      <c r="G120" s="156"/>
      <c r="H120" s="159">
        <v>5</v>
      </c>
      <c r="J120" s="156"/>
      <c r="K120" s="156"/>
      <c r="L120" s="160"/>
      <c r="M120" s="161"/>
      <c r="N120" s="156"/>
      <c r="O120" s="156"/>
      <c r="P120" s="156"/>
      <c r="Q120" s="156"/>
      <c r="R120" s="156"/>
      <c r="S120" s="156"/>
      <c r="T120" s="162"/>
      <c r="AT120" s="163" t="s">
        <v>144</v>
      </c>
      <c r="AU120" s="163" t="s">
        <v>83</v>
      </c>
      <c r="AV120" s="163" t="s">
        <v>83</v>
      </c>
      <c r="AW120" s="163" t="s">
        <v>98</v>
      </c>
      <c r="AX120" s="163" t="s">
        <v>20</v>
      </c>
      <c r="AY120" s="163" t="s">
        <v>134</v>
      </c>
    </row>
    <row r="121" spans="2:65" s="6" customFormat="1" ht="15.75" customHeight="1">
      <c r="B121" s="23"/>
      <c r="C121" s="141" t="s">
        <v>188</v>
      </c>
      <c r="D121" s="141" t="s">
        <v>136</v>
      </c>
      <c r="E121" s="142" t="s">
        <v>189</v>
      </c>
      <c r="F121" s="143" t="s">
        <v>190</v>
      </c>
      <c r="G121" s="144" t="s">
        <v>80</v>
      </c>
      <c r="H121" s="145">
        <v>40</v>
      </c>
      <c r="I121" s="146"/>
      <c r="J121" s="147">
        <f>ROUND($I$121*$H$121,2)</f>
        <v>0</v>
      </c>
      <c r="K121" s="143" t="s">
        <v>139</v>
      </c>
      <c r="L121" s="43"/>
      <c r="M121" s="148"/>
      <c r="N121" s="149" t="s">
        <v>43</v>
      </c>
      <c r="O121" s="24"/>
      <c r="P121" s="24"/>
      <c r="Q121" s="150">
        <v>0.06053</v>
      </c>
      <c r="R121" s="150">
        <f>$Q$121*$H$121</f>
        <v>2.4212</v>
      </c>
      <c r="S121" s="150">
        <v>0</v>
      </c>
      <c r="T121" s="151">
        <f>$S$121*$H$121</f>
        <v>0</v>
      </c>
      <c r="AR121" s="84" t="s">
        <v>140</v>
      </c>
      <c r="AT121" s="84" t="s">
        <v>136</v>
      </c>
      <c r="AU121" s="84" t="s">
        <v>83</v>
      </c>
      <c r="AY121" s="6" t="s">
        <v>134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20</v>
      </c>
      <c r="BK121" s="152">
        <f>ROUND($I$121*$H$121,2)</f>
        <v>0</v>
      </c>
      <c r="BL121" s="84" t="s">
        <v>140</v>
      </c>
      <c r="BM121" s="84" t="s">
        <v>191</v>
      </c>
    </row>
    <row r="122" spans="2:47" s="6" customFormat="1" ht="38.25" customHeight="1">
      <c r="B122" s="23"/>
      <c r="C122" s="24"/>
      <c r="D122" s="153" t="s">
        <v>142</v>
      </c>
      <c r="E122" s="24"/>
      <c r="F122" s="154" t="s">
        <v>192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142</v>
      </c>
      <c r="AU122" s="6" t="s">
        <v>83</v>
      </c>
    </row>
    <row r="123" spans="2:51" s="6" customFormat="1" ht="15.75" customHeight="1">
      <c r="B123" s="155"/>
      <c r="C123" s="156"/>
      <c r="D123" s="157" t="s">
        <v>144</v>
      </c>
      <c r="E123" s="156"/>
      <c r="F123" s="158" t="s">
        <v>193</v>
      </c>
      <c r="G123" s="156"/>
      <c r="H123" s="159">
        <v>40</v>
      </c>
      <c r="J123" s="156"/>
      <c r="K123" s="156"/>
      <c r="L123" s="160"/>
      <c r="M123" s="161"/>
      <c r="N123" s="156"/>
      <c r="O123" s="156"/>
      <c r="P123" s="156"/>
      <c r="Q123" s="156"/>
      <c r="R123" s="156"/>
      <c r="S123" s="156"/>
      <c r="T123" s="162"/>
      <c r="AT123" s="163" t="s">
        <v>144</v>
      </c>
      <c r="AU123" s="163" t="s">
        <v>83</v>
      </c>
      <c r="AV123" s="163" t="s">
        <v>83</v>
      </c>
      <c r="AW123" s="163" t="s">
        <v>98</v>
      </c>
      <c r="AX123" s="163" t="s">
        <v>20</v>
      </c>
      <c r="AY123" s="163" t="s">
        <v>134</v>
      </c>
    </row>
    <row r="124" spans="2:65" s="6" customFormat="1" ht="15.75" customHeight="1">
      <c r="B124" s="23"/>
      <c r="C124" s="141" t="s">
        <v>194</v>
      </c>
      <c r="D124" s="141" t="s">
        <v>136</v>
      </c>
      <c r="E124" s="142" t="s">
        <v>195</v>
      </c>
      <c r="F124" s="143" t="s">
        <v>196</v>
      </c>
      <c r="G124" s="144" t="s">
        <v>197</v>
      </c>
      <c r="H124" s="145">
        <v>8469</v>
      </c>
      <c r="I124" s="146"/>
      <c r="J124" s="147">
        <f>ROUND($I$124*$H$124,2)</f>
        <v>0</v>
      </c>
      <c r="K124" s="143" t="s">
        <v>139</v>
      </c>
      <c r="L124" s="43"/>
      <c r="M124" s="148"/>
      <c r="N124" s="149" t="s">
        <v>43</v>
      </c>
      <c r="O124" s="24"/>
      <c r="P124" s="24"/>
      <c r="Q124" s="150">
        <v>0</v>
      </c>
      <c r="R124" s="150">
        <f>$Q$124*$H$124</f>
        <v>0</v>
      </c>
      <c r="S124" s="150">
        <v>0</v>
      </c>
      <c r="T124" s="151">
        <f>$S$124*$H$124</f>
        <v>0</v>
      </c>
      <c r="AR124" s="84" t="s">
        <v>140</v>
      </c>
      <c r="AT124" s="84" t="s">
        <v>136</v>
      </c>
      <c r="AU124" s="84" t="s">
        <v>83</v>
      </c>
      <c r="AY124" s="6" t="s">
        <v>134</v>
      </c>
      <c r="BE124" s="152">
        <f>IF($N$124="základní",$J$124,0)</f>
        <v>0</v>
      </c>
      <c r="BF124" s="152">
        <f>IF($N$124="snížená",$J$124,0)</f>
        <v>0</v>
      </c>
      <c r="BG124" s="152">
        <f>IF($N$124="zákl. přenesená",$J$124,0)</f>
        <v>0</v>
      </c>
      <c r="BH124" s="152">
        <f>IF($N$124="sníž. přenesená",$J$124,0)</f>
        <v>0</v>
      </c>
      <c r="BI124" s="152">
        <f>IF($N$124="nulová",$J$124,0)</f>
        <v>0</v>
      </c>
      <c r="BJ124" s="84" t="s">
        <v>20</v>
      </c>
      <c r="BK124" s="152">
        <f>ROUND($I$124*$H$124,2)</f>
        <v>0</v>
      </c>
      <c r="BL124" s="84" t="s">
        <v>140</v>
      </c>
      <c r="BM124" s="84" t="s">
        <v>198</v>
      </c>
    </row>
    <row r="125" spans="2:47" s="6" customFormat="1" ht="27" customHeight="1">
      <c r="B125" s="23"/>
      <c r="C125" s="24"/>
      <c r="D125" s="153" t="s">
        <v>142</v>
      </c>
      <c r="E125" s="24"/>
      <c r="F125" s="154" t="s">
        <v>199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142</v>
      </c>
      <c r="AU125" s="6" t="s">
        <v>83</v>
      </c>
    </row>
    <row r="126" spans="2:51" s="6" customFormat="1" ht="15.75" customHeight="1">
      <c r="B126" s="155"/>
      <c r="C126" s="156"/>
      <c r="D126" s="157" t="s">
        <v>144</v>
      </c>
      <c r="E126" s="156"/>
      <c r="F126" s="158" t="s">
        <v>200</v>
      </c>
      <c r="G126" s="156"/>
      <c r="H126" s="159">
        <v>8469</v>
      </c>
      <c r="J126" s="156"/>
      <c r="K126" s="156"/>
      <c r="L126" s="160"/>
      <c r="M126" s="161"/>
      <c r="N126" s="156"/>
      <c r="O126" s="156"/>
      <c r="P126" s="156"/>
      <c r="Q126" s="156"/>
      <c r="R126" s="156"/>
      <c r="S126" s="156"/>
      <c r="T126" s="162"/>
      <c r="AT126" s="163" t="s">
        <v>144</v>
      </c>
      <c r="AU126" s="163" t="s">
        <v>83</v>
      </c>
      <c r="AV126" s="163" t="s">
        <v>83</v>
      </c>
      <c r="AW126" s="163" t="s">
        <v>98</v>
      </c>
      <c r="AX126" s="163" t="s">
        <v>20</v>
      </c>
      <c r="AY126" s="163" t="s">
        <v>134</v>
      </c>
    </row>
    <row r="127" spans="2:65" s="6" customFormat="1" ht="15.75" customHeight="1">
      <c r="B127" s="23"/>
      <c r="C127" s="141" t="s">
        <v>25</v>
      </c>
      <c r="D127" s="141" t="s">
        <v>136</v>
      </c>
      <c r="E127" s="142" t="s">
        <v>201</v>
      </c>
      <c r="F127" s="143" t="s">
        <v>202</v>
      </c>
      <c r="G127" s="144" t="s">
        <v>197</v>
      </c>
      <c r="H127" s="145">
        <v>1911.9</v>
      </c>
      <c r="I127" s="146"/>
      <c r="J127" s="147">
        <f>ROUND($I$127*$H$127,2)</f>
        <v>0</v>
      </c>
      <c r="K127" s="143" t="s">
        <v>139</v>
      </c>
      <c r="L127" s="43"/>
      <c r="M127" s="148"/>
      <c r="N127" s="149" t="s">
        <v>43</v>
      </c>
      <c r="O127" s="24"/>
      <c r="P127" s="24"/>
      <c r="Q127" s="150">
        <v>0</v>
      </c>
      <c r="R127" s="150">
        <f>$Q$127*$H$127</f>
        <v>0</v>
      </c>
      <c r="S127" s="150">
        <v>0</v>
      </c>
      <c r="T127" s="151">
        <f>$S$127*$H$127</f>
        <v>0</v>
      </c>
      <c r="AR127" s="84" t="s">
        <v>140</v>
      </c>
      <c r="AT127" s="84" t="s">
        <v>136</v>
      </c>
      <c r="AU127" s="84" t="s">
        <v>83</v>
      </c>
      <c r="AY127" s="6" t="s">
        <v>134</v>
      </c>
      <c r="BE127" s="152">
        <f>IF($N$127="základní",$J$127,0)</f>
        <v>0</v>
      </c>
      <c r="BF127" s="152">
        <f>IF($N$127="snížená",$J$127,0)</f>
        <v>0</v>
      </c>
      <c r="BG127" s="152">
        <f>IF($N$127="zákl. přenesená",$J$127,0)</f>
        <v>0</v>
      </c>
      <c r="BH127" s="152">
        <f>IF($N$127="sníž. přenesená",$J$127,0)</f>
        <v>0</v>
      </c>
      <c r="BI127" s="152">
        <f>IF($N$127="nulová",$J$127,0)</f>
        <v>0</v>
      </c>
      <c r="BJ127" s="84" t="s">
        <v>20</v>
      </c>
      <c r="BK127" s="152">
        <f>ROUND($I$127*$H$127,2)</f>
        <v>0</v>
      </c>
      <c r="BL127" s="84" t="s">
        <v>140</v>
      </c>
      <c r="BM127" s="84" t="s">
        <v>203</v>
      </c>
    </row>
    <row r="128" spans="2:47" s="6" customFormat="1" ht="27" customHeight="1">
      <c r="B128" s="23"/>
      <c r="C128" s="24"/>
      <c r="D128" s="153" t="s">
        <v>142</v>
      </c>
      <c r="E128" s="24"/>
      <c r="F128" s="154" t="s">
        <v>204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142</v>
      </c>
      <c r="AU128" s="6" t="s">
        <v>83</v>
      </c>
    </row>
    <row r="129" spans="2:51" s="6" customFormat="1" ht="15.75" customHeight="1">
      <c r="B129" s="155"/>
      <c r="C129" s="156"/>
      <c r="D129" s="157" t="s">
        <v>144</v>
      </c>
      <c r="E129" s="156"/>
      <c r="F129" s="158" t="s">
        <v>205</v>
      </c>
      <c r="G129" s="156"/>
      <c r="H129" s="159">
        <v>1134</v>
      </c>
      <c r="J129" s="156"/>
      <c r="K129" s="156"/>
      <c r="L129" s="160"/>
      <c r="M129" s="161"/>
      <c r="N129" s="156"/>
      <c r="O129" s="156"/>
      <c r="P129" s="156"/>
      <c r="Q129" s="156"/>
      <c r="R129" s="156"/>
      <c r="S129" s="156"/>
      <c r="T129" s="162"/>
      <c r="AT129" s="163" t="s">
        <v>144</v>
      </c>
      <c r="AU129" s="163" t="s">
        <v>83</v>
      </c>
      <c r="AV129" s="163" t="s">
        <v>83</v>
      </c>
      <c r="AW129" s="163" t="s">
        <v>98</v>
      </c>
      <c r="AX129" s="163" t="s">
        <v>72</v>
      </c>
      <c r="AY129" s="163" t="s">
        <v>134</v>
      </c>
    </row>
    <row r="130" spans="2:51" s="6" customFormat="1" ht="15.75" customHeight="1">
      <c r="B130" s="155"/>
      <c r="C130" s="156"/>
      <c r="D130" s="157" t="s">
        <v>144</v>
      </c>
      <c r="E130" s="156"/>
      <c r="F130" s="158" t="s">
        <v>206</v>
      </c>
      <c r="G130" s="156"/>
      <c r="H130" s="159">
        <v>262.4</v>
      </c>
      <c r="J130" s="156"/>
      <c r="K130" s="156"/>
      <c r="L130" s="160"/>
      <c r="M130" s="161"/>
      <c r="N130" s="156"/>
      <c r="O130" s="156"/>
      <c r="P130" s="156"/>
      <c r="Q130" s="156"/>
      <c r="R130" s="156"/>
      <c r="S130" s="156"/>
      <c r="T130" s="162"/>
      <c r="AT130" s="163" t="s">
        <v>144</v>
      </c>
      <c r="AU130" s="163" t="s">
        <v>83</v>
      </c>
      <c r="AV130" s="163" t="s">
        <v>83</v>
      </c>
      <c r="AW130" s="163" t="s">
        <v>98</v>
      </c>
      <c r="AX130" s="163" t="s">
        <v>72</v>
      </c>
      <c r="AY130" s="163" t="s">
        <v>134</v>
      </c>
    </row>
    <row r="131" spans="2:51" s="6" customFormat="1" ht="15.75" customHeight="1">
      <c r="B131" s="155"/>
      <c r="C131" s="156"/>
      <c r="D131" s="157" t="s">
        <v>144</v>
      </c>
      <c r="E131" s="156"/>
      <c r="F131" s="158" t="s">
        <v>207</v>
      </c>
      <c r="G131" s="156"/>
      <c r="H131" s="159">
        <v>25.5</v>
      </c>
      <c r="J131" s="156"/>
      <c r="K131" s="156"/>
      <c r="L131" s="160"/>
      <c r="M131" s="161"/>
      <c r="N131" s="156"/>
      <c r="O131" s="156"/>
      <c r="P131" s="156"/>
      <c r="Q131" s="156"/>
      <c r="R131" s="156"/>
      <c r="S131" s="156"/>
      <c r="T131" s="162"/>
      <c r="AT131" s="163" t="s">
        <v>144</v>
      </c>
      <c r="AU131" s="163" t="s">
        <v>83</v>
      </c>
      <c r="AV131" s="163" t="s">
        <v>83</v>
      </c>
      <c r="AW131" s="163" t="s">
        <v>98</v>
      </c>
      <c r="AX131" s="163" t="s">
        <v>72</v>
      </c>
      <c r="AY131" s="163" t="s">
        <v>134</v>
      </c>
    </row>
    <row r="132" spans="2:51" s="6" customFormat="1" ht="15.75" customHeight="1">
      <c r="B132" s="155"/>
      <c r="C132" s="156"/>
      <c r="D132" s="157" t="s">
        <v>144</v>
      </c>
      <c r="E132" s="156"/>
      <c r="F132" s="158" t="s">
        <v>208</v>
      </c>
      <c r="G132" s="156"/>
      <c r="H132" s="159">
        <v>60.8</v>
      </c>
      <c r="J132" s="156"/>
      <c r="K132" s="156"/>
      <c r="L132" s="160"/>
      <c r="M132" s="161"/>
      <c r="N132" s="156"/>
      <c r="O132" s="156"/>
      <c r="P132" s="156"/>
      <c r="Q132" s="156"/>
      <c r="R132" s="156"/>
      <c r="S132" s="156"/>
      <c r="T132" s="162"/>
      <c r="AT132" s="163" t="s">
        <v>144</v>
      </c>
      <c r="AU132" s="163" t="s">
        <v>83</v>
      </c>
      <c r="AV132" s="163" t="s">
        <v>83</v>
      </c>
      <c r="AW132" s="163" t="s">
        <v>98</v>
      </c>
      <c r="AX132" s="163" t="s">
        <v>72</v>
      </c>
      <c r="AY132" s="163" t="s">
        <v>134</v>
      </c>
    </row>
    <row r="133" spans="2:51" s="6" customFormat="1" ht="15.75" customHeight="1">
      <c r="B133" s="155"/>
      <c r="C133" s="156"/>
      <c r="D133" s="157" t="s">
        <v>144</v>
      </c>
      <c r="E133" s="156"/>
      <c r="F133" s="158" t="s">
        <v>209</v>
      </c>
      <c r="G133" s="156"/>
      <c r="H133" s="159">
        <v>309.2</v>
      </c>
      <c r="J133" s="156"/>
      <c r="K133" s="156"/>
      <c r="L133" s="160"/>
      <c r="M133" s="161"/>
      <c r="N133" s="156"/>
      <c r="O133" s="156"/>
      <c r="P133" s="156"/>
      <c r="Q133" s="156"/>
      <c r="R133" s="156"/>
      <c r="S133" s="156"/>
      <c r="T133" s="162"/>
      <c r="AT133" s="163" t="s">
        <v>144</v>
      </c>
      <c r="AU133" s="163" t="s">
        <v>83</v>
      </c>
      <c r="AV133" s="163" t="s">
        <v>83</v>
      </c>
      <c r="AW133" s="163" t="s">
        <v>98</v>
      </c>
      <c r="AX133" s="163" t="s">
        <v>72</v>
      </c>
      <c r="AY133" s="163" t="s">
        <v>134</v>
      </c>
    </row>
    <row r="134" spans="2:51" s="6" customFormat="1" ht="15.75" customHeight="1">
      <c r="B134" s="155"/>
      <c r="C134" s="156"/>
      <c r="D134" s="157" t="s">
        <v>144</v>
      </c>
      <c r="E134" s="156"/>
      <c r="F134" s="158" t="s">
        <v>210</v>
      </c>
      <c r="G134" s="156"/>
      <c r="H134" s="159">
        <v>72</v>
      </c>
      <c r="J134" s="156"/>
      <c r="K134" s="156"/>
      <c r="L134" s="160"/>
      <c r="M134" s="161"/>
      <c r="N134" s="156"/>
      <c r="O134" s="156"/>
      <c r="P134" s="156"/>
      <c r="Q134" s="156"/>
      <c r="R134" s="156"/>
      <c r="S134" s="156"/>
      <c r="T134" s="162"/>
      <c r="AT134" s="163" t="s">
        <v>144</v>
      </c>
      <c r="AU134" s="163" t="s">
        <v>83</v>
      </c>
      <c r="AV134" s="163" t="s">
        <v>83</v>
      </c>
      <c r="AW134" s="163" t="s">
        <v>98</v>
      </c>
      <c r="AX134" s="163" t="s">
        <v>72</v>
      </c>
      <c r="AY134" s="163" t="s">
        <v>134</v>
      </c>
    </row>
    <row r="135" spans="2:51" s="6" customFormat="1" ht="15.75" customHeight="1">
      <c r="B135" s="155"/>
      <c r="C135" s="156"/>
      <c r="D135" s="157" t="s">
        <v>144</v>
      </c>
      <c r="E135" s="156"/>
      <c r="F135" s="158" t="s">
        <v>211</v>
      </c>
      <c r="G135" s="156"/>
      <c r="H135" s="159">
        <v>48</v>
      </c>
      <c r="J135" s="156"/>
      <c r="K135" s="156"/>
      <c r="L135" s="160"/>
      <c r="M135" s="161"/>
      <c r="N135" s="156"/>
      <c r="O135" s="156"/>
      <c r="P135" s="156"/>
      <c r="Q135" s="156"/>
      <c r="R135" s="156"/>
      <c r="S135" s="156"/>
      <c r="T135" s="162"/>
      <c r="AT135" s="163" t="s">
        <v>144</v>
      </c>
      <c r="AU135" s="163" t="s">
        <v>83</v>
      </c>
      <c r="AV135" s="163" t="s">
        <v>83</v>
      </c>
      <c r="AW135" s="163" t="s">
        <v>98</v>
      </c>
      <c r="AX135" s="163" t="s">
        <v>72</v>
      </c>
      <c r="AY135" s="163" t="s">
        <v>134</v>
      </c>
    </row>
    <row r="136" spans="2:51" s="6" customFormat="1" ht="15.75" customHeight="1">
      <c r="B136" s="164"/>
      <c r="C136" s="165"/>
      <c r="D136" s="157" t="s">
        <v>144</v>
      </c>
      <c r="E136" s="165"/>
      <c r="F136" s="166" t="s">
        <v>153</v>
      </c>
      <c r="G136" s="165"/>
      <c r="H136" s="167">
        <v>1911.9</v>
      </c>
      <c r="J136" s="165"/>
      <c r="K136" s="165"/>
      <c r="L136" s="168"/>
      <c r="M136" s="169"/>
      <c r="N136" s="165"/>
      <c r="O136" s="165"/>
      <c r="P136" s="165"/>
      <c r="Q136" s="165"/>
      <c r="R136" s="165"/>
      <c r="S136" s="165"/>
      <c r="T136" s="170"/>
      <c r="AT136" s="171" t="s">
        <v>144</v>
      </c>
      <c r="AU136" s="171" t="s">
        <v>83</v>
      </c>
      <c r="AV136" s="171" t="s">
        <v>140</v>
      </c>
      <c r="AW136" s="171" t="s">
        <v>98</v>
      </c>
      <c r="AX136" s="171" t="s">
        <v>20</v>
      </c>
      <c r="AY136" s="171" t="s">
        <v>134</v>
      </c>
    </row>
    <row r="137" spans="2:65" s="6" customFormat="1" ht="15.75" customHeight="1">
      <c r="B137" s="23"/>
      <c r="C137" s="141" t="s">
        <v>212</v>
      </c>
      <c r="D137" s="141" t="s">
        <v>136</v>
      </c>
      <c r="E137" s="142" t="s">
        <v>213</v>
      </c>
      <c r="F137" s="143" t="s">
        <v>214</v>
      </c>
      <c r="G137" s="144" t="s">
        <v>197</v>
      </c>
      <c r="H137" s="145">
        <v>573.57</v>
      </c>
      <c r="I137" s="146"/>
      <c r="J137" s="147">
        <f>ROUND($I$137*$H$137,2)</f>
        <v>0</v>
      </c>
      <c r="K137" s="143" t="s">
        <v>139</v>
      </c>
      <c r="L137" s="43"/>
      <c r="M137" s="148"/>
      <c r="N137" s="149" t="s">
        <v>43</v>
      </c>
      <c r="O137" s="24"/>
      <c r="P137" s="24"/>
      <c r="Q137" s="150">
        <v>0</v>
      </c>
      <c r="R137" s="150">
        <f>$Q$137*$H$137</f>
        <v>0</v>
      </c>
      <c r="S137" s="150">
        <v>0</v>
      </c>
      <c r="T137" s="151">
        <f>$S$137*$H$137</f>
        <v>0</v>
      </c>
      <c r="AR137" s="84" t="s">
        <v>140</v>
      </c>
      <c r="AT137" s="84" t="s">
        <v>136</v>
      </c>
      <c r="AU137" s="84" t="s">
        <v>83</v>
      </c>
      <c r="AY137" s="6" t="s">
        <v>134</v>
      </c>
      <c r="BE137" s="152">
        <f>IF($N$137="základní",$J$137,0)</f>
        <v>0</v>
      </c>
      <c r="BF137" s="152">
        <f>IF($N$137="snížená",$J$137,0)</f>
        <v>0</v>
      </c>
      <c r="BG137" s="152">
        <f>IF($N$137="zákl. přenesená",$J$137,0)</f>
        <v>0</v>
      </c>
      <c r="BH137" s="152">
        <f>IF($N$137="sníž. přenesená",$J$137,0)</f>
        <v>0</v>
      </c>
      <c r="BI137" s="152">
        <f>IF($N$137="nulová",$J$137,0)</f>
        <v>0</v>
      </c>
      <c r="BJ137" s="84" t="s">
        <v>20</v>
      </c>
      <c r="BK137" s="152">
        <f>ROUND($I$137*$H$137,2)</f>
        <v>0</v>
      </c>
      <c r="BL137" s="84" t="s">
        <v>140</v>
      </c>
      <c r="BM137" s="84" t="s">
        <v>215</v>
      </c>
    </row>
    <row r="138" spans="2:47" s="6" customFormat="1" ht="27" customHeight="1">
      <c r="B138" s="23"/>
      <c r="C138" s="24"/>
      <c r="D138" s="153" t="s">
        <v>142</v>
      </c>
      <c r="E138" s="24"/>
      <c r="F138" s="154" t="s">
        <v>216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142</v>
      </c>
      <c r="AU138" s="6" t="s">
        <v>83</v>
      </c>
    </row>
    <row r="139" spans="2:51" s="6" customFormat="1" ht="15.75" customHeight="1">
      <c r="B139" s="155"/>
      <c r="C139" s="156"/>
      <c r="D139" s="157" t="s">
        <v>144</v>
      </c>
      <c r="E139" s="156"/>
      <c r="F139" s="158" t="s">
        <v>217</v>
      </c>
      <c r="G139" s="156"/>
      <c r="H139" s="159">
        <v>573.57</v>
      </c>
      <c r="J139" s="156"/>
      <c r="K139" s="156"/>
      <c r="L139" s="160"/>
      <c r="M139" s="161"/>
      <c r="N139" s="156"/>
      <c r="O139" s="156"/>
      <c r="P139" s="156"/>
      <c r="Q139" s="156"/>
      <c r="R139" s="156"/>
      <c r="S139" s="156"/>
      <c r="T139" s="162"/>
      <c r="AT139" s="163" t="s">
        <v>144</v>
      </c>
      <c r="AU139" s="163" t="s">
        <v>83</v>
      </c>
      <c r="AV139" s="163" t="s">
        <v>83</v>
      </c>
      <c r="AW139" s="163" t="s">
        <v>98</v>
      </c>
      <c r="AX139" s="163" t="s">
        <v>20</v>
      </c>
      <c r="AY139" s="163" t="s">
        <v>134</v>
      </c>
    </row>
    <row r="140" spans="2:65" s="6" customFormat="1" ht="15.75" customHeight="1">
      <c r="B140" s="23"/>
      <c r="C140" s="141" t="s">
        <v>218</v>
      </c>
      <c r="D140" s="141" t="s">
        <v>136</v>
      </c>
      <c r="E140" s="142" t="s">
        <v>219</v>
      </c>
      <c r="F140" s="143" t="s">
        <v>220</v>
      </c>
      <c r="G140" s="144" t="s">
        <v>197</v>
      </c>
      <c r="H140" s="145">
        <v>1911.9</v>
      </c>
      <c r="I140" s="146"/>
      <c r="J140" s="147">
        <f>ROUND($I$140*$H$140,2)</f>
        <v>0</v>
      </c>
      <c r="K140" s="143" t="s">
        <v>139</v>
      </c>
      <c r="L140" s="43"/>
      <c r="M140" s="148"/>
      <c r="N140" s="149" t="s">
        <v>43</v>
      </c>
      <c r="O140" s="24"/>
      <c r="P140" s="24"/>
      <c r="Q140" s="150">
        <v>0</v>
      </c>
      <c r="R140" s="150">
        <f>$Q$140*$H$140</f>
        <v>0</v>
      </c>
      <c r="S140" s="150">
        <v>0</v>
      </c>
      <c r="T140" s="151">
        <f>$S$140*$H$140</f>
        <v>0</v>
      </c>
      <c r="AR140" s="84" t="s">
        <v>140</v>
      </c>
      <c r="AT140" s="84" t="s">
        <v>136</v>
      </c>
      <c r="AU140" s="84" t="s">
        <v>83</v>
      </c>
      <c r="AY140" s="6" t="s">
        <v>134</v>
      </c>
      <c r="BE140" s="152">
        <f>IF($N$140="základní",$J$140,0)</f>
        <v>0</v>
      </c>
      <c r="BF140" s="152">
        <f>IF($N$140="snížená",$J$140,0)</f>
        <v>0</v>
      </c>
      <c r="BG140" s="152">
        <f>IF($N$140="zákl. přenesená",$J$140,0)</f>
        <v>0</v>
      </c>
      <c r="BH140" s="152">
        <f>IF($N$140="sníž. přenesená",$J$140,0)</f>
        <v>0</v>
      </c>
      <c r="BI140" s="152">
        <f>IF($N$140="nulová",$J$140,0)</f>
        <v>0</v>
      </c>
      <c r="BJ140" s="84" t="s">
        <v>20</v>
      </c>
      <c r="BK140" s="152">
        <f>ROUND($I$140*$H$140,2)</f>
        <v>0</v>
      </c>
      <c r="BL140" s="84" t="s">
        <v>140</v>
      </c>
      <c r="BM140" s="84" t="s">
        <v>221</v>
      </c>
    </row>
    <row r="141" spans="2:47" s="6" customFormat="1" ht="27" customHeight="1">
      <c r="B141" s="23"/>
      <c r="C141" s="24"/>
      <c r="D141" s="153" t="s">
        <v>142</v>
      </c>
      <c r="E141" s="24"/>
      <c r="F141" s="154" t="s">
        <v>222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142</v>
      </c>
      <c r="AU141" s="6" t="s">
        <v>83</v>
      </c>
    </row>
    <row r="142" spans="2:51" s="6" customFormat="1" ht="15.75" customHeight="1">
      <c r="B142" s="155"/>
      <c r="C142" s="156"/>
      <c r="D142" s="157" t="s">
        <v>144</v>
      </c>
      <c r="E142" s="156"/>
      <c r="F142" s="158" t="s">
        <v>223</v>
      </c>
      <c r="G142" s="156"/>
      <c r="H142" s="159">
        <v>1134</v>
      </c>
      <c r="J142" s="156"/>
      <c r="K142" s="156"/>
      <c r="L142" s="160"/>
      <c r="M142" s="161"/>
      <c r="N142" s="156"/>
      <c r="O142" s="156"/>
      <c r="P142" s="156"/>
      <c r="Q142" s="156"/>
      <c r="R142" s="156"/>
      <c r="S142" s="156"/>
      <c r="T142" s="162"/>
      <c r="AT142" s="163" t="s">
        <v>144</v>
      </c>
      <c r="AU142" s="163" t="s">
        <v>83</v>
      </c>
      <c r="AV142" s="163" t="s">
        <v>83</v>
      </c>
      <c r="AW142" s="163" t="s">
        <v>98</v>
      </c>
      <c r="AX142" s="163" t="s">
        <v>72</v>
      </c>
      <c r="AY142" s="163" t="s">
        <v>134</v>
      </c>
    </row>
    <row r="143" spans="2:51" s="6" customFormat="1" ht="15.75" customHeight="1">
      <c r="B143" s="155"/>
      <c r="C143" s="156"/>
      <c r="D143" s="157" t="s">
        <v>144</v>
      </c>
      <c r="E143" s="156"/>
      <c r="F143" s="158" t="s">
        <v>224</v>
      </c>
      <c r="G143" s="156"/>
      <c r="H143" s="159">
        <v>262.4</v>
      </c>
      <c r="J143" s="156"/>
      <c r="K143" s="156"/>
      <c r="L143" s="160"/>
      <c r="M143" s="161"/>
      <c r="N143" s="156"/>
      <c r="O143" s="156"/>
      <c r="P143" s="156"/>
      <c r="Q143" s="156"/>
      <c r="R143" s="156"/>
      <c r="S143" s="156"/>
      <c r="T143" s="162"/>
      <c r="AT143" s="163" t="s">
        <v>144</v>
      </c>
      <c r="AU143" s="163" t="s">
        <v>83</v>
      </c>
      <c r="AV143" s="163" t="s">
        <v>83</v>
      </c>
      <c r="AW143" s="163" t="s">
        <v>98</v>
      </c>
      <c r="AX143" s="163" t="s">
        <v>72</v>
      </c>
      <c r="AY143" s="163" t="s">
        <v>134</v>
      </c>
    </row>
    <row r="144" spans="2:51" s="6" customFormat="1" ht="15.75" customHeight="1">
      <c r="B144" s="155"/>
      <c r="C144" s="156"/>
      <c r="D144" s="157" t="s">
        <v>144</v>
      </c>
      <c r="E144" s="156"/>
      <c r="F144" s="158" t="s">
        <v>225</v>
      </c>
      <c r="G144" s="156"/>
      <c r="H144" s="159">
        <v>25.5</v>
      </c>
      <c r="J144" s="156"/>
      <c r="K144" s="156"/>
      <c r="L144" s="160"/>
      <c r="M144" s="161"/>
      <c r="N144" s="156"/>
      <c r="O144" s="156"/>
      <c r="P144" s="156"/>
      <c r="Q144" s="156"/>
      <c r="R144" s="156"/>
      <c r="S144" s="156"/>
      <c r="T144" s="162"/>
      <c r="AT144" s="163" t="s">
        <v>144</v>
      </c>
      <c r="AU144" s="163" t="s">
        <v>83</v>
      </c>
      <c r="AV144" s="163" t="s">
        <v>83</v>
      </c>
      <c r="AW144" s="163" t="s">
        <v>98</v>
      </c>
      <c r="AX144" s="163" t="s">
        <v>72</v>
      </c>
      <c r="AY144" s="163" t="s">
        <v>134</v>
      </c>
    </row>
    <row r="145" spans="2:51" s="6" customFormat="1" ht="15.75" customHeight="1">
      <c r="B145" s="155"/>
      <c r="C145" s="156"/>
      <c r="D145" s="157" t="s">
        <v>144</v>
      </c>
      <c r="E145" s="156"/>
      <c r="F145" s="158" t="s">
        <v>226</v>
      </c>
      <c r="G145" s="156"/>
      <c r="H145" s="159">
        <v>60.8</v>
      </c>
      <c r="J145" s="156"/>
      <c r="K145" s="156"/>
      <c r="L145" s="160"/>
      <c r="M145" s="161"/>
      <c r="N145" s="156"/>
      <c r="O145" s="156"/>
      <c r="P145" s="156"/>
      <c r="Q145" s="156"/>
      <c r="R145" s="156"/>
      <c r="S145" s="156"/>
      <c r="T145" s="162"/>
      <c r="AT145" s="163" t="s">
        <v>144</v>
      </c>
      <c r="AU145" s="163" t="s">
        <v>83</v>
      </c>
      <c r="AV145" s="163" t="s">
        <v>83</v>
      </c>
      <c r="AW145" s="163" t="s">
        <v>98</v>
      </c>
      <c r="AX145" s="163" t="s">
        <v>72</v>
      </c>
      <c r="AY145" s="163" t="s">
        <v>134</v>
      </c>
    </row>
    <row r="146" spans="2:51" s="6" customFormat="1" ht="15.75" customHeight="1">
      <c r="B146" s="155"/>
      <c r="C146" s="156"/>
      <c r="D146" s="157" t="s">
        <v>144</v>
      </c>
      <c r="E146" s="156"/>
      <c r="F146" s="158" t="s">
        <v>227</v>
      </c>
      <c r="G146" s="156"/>
      <c r="H146" s="159">
        <v>309.2</v>
      </c>
      <c r="J146" s="156"/>
      <c r="K146" s="156"/>
      <c r="L146" s="160"/>
      <c r="M146" s="161"/>
      <c r="N146" s="156"/>
      <c r="O146" s="156"/>
      <c r="P146" s="156"/>
      <c r="Q146" s="156"/>
      <c r="R146" s="156"/>
      <c r="S146" s="156"/>
      <c r="T146" s="162"/>
      <c r="AT146" s="163" t="s">
        <v>144</v>
      </c>
      <c r="AU146" s="163" t="s">
        <v>83</v>
      </c>
      <c r="AV146" s="163" t="s">
        <v>83</v>
      </c>
      <c r="AW146" s="163" t="s">
        <v>98</v>
      </c>
      <c r="AX146" s="163" t="s">
        <v>72</v>
      </c>
      <c r="AY146" s="163" t="s">
        <v>134</v>
      </c>
    </row>
    <row r="147" spans="2:51" s="6" customFormat="1" ht="15.75" customHeight="1">
      <c r="B147" s="155"/>
      <c r="C147" s="156"/>
      <c r="D147" s="157" t="s">
        <v>144</v>
      </c>
      <c r="E147" s="156"/>
      <c r="F147" s="158" t="s">
        <v>228</v>
      </c>
      <c r="G147" s="156"/>
      <c r="H147" s="159">
        <v>72</v>
      </c>
      <c r="J147" s="156"/>
      <c r="K147" s="156"/>
      <c r="L147" s="160"/>
      <c r="M147" s="161"/>
      <c r="N147" s="156"/>
      <c r="O147" s="156"/>
      <c r="P147" s="156"/>
      <c r="Q147" s="156"/>
      <c r="R147" s="156"/>
      <c r="S147" s="156"/>
      <c r="T147" s="162"/>
      <c r="AT147" s="163" t="s">
        <v>144</v>
      </c>
      <c r="AU147" s="163" t="s">
        <v>83</v>
      </c>
      <c r="AV147" s="163" t="s">
        <v>83</v>
      </c>
      <c r="AW147" s="163" t="s">
        <v>98</v>
      </c>
      <c r="AX147" s="163" t="s">
        <v>72</v>
      </c>
      <c r="AY147" s="163" t="s">
        <v>134</v>
      </c>
    </row>
    <row r="148" spans="2:51" s="6" customFormat="1" ht="15.75" customHeight="1">
      <c r="B148" s="155"/>
      <c r="C148" s="156"/>
      <c r="D148" s="157" t="s">
        <v>144</v>
      </c>
      <c r="E148" s="156"/>
      <c r="F148" s="158" t="s">
        <v>229</v>
      </c>
      <c r="G148" s="156"/>
      <c r="H148" s="159">
        <v>48</v>
      </c>
      <c r="J148" s="156"/>
      <c r="K148" s="156"/>
      <c r="L148" s="160"/>
      <c r="M148" s="161"/>
      <c r="N148" s="156"/>
      <c r="O148" s="156"/>
      <c r="P148" s="156"/>
      <c r="Q148" s="156"/>
      <c r="R148" s="156"/>
      <c r="S148" s="156"/>
      <c r="T148" s="162"/>
      <c r="AT148" s="163" t="s">
        <v>144</v>
      </c>
      <c r="AU148" s="163" t="s">
        <v>83</v>
      </c>
      <c r="AV148" s="163" t="s">
        <v>83</v>
      </c>
      <c r="AW148" s="163" t="s">
        <v>98</v>
      </c>
      <c r="AX148" s="163" t="s">
        <v>72</v>
      </c>
      <c r="AY148" s="163" t="s">
        <v>134</v>
      </c>
    </row>
    <row r="149" spans="2:51" s="6" customFormat="1" ht="15.75" customHeight="1">
      <c r="B149" s="164"/>
      <c r="C149" s="165"/>
      <c r="D149" s="157" t="s">
        <v>144</v>
      </c>
      <c r="E149" s="165"/>
      <c r="F149" s="166" t="s">
        <v>153</v>
      </c>
      <c r="G149" s="165"/>
      <c r="H149" s="167">
        <v>1911.9</v>
      </c>
      <c r="J149" s="165"/>
      <c r="K149" s="165"/>
      <c r="L149" s="168"/>
      <c r="M149" s="169"/>
      <c r="N149" s="165"/>
      <c r="O149" s="165"/>
      <c r="P149" s="165"/>
      <c r="Q149" s="165"/>
      <c r="R149" s="165"/>
      <c r="S149" s="165"/>
      <c r="T149" s="170"/>
      <c r="AT149" s="171" t="s">
        <v>144</v>
      </c>
      <c r="AU149" s="171" t="s">
        <v>83</v>
      </c>
      <c r="AV149" s="171" t="s">
        <v>140</v>
      </c>
      <c r="AW149" s="171" t="s">
        <v>98</v>
      </c>
      <c r="AX149" s="171" t="s">
        <v>20</v>
      </c>
      <c r="AY149" s="171" t="s">
        <v>134</v>
      </c>
    </row>
    <row r="150" spans="2:65" s="6" customFormat="1" ht="15.75" customHeight="1">
      <c r="B150" s="23"/>
      <c r="C150" s="141" t="s">
        <v>230</v>
      </c>
      <c r="D150" s="141" t="s">
        <v>136</v>
      </c>
      <c r="E150" s="142" t="s">
        <v>231</v>
      </c>
      <c r="F150" s="143" t="s">
        <v>232</v>
      </c>
      <c r="G150" s="144" t="s">
        <v>197</v>
      </c>
      <c r="H150" s="145">
        <v>573.57</v>
      </c>
      <c r="I150" s="146"/>
      <c r="J150" s="147">
        <f>ROUND($I$150*$H$150,2)</f>
        <v>0</v>
      </c>
      <c r="K150" s="143" t="s">
        <v>139</v>
      </c>
      <c r="L150" s="43"/>
      <c r="M150" s="148"/>
      <c r="N150" s="149" t="s">
        <v>43</v>
      </c>
      <c r="O150" s="24"/>
      <c r="P150" s="24"/>
      <c r="Q150" s="150">
        <v>0</v>
      </c>
      <c r="R150" s="150">
        <f>$Q$150*$H$150</f>
        <v>0</v>
      </c>
      <c r="S150" s="150">
        <v>0</v>
      </c>
      <c r="T150" s="151">
        <f>$S$150*$H$150</f>
        <v>0</v>
      </c>
      <c r="AR150" s="84" t="s">
        <v>140</v>
      </c>
      <c r="AT150" s="84" t="s">
        <v>136</v>
      </c>
      <c r="AU150" s="84" t="s">
        <v>83</v>
      </c>
      <c r="AY150" s="6" t="s">
        <v>134</v>
      </c>
      <c r="BE150" s="152">
        <f>IF($N$150="základní",$J$150,0)</f>
        <v>0</v>
      </c>
      <c r="BF150" s="152">
        <f>IF($N$150="snížená",$J$150,0)</f>
        <v>0</v>
      </c>
      <c r="BG150" s="152">
        <f>IF($N$150="zákl. přenesená",$J$150,0)</f>
        <v>0</v>
      </c>
      <c r="BH150" s="152">
        <f>IF($N$150="sníž. přenesená",$J$150,0)</f>
        <v>0</v>
      </c>
      <c r="BI150" s="152">
        <f>IF($N$150="nulová",$J$150,0)</f>
        <v>0</v>
      </c>
      <c r="BJ150" s="84" t="s">
        <v>20</v>
      </c>
      <c r="BK150" s="152">
        <f>ROUND($I$150*$H$150,2)</f>
        <v>0</v>
      </c>
      <c r="BL150" s="84" t="s">
        <v>140</v>
      </c>
      <c r="BM150" s="84" t="s">
        <v>233</v>
      </c>
    </row>
    <row r="151" spans="2:47" s="6" customFormat="1" ht="27" customHeight="1">
      <c r="B151" s="23"/>
      <c r="C151" s="24"/>
      <c r="D151" s="153" t="s">
        <v>142</v>
      </c>
      <c r="E151" s="24"/>
      <c r="F151" s="154" t="s">
        <v>234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142</v>
      </c>
      <c r="AU151" s="6" t="s">
        <v>83</v>
      </c>
    </row>
    <row r="152" spans="2:51" s="6" customFormat="1" ht="15.75" customHeight="1">
      <c r="B152" s="155"/>
      <c r="C152" s="156"/>
      <c r="D152" s="157" t="s">
        <v>144</v>
      </c>
      <c r="E152" s="156"/>
      <c r="F152" s="158" t="s">
        <v>217</v>
      </c>
      <c r="G152" s="156"/>
      <c r="H152" s="159">
        <v>573.57</v>
      </c>
      <c r="J152" s="156"/>
      <c r="K152" s="156"/>
      <c r="L152" s="160"/>
      <c r="M152" s="161"/>
      <c r="N152" s="156"/>
      <c r="O152" s="156"/>
      <c r="P152" s="156"/>
      <c r="Q152" s="156"/>
      <c r="R152" s="156"/>
      <c r="S152" s="156"/>
      <c r="T152" s="162"/>
      <c r="AT152" s="163" t="s">
        <v>144</v>
      </c>
      <c r="AU152" s="163" t="s">
        <v>83</v>
      </c>
      <c r="AV152" s="163" t="s">
        <v>83</v>
      </c>
      <c r="AW152" s="163" t="s">
        <v>98</v>
      </c>
      <c r="AX152" s="163" t="s">
        <v>20</v>
      </c>
      <c r="AY152" s="163" t="s">
        <v>134</v>
      </c>
    </row>
    <row r="153" spans="2:65" s="6" customFormat="1" ht="15.75" customHeight="1">
      <c r="B153" s="23"/>
      <c r="C153" s="141" t="s">
        <v>235</v>
      </c>
      <c r="D153" s="141" t="s">
        <v>136</v>
      </c>
      <c r="E153" s="142" t="s">
        <v>236</v>
      </c>
      <c r="F153" s="143" t="s">
        <v>237</v>
      </c>
      <c r="G153" s="144" t="s">
        <v>197</v>
      </c>
      <c r="H153" s="145">
        <v>10.5</v>
      </c>
      <c r="I153" s="146"/>
      <c r="J153" s="147">
        <f>ROUND($I$153*$H$153,2)</f>
        <v>0</v>
      </c>
      <c r="K153" s="143" t="s">
        <v>139</v>
      </c>
      <c r="L153" s="43"/>
      <c r="M153" s="148"/>
      <c r="N153" s="149" t="s">
        <v>43</v>
      </c>
      <c r="O153" s="24"/>
      <c r="P153" s="24"/>
      <c r="Q153" s="150">
        <v>0</v>
      </c>
      <c r="R153" s="150">
        <f>$Q$153*$H$153</f>
        <v>0</v>
      </c>
      <c r="S153" s="150">
        <v>0</v>
      </c>
      <c r="T153" s="151">
        <f>$S$153*$H$153</f>
        <v>0</v>
      </c>
      <c r="AR153" s="84" t="s">
        <v>140</v>
      </c>
      <c r="AT153" s="84" t="s">
        <v>136</v>
      </c>
      <c r="AU153" s="84" t="s">
        <v>83</v>
      </c>
      <c r="AY153" s="6" t="s">
        <v>134</v>
      </c>
      <c r="BE153" s="152">
        <f>IF($N$153="základní",$J$153,0)</f>
        <v>0</v>
      </c>
      <c r="BF153" s="152">
        <f>IF($N$153="snížená",$J$153,0)</f>
        <v>0</v>
      </c>
      <c r="BG153" s="152">
        <f>IF($N$153="zákl. přenesená",$J$153,0)</f>
        <v>0</v>
      </c>
      <c r="BH153" s="152">
        <f>IF($N$153="sníž. přenesená",$J$153,0)</f>
        <v>0</v>
      </c>
      <c r="BI153" s="152">
        <f>IF($N$153="nulová",$J$153,0)</f>
        <v>0</v>
      </c>
      <c r="BJ153" s="84" t="s">
        <v>20</v>
      </c>
      <c r="BK153" s="152">
        <f>ROUND($I$153*$H$153,2)</f>
        <v>0</v>
      </c>
      <c r="BL153" s="84" t="s">
        <v>140</v>
      </c>
      <c r="BM153" s="84" t="s">
        <v>238</v>
      </c>
    </row>
    <row r="154" spans="2:47" s="6" customFormat="1" ht="27" customHeight="1">
      <c r="B154" s="23"/>
      <c r="C154" s="24"/>
      <c r="D154" s="153" t="s">
        <v>142</v>
      </c>
      <c r="E154" s="24"/>
      <c r="F154" s="154" t="s">
        <v>239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142</v>
      </c>
      <c r="AU154" s="6" t="s">
        <v>83</v>
      </c>
    </row>
    <row r="155" spans="2:51" s="6" customFormat="1" ht="15.75" customHeight="1">
      <c r="B155" s="155"/>
      <c r="C155" s="156"/>
      <c r="D155" s="157" t="s">
        <v>144</v>
      </c>
      <c r="E155" s="156"/>
      <c r="F155" s="158" t="s">
        <v>240</v>
      </c>
      <c r="G155" s="156"/>
      <c r="H155" s="159">
        <v>10.5</v>
      </c>
      <c r="J155" s="156"/>
      <c r="K155" s="156"/>
      <c r="L155" s="160"/>
      <c r="M155" s="161"/>
      <c r="N155" s="156"/>
      <c r="O155" s="156"/>
      <c r="P155" s="156"/>
      <c r="Q155" s="156"/>
      <c r="R155" s="156"/>
      <c r="S155" s="156"/>
      <c r="T155" s="162"/>
      <c r="AT155" s="163" t="s">
        <v>144</v>
      </c>
      <c r="AU155" s="163" t="s">
        <v>83</v>
      </c>
      <c r="AV155" s="163" t="s">
        <v>83</v>
      </c>
      <c r="AW155" s="163" t="s">
        <v>98</v>
      </c>
      <c r="AX155" s="163" t="s">
        <v>20</v>
      </c>
      <c r="AY155" s="163" t="s">
        <v>134</v>
      </c>
    </row>
    <row r="156" spans="2:65" s="6" customFormat="1" ht="15.75" customHeight="1">
      <c r="B156" s="23"/>
      <c r="C156" s="141" t="s">
        <v>7</v>
      </c>
      <c r="D156" s="141" t="s">
        <v>136</v>
      </c>
      <c r="E156" s="142" t="s">
        <v>241</v>
      </c>
      <c r="F156" s="143" t="s">
        <v>242</v>
      </c>
      <c r="G156" s="144" t="s">
        <v>197</v>
      </c>
      <c r="H156" s="145">
        <v>3.15</v>
      </c>
      <c r="I156" s="146"/>
      <c r="J156" s="147">
        <f>ROUND($I$156*$H$156,2)</f>
        <v>0</v>
      </c>
      <c r="K156" s="143" t="s">
        <v>139</v>
      </c>
      <c r="L156" s="43"/>
      <c r="M156" s="148"/>
      <c r="N156" s="149" t="s">
        <v>43</v>
      </c>
      <c r="O156" s="24"/>
      <c r="P156" s="24"/>
      <c r="Q156" s="150">
        <v>0</v>
      </c>
      <c r="R156" s="150">
        <f>$Q$156*$H$156</f>
        <v>0</v>
      </c>
      <c r="S156" s="150">
        <v>0</v>
      </c>
      <c r="T156" s="151">
        <f>$S$156*$H$156</f>
        <v>0</v>
      </c>
      <c r="AR156" s="84" t="s">
        <v>140</v>
      </c>
      <c r="AT156" s="84" t="s">
        <v>136</v>
      </c>
      <c r="AU156" s="84" t="s">
        <v>83</v>
      </c>
      <c r="AY156" s="6" t="s">
        <v>134</v>
      </c>
      <c r="BE156" s="152">
        <f>IF($N$156="základní",$J$156,0)</f>
        <v>0</v>
      </c>
      <c r="BF156" s="152">
        <f>IF($N$156="snížená",$J$156,0)</f>
        <v>0</v>
      </c>
      <c r="BG156" s="152">
        <f>IF($N$156="zákl. přenesená",$J$156,0)</f>
        <v>0</v>
      </c>
      <c r="BH156" s="152">
        <f>IF($N$156="sníž. přenesená",$J$156,0)</f>
        <v>0</v>
      </c>
      <c r="BI156" s="152">
        <f>IF($N$156="nulová",$J$156,0)</f>
        <v>0</v>
      </c>
      <c r="BJ156" s="84" t="s">
        <v>20</v>
      </c>
      <c r="BK156" s="152">
        <f>ROUND($I$156*$H$156,2)</f>
        <v>0</v>
      </c>
      <c r="BL156" s="84" t="s">
        <v>140</v>
      </c>
      <c r="BM156" s="84" t="s">
        <v>243</v>
      </c>
    </row>
    <row r="157" spans="2:47" s="6" customFormat="1" ht="27" customHeight="1">
      <c r="B157" s="23"/>
      <c r="C157" s="24"/>
      <c r="D157" s="153" t="s">
        <v>142</v>
      </c>
      <c r="E157" s="24"/>
      <c r="F157" s="154" t="s">
        <v>244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142</v>
      </c>
      <c r="AU157" s="6" t="s">
        <v>83</v>
      </c>
    </row>
    <row r="158" spans="2:51" s="6" customFormat="1" ht="15.75" customHeight="1">
      <c r="B158" s="155"/>
      <c r="C158" s="156"/>
      <c r="D158" s="157" t="s">
        <v>144</v>
      </c>
      <c r="E158" s="156"/>
      <c r="F158" s="158" t="s">
        <v>245</v>
      </c>
      <c r="G158" s="156"/>
      <c r="H158" s="159">
        <v>3.15</v>
      </c>
      <c r="J158" s="156"/>
      <c r="K158" s="156"/>
      <c r="L158" s="160"/>
      <c r="M158" s="161"/>
      <c r="N158" s="156"/>
      <c r="O158" s="156"/>
      <c r="P158" s="156"/>
      <c r="Q158" s="156"/>
      <c r="R158" s="156"/>
      <c r="S158" s="156"/>
      <c r="T158" s="162"/>
      <c r="AT158" s="163" t="s">
        <v>144</v>
      </c>
      <c r="AU158" s="163" t="s">
        <v>83</v>
      </c>
      <c r="AV158" s="163" t="s">
        <v>83</v>
      </c>
      <c r="AW158" s="163" t="s">
        <v>98</v>
      </c>
      <c r="AX158" s="163" t="s">
        <v>20</v>
      </c>
      <c r="AY158" s="163" t="s">
        <v>134</v>
      </c>
    </row>
    <row r="159" spans="2:65" s="6" customFormat="1" ht="15.75" customHeight="1">
      <c r="B159" s="23"/>
      <c r="C159" s="141" t="s">
        <v>86</v>
      </c>
      <c r="D159" s="141" t="s">
        <v>136</v>
      </c>
      <c r="E159" s="142" t="s">
        <v>246</v>
      </c>
      <c r="F159" s="143" t="s">
        <v>247</v>
      </c>
      <c r="G159" s="144" t="s">
        <v>197</v>
      </c>
      <c r="H159" s="145">
        <v>10.5</v>
      </c>
      <c r="I159" s="146"/>
      <c r="J159" s="147">
        <f>ROUND($I$159*$H$159,2)</f>
        <v>0</v>
      </c>
      <c r="K159" s="143" t="s">
        <v>139</v>
      </c>
      <c r="L159" s="43"/>
      <c r="M159" s="148"/>
      <c r="N159" s="149" t="s">
        <v>43</v>
      </c>
      <c r="O159" s="24"/>
      <c r="P159" s="24"/>
      <c r="Q159" s="150">
        <v>0</v>
      </c>
      <c r="R159" s="150">
        <f>$Q$159*$H$159</f>
        <v>0</v>
      </c>
      <c r="S159" s="150">
        <v>0</v>
      </c>
      <c r="T159" s="151">
        <f>$S$159*$H$159</f>
        <v>0</v>
      </c>
      <c r="AR159" s="84" t="s">
        <v>140</v>
      </c>
      <c r="AT159" s="84" t="s">
        <v>136</v>
      </c>
      <c r="AU159" s="84" t="s">
        <v>83</v>
      </c>
      <c r="AY159" s="6" t="s">
        <v>134</v>
      </c>
      <c r="BE159" s="152">
        <f>IF($N$159="základní",$J$159,0)</f>
        <v>0</v>
      </c>
      <c r="BF159" s="152">
        <f>IF($N$159="snížená",$J$159,0)</f>
        <v>0</v>
      </c>
      <c r="BG159" s="152">
        <f>IF($N$159="zákl. přenesená",$J$159,0)</f>
        <v>0</v>
      </c>
      <c r="BH159" s="152">
        <f>IF($N$159="sníž. přenesená",$J$159,0)</f>
        <v>0</v>
      </c>
      <c r="BI159" s="152">
        <f>IF($N$159="nulová",$J$159,0)</f>
        <v>0</v>
      </c>
      <c r="BJ159" s="84" t="s">
        <v>20</v>
      </c>
      <c r="BK159" s="152">
        <f>ROUND($I$159*$H$159,2)</f>
        <v>0</v>
      </c>
      <c r="BL159" s="84" t="s">
        <v>140</v>
      </c>
      <c r="BM159" s="84" t="s">
        <v>248</v>
      </c>
    </row>
    <row r="160" spans="2:47" s="6" customFormat="1" ht="27" customHeight="1">
      <c r="B160" s="23"/>
      <c r="C160" s="24"/>
      <c r="D160" s="153" t="s">
        <v>142</v>
      </c>
      <c r="E160" s="24"/>
      <c r="F160" s="154" t="s">
        <v>249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142</v>
      </c>
      <c r="AU160" s="6" t="s">
        <v>83</v>
      </c>
    </row>
    <row r="161" spans="2:51" s="6" customFormat="1" ht="15.75" customHeight="1">
      <c r="B161" s="155"/>
      <c r="C161" s="156"/>
      <c r="D161" s="157" t="s">
        <v>144</v>
      </c>
      <c r="E161" s="156"/>
      <c r="F161" s="158" t="s">
        <v>250</v>
      </c>
      <c r="G161" s="156"/>
      <c r="H161" s="159">
        <v>10.5</v>
      </c>
      <c r="J161" s="156"/>
      <c r="K161" s="156"/>
      <c r="L161" s="160"/>
      <c r="M161" s="161"/>
      <c r="N161" s="156"/>
      <c r="O161" s="156"/>
      <c r="P161" s="156"/>
      <c r="Q161" s="156"/>
      <c r="R161" s="156"/>
      <c r="S161" s="156"/>
      <c r="T161" s="162"/>
      <c r="AT161" s="163" t="s">
        <v>144</v>
      </c>
      <c r="AU161" s="163" t="s">
        <v>83</v>
      </c>
      <c r="AV161" s="163" t="s">
        <v>83</v>
      </c>
      <c r="AW161" s="163" t="s">
        <v>98</v>
      </c>
      <c r="AX161" s="163" t="s">
        <v>20</v>
      </c>
      <c r="AY161" s="163" t="s">
        <v>134</v>
      </c>
    </row>
    <row r="162" spans="2:65" s="6" customFormat="1" ht="15.75" customHeight="1">
      <c r="B162" s="23"/>
      <c r="C162" s="141" t="s">
        <v>251</v>
      </c>
      <c r="D162" s="141" t="s">
        <v>136</v>
      </c>
      <c r="E162" s="142" t="s">
        <v>252</v>
      </c>
      <c r="F162" s="143" t="s">
        <v>253</v>
      </c>
      <c r="G162" s="144" t="s">
        <v>197</v>
      </c>
      <c r="H162" s="145">
        <v>3.15</v>
      </c>
      <c r="I162" s="146"/>
      <c r="J162" s="147">
        <f>ROUND($I$162*$H$162,2)</f>
        <v>0</v>
      </c>
      <c r="K162" s="143" t="s">
        <v>139</v>
      </c>
      <c r="L162" s="43"/>
      <c r="M162" s="148"/>
      <c r="N162" s="149" t="s">
        <v>43</v>
      </c>
      <c r="O162" s="24"/>
      <c r="P162" s="24"/>
      <c r="Q162" s="150">
        <v>0</v>
      </c>
      <c r="R162" s="150">
        <f>$Q$162*$H$162</f>
        <v>0</v>
      </c>
      <c r="S162" s="150">
        <v>0</v>
      </c>
      <c r="T162" s="151">
        <f>$S$162*$H$162</f>
        <v>0</v>
      </c>
      <c r="AR162" s="84" t="s">
        <v>140</v>
      </c>
      <c r="AT162" s="84" t="s">
        <v>136</v>
      </c>
      <c r="AU162" s="84" t="s">
        <v>83</v>
      </c>
      <c r="AY162" s="6" t="s">
        <v>134</v>
      </c>
      <c r="BE162" s="152">
        <f>IF($N$162="základní",$J$162,0)</f>
        <v>0</v>
      </c>
      <c r="BF162" s="152">
        <f>IF($N$162="snížená",$J$162,0)</f>
        <v>0</v>
      </c>
      <c r="BG162" s="152">
        <f>IF($N$162="zákl. přenesená",$J$162,0)</f>
        <v>0</v>
      </c>
      <c r="BH162" s="152">
        <f>IF($N$162="sníž. přenesená",$J$162,0)</f>
        <v>0</v>
      </c>
      <c r="BI162" s="152">
        <f>IF($N$162="nulová",$J$162,0)</f>
        <v>0</v>
      </c>
      <c r="BJ162" s="84" t="s">
        <v>20</v>
      </c>
      <c r="BK162" s="152">
        <f>ROUND($I$162*$H$162,2)</f>
        <v>0</v>
      </c>
      <c r="BL162" s="84" t="s">
        <v>140</v>
      </c>
      <c r="BM162" s="84" t="s">
        <v>254</v>
      </c>
    </row>
    <row r="163" spans="2:47" s="6" customFormat="1" ht="27" customHeight="1">
      <c r="B163" s="23"/>
      <c r="C163" s="24"/>
      <c r="D163" s="153" t="s">
        <v>142</v>
      </c>
      <c r="E163" s="24"/>
      <c r="F163" s="154" t="s">
        <v>255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142</v>
      </c>
      <c r="AU163" s="6" t="s">
        <v>83</v>
      </c>
    </row>
    <row r="164" spans="2:51" s="6" customFormat="1" ht="15.75" customHeight="1">
      <c r="B164" s="155"/>
      <c r="C164" s="156"/>
      <c r="D164" s="157" t="s">
        <v>144</v>
      </c>
      <c r="E164" s="156"/>
      <c r="F164" s="158" t="s">
        <v>245</v>
      </c>
      <c r="G164" s="156"/>
      <c r="H164" s="159">
        <v>3.15</v>
      </c>
      <c r="J164" s="156"/>
      <c r="K164" s="156"/>
      <c r="L164" s="160"/>
      <c r="M164" s="161"/>
      <c r="N164" s="156"/>
      <c r="O164" s="156"/>
      <c r="P164" s="156"/>
      <c r="Q164" s="156"/>
      <c r="R164" s="156"/>
      <c r="S164" s="156"/>
      <c r="T164" s="162"/>
      <c r="AT164" s="163" t="s">
        <v>144</v>
      </c>
      <c r="AU164" s="163" t="s">
        <v>83</v>
      </c>
      <c r="AV164" s="163" t="s">
        <v>83</v>
      </c>
      <c r="AW164" s="163" t="s">
        <v>98</v>
      </c>
      <c r="AX164" s="163" t="s">
        <v>20</v>
      </c>
      <c r="AY164" s="163" t="s">
        <v>134</v>
      </c>
    </row>
    <row r="165" spans="2:65" s="6" customFormat="1" ht="15.75" customHeight="1">
      <c r="B165" s="23"/>
      <c r="C165" s="141" t="s">
        <v>256</v>
      </c>
      <c r="D165" s="141" t="s">
        <v>136</v>
      </c>
      <c r="E165" s="142" t="s">
        <v>257</v>
      </c>
      <c r="F165" s="143" t="s">
        <v>258</v>
      </c>
      <c r="G165" s="144" t="s">
        <v>80</v>
      </c>
      <c r="H165" s="145">
        <v>4.4</v>
      </c>
      <c r="I165" s="146"/>
      <c r="J165" s="147">
        <f>ROUND($I$165*$H$165,2)</f>
        <v>0</v>
      </c>
      <c r="K165" s="143" t="s">
        <v>139</v>
      </c>
      <c r="L165" s="43"/>
      <c r="M165" s="148"/>
      <c r="N165" s="149" t="s">
        <v>43</v>
      </c>
      <c r="O165" s="24"/>
      <c r="P165" s="24"/>
      <c r="Q165" s="150">
        <v>0</v>
      </c>
      <c r="R165" s="150">
        <f>$Q$165*$H$165</f>
        <v>0</v>
      </c>
      <c r="S165" s="150">
        <v>0</v>
      </c>
      <c r="T165" s="151">
        <f>$S$165*$H$165</f>
        <v>0</v>
      </c>
      <c r="AR165" s="84" t="s">
        <v>140</v>
      </c>
      <c r="AT165" s="84" t="s">
        <v>136</v>
      </c>
      <c r="AU165" s="84" t="s">
        <v>83</v>
      </c>
      <c r="AY165" s="6" t="s">
        <v>134</v>
      </c>
      <c r="BE165" s="152">
        <f>IF($N$165="základní",$J$165,0)</f>
        <v>0</v>
      </c>
      <c r="BF165" s="152">
        <f>IF($N$165="snížená",$J$165,0)</f>
        <v>0</v>
      </c>
      <c r="BG165" s="152">
        <f>IF($N$165="zákl. přenesená",$J$165,0)</f>
        <v>0</v>
      </c>
      <c r="BH165" s="152">
        <f>IF($N$165="sníž. přenesená",$J$165,0)</f>
        <v>0</v>
      </c>
      <c r="BI165" s="152">
        <f>IF($N$165="nulová",$J$165,0)</f>
        <v>0</v>
      </c>
      <c r="BJ165" s="84" t="s">
        <v>20</v>
      </c>
      <c r="BK165" s="152">
        <f>ROUND($I$165*$H$165,2)</f>
        <v>0</v>
      </c>
      <c r="BL165" s="84" t="s">
        <v>140</v>
      </c>
      <c r="BM165" s="84" t="s">
        <v>259</v>
      </c>
    </row>
    <row r="166" spans="2:47" s="6" customFormat="1" ht="16.5" customHeight="1">
      <c r="B166" s="23"/>
      <c r="C166" s="24"/>
      <c r="D166" s="153" t="s">
        <v>142</v>
      </c>
      <c r="E166" s="24"/>
      <c r="F166" s="154" t="s">
        <v>260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142</v>
      </c>
      <c r="AU166" s="6" t="s">
        <v>83</v>
      </c>
    </row>
    <row r="167" spans="2:51" s="6" customFormat="1" ht="15.75" customHeight="1">
      <c r="B167" s="155"/>
      <c r="C167" s="156"/>
      <c r="D167" s="157" t="s">
        <v>144</v>
      </c>
      <c r="E167" s="156"/>
      <c r="F167" s="158" t="s">
        <v>261</v>
      </c>
      <c r="G167" s="156"/>
      <c r="H167" s="159">
        <v>4.4</v>
      </c>
      <c r="J167" s="156"/>
      <c r="K167" s="156"/>
      <c r="L167" s="160"/>
      <c r="M167" s="161"/>
      <c r="N167" s="156"/>
      <c r="O167" s="156"/>
      <c r="P167" s="156"/>
      <c r="Q167" s="156"/>
      <c r="R167" s="156"/>
      <c r="S167" s="156"/>
      <c r="T167" s="162"/>
      <c r="AT167" s="163" t="s">
        <v>144</v>
      </c>
      <c r="AU167" s="163" t="s">
        <v>83</v>
      </c>
      <c r="AV167" s="163" t="s">
        <v>83</v>
      </c>
      <c r="AW167" s="163" t="s">
        <v>98</v>
      </c>
      <c r="AX167" s="163" t="s">
        <v>20</v>
      </c>
      <c r="AY167" s="163" t="s">
        <v>134</v>
      </c>
    </row>
    <row r="168" spans="2:65" s="6" customFormat="1" ht="15.75" customHeight="1">
      <c r="B168" s="23"/>
      <c r="C168" s="172" t="s">
        <v>262</v>
      </c>
      <c r="D168" s="172" t="s">
        <v>263</v>
      </c>
      <c r="E168" s="173" t="s">
        <v>264</v>
      </c>
      <c r="F168" s="174" t="s">
        <v>265</v>
      </c>
      <c r="G168" s="175" t="s">
        <v>80</v>
      </c>
      <c r="H168" s="176">
        <v>4.4</v>
      </c>
      <c r="I168" s="177"/>
      <c r="J168" s="178">
        <f>ROUND($I$168*$H$168,2)</f>
        <v>0</v>
      </c>
      <c r="K168" s="174" t="s">
        <v>139</v>
      </c>
      <c r="L168" s="179"/>
      <c r="M168" s="180"/>
      <c r="N168" s="181" t="s">
        <v>43</v>
      </c>
      <c r="O168" s="24"/>
      <c r="P168" s="24"/>
      <c r="Q168" s="150">
        <v>0.00216</v>
      </c>
      <c r="R168" s="150">
        <f>$Q$168*$H$168</f>
        <v>0.009504</v>
      </c>
      <c r="S168" s="150">
        <v>0</v>
      </c>
      <c r="T168" s="151">
        <f>$S$168*$H$168</f>
        <v>0</v>
      </c>
      <c r="AR168" s="84" t="s">
        <v>188</v>
      </c>
      <c r="AT168" s="84" t="s">
        <v>263</v>
      </c>
      <c r="AU168" s="84" t="s">
        <v>83</v>
      </c>
      <c r="AY168" s="6" t="s">
        <v>134</v>
      </c>
      <c r="BE168" s="152">
        <f>IF($N$168="základní",$J$168,0)</f>
        <v>0</v>
      </c>
      <c r="BF168" s="152">
        <f>IF($N$168="snížená",$J$168,0)</f>
        <v>0</v>
      </c>
      <c r="BG168" s="152">
        <f>IF($N$168="zákl. přenesená",$J$168,0)</f>
        <v>0</v>
      </c>
      <c r="BH168" s="152">
        <f>IF($N$168="sníž. přenesená",$J$168,0)</f>
        <v>0</v>
      </c>
      <c r="BI168" s="152">
        <f>IF($N$168="nulová",$J$168,0)</f>
        <v>0</v>
      </c>
      <c r="BJ168" s="84" t="s">
        <v>20</v>
      </c>
      <c r="BK168" s="152">
        <f>ROUND($I$168*$H$168,2)</f>
        <v>0</v>
      </c>
      <c r="BL168" s="84" t="s">
        <v>140</v>
      </c>
      <c r="BM168" s="84" t="s">
        <v>266</v>
      </c>
    </row>
    <row r="169" spans="2:47" s="6" customFormat="1" ht="16.5" customHeight="1">
      <c r="B169" s="23"/>
      <c r="C169" s="24"/>
      <c r="D169" s="153" t="s">
        <v>142</v>
      </c>
      <c r="E169" s="24"/>
      <c r="F169" s="154" t="s">
        <v>267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142</v>
      </c>
      <c r="AU169" s="6" t="s">
        <v>83</v>
      </c>
    </row>
    <row r="170" spans="2:65" s="6" customFormat="1" ht="15.75" customHeight="1">
      <c r="B170" s="23"/>
      <c r="C170" s="141" t="s">
        <v>81</v>
      </c>
      <c r="D170" s="141" t="s">
        <v>136</v>
      </c>
      <c r="E170" s="142" t="s">
        <v>268</v>
      </c>
      <c r="F170" s="143" t="s">
        <v>269</v>
      </c>
      <c r="G170" s="144" t="s">
        <v>80</v>
      </c>
      <c r="H170" s="145">
        <v>10</v>
      </c>
      <c r="I170" s="146"/>
      <c r="J170" s="147">
        <f>ROUND($I$170*$H$170,2)</f>
        <v>0</v>
      </c>
      <c r="K170" s="143" t="s">
        <v>139</v>
      </c>
      <c r="L170" s="43"/>
      <c r="M170" s="148"/>
      <c r="N170" s="149" t="s">
        <v>43</v>
      </c>
      <c r="O170" s="24"/>
      <c r="P170" s="24"/>
      <c r="Q170" s="150">
        <v>0</v>
      </c>
      <c r="R170" s="150">
        <f>$Q$170*$H$170</f>
        <v>0</v>
      </c>
      <c r="S170" s="150">
        <v>0</v>
      </c>
      <c r="T170" s="151">
        <f>$S$170*$H$170</f>
        <v>0</v>
      </c>
      <c r="AR170" s="84" t="s">
        <v>140</v>
      </c>
      <c r="AT170" s="84" t="s">
        <v>136</v>
      </c>
      <c r="AU170" s="84" t="s">
        <v>83</v>
      </c>
      <c r="AY170" s="6" t="s">
        <v>134</v>
      </c>
      <c r="BE170" s="152">
        <f>IF($N$170="základní",$J$170,0)</f>
        <v>0</v>
      </c>
      <c r="BF170" s="152">
        <f>IF($N$170="snížená",$J$170,0)</f>
        <v>0</v>
      </c>
      <c r="BG170" s="152">
        <f>IF($N$170="zákl. přenesená",$J$170,0)</f>
        <v>0</v>
      </c>
      <c r="BH170" s="152">
        <f>IF($N$170="sníž. přenesená",$J$170,0)</f>
        <v>0</v>
      </c>
      <c r="BI170" s="152">
        <f>IF($N$170="nulová",$J$170,0)</f>
        <v>0</v>
      </c>
      <c r="BJ170" s="84" t="s">
        <v>20</v>
      </c>
      <c r="BK170" s="152">
        <f>ROUND($I$170*$H$170,2)</f>
        <v>0</v>
      </c>
      <c r="BL170" s="84" t="s">
        <v>140</v>
      </c>
      <c r="BM170" s="84" t="s">
        <v>270</v>
      </c>
    </row>
    <row r="171" spans="2:47" s="6" customFormat="1" ht="27" customHeight="1">
      <c r="B171" s="23"/>
      <c r="C171" s="24"/>
      <c r="D171" s="153" t="s">
        <v>142</v>
      </c>
      <c r="E171" s="24"/>
      <c r="F171" s="154" t="s">
        <v>271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142</v>
      </c>
      <c r="AU171" s="6" t="s">
        <v>83</v>
      </c>
    </row>
    <row r="172" spans="2:51" s="6" customFormat="1" ht="15.75" customHeight="1">
      <c r="B172" s="155"/>
      <c r="C172" s="156"/>
      <c r="D172" s="157" t="s">
        <v>144</v>
      </c>
      <c r="E172" s="156"/>
      <c r="F172" s="158" t="s">
        <v>272</v>
      </c>
      <c r="G172" s="156"/>
      <c r="H172" s="159">
        <v>10</v>
      </c>
      <c r="J172" s="156"/>
      <c r="K172" s="156"/>
      <c r="L172" s="160"/>
      <c r="M172" s="161"/>
      <c r="N172" s="156"/>
      <c r="O172" s="156"/>
      <c r="P172" s="156"/>
      <c r="Q172" s="156"/>
      <c r="R172" s="156"/>
      <c r="S172" s="156"/>
      <c r="T172" s="162"/>
      <c r="AT172" s="163" t="s">
        <v>144</v>
      </c>
      <c r="AU172" s="163" t="s">
        <v>83</v>
      </c>
      <c r="AV172" s="163" t="s">
        <v>83</v>
      </c>
      <c r="AW172" s="163" t="s">
        <v>98</v>
      </c>
      <c r="AX172" s="163" t="s">
        <v>20</v>
      </c>
      <c r="AY172" s="163" t="s">
        <v>134</v>
      </c>
    </row>
    <row r="173" spans="2:65" s="6" customFormat="1" ht="15.75" customHeight="1">
      <c r="B173" s="23"/>
      <c r="C173" s="172" t="s">
        <v>6</v>
      </c>
      <c r="D173" s="172" t="s">
        <v>263</v>
      </c>
      <c r="E173" s="173" t="s">
        <v>273</v>
      </c>
      <c r="F173" s="174" t="s">
        <v>274</v>
      </c>
      <c r="G173" s="175" t="s">
        <v>80</v>
      </c>
      <c r="H173" s="176">
        <v>10</v>
      </c>
      <c r="I173" s="177"/>
      <c r="J173" s="178">
        <f>ROUND($I$173*$H$173,2)</f>
        <v>0</v>
      </c>
      <c r="K173" s="174" t="s">
        <v>139</v>
      </c>
      <c r="L173" s="179"/>
      <c r="M173" s="180"/>
      <c r="N173" s="181" t="s">
        <v>43</v>
      </c>
      <c r="O173" s="24"/>
      <c r="P173" s="24"/>
      <c r="Q173" s="150">
        <v>0.0367</v>
      </c>
      <c r="R173" s="150">
        <f>$Q$173*$H$173</f>
        <v>0.36700000000000005</v>
      </c>
      <c r="S173" s="150">
        <v>0</v>
      </c>
      <c r="T173" s="151">
        <f>$S$173*$H$173</f>
        <v>0</v>
      </c>
      <c r="AR173" s="84" t="s">
        <v>188</v>
      </c>
      <c r="AT173" s="84" t="s">
        <v>263</v>
      </c>
      <c r="AU173" s="84" t="s">
        <v>83</v>
      </c>
      <c r="AY173" s="6" t="s">
        <v>134</v>
      </c>
      <c r="BE173" s="152">
        <f>IF($N$173="základní",$J$173,0)</f>
        <v>0</v>
      </c>
      <c r="BF173" s="152">
        <f>IF($N$173="snížená",$J$173,0)</f>
        <v>0</v>
      </c>
      <c r="BG173" s="152">
        <f>IF($N$173="zákl. přenesená",$J$173,0)</f>
        <v>0</v>
      </c>
      <c r="BH173" s="152">
        <f>IF($N$173="sníž. přenesená",$J$173,0)</f>
        <v>0</v>
      </c>
      <c r="BI173" s="152">
        <f>IF($N$173="nulová",$J$173,0)</f>
        <v>0</v>
      </c>
      <c r="BJ173" s="84" t="s">
        <v>20</v>
      </c>
      <c r="BK173" s="152">
        <f>ROUND($I$173*$H$173,2)</f>
        <v>0</v>
      </c>
      <c r="BL173" s="84" t="s">
        <v>140</v>
      </c>
      <c r="BM173" s="84" t="s">
        <v>275</v>
      </c>
    </row>
    <row r="174" spans="2:47" s="6" customFormat="1" ht="27" customHeight="1">
      <c r="B174" s="23"/>
      <c r="C174" s="24"/>
      <c r="D174" s="153" t="s">
        <v>142</v>
      </c>
      <c r="E174" s="24"/>
      <c r="F174" s="154" t="s">
        <v>276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142</v>
      </c>
      <c r="AU174" s="6" t="s">
        <v>83</v>
      </c>
    </row>
    <row r="175" spans="2:47" s="6" customFormat="1" ht="30.75" customHeight="1">
      <c r="B175" s="23"/>
      <c r="C175" s="24"/>
      <c r="D175" s="157" t="s">
        <v>277</v>
      </c>
      <c r="E175" s="24"/>
      <c r="F175" s="182" t="s">
        <v>278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277</v>
      </c>
      <c r="AU175" s="6" t="s">
        <v>83</v>
      </c>
    </row>
    <row r="176" spans="2:65" s="6" customFormat="1" ht="15.75" customHeight="1">
      <c r="B176" s="23"/>
      <c r="C176" s="141" t="s">
        <v>279</v>
      </c>
      <c r="D176" s="141" t="s">
        <v>136</v>
      </c>
      <c r="E176" s="142" t="s">
        <v>280</v>
      </c>
      <c r="F176" s="143" t="s">
        <v>281</v>
      </c>
      <c r="G176" s="144" t="s">
        <v>80</v>
      </c>
      <c r="H176" s="145">
        <v>9.6</v>
      </c>
      <c r="I176" s="146"/>
      <c r="J176" s="147">
        <f>ROUND($I$176*$H$176,2)</f>
        <v>0</v>
      </c>
      <c r="K176" s="143" t="s">
        <v>139</v>
      </c>
      <c r="L176" s="43"/>
      <c r="M176" s="148"/>
      <c r="N176" s="149" t="s">
        <v>43</v>
      </c>
      <c r="O176" s="24"/>
      <c r="P176" s="24"/>
      <c r="Q176" s="150">
        <v>0</v>
      </c>
      <c r="R176" s="150">
        <f>$Q$176*$H$176</f>
        <v>0</v>
      </c>
      <c r="S176" s="150">
        <v>0</v>
      </c>
      <c r="T176" s="151">
        <f>$S$176*$H$176</f>
        <v>0</v>
      </c>
      <c r="AR176" s="84" t="s">
        <v>140</v>
      </c>
      <c r="AT176" s="84" t="s">
        <v>136</v>
      </c>
      <c r="AU176" s="84" t="s">
        <v>83</v>
      </c>
      <c r="AY176" s="6" t="s">
        <v>134</v>
      </c>
      <c r="BE176" s="152">
        <f>IF($N$176="základní",$J$176,0)</f>
        <v>0</v>
      </c>
      <c r="BF176" s="152">
        <f>IF($N$176="snížená",$J$176,0)</f>
        <v>0</v>
      </c>
      <c r="BG176" s="152">
        <f>IF($N$176="zákl. přenesená",$J$176,0)</f>
        <v>0</v>
      </c>
      <c r="BH176" s="152">
        <f>IF($N$176="sníž. přenesená",$J$176,0)</f>
        <v>0</v>
      </c>
      <c r="BI176" s="152">
        <f>IF($N$176="nulová",$J$176,0)</f>
        <v>0</v>
      </c>
      <c r="BJ176" s="84" t="s">
        <v>20</v>
      </c>
      <c r="BK176" s="152">
        <f>ROUND($I$176*$H$176,2)</f>
        <v>0</v>
      </c>
      <c r="BL176" s="84" t="s">
        <v>140</v>
      </c>
      <c r="BM176" s="84" t="s">
        <v>282</v>
      </c>
    </row>
    <row r="177" spans="2:47" s="6" customFormat="1" ht="27" customHeight="1">
      <c r="B177" s="23"/>
      <c r="C177" s="24"/>
      <c r="D177" s="153" t="s">
        <v>142</v>
      </c>
      <c r="E177" s="24"/>
      <c r="F177" s="154" t="s">
        <v>283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142</v>
      </c>
      <c r="AU177" s="6" t="s">
        <v>83</v>
      </c>
    </row>
    <row r="178" spans="2:51" s="6" customFormat="1" ht="15.75" customHeight="1">
      <c r="B178" s="155"/>
      <c r="C178" s="156"/>
      <c r="D178" s="157" t="s">
        <v>144</v>
      </c>
      <c r="E178" s="156"/>
      <c r="F178" s="158" t="s">
        <v>284</v>
      </c>
      <c r="G178" s="156"/>
      <c r="H178" s="159">
        <v>9.6</v>
      </c>
      <c r="J178" s="156"/>
      <c r="K178" s="156"/>
      <c r="L178" s="160"/>
      <c r="M178" s="161"/>
      <c r="N178" s="156"/>
      <c r="O178" s="156"/>
      <c r="P178" s="156"/>
      <c r="Q178" s="156"/>
      <c r="R178" s="156"/>
      <c r="S178" s="156"/>
      <c r="T178" s="162"/>
      <c r="AT178" s="163" t="s">
        <v>144</v>
      </c>
      <c r="AU178" s="163" t="s">
        <v>83</v>
      </c>
      <c r="AV178" s="163" t="s">
        <v>83</v>
      </c>
      <c r="AW178" s="163" t="s">
        <v>98</v>
      </c>
      <c r="AX178" s="163" t="s">
        <v>20</v>
      </c>
      <c r="AY178" s="163" t="s">
        <v>134</v>
      </c>
    </row>
    <row r="179" spans="2:65" s="6" customFormat="1" ht="15.75" customHeight="1">
      <c r="B179" s="23"/>
      <c r="C179" s="172" t="s">
        <v>285</v>
      </c>
      <c r="D179" s="172" t="s">
        <v>263</v>
      </c>
      <c r="E179" s="173" t="s">
        <v>286</v>
      </c>
      <c r="F179" s="174" t="s">
        <v>287</v>
      </c>
      <c r="G179" s="175" t="s">
        <v>80</v>
      </c>
      <c r="H179" s="176">
        <v>9.6</v>
      </c>
      <c r="I179" s="177"/>
      <c r="J179" s="178">
        <f>ROUND($I$179*$H$179,2)</f>
        <v>0</v>
      </c>
      <c r="K179" s="174" t="s">
        <v>139</v>
      </c>
      <c r="L179" s="179"/>
      <c r="M179" s="180"/>
      <c r="N179" s="181" t="s">
        <v>43</v>
      </c>
      <c r="O179" s="24"/>
      <c r="P179" s="24"/>
      <c r="Q179" s="150">
        <v>0.00886</v>
      </c>
      <c r="R179" s="150">
        <f>$Q$179*$H$179</f>
        <v>0.08505599999999999</v>
      </c>
      <c r="S179" s="150">
        <v>0</v>
      </c>
      <c r="T179" s="151">
        <f>$S$179*$H$179</f>
        <v>0</v>
      </c>
      <c r="AR179" s="84" t="s">
        <v>188</v>
      </c>
      <c r="AT179" s="84" t="s">
        <v>263</v>
      </c>
      <c r="AU179" s="84" t="s">
        <v>83</v>
      </c>
      <c r="AY179" s="6" t="s">
        <v>134</v>
      </c>
      <c r="BE179" s="152">
        <f>IF($N$179="základní",$J$179,0)</f>
        <v>0</v>
      </c>
      <c r="BF179" s="152">
        <f>IF($N$179="snížená",$J$179,0)</f>
        <v>0</v>
      </c>
      <c r="BG179" s="152">
        <f>IF($N$179="zákl. přenesená",$J$179,0)</f>
        <v>0</v>
      </c>
      <c r="BH179" s="152">
        <f>IF($N$179="sníž. přenesená",$J$179,0)</f>
        <v>0</v>
      </c>
      <c r="BI179" s="152">
        <f>IF($N$179="nulová",$J$179,0)</f>
        <v>0</v>
      </c>
      <c r="BJ179" s="84" t="s">
        <v>20</v>
      </c>
      <c r="BK179" s="152">
        <f>ROUND($I$179*$H$179,2)</f>
        <v>0</v>
      </c>
      <c r="BL179" s="84" t="s">
        <v>140</v>
      </c>
      <c r="BM179" s="84" t="s">
        <v>288</v>
      </c>
    </row>
    <row r="180" spans="2:47" s="6" customFormat="1" ht="16.5" customHeight="1">
      <c r="B180" s="23"/>
      <c r="C180" s="24"/>
      <c r="D180" s="153" t="s">
        <v>142</v>
      </c>
      <c r="E180" s="24"/>
      <c r="F180" s="154" t="s">
        <v>289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142</v>
      </c>
      <c r="AU180" s="6" t="s">
        <v>83</v>
      </c>
    </row>
    <row r="181" spans="2:65" s="6" customFormat="1" ht="15.75" customHeight="1">
      <c r="B181" s="23"/>
      <c r="C181" s="141" t="s">
        <v>91</v>
      </c>
      <c r="D181" s="141" t="s">
        <v>136</v>
      </c>
      <c r="E181" s="142" t="s">
        <v>290</v>
      </c>
      <c r="F181" s="143" t="s">
        <v>291</v>
      </c>
      <c r="G181" s="144" t="s">
        <v>90</v>
      </c>
      <c r="H181" s="145">
        <v>7002</v>
      </c>
      <c r="I181" s="146"/>
      <c r="J181" s="147">
        <f>ROUND($I$181*$H$181,2)</f>
        <v>0</v>
      </c>
      <c r="K181" s="143" t="s">
        <v>139</v>
      </c>
      <c r="L181" s="43"/>
      <c r="M181" s="148"/>
      <c r="N181" s="149" t="s">
        <v>43</v>
      </c>
      <c r="O181" s="24"/>
      <c r="P181" s="24"/>
      <c r="Q181" s="150">
        <v>0.00084</v>
      </c>
      <c r="R181" s="150">
        <f>$Q$181*$H$181</f>
        <v>5.88168</v>
      </c>
      <c r="S181" s="150">
        <v>0</v>
      </c>
      <c r="T181" s="151">
        <f>$S$181*$H$181</f>
        <v>0</v>
      </c>
      <c r="AR181" s="84" t="s">
        <v>140</v>
      </c>
      <c r="AT181" s="84" t="s">
        <v>136</v>
      </c>
      <c r="AU181" s="84" t="s">
        <v>83</v>
      </c>
      <c r="AY181" s="6" t="s">
        <v>134</v>
      </c>
      <c r="BE181" s="152">
        <f>IF($N$181="základní",$J$181,0)</f>
        <v>0</v>
      </c>
      <c r="BF181" s="152">
        <f>IF($N$181="snížená",$J$181,0)</f>
        <v>0</v>
      </c>
      <c r="BG181" s="152">
        <f>IF($N$181="zákl. přenesená",$J$181,0)</f>
        <v>0</v>
      </c>
      <c r="BH181" s="152">
        <f>IF($N$181="sníž. přenesená",$J$181,0)</f>
        <v>0</v>
      </c>
      <c r="BI181" s="152">
        <f>IF($N$181="nulová",$J$181,0)</f>
        <v>0</v>
      </c>
      <c r="BJ181" s="84" t="s">
        <v>20</v>
      </c>
      <c r="BK181" s="152">
        <f>ROUND($I$181*$H$181,2)</f>
        <v>0</v>
      </c>
      <c r="BL181" s="84" t="s">
        <v>140</v>
      </c>
      <c r="BM181" s="84" t="s">
        <v>292</v>
      </c>
    </row>
    <row r="182" spans="2:47" s="6" customFormat="1" ht="27" customHeight="1">
      <c r="B182" s="23"/>
      <c r="C182" s="24"/>
      <c r="D182" s="153" t="s">
        <v>142</v>
      </c>
      <c r="E182" s="24"/>
      <c r="F182" s="154" t="s">
        <v>293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142</v>
      </c>
      <c r="AU182" s="6" t="s">
        <v>83</v>
      </c>
    </row>
    <row r="183" spans="2:51" s="6" customFormat="1" ht="15.75" customHeight="1">
      <c r="B183" s="155"/>
      <c r="C183" s="156"/>
      <c r="D183" s="157" t="s">
        <v>144</v>
      </c>
      <c r="E183" s="156"/>
      <c r="F183" s="158" t="s">
        <v>294</v>
      </c>
      <c r="G183" s="156"/>
      <c r="H183" s="159">
        <v>4536</v>
      </c>
      <c r="J183" s="156"/>
      <c r="K183" s="156"/>
      <c r="L183" s="160"/>
      <c r="M183" s="161"/>
      <c r="N183" s="156"/>
      <c r="O183" s="156"/>
      <c r="P183" s="156"/>
      <c r="Q183" s="156"/>
      <c r="R183" s="156"/>
      <c r="S183" s="156"/>
      <c r="T183" s="162"/>
      <c r="AT183" s="163" t="s">
        <v>144</v>
      </c>
      <c r="AU183" s="163" t="s">
        <v>83</v>
      </c>
      <c r="AV183" s="163" t="s">
        <v>83</v>
      </c>
      <c r="AW183" s="163" t="s">
        <v>98</v>
      </c>
      <c r="AX183" s="163" t="s">
        <v>72</v>
      </c>
      <c r="AY183" s="163" t="s">
        <v>134</v>
      </c>
    </row>
    <row r="184" spans="2:51" s="6" customFormat="1" ht="15.75" customHeight="1">
      <c r="B184" s="155"/>
      <c r="C184" s="156"/>
      <c r="D184" s="157" t="s">
        <v>144</v>
      </c>
      <c r="E184" s="156"/>
      <c r="F184" s="158" t="s">
        <v>295</v>
      </c>
      <c r="G184" s="156"/>
      <c r="H184" s="159">
        <v>1184.4</v>
      </c>
      <c r="J184" s="156"/>
      <c r="K184" s="156"/>
      <c r="L184" s="160"/>
      <c r="M184" s="161"/>
      <c r="N184" s="156"/>
      <c r="O184" s="156"/>
      <c r="P184" s="156"/>
      <c r="Q184" s="156"/>
      <c r="R184" s="156"/>
      <c r="S184" s="156"/>
      <c r="T184" s="162"/>
      <c r="AT184" s="163" t="s">
        <v>144</v>
      </c>
      <c r="AU184" s="163" t="s">
        <v>83</v>
      </c>
      <c r="AV184" s="163" t="s">
        <v>83</v>
      </c>
      <c r="AW184" s="163" t="s">
        <v>98</v>
      </c>
      <c r="AX184" s="163" t="s">
        <v>72</v>
      </c>
      <c r="AY184" s="163" t="s">
        <v>134</v>
      </c>
    </row>
    <row r="185" spans="2:51" s="6" customFormat="1" ht="15.75" customHeight="1">
      <c r="B185" s="155"/>
      <c r="C185" s="156"/>
      <c r="D185" s="157" t="s">
        <v>144</v>
      </c>
      <c r="E185" s="156"/>
      <c r="F185" s="158" t="s">
        <v>296</v>
      </c>
      <c r="G185" s="156"/>
      <c r="H185" s="159">
        <v>792</v>
      </c>
      <c r="J185" s="156"/>
      <c r="K185" s="156"/>
      <c r="L185" s="160"/>
      <c r="M185" s="161"/>
      <c r="N185" s="156"/>
      <c r="O185" s="156"/>
      <c r="P185" s="156"/>
      <c r="Q185" s="156"/>
      <c r="R185" s="156"/>
      <c r="S185" s="156"/>
      <c r="T185" s="162"/>
      <c r="AT185" s="163" t="s">
        <v>144</v>
      </c>
      <c r="AU185" s="163" t="s">
        <v>83</v>
      </c>
      <c r="AV185" s="163" t="s">
        <v>83</v>
      </c>
      <c r="AW185" s="163" t="s">
        <v>98</v>
      </c>
      <c r="AX185" s="163" t="s">
        <v>72</v>
      </c>
      <c r="AY185" s="163" t="s">
        <v>134</v>
      </c>
    </row>
    <row r="186" spans="2:51" s="6" customFormat="1" ht="15.75" customHeight="1">
      <c r="B186" s="155"/>
      <c r="C186" s="156"/>
      <c r="D186" s="157" t="s">
        <v>144</v>
      </c>
      <c r="E186" s="156"/>
      <c r="F186" s="158" t="s">
        <v>297</v>
      </c>
      <c r="G186" s="156"/>
      <c r="H186" s="159">
        <v>273.6</v>
      </c>
      <c r="J186" s="156"/>
      <c r="K186" s="156"/>
      <c r="L186" s="160"/>
      <c r="M186" s="161"/>
      <c r="N186" s="156"/>
      <c r="O186" s="156"/>
      <c r="P186" s="156"/>
      <c r="Q186" s="156"/>
      <c r="R186" s="156"/>
      <c r="S186" s="156"/>
      <c r="T186" s="162"/>
      <c r="AT186" s="163" t="s">
        <v>144</v>
      </c>
      <c r="AU186" s="163" t="s">
        <v>83</v>
      </c>
      <c r="AV186" s="163" t="s">
        <v>83</v>
      </c>
      <c r="AW186" s="163" t="s">
        <v>98</v>
      </c>
      <c r="AX186" s="163" t="s">
        <v>72</v>
      </c>
      <c r="AY186" s="163" t="s">
        <v>134</v>
      </c>
    </row>
    <row r="187" spans="2:51" s="6" customFormat="1" ht="15.75" customHeight="1">
      <c r="B187" s="155"/>
      <c r="C187" s="156"/>
      <c r="D187" s="157" t="s">
        <v>144</v>
      </c>
      <c r="E187" s="156"/>
      <c r="F187" s="158" t="s">
        <v>298</v>
      </c>
      <c r="G187" s="156"/>
      <c r="H187" s="159">
        <v>108</v>
      </c>
      <c r="J187" s="156"/>
      <c r="K187" s="156"/>
      <c r="L187" s="160"/>
      <c r="M187" s="161"/>
      <c r="N187" s="156"/>
      <c r="O187" s="156"/>
      <c r="P187" s="156"/>
      <c r="Q187" s="156"/>
      <c r="R187" s="156"/>
      <c r="S187" s="156"/>
      <c r="T187" s="162"/>
      <c r="AT187" s="163" t="s">
        <v>144</v>
      </c>
      <c r="AU187" s="163" t="s">
        <v>83</v>
      </c>
      <c r="AV187" s="163" t="s">
        <v>83</v>
      </c>
      <c r="AW187" s="163" t="s">
        <v>98</v>
      </c>
      <c r="AX187" s="163" t="s">
        <v>72</v>
      </c>
      <c r="AY187" s="163" t="s">
        <v>134</v>
      </c>
    </row>
    <row r="188" spans="2:51" s="6" customFormat="1" ht="15.75" customHeight="1">
      <c r="B188" s="155"/>
      <c r="C188" s="156"/>
      <c r="D188" s="157" t="s">
        <v>144</v>
      </c>
      <c r="E188" s="156"/>
      <c r="F188" s="158" t="s">
        <v>299</v>
      </c>
      <c r="G188" s="156"/>
      <c r="H188" s="159">
        <v>60</v>
      </c>
      <c r="J188" s="156"/>
      <c r="K188" s="156"/>
      <c r="L188" s="160"/>
      <c r="M188" s="161"/>
      <c r="N188" s="156"/>
      <c r="O188" s="156"/>
      <c r="P188" s="156"/>
      <c r="Q188" s="156"/>
      <c r="R188" s="156"/>
      <c r="S188" s="156"/>
      <c r="T188" s="162"/>
      <c r="AT188" s="163" t="s">
        <v>144</v>
      </c>
      <c r="AU188" s="163" t="s">
        <v>83</v>
      </c>
      <c r="AV188" s="163" t="s">
        <v>83</v>
      </c>
      <c r="AW188" s="163" t="s">
        <v>98</v>
      </c>
      <c r="AX188" s="163" t="s">
        <v>72</v>
      </c>
      <c r="AY188" s="163" t="s">
        <v>134</v>
      </c>
    </row>
    <row r="189" spans="2:51" s="6" customFormat="1" ht="15.75" customHeight="1">
      <c r="B189" s="155"/>
      <c r="C189" s="156"/>
      <c r="D189" s="157" t="s">
        <v>144</v>
      </c>
      <c r="E189" s="156"/>
      <c r="F189" s="158" t="s">
        <v>300</v>
      </c>
      <c r="G189" s="156"/>
      <c r="H189" s="159">
        <v>48</v>
      </c>
      <c r="J189" s="156"/>
      <c r="K189" s="156"/>
      <c r="L189" s="160"/>
      <c r="M189" s="161"/>
      <c r="N189" s="156"/>
      <c r="O189" s="156"/>
      <c r="P189" s="156"/>
      <c r="Q189" s="156"/>
      <c r="R189" s="156"/>
      <c r="S189" s="156"/>
      <c r="T189" s="162"/>
      <c r="AT189" s="163" t="s">
        <v>144</v>
      </c>
      <c r="AU189" s="163" t="s">
        <v>83</v>
      </c>
      <c r="AV189" s="163" t="s">
        <v>83</v>
      </c>
      <c r="AW189" s="163" t="s">
        <v>98</v>
      </c>
      <c r="AX189" s="163" t="s">
        <v>72</v>
      </c>
      <c r="AY189" s="163" t="s">
        <v>134</v>
      </c>
    </row>
    <row r="190" spans="2:51" s="6" customFormat="1" ht="15.75" customHeight="1">
      <c r="B190" s="164"/>
      <c r="C190" s="165"/>
      <c r="D190" s="157" t="s">
        <v>144</v>
      </c>
      <c r="E190" s="165"/>
      <c r="F190" s="166" t="s">
        <v>153</v>
      </c>
      <c r="G190" s="165"/>
      <c r="H190" s="167">
        <v>7002</v>
      </c>
      <c r="J190" s="165"/>
      <c r="K190" s="165"/>
      <c r="L190" s="168"/>
      <c r="M190" s="169"/>
      <c r="N190" s="165"/>
      <c r="O190" s="165"/>
      <c r="P190" s="165"/>
      <c r="Q190" s="165"/>
      <c r="R190" s="165"/>
      <c r="S190" s="165"/>
      <c r="T190" s="170"/>
      <c r="AT190" s="171" t="s">
        <v>144</v>
      </c>
      <c r="AU190" s="171" t="s">
        <v>83</v>
      </c>
      <c r="AV190" s="171" t="s">
        <v>140</v>
      </c>
      <c r="AW190" s="171" t="s">
        <v>98</v>
      </c>
      <c r="AX190" s="171" t="s">
        <v>20</v>
      </c>
      <c r="AY190" s="171" t="s">
        <v>134</v>
      </c>
    </row>
    <row r="191" spans="2:65" s="6" customFormat="1" ht="15.75" customHeight="1">
      <c r="B191" s="23"/>
      <c r="C191" s="141" t="s">
        <v>301</v>
      </c>
      <c r="D191" s="141" t="s">
        <v>136</v>
      </c>
      <c r="E191" s="142" t="s">
        <v>302</v>
      </c>
      <c r="F191" s="143" t="s">
        <v>303</v>
      </c>
      <c r="G191" s="144" t="s">
        <v>90</v>
      </c>
      <c r="H191" s="145">
        <v>7002</v>
      </c>
      <c r="I191" s="146"/>
      <c r="J191" s="147">
        <f>ROUND($I$191*$H$191,2)</f>
        <v>0</v>
      </c>
      <c r="K191" s="143" t="s">
        <v>139</v>
      </c>
      <c r="L191" s="43"/>
      <c r="M191" s="148"/>
      <c r="N191" s="149" t="s">
        <v>43</v>
      </c>
      <c r="O191" s="24"/>
      <c r="P191" s="24"/>
      <c r="Q191" s="150">
        <v>0</v>
      </c>
      <c r="R191" s="150">
        <f>$Q$191*$H$191</f>
        <v>0</v>
      </c>
      <c r="S191" s="150">
        <v>0</v>
      </c>
      <c r="T191" s="151">
        <f>$S$191*$H$191</f>
        <v>0</v>
      </c>
      <c r="AR191" s="84" t="s">
        <v>140</v>
      </c>
      <c r="AT191" s="84" t="s">
        <v>136</v>
      </c>
      <c r="AU191" s="84" t="s">
        <v>83</v>
      </c>
      <c r="AY191" s="6" t="s">
        <v>134</v>
      </c>
      <c r="BE191" s="152">
        <f>IF($N$191="základní",$J$191,0)</f>
        <v>0</v>
      </c>
      <c r="BF191" s="152">
        <f>IF($N$191="snížená",$J$191,0)</f>
        <v>0</v>
      </c>
      <c r="BG191" s="152">
        <f>IF($N$191="zákl. přenesená",$J$191,0)</f>
        <v>0</v>
      </c>
      <c r="BH191" s="152">
        <f>IF($N$191="sníž. přenesená",$J$191,0)</f>
        <v>0</v>
      </c>
      <c r="BI191" s="152">
        <f>IF($N$191="nulová",$J$191,0)</f>
        <v>0</v>
      </c>
      <c r="BJ191" s="84" t="s">
        <v>20</v>
      </c>
      <c r="BK191" s="152">
        <f>ROUND($I$191*$H$191,2)</f>
        <v>0</v>
      </c>
      <c r="BL191" s="84" t="s">
        <v>140</v>
      </c>
      <c r="BM191" s="84" t="s">
        <v>304</v>
      </c>
    </row>
    <row r="192" spans="2:47" s="6" customFormat="1" ht="27" customHeight="1">
      <c r="B192" s="23"/>
      <c r="C192" s="24"/>
      <c r="D192" s="153" t="s">
        <v>142</v>
      </c>
      <c r="E192" s="24"/>
      <c r="F192" s="154" t="s">
        <v>305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142</v>
      </c>
      <c r="AU192" s="6" t="s">
        <v>83</v>
      </c>
    </row>
    <row r="193" spans="2:51" s="6" customFormat="1" ht="15.75" customHeight="1">
      <c r="B193" s="155"/>
      <c r="C193" s="156"/>
      <c r="D193" s="157" t="s">
        <v>144</v>
      </c>
      <c r="E193" s="156"/>
      <c r="F193" s="158" t="s">
        <v>294</v>
      </c>
      <c r="G193" s="156"/>
      <c r="H193" s="159">
        <v>4536</v>
      </c>
      <c r="J193" s="156"/>
      <c r="K193" s="156"/>
      <c r="L193" s="160"/>
      <c r="M193" s="161"/>
      <c r="N193" s="156"/>
      <c r="O193" s="156"/>
      <c r="P193" s="156"/>
      <c r="Q193" s="156"/>
      <c r="R193" s="156"/>
      <c r="S193" s="156"/>
      <c r="T193" s="162"/>
      <c r="AT193" s="163" t="s">
        <v>144</v>
      </c>
      <c r="AU193" s="163" t="s">
        <v>83</v>
      </c>
      <c r="AV193" s="163" t="s">
        <v>83</v>
      </c>
      <c r="AW193" s="163" t="s">
        <v>98</v>
      </c>
      <c r="AX193" s="163" t="s">
        <v>72</v>
      </c>
      <c r="AY193" s="163" t="s">
        <v>134</v>
      </c>
    </row>
    <row r="194" spans="2:51" s="6" customFormat="1" ht="15.75" customHeight="1">
      <c r="B194" s="155"/>
      <c r="C194" s="156"/>
      <c r="D194" s="157" t="s">
        <v>144</v>
      </c>
      <c r="E194" s="156"/>
      <c r="F194" s="158" t="s">
        <v>295</v>
      </c>
      <c r="G194" s="156"/>
      <c r="H194" s="159">
        <v>1184.4</v>
      </c>
      <c r="J194" s="156"/>
      <c r="K194" s="156"/>
      <c r="L194" s="160"/>
      <c r="M194" s="161"/>
      <c r="N194" s="156"/>
      <c r="O194" s="156"/>
      <c r="P194" s="156"/>
      <c r="Q194" s="156"/>
      <c r="R194" s="156"/>
      <c r="S194" s="156"/>
      <c r="T194" s="162"/>
      <c r="AT194" s="163" t="s">
        <v>144</v>
      </c>
      <c r="AU194" s="163" t="s">
        <v>83</v>
      </c>
      <c r="AV194" s="163" t="s">
        <v>83</v>
      </c>
      <c r="AW194" s="163" t="s">
        <v>98</v>
      </c>
      <c r="AX194" s="163" t="s">
        <v>72</v>
      </c>
      <c r="AY194" s="163" t="s">
        <v>134</v>
      </c>
    </row>
    <row r="195" spans="2:51" s="6" customFormat="1" ht="15.75" customHeight="1">
      <c r="B195" s="155"/>
      <c r="C195" s="156"/>
      <c r="D195" s="157" t="s">
        <v>144</v>
      </c>
      <c r="E195" s="156"/>
      <c r="F195" s="158" t="s">
        <v>296</v>
      </c>
      <c r="G195" s="156"/>
      <c r="H195" s="159">
        <v>792</v>
      </c>
      <c r="J195" s="156"/>
      <c r="K195" s="156"/>
      <c r="L195" s="160"/>
      <c r="M195" s="161"/>
      <c r="N195" s="156"/>
      <c r="O195" s="156"/>
      <c r="P195" s="156"/>
      <c r="Q195" s="156"/>
      <c r="R195" s="156"/>
      <c r="S195" s="156"/>
      <c r="T195" s="162"/>
      <c r="AT195" s="163" t="s">
        <v>144</v>
      </c>
      <c r="AU195" s="163" t="s">
        <v>83</v>
      </c>
      <c r="AV195" s="163" t="s">
        <v>83</v>
      </c>
      <c r="AW195" s="163" t="s">
        <v>98</v>
      </c>
      <c r="AX195" s="163" t="s">
        <v>72</v>
      </c>
      <c r="AY195" s="163" t="s">
        <v>134</v>
      </c>
    </row>
    <row r="196" spans="2:51" s="6" customFormat="1" ht="15.75" customHeight="1">
      <c r="B196" s="155"/>
      <c r="C196" s="156"/>
      <c r="D196" s="157" t="s">
        <v>144</v>
      </c>
      <c r="E196" s="156"/>
      <c r="F196" s="158" t="s">
        <v>297</v>
      </c>
      <c r="G196" s="156"/>
      <c r="H196" s="159">
        <v>273.6</v>
      </c>
      <c r="J196" s="156"/>
      <c r="K196" s="156"/>
      <c r="L196" s="160"/>
      <c r="M196" s="161"/>
      <c r="N196" s="156"/>
      <c r="O196" s="156"/>
      <c r="P196" s="156"/>
      <c r="Q196" s="156"/>
      <c r="R196" s="156"/>
      <c r="S196" s="156"/>
      <c r="T196" s="162"/>
      <c r="AT196" s="163" t="s">
        <v>144</v>
      </c>
      <c r="AU196" s="163" t="s">
        <v>83</v>
      </c>
      <c r="AV196" s="163" t="s">
        <v>83</v>
      </c>
      <c r="AW196" s="163" t="s">
        <v>98</v>
      </c>
      <c r="AX196" s="163" t="s">
        <v>72</v>
      </c>
      <c r="AY196" s="163" t="s">
        <v>134</v>
      </c>
    </row>
    <row r="197" spans="2:51" s="6" customFormat="1" ht="15.75" customHeight="1">
      <c r="B197" s="155"/>
      <c r="C197" s="156"/>
      <c r="D197" s="157" t="s">
        <v>144</v>
      </c>
      <c r="E197" s="156"/>
      <c r="F197" s="158" t="s">
        <v>298</v>
      </c>
      <c r="G197" s="156"/>
      <c r="H197" s="159">
        <v>108</v>
      </c>
      <c r="J197" s="156"/>
      <c r="K197" s="156"/>
      <c r="L197" s="160"/>
      <c r="M197" s="161"/>
      <c r="N197" s="156"/>
      <c r="O197" s="156"/>
      <c r="P197" s="156"/>
      <c r="Q197" s="156"/>
      <c r="R197" s="156"/>
      <c r="S197" s="156"/>
      <c r="T197" s="162"/>
      <c r="AT197" s="163" t="s">
        <v>144</v>
      </c>
      <c r="AU197" s="163" t="s">
        <v>83</v>
      </c>
      <c r="AV197" s="163" t="s">
        <v>83</v>
      </c>
      <c r="AW197" s="163" t="s">
        <v>98</v>
      </c>
      <c r="AX197" s="163" t="s">
        <v>72</v>
      </c>
      <c r="AY197" s="163" t="s">
        <v>134</v>
      </c>
    </row>
    <row r="198" spans="2:51" s="6" customFormat="1" ht="15.75" customHeight="1">
      <c r="B198" s="155"/>
      <c r="C198" s="156"/>
      <c r="D198" s="157" t="s">
        <v>144</v>
      </c>
      <c r="E198" s="156"/>
      <c r="F198" s="158" t="s">
        <v>299</v>
      </c>
      <c r="G198" s="156"/>
      <c r="H198" s="159">
        <v>60</v>
      </c>
      <c r="J198" s="156"/>
      <c r="K198" s="156"/>
      <c r="L198" s="160"/>
      <c r="M198" s="161"/>
      <c r="N198" s="156"/>
      <c r="O198" s="156"/>
      <c r="P198" s="156"/>
      <c r="Q198" s="156"/>
      <c r="R198" s="156"/>
      <c r="S198" s="156"/>
      <c r="T198" s="162"/>
      <c r="AT198" s="163" t="s">
        <v>144</v>
      </c>
      <c r="AU198" s="163" t="s">
        <v>83</v>
      </c>
      <c r="AV198" s="163" t="s">
        <v>83</v>
      </c>
      <c r="AW198" s="163" t="s">
        <v>98</v>
      </c>
      <c r="AX198" s="163" t="s">
        <v>72</v>
      </c>
      <c r="AY198" s="163" t="s">
        <v>134</v>
      </c>
    </row>
    <row r="199" spans="2:51" s="6" customFormat="1" ht="15.75" customHeight="1">
      <c r="B199" s="155"/>
      <c r="C199" s="156"/>
      <c r="D199" s="157" t="s">
        <v>144</v>
      </c>
      <c r="E199" s="156"/>
      <c r="F199" s="158" t="s">
        <v>300</v>
      </c>
      <c r="G199" s="156"/>
      <c r="H199" s="159">
        <v>48</v>
      </c>
      <c r="J199" s="156"/>
      <c r="K199" s="156"/>
      <c r="L199" s="160"/>
      <c r="M199" s="161"/>
      <c r="N199" s="156"/>
      <c r="O199" s="156"/>
      <c r="P199" s="156"/>
      <c r="Q199" s="156"/>
      <c r="R199" s="156"/>
      <c r="S199" s="156"/>
      <c r="T199" s="162"/>
      <c r="AT199" s="163" t="s">
        <v>144</v>
      </c>
      <c r="AU199" s="163" t="s">
        <v>83</v>
      </c>
      <c r="AV199" s="163" t="s">
        <v>83</v>
      </c>
      <c r="AW199" s="163" t="s">
        <v>98</v>
      </c>
      <c r="AX199" s="163" t="s">
        <v>72</v>
      </c>
      <c r="AY199" s="163" t="s">
        <v>134</v>
      </c>
    </row>
    <row r="200" spans="2:51" s="6" customFormat="1" ht="15.75" customHeight="1">
      <c r="B200" s="164"/>
      <c r="C200" s="165"/>
      <c r="D200" s="157" t="s">
        <v>144</v>
      </c>
      <c r="E200" s="165"/>
      <c r="F200" s="166" t="s">
        <v>153</v>
      </c>
      <c r="G200" s="165"/>
      <c r="H200" s="167">
        <v>7002</v>
      </c>
      <c r="J200" s="165"/>
      <c r="K200" s="165"/>
      <c r="L200" s="168"/>
      <c r="M200" s="169"/>
      <c r="N200" s="165"/>
      <c r="O200" s="165"/>
      <c r="P200" s="165"/>
      <c r="Q200" s="165"/>
      <c r="R200" s="165"/>
      <c r="S200" s="165"/>
      <c r="T200" s="170"/>
      <c r="AT200" s="171" t="s">
        <v>144</v>
      </c>
      <c r="AU200" s="171" t="s">
        <v>83</v>
      </c>
      <c r="AV200" s="171" t="s">
        <v>140</v>
      </c>
      <c r="AW200" s="171" t="s">
        <v>98</v>
      </c>
      <c r="AX200" s="171" t="s">
        <v>20</v>
      </c>
      <c r="AY200" s="171" t="s">
        <v>134</v>
      </c>
    </row>
    <row r="201" spans="2:65" s="6" customFormat="1" ht="15.75" customHeight="1">
      <c r="B201" s="23"/>
      <c r="C201" s="141" t="s">
        <v>306</v>
      </c>
      <c r="D201" s="141" t="s">
        <v>136</v>
      </c>
      <c r="E201" s="142" t="s">
        <v>307</v>
      </c>
      <c r="F201" s="143" t="s">
        <v>308</v>
      </c>
      <c r="G201" s="144" t="s">
        <v>197</v>
      </c>
      <c r="H201" s="145">
        <v>1938.7</v>
      </c>
      <c r="I201" s="146"/>
      <c r="J201" s="147">
        <f>ROUND($I$201*$H$201,2)</f>
        <v>0</v>
      </c>
      <c r="K201" s="143" t="s">
        <v>139</v>
      </c>
      <c r="L201" s="43"/>
      <c r="M201" s="148"/>
      <c r="N201" s="149" t="s">
        <v>43</v>
      </c>
      <c r="O201" s="24"/>
      <c r="P201" s="24"/>
      <c r="Q201" s="150">
        <v>0</v>
      </c>
      <c r="R201" s="150">
        <f>$Q$201*$H$201</f>
        <v>0</v>
      </c>
      <c r="S201" s="150">
        <v>0</v>
      </c>
      <c r="T201" s="151">
        <f>$S$201*$H$201</f>
        <v>0</v>
      </c>
      <c r="AR201" s="84" t="s">
        <v>140</v>
      </c>
      <c r="AT201" s="84" t="s">
        <v>136</v>
      </c>
      <c r="AU201" s="84" t="s">
        <v>83</v>
      </c>
      <c r="AY201" s="6" t="s">
        <v>134</v>
      </c>
      <c r="BE201" s="152">
        <f>IF($N$201="základní",$J$201,0)</f>
        <v>0</v>
      </c>
      <c r="BF201" s="152">
        <f>IF($N$201="snížená",$J$201,0)</f>
        <v>0</v>
      </c>
      <c r="BG201" s="152">
        <f>IF($N$201="zákl. přenesená",$J$201,0)</f>
        <v>0</v>
      </c>
      <c r="BH201" s="152">
        <f>IF($N$201="sníž. přenesená",$J$201,0)</f>
        <v>0</v>
      </c>
      <c r="BI201" s="152">
        <f>IF($N$201="nulová",$J$201,0)</f>
        <v>0</v>
      </c>
      <c r="BJ201" s="84" t="s">
        <v>20</v>
      </c>
      <c r="BK201" s="152">
        <f>ROUND($I$201*$H$201,2)</f>
        <v>0</v>
      </c>
      <c r="BL201" s="84" t="s">
        <v>140</v>
      </c>
      <c r="BM201" s="84" t="s">
        <v>309</v>
      </c>
    </row>
    <row r="202" spans="2:47" s="6" customFormat="1" ht="27" customHeight="1">
      <c r="B202" s="23"/>
      <c r="C202" s="24"/>
      <c r="D202" s="153" t="s">
        <v>142</v>
      </c>
      <c r="E202" s="24"/>
      <c r="F202" s="154" t="s">
        <v>310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142</v>
      </c>
      <c r="AU202" s="6" t="s">
        <v>83</v>
      </c>
    </row>
    <row r="203" spans="2:51" s="6" customFormat="1" ht="15.75" customHeight="1">
      <c r="B203" s="155"/>
      <c r="C203" s="156"/>
      <c r="D203" s="157" t="s">
        <v>144</v>
      </c>
      <c r="E203" s="156"/>
      <c r="F203" s="158" t="s">
        <v>311</v>
      </c>
      <c r="G203" s="156"/>
      <c r="H203" s="159">
        <v>619.2</v>
      </c>
      <c r="J203" s="156"/>
      <c r="K203" s="156"/>
      <c r="L203" s="160"/>
      <c r="M203" s="161"/>
      <c r="N203" s="156"/>
      <c r="O203" s="156"/>
      <c r="P203" s="156"/>
      <c r="Q203" s="156"/>
      <c r="R203" s="156"/>
      <c r="S203" s="156"/>
      <c r="T203" s="162"/>
      <c r="AT203" s="163" t="s">
        <v>144</v>
      </c>
      <c r="AU203" s="163" t="s">
        <v>83</v>
      </c>
      <c r="AV203" s="163" t="s">
        <v>83</v>
      </c>
      <c r="AW203" s="163" t="s">
        <v>98</v>
      </c>
      <c r="AX203" s="163" t="s">
        <v>72</v>
      </c>
      <c r="AY203" s="163" t="s">
        <v>134</v>
      </c>
    </row>
    <row r="204" spans="2:51" s="6" customFormat="1" ht="15.75" customHeight="1">
      <c r="B204" s="155"/>
      <c r="C204" s="156"/>
      <c r="D204" s="157" t="s">
        <v>144</v>
      </c>
      <c r="E204" s="156"/>
      <c r="F204" s="158" t="s">
        <v>312</v>
      </c>
      <c r="G204" s="156"/>
      <c r="H204" s="159">
        <v>524.8</v>
      </c>
      <c r="J204" s="156"/>
      <c r="K204" s="156"/>
      <c r="L204" s="160"/>
      <c r="M204" s="161"/>
      <c r="N204" s="156"/>
      <c r="O204" s="156"/>
      <c r="P204" s="156"/>
      <c r="Q204" s="156"/>
      <c r="R204" s="156"/>
      <c r="S204" s="156"/>
      <c r="T204" s="162"/>
      <c r="AT204" s="163" t="s">
        <v>144</v>
      </c>
      <c r="AU204" s="163" t="s">
        <v>83</v>
      </c>
      <c r="AV204" s="163" t="s">
        <v>83</v>
      </c>
      <c r="AW204" s="163" t="s">
        <v>98</v>
      </c>
      <c r="AX204" s="163" t="s">
        <v>72</v>
      </c>
      <c r="AY204" s="163" t="s">
        <v>134</v>
      </c>
    </row>
    <row r="205" spans="2:51" s="6" customFormat="1" ht="15.75" customHeight="1">
      <c r="B205" s="155"/>
      <c r="C205" s="156"/>
      <c r="D205" s="157" t="s">
        <v>144</v>
      </c>
      <c r="E205" s="156"/>
      <c r="F205" s="158" t="s">
        <v>313</v>
      </c>
      <c r="G205" s="156"/>
      <c r="H205" s="159">
        <v>51</v>
      </c>
      <c r="J205" s="156"/>
      <c r="K205" s="156"/>
      <c r="L205" s="160"/>
      <c r="M205" s="161"/>
      <c r="N205" s="156"/>
      <c r="O205" s="156"/>
      <c r="P205" s="156"/>
      <c r="Q205" s="156"/>
      <c r="R205" s="156"/>
      <c r="S205" s="156"/>
      <c r="T205" s="162"/>
      <c r="AT205" s="163" t="s">
        <v>144</v>
      </c>
      <c r="AU205" s="163" t="s">
        <v>83</v>
      </c>
      <c r="AV205" s="163" t="s">
        <v>83</v>
      </c>
      <c r="AW205" s="163" t="s">
        <v>98</v>
      </c>
      <c r="AX205" s="163" t="s">
        <v>72</v>
      </c>
      <c r="AY205" s="163" t="s">
        <v>134</v>
      </c>
    </row>
    <row r="206" spans="2:51" s="6" customFormat="1" ht="15.75" customHeight="1">
      <c r="B206" s="155"/>
      <c r="C206" s="156"/>
      <c r="D206" s="157" t="s">
        <v>144</v>
      </c>
      <c r="E206" s="156"/>
      <c r="F206" s="158" t="s">
        <v>314</v>
      </c>
      <c r="G206" s="156"/>
      <c r="H206" s="159">
        <v>121.6</v>
      </c>
      <c r="J206" s="156"/>
      <c r="K206" s="156"/>
      <c r="L206" s="160"/>
      <c r="M206" s="161"/>
      <c r="N206" s="156"/>
      <c r="O206" s="156"/>
      <c r="P206" s="156"/>
      <c r="Q206" s="156"/>
      <c r="R206" s="156"/>
      <c r="S206" s="156"/>
      <c r="T206" s="162"/>
      <c r="AT206" s="163" t="s">
        <v>144</v>
      </c>
      <c r="AU206" s="163" t="s">
        <v>83</v>
      </c>
      <c r="AV206" s="163" t="s">
        <v>83</v>
      </c>
      <c r="AW206" s="163" t="s">
        <v>98</v>
      </c>
      <c r="AX206" s="163" t="s">
        <v>72</v>
      </c>
      <c r="AY206" s="163" t="s">
        <v>134</v>
      </c>
    </row>
    <row r="207" spans="2:51" s="6" customFormat="1" ht="15.75" customHeight="1">
      <c r="B207" s="155"/>
      <c r="C207" s="156"/>
      <c r="D207" s="157" t="s">
        <v>144</v>
      </c>
      <c r="E207" s="156"/>
      <c r="F207" s="158" t="s">
        <v>315</v>
      </c>
      <c r="G207" s="156"/>
      <c r="H207" s="159">
        <v>382.1</v>
      </c>
      <c r="J207" s="156"/>
      <c r="K207" s="156"/>
      <c r="L207" s="160"/>
      <c r="M207" s="161"/>
      <c r="N207" s="156"/>
      <c r="O207" s="156"/>
      <c r="P207" s="156"/>
      <c r="Q207" s="156"/>
      <c r="R207" s="156"/>
      <c r="S207" s="156"/>
      <c r="T207" s="162"/>
      <c r="AT207" s="163" t="s">
        <v>144</v>
      </c>
      <c r="AU207" s="163" t="s">
        <v>83</v>
      </c>
      <c r="AV207" s="163" t="s">
        <v>83</v>
      </c>
      <c r="AW207" s="163" t="s">
        <v>98</v>
      </c>
      <c r="AX207" s="163" t="s">
        <v>72</v>
      </c>
      <c r="AY207" s="163" t="s">
        <v>134</v>
      </c>
    </row>
    <row r="208" spans="2:51" s="6" customFormat="1" ht="15.75" customHeight="1">
      <c r="B208" s="155"/>
      <c r="C208" s="156"/>
      <c r="D208" s="157" t="s">
        <v>144</v>
      </c>
      <c r="E208" s="156"/>
      <c r="F208" s="158" t="s">
        <v>316</v>
      </c>
      <c r="G208" s="156"/>
      <c r="H208" s="159">
        <v>144</v>
      </c>
      <c r="J208" s="156"/>
      <c r="K208" s="156"/>
      <c r="L208" s="160"/>
      <c r="M208" s="161"/>
      <c r="N208" s="156"/>
      <c r="O208" s="156"/>
      <c r="P208" s="156"/>
      <c r="Q208" s="156"/>
      <c r="R208" s="156"/>
      <c r="S208" s="156"/>
      <c r="T208" s="162"/>
      <c r="AT208" s="163" t="s">
        <v>144</v>
      </c>
      <c r="AU208" s="163" t="s">
        <v>83</v>
      </c>
      <c r="AV208" s="163" t="s">
        <v>83</v>
      </c>
      <c r="AW208" s="163" t="s">
        <v>98</v>
      </c>
      <c r="AX208" s="163" t="s">
        <v>72</v>
      </c>
      <c r="AY208" s="163" t="s">
        <v>134</v>
      </c>
    </row>
    <row r="209" spans="2:51" s="6" customFormat="1" ht="15.75" customHeight="1">
      <c r="B209" s="155"/>
      <c r="C209" s="156"/>
      <c r="D209" s="157" t="s">
        <v>144</v>
      </c>
      <c r="E209" s="156"/>
      <c r="F209" s="158" t="s">
        <v>317</v>
      </c>
      <c r="G209" s="156"/>
      <c r="H209" s="159">
        <v>96</v>
      </c>
      <c r="J209" s="156"/>
      <c r="K209" s="156"/>
      <c r="L209" s="160"/>
      <c r="M209" s="161"/>
      <c r="N209" s="156"/>
      <c r="O209" s="156"/>
      <c r="P209" s="156"/>
      <c r="Q209" s="156"/>
      <c r="R209" s="156"/>
      <c r="S209" s="156"/>
      <c r="T209" s="162"/>
      <c r="AT209" s="163" t="s">
        <v>144</v>
      </c>
      <c r="AU209" s="163" t="s">
        <v>83</v>
      </c>
      <c r="AV209" s="163" t="s">
        <v>83</v>
      </c>
      <c r="AW209" s="163" t="s">
        <v>98</v>
      </c>
      <c r="AX209" s="163" t="s">
        <v>72</v>
      </c>
      <c r="AY209" s="163" t="s">
        <v>134</v>
      </c>
    </row>
    <row r="210" spans="2:51" s="6" customFormat="1" ht="15.75" customHeight="1">
      <c r="B210" s="164"/>
      <c r="C210" s="165"/>
      <c r="D210" s="157" t="s">
        <v>144</v>
      </c>
      <c r="E210" s="165"/>
      <c r="F210" s="166" t="s">
        <v>153</v>
      </c>
      <c r="G210" s="165"/>
      <c r="H210" s="167">
        <v>1938.7</v>
      </c>
      <c r="J210" s="165"/>
      <c r="K210" s="165"/>
      <c r="L210" s="168"/>
      <c r="M210" s="169"/>
      <c r="N210" s="165"/>
      <c r="O210" s="165"/>
      <c r="P210" s="165"/>
      <c r="Q210" s="165"/>
      <c r="R210" s="165"/>
      <c r="S210" s="165"/>
      <c r="T210" s="170"/>
      <c r="AT210" s="171" t="s">
        <v>144</v>
      </c>
      <c r="AU210" s="171" t="s">
        <v>83</v>
      </c>
      <c r="AV210" s="171" t="s">
        <v>140</v>
      </c>
      <c r="AW210" s="171" t="s">
        <v>98</v>
      </c>
      <c r="AX210" s="171" t="s">
        <v>20</v>
      </c>
      <c r="AY210" s="171" t="s">
        <v>134</v>
      </c>
    </row>
    <row r="211" spans="2:65" s="6" customFormat="1" ht="15.75" customHeight="1">
      <c r="B211" s="23"/>
      <c r="C211" s="141" t="s">
        <v>318</v>
      </c>
      <c r="D211" s="141" t="s">
        <v>136</v>
      </c>
      <c r="E211" s="142" t="s">
        <v>319</v>
      </c>
      <c r="F211" s="143" t="s">
        <v>320</v>
      </c>
      <c r="G211" s="144" t="s">
        <v>197</v>
      </c>
      <c r="H211" s="145">
        <v>1938.7</v>
      </c>
      <c r="I211" s="146"/>
      <c r="J211" s="147">
        <f>ROUND($I$211*$H$211,2)</f>
        <v>0</v>
      </c>
      <c r="K211" s="143" t="s">
        <v>139</v>
      </c>
      <c r="L211" s="43"/>
      <c r="M211" s="148"/>
      <c r="N211" s="149" t="s">
        <v>43</v>
      </c>
      <c r="O211" s="24"/>
      <c r="P211" s="24"/>
      <c r="Q211" s="150">
        <v>0</v>
      </c>
      <c r="R211" s="150">
        <f>$Q$211*$H$211</f>
        <v>0</v>
      </c>
      <c r="S211" s="150">
        <v>0</v>
      </c>
      <c r="T211" s="151">
        <f>$S$211*$H$211</f>
        <v>0</v>
      </c>
      <c r="AR211" s="84" t="s">
        <v>140</v>
      </c>
      <c r="AT211" s="84" t="s">
        <v>136</v>
      </c>
      <c r="AU211" s="84" t="s">
        <v>83</v>
      </c>
      <c r="AY211" s="6" t="s">
        <v>134</v>
      </c>
      <c r="BE211" s="152">
        <f>IF($N$211="základní",$J$211,0)</f>
        <v>0</v>
      </c>
      <c r="BF211" s="152">
        <f>IF($N$211="snížená",$J$211,0)</f>
        <v>0</v>
      </c>
      <c r="BG211" s="152">
        <f>IF($N$211="zákl. přenesená",$J$211,0)</f>
        <v>0</v>
      </c>
      <c r="BH211" s="152">
        <f>IF($N$211="sníž. přenesená",$J$211,0)</f>
        <v>0</v>
      </c>
      <c r="BI211" s="152">
        <f>IF($N$211="nulová",$J$211,0)</f>
        <v>0</v>
      </c>
      <c r="BJ211" s="84" t="s">
        <v>20</v>
      </c>
      <c r="BK211" s="152">
        <f>ROUND($I$211*$H$211,2)</f>
        <v>0</v>
      </c>
      <c r="BL211" s="84" t="s">
        <v>140</v>
      </c>
      <c r="BM211" s="84" t="s">
        <v>321</v>
      </c>
    </row>
    <row r="212" spans="2:47" s="6" customFormat="1" ht="27" customHeight="1">
      <c r="B212" s="23"/>
      <c r="C212" s="24"/>
      <c r="D212" s="153" t="s">
        <v>142</v>
      </c>
      <c r="E212" s="24"/>
      <c r="F212" s="154" t="s">
        <v>322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142</v>
      </c>
      <c r="AU212" s="6" t="s">
        <v>83</v>
      </c>
    </row>
    <row r="213" spans="2:51" s="6" customFormat="1" ht="15.75" customHeight="1">
      <c r="B213" s="155"/>
      <c r="C213" s="156"/>
      <c r="D213" s="157" t="s">
        <v>144</v>
      </c>
      <c r="E213" s="156"/>
      <c r="F213" s="158" t="s">
        <v>311</v>
      </c>
      <c r="G213" s="156"/>
      <c r="H213" s="159">
        <v>619.2</v>
      </c>
      <c r="J213" s="156"/>
      <c r="K213" s="156"/>
      <c r="L213" s="160"/>
      <c r="M213" s="161"/>
      <c r="N213" s="156"/>
      <c r="O213" s="156"/>
      <c r="P213" s="156"/>
      <c r="Q213" s="156"/>
      <c r="R213" s="156"/>
      <c r="S213" s="156"/>
      <c r="T213" s="162"/>
      <c r="AT213" s="163" t="s">
        <v>144</v>
      </c>
      <c r="AU213" s="163" t="s">
        <v>83</v>
      </c>
      <c r="AV213" s="163" t="s">
        <v>83</v>
      </c>
      <c r="AW213" s="163" t="s">
        <v>98</v>
      </c>
      <c r="AX213" s="163" t="s">
        <v>72</v>
      </c>
      <c r="AY213" s="163" t="s">
        <v>134</v>
      </c>
    </row>
    <row r="214" spans="2:51" s="6" customFormat="1" ht="15.75" customHeight="1">
      <c r="B214" s="155"/>
      <c r="C214" s="156"/>
      <c r="D214" s="157" t="s">
        <v>144</v>
      </c>
      <c r="E214" s="156"/>
      <c r="F214" s="158" t="s">
        <v>312</v>
      </c>
      <c r="G214" s="156"/>
      <c r="H214" s="159">
        <v>524.8</v>
      </c>
      <c r="J214" s="156"/>
      <c r="K214" s="156"/>
      <c r="L214" s="160"/>
      <c r="M214" s="161"/>
      <c r="N214" s="156"/>
      <c r="O214" s="156"/>
      <c r="P214" s="156"/>
      <c r="Q214" s="156"/>
      <c r="R214" s="156"/>
      <c r="S214" s="156"/>
      <c r="T214" s="162"/>
      <c r="AT214" s="163" t="s">
        <v>144</v>
      </c>
      <c r="AU214" s="163" t="s">
        <v>83</v>
      </c>
      <c r="AV214" s="163" t="s">
        <v>83</v>
      </c>
      <c r="AW214" s="163" t="s">
        <v>98</v>
      </c>
      <c r="AX214" s="163" t="s">
        <v>72</v>
      </c>
      <c r="AY214" s="163" t="s">
        <v>134</v>
      </c>
    </row>
    <row r="215" spans="2:51" s="6" customFormat="1" ht="15.75" customHeight="1">
      <c r="B215" s="155"/>
      <c r="C215" s="156"/>
      <c r="D215" s="157" t="s">
        <v>144</v>
      </c>
      <c r="E215" s="156"/>
      <c r="F215" s="158" t="s">
        <v>313</v>
      </c>
      <c r="G215" s="156"/>
      <c r="H215" s="159">
        <v>51</v>
      </c>
      <c r="J215" s="156"/>
      <c r="K215" s="156"/>
      <c r="L215" s="160"/>
      <c r="M215" s="161"/>
      <c r="N215" s="156"/>
      <c r="O215" s="156"/>
      <c r="P215" s="156"/>
      <c r="Q215" s="156"/>
      <c r="R215" s="156"/>
      <c r="S215" s="156"/>
      <c r="T215" s="162"/>
      <c r="AT215" s="163" t="s">
        <v>144</v>
      </c>
      <c r="AU215" s="163" t="s">
        <v>83</v>
      </c>
      <c r="AV215" s="163" t="s">
        <v>83</v>
      </c>
      <c r="AW215" s="163" t="s">
        <v>98</v>
      </c>
      <c r="AX215" s="163" t="s">
        <v>72</v>
      </c>
      <c r="AY215" s="163" t="s">
        <v>134</v>
      </c>
    </row>
    <row r="216" spans="2:51" s="6" customFormat="1" ht="15.75" customHeight="1">
      <c r="B216" s="155"/>
      <c r="C216" s="156"/>
      <c r="D216" s="157" t="s">
        <v>144</v>
      </c>
      <c r="E216" s="156"/>
      <c r="F216" s="158" t="s">
        <v>314</v>
      </c>
      <c r="G216" s="156"/>
      <c r="H216" s="159">
        <v>121.6</v>
      </c>
      <c r="J216" s="156"/>
      <c r="K216" s="156"/>
      <c r="L216" s="160"/>
      <c r="M216" s="161"/>
      <c r="N216" s="156"/>
      <c r="O216" s="156"/>
      <c r="P216" s="156"/>
      <c r="Q216" s="156"/>
      <c r="R216" s="156"/>
      <c r="S216" s="156"/>
      <c r="T216" s="162"/>
      <c r="AT216" s="163" t="s">
        <v>144</v>
      </c>
      <c r="AU216" s="163" t="s">
        <v>83</v>
      </c>
      <c r="AV216" s="163" t="s">
        <v>83</v>
      </c>
      <c r="AW216" s="163" t="s">
        <v>98</v>
      </c>
      <c r="AX216" s="163" t="s">
        <v>72</v>
      </c>
      <c r="AY216" s="163" t="s">
        <v>134</v>
      </c>
    </row>
    <row r="217" spans="2:51" s="6" customFormat="1" ht="15.75" customHeight="1">
      <c r="B217" s="155"/>
      <c r="C217" s="156"/>
      <c r="D217" s="157" t="s">
        <v>144</v>
      </c>
      <c r="E217" s="156"/>
      <c r="F217" s="158" t="s">
        <v>315</v>
      </c>
      <c r="G217" s="156"/>
      <c r="H217" s="159">
        <v>382.1</v>
      </c>
      <c r="J217" s="156"/>
      <c r="K217" s="156"/>
      <c r="L217" s="160"/>
      <c r="M217" s="161"/>
      <c r="N217" s="156"/>
      <c r="O217" s="156"/>
      <c r="P217" s="156"/>
      <c r="Q217" s="156"/>
      <c r="R217" s="156"/>
      <c r="S217" s="156"/>
      <c r="T217" s="162"/>
      <c r="AT217" s="163" t="s">
        <v>144</v>
      </c>
      <c r="AU217" s="163" t="s">
        <v>83</v>
      </c>
      <c r="AV217" s="163" t="s">
        <v>83</v>
      </c>
      <c r="AW217" s="163" t="s">
        <v>98</v>
      </c>
      <c r="AX217" s="163" t="s">
        <v>72</v>
      </c>
      <c r="AY217" s="163" t="s">
        <v>134</v>
      </c>
    </row>
    <row r="218" spans="2:51" s="6" customFormat="1" ht="15.75" customHeight="1">
      <c r="B218" s="155"/>
      <c r="C218" s="156"/>
      <c r="D218" s="157" t="s">
        <v>144</v>
      </c>
      <c r="E218" s="156"/>
      <c r="F218" s="158" t="s">
        <v>316</v>
      </c>
      <c r="G218" s="156"/>
      <c r="H218" s="159">
        <v>144</v>
      </c>
      <c r="J218" s="156"/>
      <c r="K218" s="156"/>
      <c r="L218" s="160"/>
      <c r="M218" s="161"/>
      <c r="N218" s="156"/>
      <c r="O218" s="156"/>
      <c r="P218" s="156"/>
      <c r="Q218" s="156"/>
      <c r="R218" s="156"/>
      <c r="S218" s="156"/>
      <c r="T218" s="162"/>
      <c r="AT218" s="163" t="s">
        <v>144</v>
      </c>
      <c r="AU218" s="163" t="s">
        <v>83</v>
      </c>
      <c r="AV218" s="163" t="s">
        <v>83</v>
      </c>
      <c r="AW218" s="163" t="s">
        <v>98</v>
      </c>
      <c r="AX218" s="163" t="s">
        <v>72</v>
      </c>
      <c r="AY218" s="163" t="s">
        <v>134</v>
      </c>
    </row>
    <row r="219" spans="2:51" s="6" customFormat="1" ht="15.75" customHeight="1">
      <c r="B219" s="155"/>
      <c r="C219" s="156"/>
      <c r="D219" s="157" t="s">
        <v>144</v>
      </c>
      <c r="E219" s="156"/>
      <c r="F219" s="158" t="s">
        <v>317</v>
      </c>
      <c r="G219" s="156"/>
      <c r="H219" s="159">
        <v>96</v>
      </c>
      <c r="J219" s="156"/>
      <c r="K219" s="156"/>
      <c r="L219" s="160"/>
      <c r="M219" s="161"/>
      <c r="N219" s="156"/>
      <c r="O219" s="156"/>
      <c r="P219" s="156"/>
      <c r="Q219" s="156"/>
      <c r="R219" s="156"/>
      <c r="S219" s="156"/>
      <c r="T219" s="162"/>
      <c r="AT219" s="163" t="s">
        <v>144</v>
      </c>
      <c r="AU219" s="163" t="s">
        <v>83</v>
      </c>
      <c r="AV219" s="163" t="s">
        <v>83</v>
      </c>
      <c r="AW219" s="163" t="s">
        <v>98</v>
      </c>
      <c r="AX219" s="163" t="s">
        <v>72</v>
      </c>
      <c r="AY219" s="163" t="s">
        <v>134</v>
      </c>
    </row>
    <row r="220" spans="2:51" s="6" customFormat="1" ht="15.75" customHeight="1">
      <c r="B220" s="164"/>
      <c r="C220" s="165"/>
      <c r="D220" s="157" t="s">
        <v>144</v>
      </c>
      <c r="E220" s="165"/>
      <c r="F220" s="166" t="s">
        <v>153</v>
      </c>
      <c r="G220" s="165"/>
      <c r="H220" s="167">
        <v>1938.7</v>
      </c>
      <c r="J220" s="165"/>
      <c r="K220" s="165"/>
      <c r="L220" s="168"/>
      <c r="M220" s="169"/>
      <c r="N220" s="165"/>
      <c r="O220" s="165"/>
      <c r="P220" s="165"/>
      <c r="Q220" s="165"/>
      <c r="R220" s="165"/>
      <c r="S220" s="165"/>
      <c r="T220" s="170"/>
      <c r="AT220" s="171" t="s">
        <v>144</v>
      </c>
      <c r="AU220" s="171" t="s">
        <v>83</v>
      </c>
      <c r="AV220" s="171" t="s">
        <v>140</v>
      </c>
      <c r="AW220" s="171" t="s">
        <v>98</v>
      </c>
      <c r="AX220" s="171" t="s">
        <v>20</v>
      </c>
      <c r="AY220" s="171" t="s">
        <v>134</v>
      </c>
    </row>
    <row r="221" spans="2:65" s="6" customFormat="1" ht="15.75" customHeight="1">
      <c r="B221" s="23"/>
      <c r="C221" s="141" t="s">
        <v>323</v>
      </c>
      <c r="D221" s="141" t="s">
        <v>136</v>
      </c>
      <c r="E221" s="142" t="s">
        <v>324</v>
      </c>
      <c r="F221" s="143" t="s">
        <v>325</v>
      </c>
      <c r="G221" s="144" t="s">
        <v>197</v>
      </c>
      <c r="H221" s="145">
        <v>676.8</v>
      </c>
      <c r="I221" s="146"/>
      <c r="J221" s="147">
        <f>ROUND($I$221*$H$221,2)</f>
        <v>0</v>
      </c>
      <c r="K221" s="143" t="s">
        <v>139</v>
      </c>
      <c r="L221" s="43"/>
      <c r="M221" s="148"/>
      <c r="N221" s="149" t="s">
        <v>43</v>
      </c>
      <c r="O221" s="24"/>
      <c r="P221" s="24"/>
      <c r="Q221" s="150">
        <v>0</v>
      </c>
      <c r="R221" s="150">
        <f>$Q$221*$H$221</f>
        <v>0</v>
      </c>
      <c r="S221" s="150">
        <v>0</v>
      </c>
      <c r="T221" s="151">
        <f>$S$221*$H$221</f>
        <v>0</v>
      </c>
      <c r="AR221" s="84" t="s">
        <v>140</v>
      </c>
      <c r="AT221" s="84" t="s">
        <v>136</v>
      </c>
      <c r="AU221" s="84" t="s">
        <v>83</v>
      </c>
      <c r="AY221" s="6" t="s">
        <v>134</v>
      </c>
      <c r="BE221" s="152">
        <f>IF($N$221="základní",$J$221,0)</f>
        <v>0</v>
      </c>
      <c r="BF221" s="152">
        <f>IF($N$221="snížená",$J$221,0)</f>
        <v>0</v>
      </c>
      <c r="BG221" s="152">
        <f>IF($N$221="zákl. přenesená",$J$221,0)</f>
        <v>0</v>
      </c>
      <c r="BH221" s="152">
        <f>IF($N$221="sníž. přenesená",$J$221,0)</f>
        <v>0</v>
      </c>
      <c r="BI221" s="152">
        <f>IF($N$221="nulová",$J$221,0)</f>
        <v>0</v>
      </c>
      <c r="BJ221" s="84" t="s">
        <v>20</v>
      </c>
      <c r="BK221" s="152">
        <f>ROUND($I$221*$H$221,2)</f>
        <v>0</v>
      </c>
      <c r="BL221" s="84" t="s">
        <v>140</v>
      </c>
      <c r="BM221" s="84" t="s">
        <v>326</v>
      </c>
    </row>
    <row r="222" spans="2:47" s="6" customFormat="1" ht="16.5" customHeight="1">
      <c r="B222" s="23"/>
      <c r="C222" s="24"/>
      <c r="D222" s="153" t="s">
        <v>142</v>
      </c>
      <c r="E222" s="24"/>
      <c r="F222" s="154" t="s">
        <v>325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142</v>
      </c>
      <c r="AU222" s="6" t="s">
        <v>83</v>
      </c>
    </row>
    <row r="223" spans="2:51" s="6" customFormat="1" ht="15.75" customHeight="1">
      <c r="B223" s="155"/>
      <c r="C223" s="156"/>
      <c r="D223" s="157" t="s">
        <v>144</v>
      </c>
      <c r="E223" s="156"/>
      <c r="F223" s="158" t="s">
        <v>327</v>
      </c>
      <c r="G223" s="156"/>
      <c r="H223" s="159">
        <v>315.2</v>
      </c>
      <c r="J223" s="156"/>
      <c r="K223" s="156"/>
      <c r="L223" s="160"/>
      <c r="M223" s="161"/>
      <c r="N223" s="156"/>
      <c r="O223" s="156"/>
      <c r="P223" s="156"/>
      <c r="Q223" s="156"/>
      <c r="R223" s="156"/>
      <c r="S223" s="156"/>
      <c r="T223" s="162"/>
      <c r="AT223" s="163" t="s">
        <v>144</v>
      </c>
      <c r="AU223" s="163" t="s">
        <v>83</v>
      </c>
      <c r="AV223" s="163" t="s">
        <v>83</v>
      </c>
      <c r="AW223" s="163" t="s">
        <v>98</v>
      </c>
      <c r="AX223" s="163" t="s">
        <v>72</v>
      </c>
      <c r="AY223" s="163" t="s">
        <v>134</v>
      </c>
    </row>
    <row r="224" spans="2:51" s="6" customFormat="1" ht="15.75" customHeight="1">
      <c r="B224" s="155"/>
      <c r="C224" s="156"/>
      <c r="D224" s="157" t="s">
        <v>144</v>
      </c>
      <c r="E224" s="156"/>
      <c r="F224" s="158" t="s">
        <v>314</v>
      </c>
      <c r="G224" s="156"/>
      <c r="H224" s="159">
        <v>121.6</v>
      </c>
      <c r="J224" s="156"/>
      <c r="K224" s="156"/>
      <c r="L224" s="160"/>
      <c r="M224" s="161"/>
      <c r="N224" s="156"/>
      <c r="O224" s="156"/>
      <c r="P224" s="156"/>
      <c r="Q224" s="156"/>
      <c r="R224" s="156"/>
      <c r="S224" s="156"/>
      <c r="T224" s="162"/>
      <c r="AT224" s="163" t="s">
        <v>144</v>
      </c>
      <c r="AU224" s="163" t="s">
        <v>83</v>
      </c>
      <c r="AV224" s="163" t="s">
        <v>83</v>
      </c>
      <c r="AW224" s="163" t="s">
        <v>98</v>
      </c>
      <c r="AX224" s="163" t="s">
        <v>72</v>
      </c>
      <c r="AY224" s="163" t="s">
        <v>134</v>
      </c>
    </row>
    <row r="225" spans="2:51" s="6" customFormat="1" ht="15.75" customHeight="1">
      <c r="B225" s="155"/>
      <c r="C225" s="156"/>
      <c r="D225" s="157" t="s">
        <v>144</v>
      </c>
      <c r="E225" s="156"/>
      <c r="F225" s="158" t="s">
        <v>316</v>
      </c>
      <c r="G225" s="156"/>
      <c r="H225" s="159">
        <v>144</v>
      </c>
      <c r="J225" s="156"/>
      <c r="K225" s="156"/>
      <c r="L225" s="160"/>
      <c r="M225" s="161"/>
      <c r="N225" s="156"/>
      <c r="O225" s="156"/>
      <c r="P225" s="156"/>
      <c r="Q225" s="156"/>
      <c r="R225" s="156"/>
      <c r="S225" s="156"/>
      <c r="T225" s="162"/>
      <c r="AT225" s="163" t="s">
        <v>144</v>
      </c>
      <c r="AU225" s="163" t="s">
        <v>83</v>
      </c>
      <c r="AV225" s="163" t="s">
        <v>83</v>
      </c>
      <c r="AW225" s="163" t="s">
        <v>98</v>
      </c>
      <c r="AX225" s="163" t="s">
        <v>72</v>
      </c>
      <c r="AY225" s="163" t="s">
        <v>134</v>
      </c>
    </row>
    <row r="226" spans="2:51" s="6" customFormat="1" ht="15.75" customHeight="1">
      <c r="B226" s="155"/>
      <c r="C226" s="156"/>
      <c r="D226" s="157" t="s">
        <v>144</v>
      </c>
      <c r="E226" s="156"/>
      <c r="F226" s="158" t="s">
        <v>317</v>
      </c>
      <c r="G226" s="156"/>
      <c r="H226" s="159">
        <v>96</v>
      </c>
      <c r="J226" s="156"/>
      <c r="K226" s="156"/>
      <c r="L226" s="160"/>
      <c r="M226" s="161"/>
      <c r="N226" s="156"/>
      <c r="O226" s="156"/>
      <c r="P226" s="156"/>
      <c r="Q226" s="156"/>
      <c r="R226" s="156"/>
      <c r="S226" s="156"/>
      <c r="T226" s="162"/>
      <c r="AT226" s="163" t="s">
        <v>144</v>
      </c>
      <c r="AU226" s="163" t="s">
        <v>83</v>
      </c>
      <c r="AV226" s="163" t="s">
        <v>83</v>
      </c>
      <c r="AW226" s="163" t="s">
        <v>98</v>
      </c>
      <c r="AX226" s="163" t="s">
        <v>72</v>
      </c>
      <c r="AY226" s="163" t="s">
        <v>134</v>
      </c>
    </row>
    <row r="227" spans="2:51" s="6" customFormat="1" ht="15.75" customHeight="1">
      <c r="B227" s="164"/>
      <c r="C227" s="165"/>
      <c r="D227" s="157" t="s">
        <v>144</v>
      </c>
      <c r="E227" s="165"/>
      <c r="F227" s="166" t="s">
        <v>153</v>
      </c>
      <c r="G227" s="165"/>
      <c r="H227" s="167">
        <v>676.8</v>
      </c>
      <c r="J227" s="165"/>
      <c r="K227" s="165"/>
      <c r="L227" s="168"/>
      <c r="M227" s="169"/>
      <c r="N227" s="165"/>
      <c r="O227" s="165"/>
      <c r="P227" s="165"/>
      <c r="Q227" s="165"/>
      <c r="R227" s="165"/>
      <c r="S227" s="165"/>
      <c r="T227" s="170"/>
      <c r="AT227" s="171" t="s">
        <v>144</v>
      </c>
      <c r="AU227" s="171" t="s">
        <v>83</v>
      </c>
      <c r="AV227" s="171" t="s">
        <v>140</v>
      </c>
      <c r="AW227" s="171" t="s">
        <v>98</v>
      </c>
      <c r="AX227" s="171" t="s">
        <v>20</v>
      </c>
      <c r="AY227" s="171" t="s">
        <v>134</v>
      </c>
    </row>
    <row r="228" spans="2:65" s="6" customFormat="1" ht="15.75" customHeight="1">
      <c r="B228" s="23"/>
      <c r="C228" s="141" t="s">
        <v>328</v>
      </c>
      <c r="D228" s="141" t="s">
        <v>136</v>
      </c>
      <c r="E228" s="142" t="s">
        <v>329</v>
      </c>
      <c r="F228" s="143" t="s">
        <v>330</v>
      </c>
      <c r="G228" s="144" t="s">
        <v>331</v>
      </c>
      <c r="H228" s="145">
        <v>1130.256</v>
      </c>
      <c r="I228" s="146"/>
      <c r="J228" s="147">
        <f>ROUND($I$228*$H$228,2)</f>
        <v>0</v>
      </c>
      <c r="K228" s="143" t="s">
        <v>139</v>
      </c>
      <c r="L228" s="43"/>
      <c r="M228" s="148"/>
      <c r="N228" s="149" t="s">
        <v>43</v>
      </c>
      <c r="O228" s="24"/>
      <c r="P228" s="24"/>
      <c r="Q228" s="150">
        <v>0</v>
      </c>
      <c r="R228" s="150">
        <f>$Q$228*$H$228</f>
        <v>0</v>
      </c>
      <c r="S228" s="150">
        <v>0</v>
      </c>
      <c r="T228" s="151">
        <f>$S$228*$H$228</f>
        <v>0</v>
      </c>
      <c r="AR228" s="84" t="s">
        <v>140</v>
      </c>
      <c r="AT228" s="84" t="s">
        <v>136</v>
      </c>
      <c r="AU228" s="84" t="s">
        <v>83</v>
      </c>
      <c r="AY228" s="6" t="s">
        <v>134</v>
      </c>
      <c r="BE228" s="152">
        <f>IF($N$228="základní",$J$228,0)</f>
        <v>0</v>
      </c>
      <c r="BF228" s="152">
        <f>IF($N$228="snížená",$J$228,0)</f>
        <v>0</v>
      </c>
      <c r="BG228" s="152">
        <f>IF($N$228="zákl. přenesená",$J$228,0)</f>
        <v>0</v>
      </c>
      <c r="BH228" s="152">
        <f>IF($N$228="sníž. přenesená",$J$228,0)</f>
        <v>0</v>
      </c>
      <c r="BI228" s="152">
        <f>IF($N$228="nulová",$J$228,0)</f>
        <v>0</v>
      </c>
      <c r="BJ228" s="84" t="s">
        <v>20</v>
      </c>
      <c r="BK228" s="152">
        <f>ROUND($I$228*$H$228,2)</f>
        <v>0</v>
      </c>
      <c r="BL228" s="84" t="s">
        <v>140</v>
      </c>
      <c r="BM228" s="84" t="s">
        <v>332</v>
      </c>
    </row>
    <row r="229" spans="2:47" s="6" customFormat="1" ht="16.5" customHeight="1">
      <c r="B229" s="23"/>
      <c r="C229" s="24"/>
      <c r="D229" s="153" t="s">
        <v>142</v>
      </c>
      <c r="E229" s="24"/>
      <c r="F229" s="154" t="s">
        <v>333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142</v>
      </c>
      <c r="AU229" s="6" t="s">
        <v>83</v>
      </c>
    </row>
    <row r="230" spans="2:51" s="6" customFormat="1" ht="15.75" customHeight="1">
      <c r="B230" s="155"/>
      <c r="C230" s="156"/>
      <c r="D230" s="157" t="s">
        <v>144</v>
      </c>
      <c r="E230" s="156"/>
      <c r="F230" s="158" t="s">
        <v>334</v>
      </c>
      <c r="G230" s="156"/>
      <c r="H230" s="159">
        <v>1130.256</v>
      </c>
      <c r="J230" s="156"/>
      <c r="K230" s="156"/>
      <c r="L230" s="160"/>
      <c r="M230" s="161"/>
      <c r="N230" s="156"/>
      <c r="O230" s="156"/>
      <c r="P230" s="156"/>
      <c r="Q230" s="156"/>
      <c r="R230" s="156"/>
      <c r="S230" s="156"/>
      <c r="T230" s="162"/>
      <c r="AT230" s="163" t="s">
        <v>144</v>
      </c>
      <c r="AU230" s="163" t="s">
        <v>83</v>
      </c>
      <c r="AV230" s="163" t="s">
        <v>83</v>
      </c>
      <c r="AW230" s="163" t="s">
        <v>98</v>
      </c>
      <c r="AX230" s="163" t="s">
        <v>20</v>
      </c>
      <c r="AY230" s="163" t="s">
        <v>134</v>
      </c>
    </row>
    <row r="231" spans="2:65" s="6" customFormat="1" ht="15.75" customHeight="1">
      <c r="B231" s="23"/>
      <c r="C231" s="141" t="s">
        <v>335</v>
      </c>
      <c r="D231" s="141" t="s">
        <v>136</v>
      </c>
      <c r="E231" s="142" t="s">
        <v>336</v>
      </c>
      <c r="F231" s="143" t="s">
        <v>337</v>
      </c>
      <c r="G231" s="144" t="s">
        <v>197</v>
      </c>
      <c r="H231" s="145">
        <v>1873.699</v>
      </c>
      <c r="I231" s="146"/>
      <c r="J231" s="147">
        <f>ROUND($I$231*$H$231,2)</f>
        <v>0</v>
      </c>
      <c r="K231" s="143" t="s">
        <v>139</v>
      </c>
      <c r="L231" s="43"/>
      <c r="M231" s="148"/>
      <c r="N231" s="149" t="s">
        <v>43</v>
      </c>
      <c r="O231" s="24"/>
      <c r="P231" s="24"/>
      <c r="Q231" s="150">
        <v>0</v>
      </c>
      <c r="R231" s="150">
        <f>$Q$231*$H$231</f>
        <v>0</v>
      </c>
      <c r="S231" s="150">
        <v>0</v>
      </c>
      <c r="T231" s="151">
        <f>$S$231*$H$231</f>
        <v>0</v>
      </c>
      <c r="AR231" s="84" t="s">
        <v>140</v>
      </c>
      <c r="AT231" s="84" t="s">
        <v>136</v>
      </c>
      <c r="AU231" s="84" t="s">
        <v>83</v>
      </c>
      <c r="AY231" s="6" t="s">
        <v>134</v>
      </c>
      <c r="BE231" s="152">
        <f>IF($N$231="základní",$J$231,0)</f>
        <v>0</v>
      </c>
      <c r="BF231" s="152">
        <f>IF($N$231="snížená",$J$231,0)</f>
        <v>0</v>
      </c>
      <c r="BG231" s="152">
        <f>IF($N$231="zákl. přenesená",$J$231,0)</f>
        <v>0</v>
      </c>
      <c r="BH231" s="152">
        <f>IF($N$231="sníž. přenesená",$J$231,0)</f>
        <v>0</v>
      </c>
      <c r="BI231" s="152">
        <f>IF($N$231="nulová",$J$231,0)</f>
        <v>0</v>
      </c>
      <c r="BJ231" s="84" t="s">
        <v>20</v>
      </c>
      <c r="BK231" s="152">
        <f>ROUND($I$231*$H$231,2)</f>
        <v>0</v>
      </c>
      <c r="BL231" s="84" t="s">
        <v>140</v>
      </c>
      <c r="BM231" s="84" t="s">
        <v>338</v>
      </c>
    </row>
    <row r="232" spans="2:47" s="6" customFormat="1" ht="27" customHeight="1">
      <c r="B232" s="23"/>
      <c r="C232" s="24"/>
      <c r="D232" s="153" t="s">
        <v>142</v>
      </c>
      <c r="E232" s="24"/>
      <c r="F232" s="154" t="s">
        <v>339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142</v>
      </c>
      <c r="AU232" s="6" t="s">
        <v>83</v>
      </c>
    </row>
    <row r="233" spans="2:51" s="6" customFormat="1" ht="15.75" customHeight="1">
      <c r="B233" s="155"/>
      <c r="C233" s="156"/>
      <c r="D233" s="157" t="s">
        <v>144</v>
      </c>
      <c r="E233" s="156"/>
      <c r="F233" s="158" t="s">
        <v>340</v>
      </c>
      <c r="G233" s="156"/>
      <c r="H233" s="159">
        <v>2268</v>
      </c>
      <c r="J233" s="156"/>
      <c r="K233" s="156"/>
      <c r="L233" s="160"/>
      <c r="M233" s="161"/>
      <c r="N233" s="156"/>
      <c r="O233" s="156"/>
      <c r="P233" s="156"/>
      <c r="Q233" s="156"/>
      <c r="R233" s="156"/>
      <c r="S233" s="156"/>
      <c r="T233" s="162"/>
      <c r="AT233" s="163" t="s">
        <v>144</v>
      </c>
      <c r="AU233" s="163" t="s">
        <v>83</v>
      </c>
      <c r="AV233" s="163" t="s">
        <v>83</v>
      </c>
      <c r="AW233" s="163" t="s">
        <v>98</v>
      </c>
      <c r="AX233" s="163" t="s">
        <v>72</v>
      </c>
      <c r="AY233" s="163" t="s">
        <v>134</v>
      </c>
    </row>
    <row r="234" spans="2:51" s="6" customFormat="1" ht="15.75" customHeight="1">
      <c r="B234" s="155"/>
      <c r="C234" s="156"/>
      <c r="D234" s="157" t="s">
        <v>144</v>
      </c>
      <c r="E234" s="156"/>
      <c r="F234" s="158" t="s">
        <v>341</v>
      </c>
      <c r="G234" s="156"/>
      <c r="H234" s="159">
        <v>209.6</v>
      </c>
      <c r="J234" s="156"/>
      <c r="K234" s="156"/>
      <c r="L234" s="160"/>
      <c r="M234" s="161"/>
      <c r="N234" s="156"/>
      <c r="O234" s="156"/>
      <c r="P234" s="156"/>
      <c r="Q234" s="156"/>
      <c r="R234" s="156"/>
      <c r="S234" s="156"/>
      <c r="T234" s="162"/>
      <c r="AT234" s="163" t="s">
        <v>144</v>
      </c>
      <c r="AU234" s="163" t="s">
        <v>83</v>
      </c>
      <c r="AV234" s="163" t="s">
        <v>83</v>
      </c>
      <c r="AW234" s="163" t="s">
        <v>98</v>
      </c>
      <c r="AX234" s="163" t="s">
        <v>72</v>
      </c>
      <c r="AY234" s="163" t="s">
        <v>134</v>
      </c>
    </row>
    <row r="235" spans="2:51" s="6" customFormat="1" ht="15.75" customHeight="1">
      <c r="B235" s="155"/>
      <c r="C235" s="156"/>
      <c r="D235" s="157" t="s">
        <v>144</v>
      </c>
      <c r="E235" s="156"/>
      <c r="F235" s="158" t="s">
        <v>313</v>
      </c>
      <c r="G235" s="156"/>
      <c r="H235" s="159">
        <v>51</v>
      </c>
      <c r="J235" s="156"/>
      <c r="K235" s="156"/>
      <c r="L235" s="160"/>
      <c r="M235" s="161"/>
      <c r="N235" s="156"/>
      <c r="O235" s="156"/>
      <c r="P235" s="156"/>
      <c r="Q235" s="156"/>
      <c r="R235" s="156"/>
      <c r="S235" s="156"/>
      <c r="T235" s="162"/>
      <c r="AT235" s="163" t="s">
        <v>144</v>
      </c>
      <c r="AU235" s="163" t="s">
        <v>83</v>
      </c>
      <c r="AV235" s="163" t="s">
        <v>83</v>
      </c>
      <c r="AW235" s="163" t="s">
        <v>98</v>
      </c>
      <c r="AX235" s="163" t="s">
        <v>72</v>
      </c>
      <c r="AY235" s="163" t="s">
        <v>134</v>
      </c>
    </row>
    <row r="236" spans="2:51" s="6" customFormat="1" ht="15.75" customHeight="1">
      <c r="B236" s="155"/>
      <c r="C236" s="156"/>
      <c r="D236" s="157" t="s">
        <v>144</v>
      </c>
      <c r="E236" s="156"/>
      <c r="F236" s="158" t="s">
        <v>342</v>
      </c>
      <c r="G236" s="156"/>
      <c r="H236" s="159">
        <v>309.2</v>
      </c>
      <c r="J236" s="156"/>
      <c r="K236" s="156"/>
      <c r="L236" s="160"/>
      <c r="M236" s="161"/>
      <c r="N236" s="156"/>
      <c r="O236" s="156"/>
      <c r="P236" s="156"/>
      <c r="Q236" s="156"/>
      <c r="R236" s="156"/>
      <c r="S236" s="156"/>
      <c r="T236" s="162"/>
      <c r="AT236" s="163" t="s">
        <v>144</v>
      </c>
      <c r="AU236" s="163" t="s">
        <v>83</v>
      </c>
      <c r="AV236" s="163" t="s">
        <v>83</v>
      </c>
      <c r="AW236" s="163" t="s">
        <v>98</v>
      </c>
      <c r="AX236" s="163" t="s">
        <v>72</v>
      </c>
      <c r="AY236" s="163" t="s">
        <v>134</v>
      </c>
    </row>
    <row r="237" spans="2:51" s="6" customFormat="1" ht="15.75" customHeight="1">
      <c r="B237" s="155"/>
      <c r="C237" s="156"/>
      <c r="D237" s="157" t="s">
        <v>144</v>
      </c>
      <c r="E237" s="156"/>
      <c r="F237" s="158" t="s">
        <v>228</v>
      </c>
      <c r="G237" s="156"/>
      <c r="H237" s="159">
        <v>72</v>
      </c>
      <c r="J237" s="156"/>
      <c r="K237" s="156"/>
      <c r="L237" s="160"/>
      <c r="M237" s="161"/>
      <c r="N237" s="156"/>
      <c r="O237" s="156"/>
      <c r="P237" s="156"/>
      <c r="Q237" s="156"/>
      <c r="R237" s="156"/>
      <c r="S237" s="156"/>
      <c r="T237" s="162"/>
      <c r="AT237" s="163" t="s">
        <v>144</v>
      </c>
      <c r="AU237" s="163" t="s">
        <v>83</v>
      </c>
      <c r="AV237" s="163" t="s">
        <v>83</v>
      </c>
      <c r="AW237" s="163" t="s">
        <v>98</v>
      </c>
      <c r="AX237" s="163" t="s">
        <v>72</v>
      </c>
      <c r="AY237" s="163" t="s">
        <v>134</v>
      </c>
    </row>
    <row r="238" spans="2:51" s="6" customFormat="1" ht="15.75" customHeight="1">
      <c r="B238" s="155"/>
      <c r="C238" s="156"/>
      <c r="D238" s="157" t="s">
        <v>144</v>
      </c>
      <c r="E238" s="156"/>
      <c r="F238" s="158" t="s">
        <v>229</v>
      </c>
      <c r="G238" s="156"/>
      <c r="H238" s="159">
        <v>48</v>
      </c>
      <c r="J238" s="156"/>
      <c r="K238" s="156"/>
      <c r="L238" s="160"/>
      <c r="M238" s="161"/>
      <c r="N238" s="156"/>
      <c r="O238" s="156"/>
      <c r="P238" s="156"/>
      <c r="Q238" s="156"/>
      <c r="R238" s="156"/>
      <c r="S238" s="156"/>
      <c r="T238" s="162"/>
      <c r="AT238" s="163" t="s">
        <v>144</v>
      </c>
      <c r="AU238" s="163" t="s">
        <v>83</v>
      </c>
      <c r="AV238" s="163" t="s">
        <v>83</v>
      </c>
      <c r="AW238" s="163" t="s">
        <v>98</v>
      </c>
      <c r="AX238" s="163" t="s">
        <v>72</v>
      </c>
      <c r="AY238" s="163" t="s">
        <v>134</v>
      </c>
    </row>
    <row r="239" spans="2:51" s="6" customFormat="1" ht="15.75" customHeight="1">
      <c r="B239" s="155"/>
      <c r="C239" s="156"/>
      <c r="D239" s="157" t="s">
        <v>144</v>
      </c>
      <c r="E239" s="156"/>
      <c r="F239" s="158" t="s">
        <v>343</v>
      </c>
      <c r="G239" s="156"/>
      <c r="H239" s="159">
        <v>-287.7</v>
      </c>
      <c r="J239" s="156"/>
      <c r="K239" s="156"/>
      <c r="L239" s="160"/>
      <c r="M239" s="161"/>
      <c r="N239" s="156"/>
      <c r="O239" s="156"/>
      <c r="P239" s="156"/>
      <c r="Q239" s="156"/>
      <c r="R239" s="156"/>
      <c r="S239" s="156"/>
      <c r="T239" s="162"/>
      <c r="AT239" s="163" t="s">
        <v>144</v>
      </c>
      <c r="AU239" s="163" t="s">
        <v>83</v>
      </c>
      <c r="AV239" s="163" t="s">
        <v>83</v>
      </c>
      <c r="AW239" s="163" t="s">
        <v>98</v>
      </c>
      <c r="AX239" s="163" t="s">
        <v>72</v>
      </c>
      <c r="AY239" s="163" t="s">
        <v>134</v>
      </c>
    </row>
    <row r="240" spans="2:51" s="6" customFormat="1" ht="15.75" customHeight="1">
      <c r="B240" s="155"/>
      <c r="C240" s="156"/>
      <c r="D240" s="157" t="s">
        <v>144</v>
      </c>
      <c r="E240" s="156"/>
      <c r="F240" s="158" t="s">
        <v>344</v>
      </c>
      <c r="G240" s="156"/>
      <c r="H240" s="159">
        <v>-564.907</v>
      </c>
      <c r="J240" s="156"/>
      <c r="K240" s="156"/>
      <c r="L240" s="160"/>
      <c r="M240" s="161"/>
      <c r="N240" s="156"/>
      <c r="O240" s="156"/>
      <c r="P240" s="156"/>
      <c r="Q240" s="156"/>
      <c r="R240" s="156"/>
      <c r="S240" s="156"/>
      <c r="T240" s="162"/>
      <c r="AT240" s="163" t="s">
        <v>144</v>
      </c>
      <c r="AU240" s="163" t="s">
        <v>83</v>
      </c>
      <c r="AV240" s="163" t="s">
        <v>83</v>
      </c>
      <c r="AW240" s="163" t="s">
        <v>98</v>
      </c>
      <c r="AX240" s="163" t="s">
        <v>72</v>
      </c>
      <c r="AY240" s="163" t="s">
        <v>134</v>
      </c>
    </row>
    <row r="241" spans="2:51" s="6" customFormat="1" ht="15.75" customHeight="1">
      <c r="B241" s="155"/>
      <c r="C241" s="156"/>
      <c r="D241" s="157" t="s">
        <v>144</v>
      </c>
      <c r="E241" s="156"/>
      <c r="F241" s="158" t="s">
        <v>345</v>
      </c>
      <c r="G241" s="156"/>
      <c r="H241" s="159">
        <v>-135</v>
      </c>
      <c r="J241" s="156"/>
      <c r="K241" s="156"/>
      <c r="L241" s="160"/>
      <c r="M241" s="161"/>
      <c r="N241" s="156"/>
      <c r="O241" s="156"/>
      <c r="P241" s="156"/>
      <c r="Q241" s="156"/>
      <c r="R241" s="156"/>
      <c r="S241" s="156"/>
      <c r="T241" s="162"/>
      <c r="AT241" s="163" t="s">
        <v>144</v>
      </c>
      <c r="AU241" s="163" t="s">
        <v>83</v>
      </c>
      <c r="AV241" s="163" t="s">
        <v>83</v>
      </c>
      <c r="AW241" s="163" t="s">
        <v>98</v>
      </c>
      <c r="AX241" s="163" t="s">
        <v>72</v>
      </c>
      <c r="AY241" s="163" t="s">
        <v>134</v>
      </c>
    </row>
    <row r="242" spans="2:51" s="6" customFormat="1" ht="15.75" customHeight="1">
      <c r="B242" s="155"/>
      <c r="C242" s="156"/>
      <c r="D242" s="157" t="s">
        <v>144</v>
      </c>
      <c r="E242" s="156"/>
      <c r="F242" s="158" t="s">
        <v>346</v>
      </c>
      <c r="G242" s="156"/>
      <c r="H242" s="159">
        <v>-12.6</v>
      </c>
      <c r="J242" s="156"/>
      <c r="K242" s="156"/>
      <c r="L242" s="160"/>
      <c r="M242" s="161"/>
      <c r="N242" s="156"/>
      <c r="O242" s="156"/>
      <c r="P242" s="156"/>
      <c r="Q242" s="156"/>
      <c r="R242" s="156"/>
      <c r="S242" s="156"/>
      <c r="T242" s="162"/>
      <c r="AT242" s="163" t="s">
        <v>144</v>
      </c>
      <c r="AU242" s="163" t="s">
        <v>83</v>
      </c>
      <c r="AV242" s="163" t="s">
        <v>83</v>
      </c>
      <c r="AW242" s="163" t="s">
        <v>98</v>
      </c>
      <c r="AX242" s="163" t="s">
        <v>72</v>
      </c>
      <c r="AY242" s="163" t="s">
        <v>134</v>
      </c>
    </row>
    <row r="243" spans="2:51" s="6" customFormat="1" ht="15.75" customHeight="1">
      <c r="B243" s="155"/>
      <c r="C243" s="156"/>
      <c r="D243" s="157" t="s">
        <v>144</v>
      </c>
      <c r="E243" s="156"/>
      <c r="F243" s="158" t="s">
        <v>347</v>
      </c>
      <c r="G243" s="156"/>
      <c r="H243" s="159">
        <v>-92.75</v>
      </c>
      <c r="J243" s="156"/>
      <c r="K243" s="156"/>
      <c r="L243" s="160"/>
      <c r="M243" s="161"/>
      <c r="N243" s="156"/>
      <c r="O243" s="156"/>
      <c r="P243" s="156"/>
      <c r="Q243" s="156"/>
      <c r="R243" s="156"/>
      <c r="S243" s="156"/>
      <c r="T243" s="162"/>
      <c r="AT243" s="163" t="s">
        <v>144</v>
      </c>
      <c r="AU243" s="163" t="s">
        <v>83</v>
      </c>
      <c r="AV243" s="163" t="s">
        <v>83</v>
      </c>
      <c r="AW243" s="163" t="s">
        <v>98</v>
      </c>
      <c r="AX243" s="163" t="s">
        <v>72</v>
      </c>
      <c r="AY243" s="163" t="s">
        <v>134</v>
      </c>
    </row>
    <row r="244" spans="2:51" s="6" customFormat="1" ht="15.75" customHeight="1">
      <c r="B244" s="155"/>
      <c r="C244" s="156"/>
      <c r="D244" s="157" t="s">
        <v>144</v>
      </c>
      <c r="E244" s="156"/>
      <c r="F244" s="158" t="s">
        <v>348</v>
      </c>
      <c r="G244" s="156"/>
      <c r="H244" s="159">
        <v>8.856</v>
      </c>
      <c r="J244" s="156"/>
      <c r="K244" s="156"/>
      <c r="L244" s="160"/>
      <c r="M244" s="161"/>
      <c r="N244" s="156"/>
      <c r="O244" s="156"/>
      <c r="P244" s="156"/>
      <c r="Q244" s="156"/>
      <c r="R244" s="156"/>
      <c r="S244" s="156"/>
      <c r="T244" s="162"/>
      <c r="AT244" s="163" t="s">
        <v>144</v>
      </c>
      <c r="AU244" s="163" t="s">
        <v>83</v>
      </c>
      <c r="AV244" s="163" t="s">
        <v>83</v>
      </c>
      <c r="AW244" s="163" t="s">
        <v>98</v>
      </c>
      <c r="AX244" s="163" t="s">
        <v>72</v>
      </c>
      <c r="AY244" s="163" t="s">
        <v>134</v>
      </c>
    </row>
    <row r="245" spans="2:51" s="6" customFormat="1" ht="15.75" customHeight="1">
      <c r="B245" s="164"/>
      <c r="C245" s="165"/>
      <c r="D245" s="157" t="s">
        <v>144</v>
      </c>
      <c r="E245" s="165"/>
      <c r="F245" s="166" t="s">
        <v>153</v>
      </c>
      <c r="G245" s="165"/>
      <c r="H245" s="167">
        <v>1873.699</v>
      </c>
      <c r="J245" s="165"/>
      <c r="K245" s="165"/>
      <c r="L245" s="168"/>
      <c r="M245" s="169"/>
      <c r="N245" s="165"/>
      <c r="O245" s="165"/>
      <c r="P245" s="165"/>
      <c r="Q245" s="165"/>
      <c r="R245" s="165"/>
      <c r="S245" s="165"/>
      <c r="T245" s="170"/>
      <c r="AT245" s="171" t="s">
        <v>144</v>
      </c>
      <c r="AU245" s="171" t="s">
        <v>83</v>
      </c>
      <c r="AV245" s="171" t="s">
        <v>140</v>
      </c>
      <c r="AW245" s="171" t="s">
        <v>98</v>
      </c>
      <c r="AX245" s="171" t="s">
        <v>20</v>
      </c>
      <c r="AY245" s="171" t="s">
        <v>134</v>
      </c>
    </row>
    <row r="246" spans="2:65" s="6" customFormat="1" ht="15.75" customHeight="1">
      <c r="B246" s="23"/>
      <c r="C246" s="141" t="s">
        <v>349</v>
      </c>
      <c r="D246" s="141" t="s">
        <v>136</v>
      </c>
      <c r="E246" s="142" t="s">
        <v>350</v>
      </c>
      <c r="F246" s="143" t="s">
        <v>351</v>
      </c>
      <c r="G246" s="144" t="s">
        <v>197</v>
      </c>
      <c r="H246" s="145">
        <v>564.907</v>
      </c>
      <c r="I246" s="146"/>
      <c r="J246" s="147">
        <f>ROUND($I$246*$H$246,2)</f>
        <v>0</v>
      </c>
      <c r="K246" s="143" t="s">
        <v>139</v>
      </c>
      <c r="L246" s="43"/>
      <c r="M246" s="148"/>
      <c r="N246" s="149" t="s">
        <v>43</v>
      </c>
      <c r="O246" s="24"/>
      <c r="P246" s="24"/>
      <c r="Q246" s="150">
        <v>0</v>
      </c>
      <c r="R246" s="150">
        <f>$Q$246*$H$246</f>
        <v>0</v>
      </c>
      <c r="S246" s="150">
        <v>0</v>
      </c>
      <c r="T246" s="151">
        <f>$S$246*$H$246</f>
        <v>0</v>
      </c>
      <c r="AR246" s="84" t="s">
        <v>140</v>
      </c>
      <c r="AT246" s="84" t="s">
        <v>136</v>
      </c>
      <c r="AU246" s="84" t="s">
        <v>83</v>
      </c>
      <c r="AY246" s="6" t="s">
        <v>134</v>
      </c>
      <c r="BE246" s="152">
        <f>IF($N$246="základní",$J$246,0)</f>
        <v>0</v>
      </c>
      <c r="BF246" s="152">
        <f>IF($N$246="snížená",$J$246,0)</f>
        <v>0</v>
      </c>
      <c r="BG246" s="152">
        <f>IF($N$246="zákl. přenesená",$J$246,0)</f>
        <v>0</v>
      </c>
      <c r="BH246" s="152">
        <f>IF($N$246="sníž. přenesená",$J$246,0)</f>
        <v>0</v>
      </c>
      <c r="BI246" s="152">
        <f>IF($N$246="nulová",$J$246,0)</f>
        <v>0</v>
      </c>
      <c r="BJ246" s="84" t="s">
        <v>20</v>
      </c>
      <c r="BK246" s="152">
        <f>ROUND($I$246*$H$246,2)</f>
        <v>0</v>
      </c>
      <c r="BL246" s="84" t="s">
        <v>140</v>
      </c>
      <c r="BM246" s="84" t="s">
        <v>352</v>
      </c>
    </row>
    <row r="247" spans="2:47" s="6" customFormat="1" ht="27" customHeight="1">
      <c r="B247" s="23"/>
      <c r="C247" s="24"/>
      <c r="D247" s="153" t="s">
        <v>142</v>
      </c>
      <c r="E247" s="24"/>
      <c r="F247" s="154" t="s">
        <v>353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142</v>
      </c>
      <c r="AU247" s="6" t="s">
        <v>83</v>
      </c>
    </row>
    <row r="248" spans="2:51" s="6" customFormat="1" ht="15.75" customHeight="1">
      <c r="B248" s="155"/>
      <c r="C248" s="156"/>
      <c r="D248" s="157" t="s">
        <v>144</v>
      </c>
      <c r="E248" s="156"/>
      <c r="F248" s="158" t="s">
        <v>354</v>
      </c>
      <c r="G248" s="156"/>
      <c r="H248" s="159">
        <v>378</v>
      </c>
      <c r="J248" s="156"/>
      <c r="K248" s="156"/>
      <c r="L248" s="160"/>
      <c r="M248" s="161"/>
      <c r="N248" s="156"/>
      <c r="O248" s="156"/>
      <c r="P248" s="156"/>
      <c r="Q248" s="156"/>
      <c r="R248" s="156"/>
      <c r="S248" s="156"/>
      <c r="T248" s="162"/>
      <c r="AT248" s="163" t="s">
        <v>144</v>
      </c>
      <c r="AU248" s="163" t="s">
        <v>83</v>
      </c>
      <c r="AV248" s="163" t="s">
        <v>83</v>
      </c>
      <c r="AW248" s="163" t="s">
        <v>98</v>
      </c>
      <c r="AX248" s="163" t="s">
        <v>72</v>
      </c>
      <c r="AY248" s="163" t="s">
        <v>134</v>
      </c>
    </row>
    <row r="249" spans="2:51" s="6" customFormat="1" ht="15.75" customHeight="1">
      <c r="B249" s="155"/>
      <c r="C249" s="156"/>
      <c r="D249" s="157" t="s">
        <v>144</v>
      </c>
      <c r="E249" s="156"/>
      <c r="F249" s="158" t="s">
        <v>355</v>
      </c>
      <c r="G249" s="156"/>
      <c r="H249" s="159">
        <v>-8.012</v>
      </c>
      <c r="J249" s="156"/>
      <c r="K249" s="156"/>
      <c r="L249" s="160"/>
      <c r="M249" s="161"/>
      <c r="N249" s="156"/>
      <c r="O249" s="156"/>
      <c r="P249" s="156"/>
      <c r="Q249" s="156"/>
      <c r="R249" s="156"/>
      <c r="S249" s="156"/>
      <c r="T249" s="162"/>
      <c r="AT249" s="163" t="s">
        <v>144</v>
      </c>
      <c r="AU249" s="163" t="s">
        <v>83</v>
      </c>
      <c r="AV249" s="163" t="s">
        <v>83</v>
      </c>
      <c r="AW249" s="163" t="s">
        <v>98</v>
      </c>
      <c r="AX249" s="163" t="s">
        <v>72</v>
      </c>
      <c r="AY249" s="163" t="s">
        <v>134</v>
      </c>
    </row>
    <row r="250" spans="2:51" s="6" customFormat="1" ht="15.75" customHeight="1">
      <c r="B250" s="155"/>
      <c r="C250" s="156"/>
      <c r="D250" s="157" t="s">
        <v>144</v>
      </c>
      <c r="E250" s="156"/>
      <c r="F250" s="158" t="s">
        <v>356</v>
      </c>
      <c r="G250" s="156"/>
      <c r="H250" s="159">
        <v>99.6</v>
      </c>
      <c r="J250" s="156"/>
      <c r="K250" s="156"/>
      <c r="L250" s="160"/>
      <c r="M250" s="161"/>
      <c r="N250" s="156"/>
      <c r="O250" s="156"/>
      <c r="P250" s="156"/>
      <c r="Q250" s="156"/>
      <c r="R250" s="156"/>
      <c r="S250" s="156"/>
      <c r="T250" s="162"/>
      <c r="AT250" s="163" t="s">
        <v>144</v>
      </c>
      <c r="AU250" s="163" t="s">
        <v>83</v>
      </c>
      <c r="AV250" s="163" t="s">
        <v>83</v>
      </c>
      <c r="AW250" s="163" t="s">
        <v>98</v>
      </c>
      <c r="AX250" s="163" t="s">
        <v>72</v>
      </c>
      <c r="AY250" s="163" t="s">
        <v>134</v>
      </c>
    </row>
    <row r="251" spans="2:51" s="6" customFormat="1" ht="15.75" customHeight="1">
      <c r="B251" s="155"/>
      <c r="C251" s="156"/>
      <c r="D251" s="157" t="s">
        <v>144</v>
      </c>
      <c r="E251" s="156"/>
      <c r="F251" s="158" t="s">
        <v>357</v>
      </c>
      <c r="G251" s="156"/>
      <c r="H251" s="159">
        <v>-0.846</v>
      </c>
      <c r="J251" s="156"/>
      <c r="K251" s="156"/>
      <c r="L251" s="160"/>
      <c r="M251" s="161"/>
      <c r="N251" s="156"/>
      <c r="O251" s="156"/>
      <c r="P251" s="156"/>
      <c r="Q251" s="156"/>
      <c r="R251" s="156"/>
      <c r="S251" s="156"/>
      <c r="T251" s="162"/>
      <c r="AT251" s="163" t="s">
        <v>144</v>
      </c>
      <c r="AU251" s="163" t="s">
        <v>83</v>
      </c>
      <c r="AV251" s="163" t="s">
        <v>83</v>
      </c>
      <c r="AW251" s="163" t="s">
        <v>98</v>
      </c>
      <c r="AX251" s="163" t="s">
        <v>72</v>
      </c>
      <c r="AY251" s="163" t="s">
        <v>134</v>
      </c>
    </row>
    <row r="252" spans="2:51" s="6" customFormat="1" ht="15.75" customHeight="1">
      <c r="B252" s="155"/>
      <c r="C252" s="156"/>
      <c r="D252" s="157" t="s">
        <v>144</v>
      </c>
      <c r="E252" s="156"/>
      <c r="F252" s="158" t="s">
        <v>358</v>
      </c>
      <c r="G252" s="156"/>
      <c r="H252" s="159">
        <v>-0.62</v>
      </c>
      <c r="J252" s="156"/>
      <c r="K252" s="156"/>
      <c r="L252" s="160"/>
      <c r="M252" s="161"/>
      <c r="N252" s="156"/>
      <c r="O252" s="156"/>
      <c r="P252" s="156"/>
      <c r="Q252" s="156"/>
      <c r="R252" s="156"/>
      <c r="S252" s="156"/>
      <c r="T252" s="162"/>
      <c r="AT252" s="163" t="s">
        <v>144</v>
      </c>
      <c r="AU252" s="163" t="s">
        <v>83</v>
      </c>
      <c r="AV252" s="163" t="s">
        <v>83</v>
      </c>
      <c r="AW252" s="163" t="s">
        <v>98</v>
      </c>
      <c r="AX252" s="163" t="s">
        <v>72</v>
      </c>
      <c r="AY252" s="163" t="s">
        <v>134</v>
      </c>
    </row>
    <row r="253" spans="2:51" s="6" customFormat="1" ht="15.75" customHeight="1">
      <c r="B253" s="155"/>
      <c r="C253" s="156"/>
      <c r="D253" s="157" t="s">
        <v>144</v>
      </c>
      <c r="E253" s="156"/>
      <c r="F253" s="158" t="s">
        <v>359</v>
      </c>
      <c r="G253" s="156"/>
      <c r="H253" s="159">
        <v>66</v>
      </c>
      <c r="J253" s="156"/>
      <c r="K253" s="156"/>
      <c r="L253" s="160"/>
      <c r="M253" s="161"/>
      <c r="N253" s="156"/>
      <c r="O253" s="156"/>
      <c r="P253" s="156"/>
      <c r="Q253" s="156"/>
      <c r="R253" s="156"/>
      <c r="S253" s="156"/>
      <c r="T253" s="162"/>
      <c r="AT253" s="163" t="s">
        <v>144</v>
      </c>
      <c r="AU253" s="163" t="s">
        <v>83</v>
      </c>
      <c r="AV253" s="163" t="s">
        <v>83</v>
      </c>
      <c r="AW253" s="163" t="s">
        <v>98</v>
      </c>
      <c r="AX253" s="163" t="s">
        <v>72</v>
      </c>
      <c r="AY253" s="163" t="s">
        <v>134</v>
      </c>
    </row>
    <row r="254" spans="2:51" s="6" customFormat="1" ht="15.75" customHeight="1">
      <c r="B254" s="155"/>
      <c r="C254" s="156"/>
      <c r="D254" s="157" t="s">
        <v>144</v>
      </c>
      <c r="E254" s="156"/>
      <c r="F254" s="158" t="s">
        <v>360</v>
      </c>
      <c r="G254" s="156"/>
      <c r="H254" s="159">
        <v>-0.685</v>
      </c>
      <c r="J254" s="156"/>
      <c r="K254" s="156"/>
      <c r="L254" s="160"/>
      <c r="M254" s="161"/>
      <c r="N254" s="156"/>
      <c r="O254" s="156"/>
      <c r="P254" s="156"/>
      <c r="Q254" s="156"/>
      <c r="R254" s="156"/>
      <c r="S254" s="156"/>
      <c r="T254" s="162"/>
      <c r="AT254" s="163" t="s">
        <v>144</v>
      </c>
      <c r="AU254" s="163" t="s">
        <v>83</v>
      </c>
      <c r="AV254" s="163" t="s">
        <v>83</v>
      </c>
      <c r="AW254" s="163" t="s">
        <v>98</v>
      </c>
      <c r="AX254" s="163" t="s">
        <v>72</v>
      </c>
      <c r="AY254" s="163" t="s">
        <v>134</v>
      </c>
    </row>
    <row r="255" spans="2:51" s="6" customFormat="1" ht="15.75" customHeight="1">
      <c r="B255" s="155"/>
      <c r="C255" s="156"/>
      <c r="D255" s="157" t="s">
        <v>144</v>
      </c>
      <c r="E255" s="156"/>
      <c r="F255" s="158" t="s">
        <v>361</v>
      </c>
      <c r="G255" s="156"/>
      <c r="H255" s="159">
        <v>22.8</v>
      </c>
      <c r="J255" s="156"/>
      <c r="K255" s="156"/>
      <c r="L255" s="160"/>
      <c r="M255" s="161"/>
      <c r="N255" s="156"/>
      <c r="O255" s="156"/>
      <c r="P255" s="156"/>
      <c r="Q255" s="156"/>
      <c r="R255" s="156"/>
      <c r="S255" s="156"/>
      <c r="T255" s="162"/>
      <c r="AT255" s="163" t="s">
        <v>144</v>
      </c>
      <c r="AU255" s="163" t="s">
        <v>83</v>
      </c>
      <c r="AV255" s="163" t="s">
        <v>83</v>
      </c>
      <c r="AW255" s="163" t="s">
        <v>98</v>
      </c>
      <c r="AX255" s="163" t="s">
        <v>72</v>
      </c>
      <c r="AY255" s="163" t="s">
        <v>134</v>
      </c>
    </row>
    <row r="256" spans="2:51" s="6" customFormat="1" ht="15.75" customHeight="1">
      <c r="B256" s="155"/>
      <c r="C256" s="156"/>
      <c r="D256" s="157" t="s">
        <v>144</v>
      </c>
      <c r="E256" s="156"/>
      <c r="F256" s="158" t="s">
        <v>362</v>
      </c>
      <c r="G256" s="156"/>
      <c r="H256" s="159">
        <v>-0.237</v>
      </c>
      <c r="J256" s="156"/>
      <c r="K256" s="156"/>
      <c r="L256" s="160"/>
      <c r="M256" s="161"/>
      <c r="N256" s="156"/>
      <c r="O256" s="156"/>
      <c r="P256" s="156"/>
      <c r="Q256" s="156"/>
      <c r="R256" s="156"/>
      <c r="S256" s="156"/>
      <c r="T256" s="162"/>
      <c r="AT256" s="163" t="s">
        <v>144</v>
      </c>
      <c r="AU256" s="163" t="s">
        <v>83</v>
      </c>
      <c r="AV256" s="163" t="s">
        <v>83</v>
      </c>
      <c r="AW256" s="163" t="s">
        <v>98</v>
      </c>
      <c r="AX256" s="163" t="s">
        <v>72</v>
      </c>
      <c r="AY256" s="163" t="s">
        <v>134</v>
      </c>
    </row>
    <row r="257" spans="2:51" s="6" customFormat="1" ht="15.75" customHeight="1">
      <c r="B257" s="155"/>
      <c r="C257" s="156"/>
      <c r="D257" s="157" t="s">
        <v>144</v>
      </c>
      <c r="E257" s="156"/>
      <c r="F257" s="158" t="s">
        <v>363</v>
      </c>
      <c r="G257" s="156"/>
      <c r="H257" s="159">
        <v>9</v>
      </c>
      <c r="J257" s="156"/>
      <c r="K257" s="156"/>
      <c r="L257" s="160"/>
      <c r="M257" s="161"/>
      <c r="N257" s="156"/>
      <c r="O257" s="156"/>
      <c r="P257" s="156"/>
      <c r="Q257" s="156"/>
      <c r="R257" s="156"/>
      <c r="S257" s="156"/>
      <c r="T257" s="162"/>
      <c r="AT257" s="163" t="s">
        <v>144</v>
      </c>
      <c r="AU257" s="163" t="s">
        <v>83</v>
      </c>
      <c r="AV257" s="163" t="s">
        <v>83</v>
      </c>
      <c r="AW257" s="163" t="s">
        <v>98</v>
      </c>
      <c r="AX257" s="163" t="s">
        <v>72</v>
      </c>
      <c r="AY257" s="163" t="s">
        <v>134</v>
      </c>
    </row>
    <row r="258" spans="2:51" s="6" customFormat="1" ht="15.75" customHeight="1">
      <c r="B258" s="155"/>
      <c r="C258" s="156"/>
      <c r="D258" s="157" t="s">
        <v>144</v>
      </c>
      <c r="E258" s="156"/>
      <c r="F258" s="158" t="s">
        <v>364</v>
      </c>
      <c r="G258" s="156"/>
      <c r="H258" s="159">
        <v>-0.093</v>
      </c>
      <c r="J258" s="156"/>
      <c r="K258" s="156"/>
      <c r="L258" s="160"/>
      <c r="M258" s="161"/>
      <c r="N258" s="156"/>
      <c r="O258" s="156"/>
      <c r="P258" s="156"/>
      <c r="Q258" s="156"/>
      <c r="R258" s="156"/>
      <c r="S258" s="156"/>
      <c r="T258" s="162"/>
      <c r="AT258" s="163" t="s">
        <v>144</v>
      </c>
      <c r="AU258" s="163" t="s">
        <v>83</v>
      </c>
      <c r="AV258" s="163" t="s">
        <v>83</v>
      </c>
      <c r="AW258" s="163" t="s">
        <v>98</v>
      </c>
      <c r="AX258" s="163" t="s">
        <v>72</v>
      </c>
      <c r="AY258" s="163" t="s">
        <v>134</v>
      </c>
    </row>
    <row r="259" spans="2:51" s="6" customFormat="1" ht="15.75" customHeight="1">
      <c r="B259" s="164"/>
      <c r="C259" s="165"/>
      <c r="D259" s="157" t="s">
        <v>144</v>
      </c>
      <c r="E259" s="165"/>
      <c r="F259" s="166" t="s">
        <v>153</v>
      </c>
      <c r="G259" s="165"/>
      <c r="H259" s="167">
        <v>564.907</v>
      </c>
      <c r="J259" s="165"/>
      <c r="K259" s="165"/>
      <c r="L259" s="168"/>
      <c r="M259" s="169"/>
      <c r="N259" s="165"/>
      <c r="O259" s="165"/>
      <c r="P259" s="165"/>
      <c r="Q259" s="165"/>
      <c r="R259" s="165"/>
      <c r="S259" s="165"/>
      <c r="T259" s="170"/>
      <c r="AT259" s="171" t="s">
        <v>144</v>
      </c>
      <c r="AU259" s="171" t="s">
        <v>83</v>
      </c>
      <c r="AV259" s="171" t="s">
        <v>140</v>
      </c>
      <c r="AW259" s="171" t="s">
        <v>98</v>
      </c>
      <c r="AX259" s="171" t="s">
        <v>20</v>
      </c>
      <c r="AY259" s="171" t="s">
        <v>134</v>
      </c>
    </row>
    <row r="260" spans="2:65" s="6" customFormat="1" ht="15.75" customHeight="1">
      <c r="B260" s="23"/>
      <c r="C260" s="172" t="s">
        <v>365</v>
      </c>
      <c r="D260" s="172" t="s">
        <v>263</v>
      </c>
      <c r="E260" s="173" t="s">
        <v>366</v>
      </c>
      <c r="F260" s="174" t="s">
        <v>367</v>
      </c>
      <c r="G260" s="175" t="s">
        <v>331</v>
      </c>
      <c r="H260" s="176">
        <v>943.395</v>
      </c>
      <c r="I260" s="177"/>
      <c r="J260" s="178">
        <f>ROUND($I$260*$H$260,2)</f>
        <v>0</v>
      </c>
      <c r="K260" s="174" t="s">
        <v>139</v>
      </c>
      <c r="L260" s="179"/>
      <c r="M260" s="180"/>
      <c r="N260" s="181" t="s">
        <v>43</v>
      </c>
      <c r="O260" s="24"/>
      <c r="P260" s="24"/>
      <c r="Q260" s="150">
        <v>1</v>
      </c>
      <c r="R260" s="150">
        <f>$Q$260*$H$260</f>
        <v>943.395</v>
      </c>
      <c r="S260" s="150">
        <v>0</v>
      </c>
      <c r="T260" s="151">
        <f>$S$260*$H$260</f>
        <v>0</v>
      </c>
      <c r="AR260" s="84" t="s">
        <v>188</v>
      </c>
      <c r="AT260" s="84" t="s">
        <v>263</v>
      </c>
      <c r="AU260" s="84" t="s">
        <v>83</v>
      </c>
      <c r="AY260" s="6" t="s">
        <v>134</v>
      </c>
      <c r="BE260" s="152">
        <f>IF($N$260="základní",$J$260,0)</f>
        <v>0</v>
      </c>
      <c r="BF260" s="152">
        <f>IF($N$260="snížená",$J$260,0)</f>
        <v>0</v>
      </c>
      <c r="BG260" s="152">
        <f>IF($N$260="zákl. přenesená",$J$260,0)</f>
        <v>0</v>
      </c>
      <c r="BH260" s="152">
        <f>IF($N$260="sníž. přenesená",$J$260,0)</f>
        <v>0</v>
      </c>
      <c r="BI260" s="152">
        <f>IF($N$260="nulová",$J$260,0)</f>
        <v>0</v>
      </c>
      <c r="BJ260" s="84" t="s">
        <v>20</v>
      </c>
      <c r="BK260" s="152">
        <f>ROUND($I$260*$H$260,2)</f>
        <v>0</v>
      </c>
      <c r="BL260" s="84" t="s">
        <v>140</v>
      </c>
      <c r="BM260" s="84" t="s">
        <v>368</v>
      </c>
    </row>
    <row r="261" spans="2:47" s="6" customFormat="1" ht="16.5" customHeight="1">
      <c r="B261" s="23"/>
      <c r="C261" s="24"/>
      <c r="D261" s="153" t="s">
        <v>142</v>
      </c>
      <c r="E261" s="24"/>
      <c r="F261" s="154" t="s">
        <v>369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142</v>
      </c>
      <c r="AU261" s="6" t="s">
        <v>83</v>
      </c>
    </row>
    <row r="262" spans="2:51" s="6" customFormat="1" ht="15.75" customHeight="1">
      <c r="B262" s="155"/>
      <c r="C262" s="156"/>
      <c r="D262" s="157" t="s">
        <v>144</v>
      </c>
      <c r="E262" s="156"/>
      <c r="F262" s="158" t="s">
        <v>370</v>
      </c>
      <c r="G262" s="156"/>
      <c r="H262" s="159">
        <v>943.395</v>
      </c>
      <c r="J262" s="156"/>
      <c r="K262" s="156"/>
      <c r="L262" s="160"/>
      <c r="M262" s="161"/>
      <c r="N262" s="156"/>
      <c r="O262" s="156"/>
      <c r="P262" s="156"/>
      <c r="Q262" s="156"/>
      <c r="R262" s="156"/>
      <c r="S262" s="156"/>
      <c r="T262" s="162"/>
      <c r="AT262" s="163" t="s">
        <v>144</v>
      </c>
      <c r="AU262" s="163" t="s">
        <v>83</v>
      </c>
      <c r="AV262" s="163" t="s">
        <v>83</v>
      </c>
      <c r="AW262" s="163" t="s">
        <v>72</v>
      </c>
      <c r="AX262" s="163" t="s">
        <v>20</v>
      </c>
      <c r="AY262" s="163" t="s">
        <v>134</v>
      </c>
    </row>
    <row r="263" spans="2:65" s="6" customFormat="1" ht="15.75" customHeight="1">
      <c r="B263" s="23"/>
      <c r="C263" s="141" t="s">
        <v>371</v>
      </c>
      <c r="D263" s="141" t="s">
        <v>136</v>
      </c>
      <c r="E263" s="142" t="s">
        <v>372</v>
      </c>
      <c r="F263" s="143" t="s">
        <v>373</v>
      </c>
      <c r="G263" s="144" t="s">
        <v>90</v>
      </c>
      <c r="H263" s="145">
        <v>700</v>
      </c>
      <c r="I263" s="146"/>
      <c r="J263" s="147">
        <f>ROUND($I$263*$H$263,2)</f>
        <v>0</v>
      </c>
      <c r="K263" s="143"/>
      <c r="L263" s="43"/>
      <c r="M263" s="148"/>
      <c r="N263" s="149" t="s">
        <v>43</v>
      </c>
      <c r="O263" s="24"/>
      <c r="P263" s="24"/>
      <c r="Q263" s="150">
        <v>0</v>
      </c>
      <c r="R263" s="150">
        <f>$Q$263*$H$263</f>
        <v>0</v>
      </c>
      <c r="S263" s="150">
        <v>0</v>
      </c>
      <c r="T263" s="151">
        <f>$S$263*$H$263</f>
        <v>0</v>
      </c>
      <c r="AR263" s="84" t="s">
        <v>140</v>
      </c>
      <c r="AT263" s="84" t="s">
        <v>136</v>
      </c>
      <c r="AU263" s="84" t="s">
        <v>83</v>
      </c>
      <c r="AY263" s="6" t="s">
        <v>134</v>
      </c>
      <c r="BE263" s="152">
        <f>IF($N$263="základní",$J$263,0)</f>
        <v>0</v>
      </c>
      <c r="BF263" s="152">
        <f>IF($N$263="snížená",$J$263,0)</f>
        <v>0</v>
      </c>
      <c r="BG263" s="152">
        <f>IF($N$263="zákl. přenesená",$J$263,0)</f>
        <v>0</v>
      </c>
      <c r="BH263" s="152">
        <f>IF($N$263="sníž. přenesená",$J$263,0)</f>
        <v>0</v>
      </c>
      <c r="BI263" s="152">
        <f>IF($N$263="nulová",$J$263,0)</f>
        <v>0</v>
      </c>
      <c r="BJ263" s="84" t="s">
        <v>20</v>
      </c>
      <c r="BK263" s="152">
        <f>ROUND($I$263*$H$263,2)</f>
        <v>0</v>
      </c>
      <c r="BL263" s="84" t="s">
        <v>140</v>
      </c>
      <c r="BM263" s="84" t="s">
        <v>374</v>
      </c>
    </row>
    <row r="264" spans="2:47" s="6" customFormat="1" ht="16.5" customHeight="1">
      <c r="B264" s="23"/>
      <c r="C264" s="24"/>
      <c r="D264" s="153" t="s">
        <v>142</v>
      </c>
      <c r="E264" s="24"/>
      <c r="F264" s="154" t="s">
        <v>373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142</v>
      </c>
      <c r="AU264" s="6" t="s">
        <v>83</v>
      </c>
    </row>
    <row r="265" spans="2:65" s="6" customFormat="1" ht="15.75" customHeight="1">
      <c r="B265" s="23"/>
      <c r="C265" s="172" t="s">
        <v>375</v>
      </c>
      <c r="D265" s="172" t="s">
        <v>263</v>
      </c>
      <c r="E265" s="173" t="s">
        <v>376</v>
      </c>
      <c r="F265" s="174" t="s">
        <v>377</v>
      </c>
      <c r="G265" s="175" t="s">
        <v>378</v>
      </c>
      <c r="H265" s="176">
        <v>42</v>
      </c>
      <c r="I265" s="177"/>
      <c r="J265" s="178">
        <f>ROUND($I$265*$H$265,2)</f>
        <v>0</v>
      </c>
      <c r="K265" s="174" t="s">
        <v>139</v>
      </c>
      <c r="L265" s="179"/>
      <c r="M265" s="180"/>
      <c r="N265" s="181" t="s">
        <v>43</v>
      </c>
      <c r="O265" s="24"/>
      <c r="P265" s="24"/>
      <c r="Q265" s="150">
        <v>0.001</v>
      </c>
      <c r="R265" s="150">
        <f>$Q$265*$H$265</f>
        <v>0.042</v>
      </c>
      <c r="S265" s="150">
        <v>0</v>
      </c>
      <c r="T265" s="151">
        <f>$S$265*$H$265</f>
        <v>0</v>
      </c>
      <c r="AR265" s="84" t="s">
        <v>188</v>
      </c>
      <c r="AT265" s="84" t="s">
        <v>263</v>
      </c>
      <c r="AU265" s="84" t="s">
        <v>83</v>
      </c>
      <c r="AY265" s="6" t="s">
        <v>134</v>
      </c>
      <c r="BE265" s="152">
        <f>IF($N$265="základní",$J$265,0)</f>
        <v>0</v>
      </c>
      <c r="BF265" s="152">
        <f>IF($N$265="snížená",$J$265,0)</f>
        <v>0</v>
      </c>
      <c r="BG265" s="152">
        <f>IF($N$265="zákl. přenesená",$J$265,0)</f>
        <v>0</v>
      </c>
      <c r="BH265" s="152">
        <f>IF($N$265="sníž. přenesená",$J$265,0)</f>
        <v>0</v>
      </c>
      <c r="BI265" s="152">
        <f>IF($N$265="nulová",$J$265,0)</f>
        <v>0</v>
      </c>
      <c r="BJ265" s="84" t="s">
        <v>20</v>
      </c>
      <c r="BK265" s="152">
        <f>ROUND($I$265*$H$265,2)</f>
        <v>0</v>
      </c>
      <c r="BL265" s="84" t="s">
        <v>140</v>
      </c>
      <c r="BM265" s="84" t="s">
        <v>379</v>
      </c>
    </row>
    <row r="266" spans="2:47" s="6" customFormat="1" ht="16.5" customHeight="1">
      <c r="B266" s="23"/>
      <c r="C266" s="24"/>
      <c r="D266" s="153" t="s">
        <v>142</v>
      </c>
      <c r="E266" s="24"/>
      <c r="F266" s="154" t="s">
        <v>380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142</v>
      </c>
      <c r="AU266" s="6" t="s">
        <v>83</v>
      </c>
    </row>
    <row r="267" spans="2:51" s="6" customFormat="1" ht="15.75" customHeight="1">
      <c r="B267" s="183"/>
      <c r="C267" s="184"/>
      <c r="D267" s="157" t="s">
        <v>144</v>
      </c>
      <c r="E267" s="184"/>
      <c r="F267" s="185" t="s">
        <v>381</v>
      </c>
      <c r="G267" s="184"/>
      <c r="H267" s="184"/>
      <c r="J267" s="184"/>
      <c r="K267" s="184"/>
      <c r="L267" s="186"/>
      <c r="M267" s="187"/>
      <c r="N267" s="184"/>
      <c r="O267" s="184"/>
      <c r="P267" s="184"/>
      <c r="Q267" s="184"/>
      <c r="R267" s="184"/>
      <c r="S267" s="184"/>
      <c r="T267" s="188"/>
      <c r="AT267" s="189" t="s">
        <v>144</v>
      </c>
      <c r="AU267" s="189" t="s">
        <v>83</v>
      </c>
      <c r="AV267" s="189" t="s">
        <v>20</v>
      </c>
      <c r="AW267" s="189" t="s">
        <v>98</v>
      </c>
      <c r="AX267" s="189" t="s">
        <v>72</v>
      </c>
      <c r="AY267" s="189" t="s">
        <v>134</v>
      </c>
    </row>
    <row r="268" spans="2:51" s="6" customFormat="1" ht="15.75" customHeight="1">
      <c r="B268" s="155"/>
      <c r="C268" s="156"/>
      <c r="D268" s="157" t="s">
        <v>144</v>
      </c>
      <c r="E268" s="156"/>
      <c r="F268" s="158" t="s">
        <v>382</v>
      </c>
      <c r="G268" s="156"/>
      <c r="H268" s="159">
        <v>42</v>
      </c>
      <c r="J268" s="156"/>
      <c r="K268" s="156"/>
      <c r="L268" s="160"/>
      <c r="M268" s="161"/>
      <c r="N268" s="156"/>
      <c r="O268" s="156"/>
      <c r="P268" s="156"/>
      <c r="Q268" s="156"/>
      <c r="R268" s="156"/>
      <c r="S268" s="156"/>
      <c r="T268" s="162"/>
      <c r="AT268" s="163" t="s">
        <v>144</v>
      </c>
      <c r="AU268" s="163" t="s">
        <v>83</v>
      </c>
      <c r="AV268" s="163" t="s">
        <v>83</v>
      </c>
      <c r="AW268" s="163" t="s">
        <v>98</v>
      </c>
      <c r="AX268" s="163" t="s">
        <v>20</v>
      </c>
      <c r="AY268" s="163" t="s">
        <v>134</v>
      </c>
    </row>
    <row r="269" spans="2:65" s="6" customFormat="1" ht="15.75" customHeight="1">
      <c r="B269" s="23"/>
      <c r="C269" s="141" t="s">
        <v>383</v>
      </c>
      <c r="D269" s="141" t="s">
        <v>136</v>
      </c>
      <c r="E269" s="142" t="s">
        <v>384</v>
      </c>
      <c r="F269" s="143" t="s">
        <v>385</v>
      </c>
      <c r="G269" s="144" t="s">
        <v>90</v>
      </c>
      <c r="H269" s="145">
        <v>14115</v>
      </c>
      <c r="I269" s="146"/>
      <c r="J269" s="147">
        <f>ROUND($I$269*$H$269,2)</f>
        <v>0</v>
      </c>
      <c r="K269" s="143" t="s">
        <v>139</v>
      </c>
      <c r="L269" s="43"/>
      <c r="M269" s="148"/>
      <c r="N269" s="149" t="s">
        <v>43</v>
      </c>
      <c r="O269" s="24"/>
      <c r="P269" s="24"/>
      <c r="Q269" s="150">
        <v>0</v>
      </c>
      <c r="R269" s="150">
        <f>$Q$269*$H$269</f>
        <v>0</v>
      </c>
      <c r="S269" s="150">
        <v>0</v>
      </c>
      <c r="T269" s="151">
        <f>$S$269*$H$269</f>
        <v>0</v>
      </c>
      <c r="AR269" s="84" t="s">
        <v>140</v>
      </c>
      <c r="AT269" s="84" t="s">
        <v>136</v>
      </c>
      <c r="AU269" s="84" t="s">
        <v>83</v>
      </c>
      <c r="AY269" s="6" t="s">
        <v>134</v>
      </c>
      <c r="BE269" s="152">
        <f>IF($N$269="základní",$J$269,0)</f>
        <v>0</v>
      </c>
      <c r="BF269" s="152">
        <f>IF($N$269="snížená",$J$269,0)</f>
        <v>0</v>
      </c>
      <c r="BG269" s="152">
        <f>IF($N$269="zákl. přenesená",$J$269,0)</f>
        <v>0</v>
      </c>
      <c r="BH269" s="152">
        <f>IF($N$269="sníž. přenesená",$J$269,0)</f>
        <v>0</v>
      </c>
      <c r="BI269" s="152">
        <f>IF($N$269="nulová",$J$269,0)</f>
        <v>0</v>
      </c>
      <c r="BJ269" s="84" t="s">
        <v>20</v>
      </c>
      <c r="BK269" s="152">
        <f>ROUND($I$269*$H$269,2)</f>
        <v>0</v>
      </c>
      <c r="BL269" s="84" t="s">
        <v>140</v>
      </c>
      <c r="BM269" s="84" t="s">
        <v>386</v>
      </c>
    </row>
    <row r="270" spans="2:47" s="6" customFormat="1" ht="27" customHeight="1">
      <c r="B270" s="23"/>
      <c r="C270" s="24"/>
      <c r="D270" s="153" t="s">
        <v>142</v>
      </c>
      <c r="E270" s="24"/>
      <c r="F270" s="154" t="s">
        <v>387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142</v>
      </c>
      <c r="AU270" s="6" t="s">
        <v>83</v>
      </c>
    </row>
    <row r="271" spans="2:63" s="128" customFormat="1" ht="30.75" customHeight="1">
      <c r="B271" s="129"/>
      <c r="C271" s="130"/>
      <c r="D271" s="130" t="s">
        <v>71</v>
      </c>
      <c r="E271" s="139" t="s">
        <v>82</v>
      </c>
      <c r="F271" s="139" t="s">
        <v>388</v>
      </c>
      <c r="G271" s="130"/>
      <c r="H271" s="130"/>
      <c r="J271" s="140">
        <f>$BK$271</f>
        <v>0</v>
      </c>
      <c r="K271" s="130"/>
      <c r="L271" s="133"/>
      <c r="M271" s="134"/>
      <c r="N271" s="130"/>
      <c r="O271" s="130"/>
      <c r="P271" s="135">
        <f>$P$272+SUM($P$273:$P$299)</f>
        <v>0</v>
      </c>
      <c r="Q271" s="130"/>
      <c r="R271" s="135">
        <f>$R$272+SUM($R$273:$R$299)</f>
        <v>12.662597139999999</v>
      </c>
      <c r="S271" s="130"/>
      <c r="T271" s="136">
        <f>$T$272+SUM($T$273:$T$299)</f>
        <v>0</v>
      </c>
      <c r="AR271" s="137" t="s">
        <v>20</v>
      </c>
      <c r="AT271" s="137" t="s">
        <v>71</v>
      </c>
      <c r="AU271" s="137" t="s">
        <v>20</v>
      </c>
      <c r="AY271" s="137" t="s">
        <v>134</v>
      </c>
      <c r="BK271" s="138">
        <f>$BK$272+SUM($BK$273:$BK$299)</f>
        <v>0</v>
      </c>
    </row>
    <row r="272" spans="2:65" s="6" customFormat="1" ht="15.75" customHeight="1">
      <c r="B272" s="23"/>
      <c r="C272" s="141" t="s">
        <v>389</v>
      </c>
      <c r="D272" s="141" t="s">
        <v>136</v>
      </c>
      <c r="E272" s="142" t="s">
        <v>390</v>
      </c>
      <c r="F272" s="143" t="s">
        <v>391</v>
      </c>
      <c r="G272" s="144" t="s">
        <v>392</v>
      </c>
      <c r="H272" s="145">
        <v>24</v>
      </c>
      <c r="I272" s="146"/>
      <c r="J272" s="147">
        <f>ROUND($I$272*$H$272,2)</f>
        <v>0</v>
      </c>
      <c r="K272" s="143" t="s">
        <v>139</v>
      </c>
      <c r="L272" s="43"/>
      <c r="M272" s="148"/>
      <c r="N272" s="149" t="s">
        <v>43</v>
      </c>
      <c r="O272" s="24"/>
      <c r="P272" s="24"/>
      <c r="Q272" s="150">
        <v>0.17489</v>
      </c>
      <c r="R272" s="150">
        <f>$Q$272*$H$272</f>
        <v>4.19736</v>
      </c>
      <c r="S272" s="150">
        <v>0</v>
      </c>
      <c r="T272" s="151">
        <f>$S$272*$H$272</f>
        <v>0</v>
      </c>
      <c r="AR272" s="84" t="s">
        <v>140</v>
      </c>
      <c r="AT272" s="84" t="s">
        <v>136</v>
      </c>
      <c r="AU272" s="84" t="s">
        <v>83</v>
      </c>
      <c r="AY272" s="6" t="s">
        <v>134</v>
      </c>
      <c r="BE272" s="152">
        <f>IF($N$272="základní",$J$272,0)</f>
        <v>0</v>
      </c>
      <c r="BF272" s="152">
        <f>IF($N$272="snížená",$J$272,0)</f>
        <v>0</v>
      </c>
      <c r="BG272" s="152">
        <f>IF($N$272="zákl. přenesená",$J$272,0)</f>
        <v>0</v>
      </c>
      <c r="BH272" s="152">
        <f>IF($N$272="sníž. přenesená",$J$272,0)</f>
        <v>0</v>
      </c>
      <c r="BI272" s="152">
        <f>IF($N$272="nulová",$J$272,0)</f>
        <v>0</v>
      </c>
      <c r="BJ272" s="84" t="s">
        <v>20</v>
      </c>
      <c r="BK272" s="152">
        <f>ROUND($I$272*$H$272,2)</f>
        <v>0</v>
      </c>
      <c r="BL272" s="84" t="s">
        <v>140</v>
      </c>
      <c r="BM272" s="84" t="s">
        <v>393</v>
      </c>
    </row>
    <row r="273" spans="2:47" s="6" customFormat="1" ht="27" customHeight="1">
      <c r="B273" s="23"/>
      <c r="C273" s="24"/>
      <c r="D273" s="153" t="s">
        <v>142</v>
      </c>
      <c r="E273" s="24"/>
      <c r="F273" s="154" t="s">
        <v>394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142</v>
      </c>
      <c r="AU273" s="6" t="s">
        <v>83</v>
      </c>
    </row>
    <row r="274" spans="2:51" s="6" customFormat="1" ht="15.75" customHeight="1">
      <c r="B274" s="155"/>
      <c r="C274" s="156"/>
      <c r="D274" s="157" t="s">
        <v>144</v>
      </c>
      <c r="E274" s="156"/>
      <c r="F274" s="158" t="s">
        <v>395</v>
      </c>
      <c r="G274" s="156"/>
      <c r="H274" s="159">
        <v>17</v>
      </c>
      <c r="J274" s="156"/>
      <c r="K274" s="156"/>
      <c r="L274" s="160"/>
      <c r="M274" s="161"/>
      <c r="N274" s="156"/>
      <c r="O274" s="156"/>
      <c r="P274" s="156"/>
      <c r="Q274" s="156"/>
      <c r="R274" s="156"/>
      <c r="S274" s="156"/>
      <c r="T274" s="162"/>
      <c r="AT274" s="163" t="s">
        <v>144</v>
      </c>
      <c r="AU274" s="163" t="s">
        <v>83</v>
      </c>
      <c r="AV274" s="163" t="s">
        <v>83</v>
      </c>
      <c r="AW274" s="163" t="s">
        <v>98</v>
      </c>
      <c r="AX274" s="163" t="s">
        <v>72</v>
      </c>
      <c r="AY274" s="163" t="s">
        <v>134</v>
      </c>
    </row>
    <row r="275" spans="2:51" s="6" customFormat="1" ht="15.75" customHeight="1">
      <c r="B275" s="155"/>
      <c r="C275" s="156"/>
      <c r="D275" s="157" t="s">
        <v>144</v>
      </c>
      <c r="E275" s="156"/>
      <c r="F275" s="158" t="s">
        <v>396</v>
      </c>
      <c r="G275" s="156"/>
      <c r="H275" s="159">
        <v>7</v>
      </c>
      <c r="J275" s="156"/>
      <c r="K275" s="156"/>
      <c r="L275" s="160"/>
      <c r="M275" s="161"/>
      <c r="N275" s="156"/>
      <c r="O275" s="156"/>
      <c r="P275" s="156"/>
      <c r="Q275" s="156"/>
      <c r="R275" s="156"/>
      <c r="S275" s="156"/>
      <c r="T275" s="162"/>
      <c r="AT275" s="163" t="s">
        <v>144</v>
      </c>
      <c r="AU275" s="163" t="s">
        <v>83</v>
      </c>
      <c r="AV275" s="163" t="s">
        <v>83</v>
      </c>
      <c r="AW275" s="163" t="s">
        <v>98</v>
      </c>
      <c r="AX275" s="163" t="s">
        <v>72</v>
      </c>
      <c r="AY275" s="163" t="s">
        <v>134</v>
      </c>
    </row>
    <row r="276" spans="2:51" s="6" customFormat="1" ht="15.75" customHeight="1">
      <c r="B276" s="164"/>
      <c r="C276" s="165"/>
      <c r="D276" s="157" t="s">
        <v>144</v>
      </c>
      <c r="E276" s="165"/>
      <c r="F276" s="166" t="s">
        <v>153</v>
      </c>
      <c r="G276" s="165"/>
      <c r="H276" s="167">
        <v>24</v>
      </c>
      <c r="J276" s="165"/>
      <c r="K276" s="165"/>
      <c r="L276" s="168"/>
      <c r="M276" s="169"/>
      <c r="N276" s="165"/>
      <c r="O276" s="165"/>
      <c r="P276" s="165"/>
      <c r="Q276" s="165"/>
      <c r="R276" s="165"/>
      <c r="S276" s="165"/>
      <c r="T276" s="170"/>
      <c r="AT276" s="171" t="s">
        <v>144</v>
      </c>
      <c r="AU276" s="171" t="s">
        <v>83</v>
      </c>
      <c r="AV276" s="171" t="s">
        <v>140</v>
      </c>
      <c r="AW276" s="171" t="s">
        <v>98</v>
      </c>
      <c r="AX276" s="171" t="s">
        <v>20</v>
      </c>
      <c r="AY276" s="171" t="s">
        <v>134</v>
      </c>
    </row>
    <row r="277" spans="2:65" s="6" customFormat="1" ht="15.75" customHeight="1">
      <c r="B277" s="23"/>
      <c r="C277" s="172" t="s">
        <v>397</v>
      </c>
      <c r="D277" s="172" t="s">
        <v>263</v>
      </c>
      <c r="E277" s="173" t="s">
        <v>398</v>
      </c>
      <c r="F277" s="174" t="s">
        <v>399</v>
      </c>
      <c r="G277" s="175" t="s">
        <v>392</v>
      </c>
      <c r="H277" s="176">
        <v>24</v>
      </c>
      <c r="I277" s="177"/>
      <c r="J277" s="178">
        <f>ROUND($I$277*$H$277,2)</f>
        <v>0</v>
      </c>
      <c r="K277" s="174"/>
      <c r="L277" s="179"/>
      <c r="M277" s="180"/>
      <c r="N277" s="181" t="s">
        <v>43</v>
      </c>
      <c r="O277" s="24"/>
      <c r="P277" s="24"/>
      <c r="Q277" s="150">
        <v>0.01489</v>
      </c>
      <c r="R277" s="150">
        <f>$Q$277*$H$277</f>
        <v>0.35736</v>
      </c>
      <c r="S277" s="150">
        <v>0</v>
      </c>
      <c r="T277" s="151">
        <f>$S$277*$H$277</f>
        <v>0</v>
      </c>
      <c r="AR277" s="84" t="s">
        <v>188</v>
      </c>
      <c r="AT277" s="84" t="s">
        <v>263</v>
      </c>
      <c r="AU277" s="84" t="s">
        <v>83</v>
      </c>
      <c r="AY277" s="6" t="s">
        <v>134</v>
      </c>
      <c r="BE277" s="152">
        <f>IF($N$277="základní",$J$277,0)</f>
        <v>0</v>
      </c>
      <c r="BF277" s="152">
        <f>IF($N$277="snížená",$J$277,0)</f>
        <v>0</v>
      </c>
      <c r="BG277" s="152">
        <f>IF($N$277="zákl. přenesená",$J$277,0)</f>
        <v>0</v>
      </c>
      <c r="BH277" s="152">
        <f>IF($N$277="sníž. přenesená",$J$277,0)</f>
        <v>0</v>
      </c>
      <c r="BI277" s="152">
        <f>IF($N$277="nulová",$J$277,0)</f>
        <v>0</v>
      </c>
      <c r="BJ277" s="84" t="s">
        <v>20</v>
      </c>
      <c r="BK277" s="152">
        <f>ROUND($I$277*$H$277,2)</f>
        <v>0</v>
      </c>
      <c r="BL277" s="84" t="s">
        <v>140</v>
      </c>
      <c r="BM277" s="84" t="s">
        <v>400</v>
      </c>
    </row>
    <row r="278" spans="2:47" s="6" customFormat="1" ht="27" customHeight="1">
      <c r="B278" s="23"/>
      <c r="C278" s="24"/>
      <c r="D278" s="153" t="s">
        <v>142</v>
      </c>
      <c r="E278" s="24"/>
      <c r="F278" s="154" t="s">
        <v>401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142</v>
      </c>
      <c r="AU278" s="6" t="s">
        <v>83</v>
      </c>
    </row>
    <row r="279" spans="2:65" s="6" customFormat="1" ht="15.75" customHeight="1">
      <c r="B279" s="23"/>
      <c r="C279" s="141" t="s">
        <v>402</v>
      </c>
      <c r="D279" s="141" t="s">
        <v>136</v>
      </c>
      <c r="E279" s="142" t="s">
        <v>403</v>
      </c>
      <c r="F279" s="143" t="s">
        <v>404</v>
      </c>
      <c r="G279" s="144" t="s">
        <v>80</v>
      </c>
      <c r="H279" s="145">
        <v>101</v>
      </c>
      <c r="I279" s="146"/>
      <c r="J279" s="147">
        <f>ROUND($I$279*$H$279,2)</f>
        <v>0</v>
      </c>
      <c r="K279" s="143" t="s">
        <v>139</v>
      </c>
      <c r="L279" s="43"/>
      <c r="M279" s="148"/>
      <c r="N279" s="149" t="s">
        <v>43</v>
      </c>
      <c r="O279" s="24"/>
      <c r="P279" s="24"/>
      <c r="Q279" s="150">
        <v>0</v>
      </c>
      <c r="R279" s="150">
        <f>$Q$279*$H$279</f>
        <v>0</v>
      </c>
      <c r="S279" s="150">
        <v>0</v>
      </c>
      <c r="T279" s="151">
        <f>$S$279*$H$279</f>
        <v>0</v>
      </c>
      <c r="AR279" s="84" t="s">
        <v>140</v>
      </c>
      <c r="AT279" s="84" t="s">
        <v>136</v>
      </c>
      <c r="AU279" s="84" t="s">
        <v>83</v>
      </c>
      <c r="AY279" s="6" t="s">
        <v>134</v>
      </c>
      <c r="BE279" s="152">
        <f>IF($N$279="základní",$J$279,0)</f>
        <v>0</v>
      </c>
      <c r="BF279" s="152">
        <f>IF($N$279="snížená",$J$279,0)</f>
        <v>0</v>
      </c>
      <c r="BG279" s="152">
        <f>IF($N$279="zákl. přenesená",$J$279,0)</f>
        <v>0</v>
      </c>
      <c r="BH279" s="152">
        <f>IF($N$279="sníž. přenesená",$J$279,0)</f>
        <v>0</v>
      </c>
      <c r="BI279" s="152">
        <f>IF($N$279="nulová",$J$279,0)</f>
        <v>0</v>
      </c>
      <c r="BJ279" s="84" t="s">
        <v>20</v>
      </c>
      <c r="BK279" s="152">
        <f>ROUND($I$279*$H$279,2)</f>
        <v>0</v>
      </c>
      <c r="BL279" s="84" t="s">
        <v>140</v>
      </c>
      <c r="BM279" s="84" t="s">
        <v>405</v>
      </c>
    </row>
    <row r="280" spans="2:47" s="6" customFormat="1" ht="16.5" customHeight="1">
      <c r="B280" s="23"/>
      <c r="C280" s="24"/>
      <c r="D280" s="153" t="s">
        <v>142</v>
      </c>
      <c r="E280" s="24"/>
      <c r="F280" s="154" t="s">
        <v>406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142</v>
      </c>
      <c r="AU280" s="6" t="s">
        <v>83</v>
      </c>
    </row>
    <row r="281" spans="2:65" s="6" customFormat="1" ht="15.75" customHeight="1">
      <c r="B281" s="23"/>
      <c r="C281" s="172" t="s">
        <v>407</v>
      </c>
      <c r="D281" s="172" t="s">
        <v>263</v>
      </c>
      <c r="E281" s="173" t="s">
        <v>408</v>
      </c>
      <c r="F281" s="174" t="s">
        <v>409</v>
      </c>
      <c r="G281" s="175" t="s">
        <v>80</v>
      </c>
      <c r="H281" s="176">
        <v>101</v>
      </c>
      <c r="I281" s="177"/>
      <c r="J281" s="178">
        <f>ROUND($I$281*$H$281,2)</f>
        <v>0</v>
      </c>
      <c r="K281" s="174" t="s">
        <v>139</v>
      </c>
      <c r="L281" s="179"/>
      <c r="M281" s="180"/>
      <c r="N281" s="181" t="s">
        <v>43</v>
      </c>
      <c r="O281" s="24"/>
      <c r="P281" s="24"/>
      <c r="Q281" s="150">
        <v>0.00245</v>
      </c>
      <c r="R281" s="150">
        <f>$Q$281*$H$281</f>
        <v>0.24745</v>
      </c>
      <c r="S281" s="150">
        <v>0</v>
      </c>
      <c r="T281" s="151">
        <f>$S$281*$H$281</f>
        <v>0</v>
      </c>
      <c r="AR281" s="84" t="s">
        <v>188</v>
      </c>
      <c r="AT281" s="84" t="s">
        <v>263</v>
      </c>
      <c r="AU281" s="84" t="s">
        <v>83</v>
      </c>
      <c r="AY281" s="6" t="s">
        <v>134</v>
      </c>
      <c r="BE281" s="152">
        <f>IF($N$281="základní",$J$281,0)</f>
        <v>0</v>
      </c>
      <c r="BF281" s="152">
        <f>IF($N$281="snížená",$J$281,0)</f>
        <v>0</v>
      </c>
      <c r="BG281" s="152">
        <f>IF($N$281="zákl. přenesená",$J$281,0)</f>
        <v>0</v>
      </c>
      <c r="BH281" s="152">
        <f>IF($N$281="sníž. přenesená",$J$281,0)</f>
        <v>0</v>
      </c>
      <c r="BI281" s="152">
        <f>IF($N$281="nulová",$J$281,0)</f>
        <v>0</v>
      </c>
      <c r="BJ281" s="84" t="s">
        <v>20</v>
      </c>
      <c r="BK281" s="152">
        <f>ROUND($I$281*$H$281,2)</f>
        <v>0</v>
      </c>
      <c r="BL281" s="84" t="s">
        <v>140</v>
      </c>
      <c r="BM281" s="84" t="s">
        <v>410</v>
      </c>
    </row>
    <row r="282" spans="2:47" s="6" customFormat="1" ht="27" customHeight="1">
      <c r="B282" s="23"/>
      <c r="C282" s="24"/>
      <c r="D282" s="153" t="s">
        <v>142</v>
      </c>
      <c r="E282" s="24"/>
      <c r="F282" s="154" t="s">
        <v>411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142</v>
      </c>
      <c r="AU282" s="6" t="s">
        <v>83</v>
      </c>
    </row>
    <row r="283" spans="2:47" s="6" customFormat="1" ht="30.75" customHeight="1">
      <c r="B283" s="23"/>
      <c r="C283" s="24"/>
      <c r="D283" s="157" t="s">
        <v>277</v>
      </c>
      <c r="E283" s="24"/>
      <c r="F283" s="182" t="s">
        <v>412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277</v>
      </c>
      <c r="AU283" s="6" t="s">
        <v>83</v>
      </c>
    </row>
    <row r="284" spans="2:65" s="6" customFormat="1" ht="15.75" customHeight="1">
      <c r="B284" s="23"/>
      <c r="C284" s="172" t="s">
        <v>413</v>
      </c>
      <c r="D284" s="172" t="s">
        <v>263</v>
      </c>
      <c r="E284" s="173" t="s">
        <v>414</v>
      </c>
      <c r="F284" s="174" t="s">
        <v>415</v>
      </c>
      <c r="G284" s="175" t="s">
        <v>416</v>
      </c>
      <c r="H284" s="176">
        <v>13</v>
      </c>
      <c r="I284" s="177"/>
      <c r="J284" s="178">
        <f>ROUND($I$284*$H$284,2)</f>
        <v>0</v>
      </c>
      <c r="K284" s="174"/>
      <c r="L284" s="179"/>
      <c r="M284" s="180"/>
      <c r="N284" s="181" t="s">
        <v>43</v>
      </c>
      <c r="O284" s="24"/>
      <c r="P284" s="24"/>
      <c r="Q284" s="150">
        <v>0</v>
      </c>
      <c r="R284" s="150">
        <f>$Q$284*$H$284</f>
        <v>0</v>
      </c>
      <c r="S284" s="150">
        <v>0</v>
      </c>
      <c r="T284" s="151">
        <f>$S$284*$H$284</f>
        <v>0</v>
      </c>
      <c r="AR284" s="84" t="s">
        <v>188</v>
      </c>
      <c r="AT284" s="84" t="s">
        <v>263</v>
      </c>
      <c r="AU284" s="84" t="s">
        <v>83</v>
      </c>
      <c r="AY284" s="6" t="s">
        <v>134</v>
      </c>
      <c r="BE284" s="152">
        <f>IF($N$284="základní",$J$284,0)</f>
        <v>0</v>
      </c>
      <c r="BF284" s="152">
        <f>IF($N$284="snížená",$J$284,0)</f>
        <v>0</v>
      </c>
      <c r="BG284" s="152">
        <f>IF($N$284="zákl. přenesená",$J$284,0)</f>
        <v>0</v>
      </c>
      <c r="BH284" s="152">
        <f>IF($N$284="sníž. přenesená",$J$284,0)</f>
        <v>0</v>
      </c>
      <c r="BI284" s="152">
        <f>IF($N$284="nulová",$J$284,0)</f>
        <v>0</v>
      </c>
      <c r="BJ284" s="84" t="s">
        <v>20</v>
      </c>
      <c r="BK284" s="152">
        <f>ROUND($I$284*$H$284,2)</f>
        <v>0</v>
      </c>
      <c r="BL284" s="84" t="s">
        <v>140</v>
      </c>
      <c r="BM284" s="84" t="s">
        <v>417</v>
      </c>
    </row>
    <row r="285" spans="2:47" s="6" customFormat="1" ht="16.5" customHeight="1">
      <c r="B285" s="23"/>
      <c r="C285" s="24"/>
      <c r="D285" s="153" t="s">
        <v>142</v>
      </c>
      <c r="E285" s="24"/>
      <c r="F285" s="154" t="s">
        <v>415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142</v>
      </c>
      <c r="AU285" s="6" t="s">
        <v>83</v>
      </c>
    </row>
    <row r="286" spans="2:51" s="6" customFormat="1" ht="15.75" customHeight="1">
      <c r="B286" s="155"/>
      <c r="C286" s="156"/>
      <c r="D286" s="157" t="s">
        <v>144</v>
      </c>
      <c r="E286" s="156"/>
      <c r="F286" s="158" t="s">
        <v>418</v>
      </c>
      <c r="G286" s="156"/>
      <c r="H286" s="159">
        <v>13</v>
      </c>
      <c r="J286" s="156"/>
      <c r="K286" s="156"/>
      <c r="L286" s="160"/>
      <c r="M286" s="161"/>
      <c r="N286" s="156"/>
      <c r="O286" s="156"/>
      <c r="P286" s="156"/>
      <c r="Q286" s="156"/>
      <c r="R286" s="156"/>
      <c r="S286" s="156"/>
      <c r="T286" s="162"/>
      <c r="AT286" s="163" t="s">
        <v>144</v>
      </c>
      <c r="AU286" s="163" t="s">
        <v>83</v>
      </c>
      <c r="AV286" s="163" t="s">
        <v>83</v>
      </c>
      <c r="AW286" s="163" t="s">
        <v>98</v>
      </c>
      <c r="AX286" s="163" t="s">
        <v>20</v>
      </c>
      <c r="AY286" s="163" t="s">
        <v>134</v>
      </c>
    </row>
    <row r="287" spans="2:65" s="6" customFormat="1" ht="15.75" customHeight="1">
      <c r="B287" s="23"/>
      <c r="C287" s="172" t="s">
        <v>419</v>
      </c>
      <c r="D287" s="172" t="s">
        <v>263</v>
      </c>
      <c r="E287" s="173" t="s">
        <v>420</v>
      </c>
      <c r="F287" s="174" t="s">
        <v>421</v>
      </c>
      <c r="G287" s="175" t="s">
        <v>392</v>
      </c>
      <c r="H287" s="176">
        <v>1</v>
      </c>
      <c r="I287" s="177"/>
      <c r="J287" s="178">
        <f>ROUND($I$287*$H$287,2)</f>
        <v>0</v>
      </c>
      <c r="K287" s="174" t="s">
        <v>139</v>
      </c>
      <c r="L287" s="179"/>
      <c r="M287" s="180"/>
      <c r="N287" s="181" t="s">
        <v>43</v>
      </c>
      <c r="O287" s="24"/>
      <c r="P287" s="24"/>
      <c r="Q287" s="150">
        <v>0.117</v>
      </c>
      <c r="R287" s="150">
        <f>$Q$287*$H$287</f>
        <v>0.117</v>
      </c>
      <c r="S287" s="150">
        <v>0</v>
      </c>
      <c r="T287" s="151">
        <f>$S$287*$H$287</f>
        <v>0</v>
      </c>
      <c r="AR287" s="84" t="s">
        <v>188</v>
      </c>
      <c r="AT287" s="84" t="s">
        <v>263</v>
      </c>
      <c r="AU287" s="84" t="s">
        <v>83</v>
      </c>
      <c r="AY287" s="6" t="s">
        <v>134</v>
      </c>
      <c r="BE287" s="152">
        <f>IF($N$287="základní",$J$287,0)</f>
        <v>0</v>
      </c>
      <c r="BF287" s="152">
        <f>IF($N$287="snížená",$J$287,0)</f>
        <v>0</v>
      </c>
      <c r="BG287" s="152">
        <f>IF($N$287="zákl. přenesená",$J$287,0)</f>
        <v>0</v>
      </c>
      <c r="BH287" s="152">
        <f>IF($N$287="sníž. přenesená",$J$287,0)</f>
        <v>0</v>
      </c>
      <c r="BI287" s="152">
        <f>IF($N$287="nulová",$J$287,0)</f>
        <v>0</v>
      </c>
      <c r="BJ287" s="84" t="s">
        <v>20</v>
      </c>
      <c r="BK287" s="152">
        <f>ROUND($I$287*$H$287,2)</f>
        <v>0</v>
      </c>
      <c r="BL287" s="84" t="s">
        <v>140</v>
      </c>
      <c r="BM287" s="84" t="s">
        <v>422</v>
      </c>
    </row>
    <row r="288" spans="2:47" s="6" customFormat="1" ht="16.5" customHeight="1">
      <c r="B288" s="23"/>
      <c r="C288" s="24"/>
      <c r="D288" s="153" t="s">
        <v>142</v>
      </c>
      <c r="E288" s="24"/>
      <c r="F288" s="154" t="s">
        <v>423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142</v>
      </c>
      <c r="AU288" s="6" t="s">
        <v>83</v>
      </c>
    </row>
    <row r="289" spans="2:65" s="6" customFormat="1" ht="15.75" customHeight="1">
      <c r="B289" s="23"/>
      <c r="C289" s="172" t="s">
        <v>424</v>
      </c>
      <c r="D289" s="172" t="s">
        <v>263</v>
      </c>
      <c r="E289" s="173" t="s">
        <v>425</v>
      </c>
      <c r="F289" s="174" t="s">
        <v>426</v>
      </c>
      <c r="G289" s="175" t="s">
        <v>80</v>
      </c>
      <c r="H289" s="176">
        <v>3</v>
      </c>
      <c r="I289" s="177"/>
      <c r="J289" s="178">
        <f>ROUND($I$289*$H$289,2)</f>
        <v>0</v>
      </c>
      <c r="K289" s="174" t="s">
        <v>139</v>
      </c>
      <c r="L289" s="179"/>
      <c r="M289" s="180"/>
      <c r="N289" s="181" t="s">
        <v>43</v>
      </c>
      <c r="O289" s="24"/>
      <c r="P289" s="24"/>
      <c r="Q289" s="150">
        <v>0.002146</v>
      </c>
      <c r="R289" s="150">
        <f>$Q$289*$H$289</f>
        <v>0.006437999999999999</v>
      </c>
      <c r="S289" s="150">
        <v>0</v>
      </c>
      <c r="T289" s="151">
        <f>$S$289*$H$289</f>
        <v>0</v>
      </c>
      <c r="AR289" s="84" t="s">
        <v>188</v>
      </c>
      <c r="AT289" s="84" t="s">
        <v>263</v>
      </c>
      <c r="AU289" s="84" t="s">
        <v>83</v>
      </c>
      <c r="AY289" s="6" t="s">
        <v>134</v>
      </c>
      <c r="BE289" s="152">
        <f>IF($N$289="základní",$J$289,0)</f>
        <v>0</v>
      </c>
      <c r="BF289" s="152">
        <f>IF($N$289="snížená",$J$289,0)</f>
        <v>0</v>
      </c>
      <c r="BG289" s="152">
        <f>IF($N$289="zákl. přenesená",$J$289,0)</f>
        <v>0</v>
      </c>
      <c r="BH289" s="152">
        <f>IF($N$289="sníž. přenesená",$J$289,0)</f>
        <v>0</v>
      </c>
      <c r="BI289" s="152">
        <f>IF($N$289="nulová",$J$289,0)</f>
        <v>0</v>
      </c>
      <c r="BJ289" s="84" t="s">
        <v>20</v>
      </c>
      <c r="BK289" s="152">
        <f>ROUND($I$289*$H$289,2)</f>
        <v>0</v>
      </c>
      <c r="BL289" s="84" t="s">
        <v>140</v>
      </c>
      <c r="BM289" s="84" t="s">
        <v>427</v>
      </c>
    </row>
    <row r="290" spans="2:47" s="6" customFormat="1" ht="27" customHeight="1">
      <c r="B290" s="23"/>
      <c r="C290" s="24"/>
      <c r="D290" s="153" t="s">
        <v>142</v>
      </c>
      <c r="E290" s="24"/>
      <c r="F290" s="154" t="s">
        <v>428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142</v>
      </c>
      <c r="AU290" s="6" t="s">
        <v>83</v>
      </c>
    </row>
    <row r="291" spans="2:47" s="6" customFormat="1" ht="30.75" customHeight="1">
      <c r="B291" s="23"/>
      <c r="C291" s="24"/>
      <c r="D291" s="157" t="s">
        <v>277</v>
      </c>
      <c r="E291" s="24"/>
      <c r="F291" s="182" t="s">
        <v>429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277</v>
      </c>
      <c r="AU291" s="6" t="s">
        <v>83</v>
      </c>
    </row>
    <row r="292" spans="2:51" s="6" customFormat="1" ht="15.75" customHeight="1">
      <c r="B292" s="155"/>
      <c r="C292" s="156"/>
      <c r="D292" s="157" t="s">
        <v>144</v>
      </c>
      <c r="E292" s="156"/>
      <c r="F292" s="158" t="s">
        <v>430</v>
      </c>
      <c r="G292" s="156"/>
      <c r="H292" s="159">
        <v>1.5</v>
      </c>
      <c r="J292" s="156"/>
      <c r="K292" s="156"/>
      <c r="L292" s="160"/>
      <c r="M292" s="161"/>
      <c r="N292" s="156"/>
      <c r="O292" s="156"/>
      <c r="P292" s="156"/>
      <c r="Q292" s="156"/>
      <c r="R292" s="156"/>
      <c r="S292" s="156"/>
      <c r="T292" s="162"/>
      <c r="AT292" s="163" t="s">
        <v>144</v>
      </c>
      <c r="AU292" s="163" t="s">
        <v>83</v>
      </c>
      <c r="AV292" s="163" t="s">
        <v>83</v>
      </c>
      <c r="AW292" s="163" t="s">
        <v>98</v>
      </c>
      <c r="AX292" s="163" t="s">
        <v>72</v>
      </c>
      <c r="AY292" s="163" t="s">
        <v>134</v>
      </c>
    </row>
    <row r="293" spans="2:51" s="6" customFormat="1" ht="15.75" customHeight="1">
      <c r="B293" s="155"/>
      <c r="C293" s="156"/>
      <c r="D293" s="157" t="s">
        <v>144</v>
      </c>
      <c r="E293" s="156"/>
      <c r="F293" s="158" t="s">
        <v>430</v>
      </c>
      <c r="G293" s="156"/>
      <c r="H293" s="159">
        <v>1.5</v>
      </c>
      <c r="J293" s="156"/>
      <c r="K293" s="156"/>
      <c r="L293" s="160"/>
      <c r="M293" s="161"/>
      <c r="N293" s="156"/>
      <c r="O293" s="156"/>
      <c r="P293" s="156"/>
      <c r="Q293" s="156"/>
      <c r="R293" s="156"/>
      <c r="S293" s="156"/>
      <c r="T293" s="162"/>
      <c r="AT293" s="163" t="s">
        <v>144</v>
      </c>
      <c r="AU293" s="163" t="s">
        <v>83</v>
      </c>
      <c r="AV293" s="163" t="s">
        <v>83</v>
      </c>
      <c r="AW293" s="163" t="s">
        <v>98</v>
      </c>
      <c r="AX293" s="163" t="s">
        <v>72</v>
      </c>
      <c r="AY293" s="163" t="s">
        <v>134</v>
      </c>
    </row>
    <row r="294" spans="2:51" s="6" customFormat="1" ht="15.75" customHeight="1">
      <c r="B294" s="164"/>
      <c r="C294" s="165"/>
      <c r="D294" s="157" t="s">
        <v>144</v>
      </c>
      <c r="E294" s="165"/>
      <c r="F294" s="166" t="s">
        <v>153</v>
      </c>
      <c r="G294" s="165"/>
      <c r="H294" s="167">
        <v>3</v>
      </c>
      <c r="J294" s="165"/>
      <c r="K294" s="165"/>
      <c r="L294" s="168"/>
      <c r="M294" s="169"/>
      <c r="N294" s="165"/>
      <c r="O294" s="165"/>
      <c r="P294" s="165"/>
      <c r="Q294" s="165"/>
      <c r="R294" s="165"/>
      <c r="S294" s="165"/>
      <c r="T294" s="170"/>
      <c r="AT294" s="171" t="s">
        <v>144</v>
      </c>
      <c r="AU294" s="171" t="s">
        <v>83</v>
      </c>
      <c r="AV294" s="171" t="s">
        <v>140</v>
      </c>
      <c r="AW294" s="171" t="s">
        <v>98</v>
      </c>
      <c r="AX294" s="171" t="s">
        <v>20</v>
      </c>
      <c r="AY294" s="171" t="s">
        <v>134</v>
      </c>
    </row>
    <row r="295" spans="2:65" s="6" customFormat="1" ht="15.75" customHeight="1">
      <c r="B295" s="23"/>
      <c r="C295" s="172" t="s">
        <v>431</v>
      </c>
      <c r="D295" s="172" t="s">
        <v>263</v>
      </c>
      <c r="E295" s="173" t="s">
        <v>432</v>
      </c>
      <c r="F295" s="174" t="s">
        <v>433</v>
      </c>
      <c r="G295" s="175" t="s">
        <v>392</v>
      </c>
      <c r="H295" s="176">
        <v>7</v>
      </c>
      <c r="I295" s="177"/>
      <c r="J295" s="178">
        <f>ROUND($I$295*$H$295,2)</f>
        <v>0</v>
      </c>
      <c r="K295" s="174" t="s">
        <v>139</v>
      </c>
      <c r="L295" s="179"/>
      <c r="M295" s="180"/>
      <c r="N295" s="181" t="s">
        <v>43</v>
      </c>
      <c r="O295" s="24"/>
      <c r="P295" s="24"/>
      <c r="Q295" s="150">
        <v>0.00122</v>
      </c>
      <c r="R295" s="150">
        <f>$Q$295*$H$295</f>
        <v>0.008539999999999999</v>
      </c>
      <c r="S295" s="150">
        <v>0</v>
      </c>
      <c r="T295" s="151">
        <f>$S$295*$H$295</f>
        <v>0</v>
      </c>
      <c r="AR295" s="84" t="s">
        <v>188</v>
      </c>
      <c r="AT295" s="84" t="s">
        <v>263</v>
      </c>
      <c r="AU295" s="84" t="s">
        <v>83</v>
      </c>
      <c r="AY295" s="6" t="s">
        <v>134</v>
      </c>
      <c r="BE295" s="152">
        <f>IF($N$295="základní",$J$295,0)</f>
        <v>0</v>
      </c>
      <c r="BF295" s="152">
        <f>IF($N$295="snížená",$J$295,0)</f>
        <v>0</v>
      </c>
      <c r="BG295" s="152">
        <f>IF($N$295="zákl. přenesená",$J$295,0)</f>
        <v>0</v>
      </c>
      <c r="BH295" s="152">
        <f>IF($N$295="sníž. přenesená",$J$295,0)</f>
        <v>0</v>
      </c>
      <c r="BI295" s="152">
        <f>IF($N$295="nulová",$J$295,0)</f>
        <v>0</v>
      </c>
      <c r="BJ295" s="84" t="s">
        <v>20</v>
      </c>
      <c r="BK295" s="152">
        <f>ROUND($I$295*$H$295,2)</f>
        <v>0</v>
      </c>
      <c r="BL295" s="84" t="s">
        <v>140</v>
      </c>
      <c r="BM295" s="84" t="s">
        <v>434</v>
      </c>
    </row>
    <row r="296" spans="2:47" s="6" customFormat="1" ht="16.5" customHeight="1">
      <c r="B296" s="23"/>
      <c r="C296" s="24"/>
      <c r="D296" s="153" t="s">
        <v>142</v>
      </c>
      <c r="E296" s="24"/>
      <c r="F296" s="154" t="s">
        <v>435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142</v>
      </c>
      <c r="AU296" s="6" t="s">
        <v>83</v>
      </c>
    </row>
    <row r="297" spans="2:65" s="6" customFormat="1" ht="15.75" customHeight="1">
      <c r="B297" s="23"/>
      <c r="C297" s="172" t="s">
        <v>436</v>
      </c>
      <c r="D297" s="172" t="s">
        <v>263</v>
      </c>
      <c r="E297" s="173" t="s">
        <v>437</v>
      </c>
      <c r="F297" s="174" t="s">
        <v>438</v>
      </c>
      <c r="G297" s="175" t="s">
        <v>392</v>
      </c>
      <c r="H297" s="176">
        <v>1</v>
      </c>
      <c r="I297" s="177"/>
      <c r="J297" s="178">
        <f>ROUND($I$297*$H$297,2)</f>
        <v>0</v>
      </c>
      <c r="K297" s="174" t="s">
        <v>139</v>
      </c>
      <c r="L297" s="179"/>
      <c r="M297" s="180"/>
      <c r="N297" s="181" t="s">
        <v>43</v>
      </c>
      <c r="O297" s="24"/>
      <c r="P297" s="24"/>
      <c r="Q297" s="150">
        <v>0.00069</v>
      </c>
      <c r="R297" s="150">
        <f>$Q$297*$H$297</f>
        <v>0.00069</v>
      </c>
      <c r="S297" s="150">
        <v>0</v>
      </c>
      <c r="T297" s="151">
        <f>$S$297*$H$297</f>
        <v>0</v>
      </c>
      <c r="AR297" s="84" t="s">
        <v>188</v>
      </c>
      <c r="AT297" s="84" t="s">
        <v>263</v>
      </c>
      <c r="AU297" s="84" t="s">
        <v>83</v>
      </c>
      <c r="AY297" s="6" t="s">
        <v>134</v>
      </c>
      <c r="BE297" s="152">
        <f>IF($N$297="základní",$J$297,0)</f>
        <v>0</v>
      </c>
      <c r="BF297" s="152">
        <f>IF($N$297="snížená",$J$297,0)</f>
        <v>0</v>
      </c>
      <c r="BG297" s="152">
        <f>IF($N$297="zákl. přenesená",$J$297,0)</f>
        <v>0</v>
      </c>
      <c r="BH297" s="152">
        <f>IF($N$297="sníž. přenesená",$J$297,0)</f>
        <v>0</v>
      </c>
      <c r="BI297" s="152">
        <f>IF($N$297="nulová",$J$297,0)</f>
        <v>0</v>
      </c>
      <c r="BJ297" s="84" t="s">
        <v>20</v>
      </c>
      <c r="BK297" s="152">
        <f>ROUND($I$297*$H$297,2)</f>
        <v>0</v>
      </c>
      <c r="BL297" s="84" t="s">
        <v>140</v>
      </c>
      <c r="BM297" s="84" t="s">
        <v>439</v>
      </c>
    </row>
    <row r="298" spans="2:47" s="6" customFormat="1" ht="16.5" customHeight="1">
      <c r="B298" s="23"/>
      <c r="C298" s="24"/>
      <c r="D298" s="153" t="s">
        <v>142</v>
      </c>
      <c r="E298" s="24"/>
      <c r="F298" s="154" t="s">
        <v>440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142</v>
      </c>
      <c r="AU298" s="6" t="s">
        <v>83</v>
      </c>
    </row>
    <row r="299" spans="2:63" s="128" customFormat="1" ht="23.25" customHeight="1">
      <c r="B299" s="129"/>
      <c r="C299" s="130"/>
      <c r="D299" s="130" t="s">
        <v>71</v>
      </c>
      <c r="E299" s="139" t="s">
        <v>402</v>
      </c>
      <c r="F299" s="139" t="s">
        <v>441</v>
      </c>
      <c r="G299" s="130"/>
      <c r="H299" s="130"/>
      <c r="J299" s="140">
        <f>$BK$299</f>
        <v>0</v>
      </c>
      <c r="K299" s="130"/>
      <c r="L299" s="133"/>
      <c r="M299" s="134"/>
      <c r="N299" s="130"/>
      <c r="O299" s="130"/>
      <c r="P299" s="135">
        <f>SUM($P$300:$P$326)</f>
        <v>0</v>
      </c>
      <c r="Q299" s="130"/>
      <c r="R299" s="135">
        <f>SUM($R$300:$R$326)</f>
        <v>7.72775914</v>
      </c>
      <c r="S299" s="130"/>
      <c r="T299" s="136">
        <f>SUM($T$300:$T$326)</f>
        <v>0</v>
      </c>
      <c r="AR299" s="137" t="s">
        <v>20</v>
      </c>
      <c r="AT299" s="137" t="s">
        <v>71</v>
      </c>
      <c r="AU299" s="137" t="s">
        <v>83</v>
      </c>
      <c r="AY299" s="137" t="s">
        <v>134</v>
      </c>
      <c r="BK299" s="138">
        <f>SUM($BK$300:$BK$326)</f>
        <v>0</v>
      </c>
    </row>
    <row r="300" spans="2:65" s="6" customFormat="1" ht="15.75" customHeight="1">
      <c r="B300" s="23"/>
      <c r="C300" s="141" t="s">
        <v>442</v>
      </c>
      <c r="D300" s="141" t="s">
        <v>136</v>
      </c>
      <c r="E300" s="142" t="s">
        <v>443</v>
      </c>
      <c r="F300" s="143" t="s">
        <v>444</v>
      </c>
      <c r="G300" s="144" t="s">
        <v>197</v>
      </c>
      <c r="H300" s="145">
        <v>0.793</v>
      </c>
      <c r="I300" s="146"/>
      <c r="J300" s="147">
        <f>ROUND($I$300*$H$300,2)</f>
        <v>0</v>
      </c>
      <c r="K300" s="143" t="s">
        <v>139</v>
      </c>
      <c r="L300" s="43"/>
      <c r="M300" s="148"/>
      <c r="N300" s="149" t="s">
        <v>43</v>
      </c>
      <c r="O300" s="24"/>
      <c r="P300" s="24"/>
      <c r="Q300" s="150">
        <v>2.5143</v>
      </c>
      <c r="R300" s="150">
        <f>$Q$300*$H$300</f>
        <v>1.9938399</v>
      </c>
      <c r="S300" s="150">
        <v>0</v>
      </c>
      <c r="T300" s="151">
        <f>$S$300*$H$300</f>
        <v>0</v>
      </c>
      <c r="AR300" s="84" t="s">
        <v>140</v>
      </c>
      <c r="AT300" s="84" t="s">
        <v>136</v>
      </c>
      <c r="AU300" s="84" t="s">
        <v>82</v>
      </c>
      <c r="AY300" s="6" t="s">
        <v>134</v>
      </c>
      <c r="BE300" s="152">
        <f>IF($N$300="základní",$J$300,0)</f>
        <v>0</v>
      </c>
      <c r="BF300" s="152">
        <f>IF($N$300="snížená",$J$300,0)</f>
        <v>0</v>
      </c>
      <c r="BG300" s="152">
        <f>IF($N$300="zákl. přenesená",$J$300,0)</f>
        <v>0</v>
      </c>
      <c r="BH300" s="152">
        <f>IF($N$300="sníž. přenesená",$J$300,0)</f>
        <v>0</v>
      </c>
      <c r="BI300" s="152">
        <f>IF($N$300="nulová",$J$300,0)</f>
        <v>0</v>
      </c>
      <c r="BJ300" s="84" t="s">
        <v>20</v>
      </c>
      <c r="BK300" s="152">
        <f>ROUND($I$300*$H$300,2)</f>
        <v>0</v>
      </c>
      <c r="BL300" s="84" t="s">
        <v>140</v>
      </c>
      <c r="BM300" s="84" t="s">
        <v>445</v>
      </c>
    </row>
    <row r="301" spans="2:47" s="6" customFormat="1" ht="27" customHeight="1">
      <c r="B301" s="23"/>
      <c r="C301" s="24"/>
      <c r="D301" s="153" t="s">
        <v>142</v>
      </c>
      <c r="E301" s="24"/>
      <c r="F301" s="154" t="s">
        <v>446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142</v>
      </c>
      <c r="AU301" s="6" t="s">
        <v>82</v>
      </c>
    </row>
    <row r="302" spans="2:51" s="6" customFormat="1" ht="15.75" customHeight="1">
      <c r="B302" s="183"/>
      <c r="C302" s="184"/>
      <c r="D302" s="157" t="s">
        <v>144</v>
      </c>
      <c r="E302" s="184"/>
      <c r="F302" s="185" t="s">
        <v>447</v>
      </c>
      <c r="G302" s="184"/>
      <c r="H302" s="184"/>
      <c r="J302" s="184"/>
      <c r="K302" s="184"/>
      <c r="L302" s="186"/>
      <c r="M302" s="187"/>
      <c r="N302" s="184"/>
      <c r="O302" s="184"/>
      <c r="P302" s="184"/>
      <c r="Q302" s="184"/>
      <c r="R302" s="184"/>
      <c r="S302" s="184"/>
      <c r="T302" s="188"/>
      <c r="AT302" s="189" t="s">
        <v>144</v>
      </c>
      <c r="AU302" s="189" t="s">
        <v>82</v>
      </c>
      <c r="AV302" s="189" t="s">
        <v>20</v>
      </c>
      <c r="AW302" s="189" t="s">
        <v>98</v>
      </c>
      <c r="AX302" s="189" t="s">
        <v>72</v>
      </c>
      <c r="AY302" s="189" t="s">
        <v>134</v>
      </c>
    </row>
    <row r="303" spans="2:51" s="6" customFormat="1" ht="15.75" customHeight="1">
      <c r="B303" s="155"/>
      <c r="C303" s="156"/>
      <c r="D303" s="157" t="s">
        <v>144</v>
      </c>
      <c r="E303" s="156"/>
      <c r="F303" s="158" t="s">
        <v>448</v>
      </c>
      <c r="G303" s="156"/>
      <c r="H303" s="159">
        <v>1.153</v>
      </c>
      <c r="J303" s="156"/>
      <c r="K303" s="156"/>
      <c r="L303" s="160"/>
      <c r="M303" s="161"/>
      <c r="N303" s="156"/>
      <c r="O303" s="156"/>
      <c r="P303" s="156"/>
      <c r="Q303" s="156"/>
      <c r="R303" s="156"/>
      <c r="S303" s="156"/>
      <c r="T303" s="162"/>
      <c r="AT303" s="163" t="s">
        <v>144</v>
      </c>
      <c r="AU303" s="163" t="s">
        <v>82</v>
      </c>
      <c r="AV303" s="163" t="s">
        <v>83</v>
      </c>
      <c r="AW303" s="163" t="s">
        <v>98</v>
      </c>
      <c r="AX303" s="163" t="s">
        <v>72</v>
      </c>
      <c r="AY303" s="163" t="s">
        <v>134</v>
      </c>
    </row>
    <row r="304" spans="2:51" s="6" customFormat="1" ht="15.75" customHeight="1">
      <c r="B304" s="183"/>
      <c r="C304" s="184"/>
      <c r="D304" s="157" t="s">
        <v>144</v>
      </c>
      <c r="E304" s="184"/>
      <c r="F304" s="185" t="s">
        <v>449</v>
      </c>
      <c r="G304" s="184"/>
      <c r="H304" s="184"/>
      <c r="J304" s="184"/>
      <c r="K304" s="184"/>
      <c r="L304" s="186"/>
      <c r="M304" s="187"/>
      <c r="N304" s="184"/>
      <c r="O304" s="184"/>
      <c r="P304" s="184"/>
      <c r="Q304" s="184"/>
      <c r="R304" s="184"/>
      <c r="S304" s="184"/>
      <c r="T304" s="188"/>
      <c r="AT304" s="189" t="s">
        <v>144</v>
      </c>
      <c r="AU304" s="189" t="s">
        <v>82</v>
      </c>
      <c r="AV304" s="189" t="s">
        <v>20</v>
      </c>
      <c r="AW304" s="189" t="s">
        <v>98</v>
      </c>
      <c r="AX304" s="189" t="s">
        <v>72</v>
      </c>
      <c r="AY304" s="189" t="s">
        <v>134</v>
      </c>
    </row>
    <row r="305" spans="2:51" s="6" customFormat="1" ht="15.75" customHeight="1">
      <c r="B305" s="155"/>
      <c r="C305" s="156"/>
      <c r="D305" s="157" t="s">
        <v>144</v>
      </c>
      <c r="E305" s="156"/>
      <c r="F305" s="158" t="s">
        <v>450</v>
      </c>
      <c r="G305" s="156"/>
      <c r="H305" s="159">
        <v>-0.36</v>
      </c>
      <c r="J305" s="156"/>
      <c r="K305" s="156"/>
      <c r="L305" s="160"/>
      <c r="M305" s="161"/>
      <c r="N305" s="156"/>
      <c r="O305" s="156"/>
      <c r="P305" s="156"/>
      <c r="Q305" s="156"/>
      <c r="R305" s="156"/>
      <c r="S305" s="156"/>
      <c r="T305" s="162"/>
      <c r="AT305" s="163" t="s">
        <v>144</v>
      </c>
      <c r="AU305" s="163" t="s">
        <v>82</v>
      </c>
      <c r="AV305" s="163" t="s">
        <v>83</v>
      </c>
      <c r="AW305" s="163" t="s">
        <v>98</v>
      </c>
      <c r="AX305" s="163" t="s">
        <v>72</v>
      </c>
      <c r="AY305" s="163" t="s">
        <v>134</v>
      </c>
    </row>
    <row r="306" spans="2:51" s="6" customFormat="1" ht="15.75" customHeight="1">
      <c r="B306" s="164"/>
      <c r="C306" s="165"/>
      <c r="D306" s="157" t="s">
        <v>144</v>
      </c>
      <c r="E306" s="165"/>
      <c r="F306" s="166" t="s">
        <v>153</v>
      </c>
      <c r="G306" s="165"/>
      <c r="H306" s="167">
        <v>0.793</v>
      </c>
      <c r="J306" s="165"/>
      <c r="K306" s="165"/>
      <c r="L306" s="168"/>
      <c r="M306" s="169"/>
      <c r="N306" s="165"/>
      <c r="O306" s="165"/>
      <c r="P306" s="165"/>
      <c r="Q306" s="165"/>
      <c r="R306" s="165"/>
      <c r="S306" s="165"/>
      <c r="T306" s="170"/>
      <c r="AT306" s="171" t="s">
        <v>144</v>
      </c>
      <c r="AU306" s="171" t="s">
        <v>82</v>
      </c>
      <c r="AV306" s="171" t="s">
        <v>140</v>
      </c>
      <c r="AW306" s="171" t="s">
        <v>98</v>
      </c>
      <c r="AX306" s="171" t="s">
        <v>20</v>
      </c>
      <c r="AY306" s="171" t="s">
        <v>134</v>
      </c>
    </row>
    <row r="307" spans="2:65" s="6" customFormat="1" ht="15.75" customHeight="1">
      <c r="B307" s="23"/>
      <c r="C307" s="141" t="s">
        <v>451</v>
      </c>
      <c r="D307" s="141" t="s">
        <v>136</v>
      </c>
      <c r="E307" s="142" t="s">
        <v>452</v>
      </c>
      <c r="F307" s="143" t="s">
        <v>453</v>
      </c>
      <c r="G307" s="144" t="s">
        <v>90</v>
      </c>
      <c r="H307" s="145">
        <v>2.15</v>
      </c>
      <c r="I307" s="146"/>
      <c r="J307" s="147">
        <f>ROUND($I$307*$H$307,2)</f>
        <v>0</v>
      </c>
      <c r="K307" s="143" t="s">
        <v>139</v>
      </c>
      <c r="L307" s="43"/>
      <c r="M307" s="148"/>
      <c r="N307" s="149" t="s">
        <v>43</v>
      </c>
      <c r="O307" s="24"/>
      <c r="P307" s="24"/>
      <c r="Q307" s="150">
        <v>0.00265</v>
      </c>
      <c r="R307" s="150">
        <f>$Q$307*$H$307</f>
        <v>0.0056974999999999994</v>
      </c>
      <c r="S307" s="150">
        <v>0</v>
      </c>
      <c r="T307" s="151">
        <f>$S$307*$H$307</f>
        <v>0</v>
      </c>
      <c r="AR307" s="84" t="s">
        <v>140</v>
      </c>
      <c r="AT307" s="84" t="s">
        <v>136</v>
      </c>
      <c r="AU307" s="84" t="s">
        <v>82</v>
      </c>
      <c r="AY307" s="6" t="s">
        <v>134</v>
      </c>
      <c r="BE307" s="152">
        <f>IF($N$307="základní",$J$307,0)</f>
        <v>0</v>
      </c>
      <c r="BF307" s="152">
        <f>IF($N$307="snížená",$J$307,0)</f>
        <v>0</v>
      </c>
      <c r="BG307" s="152">
        <f>IF($N$307="zákl. přenesená",$J$307,0)</f>
        <v>0</v>
      </c>
      <c r="BH307" s="152">
        <f>IF($N$307="sníž. přenesená",$J$307,0)</f>
        <v>0</v>
      </c>
      <c r="BI307" s="152">
        <f>IF($N$307="nulová",$J$307,0)</f>
        <v>0</v>
      </c>
      <c r="BJ307" s="84" t="s">
        <v>20</v>
      </c>
      <c r="BK307" s="152">
        <f>ROUND($I$307*$H$307,2)</f>
        <v>0</v>
      </c>
      <c r="BL307" s="84" t="s">
        <v>140</v>
      </c>
      <c r="BM307" s="84" t="s">
        <v>454</v>
      </c>
    </row>
    <row r="308" spans="2:47" s="6" customFormat="1" ht="27" customHeight="1">
      <c r="B308" s="23"/>
      <c r="C308" s="24"/>
      <c r="D308" s="153" t="s">
        <v>142</v>
      </c>
      <c r="E308" s="24"/>
      <c r="F308" s="154" t="s">
        <v>455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142</v>
      </c>
      <c r="AU308" s="6" t="s">
        <v>82</v>
      </c>
    </row>
    <row r="309" spans="2:51" s="6" customFormat="1" ht="15.75" customHeight="1">
      <c r="B309" s="183"/>
      <c r="C309" s="184"/>
      <c r="D309" s="157" t="s">
        <v>144</v>
      </c>
      <c r="E309" s="184"/>
      <c r="F309" s="185" t="s">
        <v>456</v>
      </c>
      <c r="G309" s="184"/>
      <c r="H309" s="184"/>
      <c r="J309" s="184"/>
      <c r="K309" s="184"/>
      <c r="L309" s="186"/>
      <c r="M309" s="187"/>
      <c r="N309" s="184"/>
      <c r="O309" s="184"/>
      <c r="P309" s="184"/>
      <c r="Q309" s="184"/>
      <c r="R309" s="184"/>
      <c r="S309" s="184"/>
      <c r="T309" s="188"/>
      <c r="AT309" s="189" t="s">
        <v>144</v>
      </c>
      <c r="AU309" s="189" t="s">
        <v>82</v>
      </c>
      <c r="AV309" s="189" t="s">
        <v>20</v>
      </c>
      <c r="AW309" s="189" t="s">
        <v>98</v>
      </c>
      <c r="AX309" s="189" t="s">
        <v>72</v>
      </c>
      <c r="AY309" s="189" t="s">
        <v>134</v>
      </c>
    </row>
    <row r="310" spans="2:51" s="6" customFormat="1" ht="15.75" customHeight="1">
      <c r="B310" s="155"/>
      <c r="C310" s="156"/>
      <c r="D310" s="157" t="s">
        <v>144</v>
      </c>
      <c r="E310" s="156"/>
      <c r="F310" s="158" t="s">
        <v>457</v>
      </c>
      <c r="G310" s="156"/>
      <c r="H310" s="159">
        <v>1.125</v>
      </c>
      <c r="J310" s="156"/>
      <c r="K310" s="156"/>
      <c r="L310" s="160"/>
      <c r="M310" s="161"/>
      <c r="N310" s="156"/>
      <c r="O310" s="156"/>
      <c r="P310" s="156"/>
      <c r="Q310" s="156"/>
      <c r="R310" s="156"/>
      <c r="S310" s="156"/>
      <c r="T310" s="162"/>
      <c r="AT310" s="163" t="s">
        <v>144</v>
      </c>
      <c r="AU310" s="163" t="s">
        <v>82</v>
      </c>
      <c r="AV310" s="163" t="s">
        <v>83</v>
      </c>
      <c r="AW310" s="163" t="s">
        <v>98</v>
      </c>
      <c r="AX310" s="163" t="s">
        <v>72</v>
      </c>
      <c r="AY310" s="163" t="s">
        <v>134</v>
      </c>
    </row>
    <row r="311" spans="2:51" s="6" customFormat="1" ht="15.75" customHeight="1">
      <c r="B311" s="155"/>
      <c r="C311" s="156"/>
      <c r="D311" s="157" t="s">
        <v>144</v>
      </c>
      <c r="E311" s="156"/>
      <c r="F311" s="158" t="s">
        <v>458</v>
      </c>
      <c r="G311" s="156"/>
      <c r="H311" s="159">
        <v>1.025</v>
      </c>
      <c r="J311" s="156"/>
      <c r="K311" s="156"/>
      <c r="L311" s="160"/>
      <c r="M311" s="161"/>
      <c r="N311" s="156"/>
      <c r="O311" s="156"/>
      <c r="P311" s="156"/>
      <c r="Q311" s="156"/>
      <c r="R311" s="156"/>
      <c r="S311" s="156"/>
      <c r="T311" s="162"/>
      <c r="AT311" s="163" t="s">
        <v>144</v>
      </c>
      <c r="AU311" s="163" t="s">
        <v>82</v>
      </c>
      <c r="AV311" s="163" t="s">
        <v>83</v>
      </c>
      <c r="AW311" s="163" t="s">
        <v>98</v>
      </c>
      <c r="AX311" s="163" t="s">
        <v>72</v>
      </c>
      <c r="AY311" s="163" t="s">
        <v>134</v>
      </c>
    </row>
    <row r="312" spans="2:51" s="6" customFormat="1" ht="15.75" customHeight="1">
      <c r="B312" s="164"/>
      <c r="C312" s="165"/>
      <c r="D312" s="157" t="s">
        <v>144</v>
      </c>
      <c r="E312" s="165"/>
      <c r="F312" s="166" t="s">
        <v>153</v>
      </c>
      <c r="G312" s="165"/>
      <c r="H312" s="167">
        <v>2.15</v>
      </c>
      <c r="J312" s="165"/>
      <c r="K312" s="165"/>
      <c r="L312" s="168"/>
      <c r="M312" s="169"/>
      <c r="N312" s="165"/>
      <c r="O312" s="165"/>
      <c r="P312" s="165"/>
      <c r="Q312" s="165"/>
      <c r="R312" s="165"/>
      <c r="S312" s="165"/>
      <c r="T312" s="170"/>
      <c r="AT312" s="171" t="s">
        <v>144</v>
      </c>
      <c r="AU312" s="171" t="s">
        <v>82</v>
      </c>
      <c r="AV312" s="171" t="s">
        <v>140</v>
      </c>
      <c r="AW312" s="171" t="s">
        <v>98</v>
      </c>
      <c r="AX312" s="171" t="s">
        <v>20</v>
      </c>
      <c r="AY312" s="171" t="s">
        <v>134</v>
      </c>
    </row>
    <row r="313" spans="2:65" s="6" customFormat="1" ht="15.75" customHeight="1">
      <c r="B313" s="23"/>
      <c r="C313" s="141" t="s">
        <v>459</v>
      </c>
      <c r="D313" s="141" t="s">
        <v>136</v>
      </c>
      <c r="E313" s="142" t="s">
        <v>460</v>
      </c>
      <c r="F313" s="143" t="s">
        <v>461</v>
      </c>
      <c r="G313" s="144" t="s">
        <v>90</v>
      </c>
      <c r="H313" s="145">
        <v>2.15</v>
      </c>
      <c r="I313" s="146"/>
      <c r="J313" s="147">
        <f>ROUND($I$313*$H$313,2)</f>
        <v>0</v>
      </c>
      <c r="K313" s="143" t="s">
        <v>139</v>
      </c>
      <c r="L313" s="43"/>
      <c r="M313" s="148"/>
      <c r="N313" s="149" t="s">
        <v>43</v>
      </c>
      <c r="O313" s="24"/>
      <c r="P313" s="24"/>
      <c r="Q313" s="150">
        <v>0</v>
      </c>
      <c r="R313" s="150">
        <f>$Q$313*$H$313</f>
        <v>0</v>
      </c>
      <c r="S313" s="150">
        <v>0</v>
      </c>
      <c r="T313" s="151">
        <f>$S$313*$H$313</f>
        <v>0</v>
      </c>
      <c r="AR313" s="84" t="s">
        <v>140</v>
      </c>
      <c r="AT313" s="84" t="s">
        <v>136</v>
      </c>
      <c r="AU313" s="84" t="s">
        <v>82</v>
      </c>
      <c r="AY313" s="6" t="s">
        <v>134</v>
      </c>
      <c r="BE313" s="152">
        <f>IF($N$313="základní",$J$313,0)</f>
        <v>0</v>
      </c>
      <c r="BF313" s="152">
        <f>IF($N$313="snížená",$J$313,0)</f>
        <v>0</v>
      </c>
      <c r="BG313" s="152">
        <f>IF($N$313="zákl. přenesená",$J$313,0)</f>
        <v>0</v>
      </c>
      <c r="BH313" s="152">
        <f>IF($N$313="sníž. přenesená",$J$313,0)</f>
        <v>0</v>
      </c>
      <c r="BI313" s="152">
        <f>IF($N$313="nulová",$J$313,0)</f>
        <v>0</v>
      </c>
      <c r="BJ313" s="84" t="s">
        <v>20</v>
      </c>
      <c r="BK313" s="152">
        <f>ROUND($I$313*$H$313,2)</f>
        <v>0</v>
      </c>
      <c r="BL313" s="84" t="s">
        <v>140</v>
      </c>
      <c r="BM313" s="84" t="s">
        <v>462</v>
      </c>
    </row>
    <row r="314" spans="2:47" s="6" customFormat="1" ht="27" customHeight="1">
      <c r="B314" s="23"/>
      <c r="C314" s="24"/>
      <c r="D314" s="153" t="s">
        <v>142</v>
      </c>
      <c r="E314" s="24"/>
      <c r="F314" s="154" t="s">
        <v>463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142</v>
      </c>
      <c r="AU314" s="6" t="s">
        <v>82</v>
      </c>
    </row>
    <row r="315" spans="2:51" s="6" customFormat="1" ht="15.75" customHeight="1">
      <c r="B315" s="183"/>
      <c r="C315" s="184"/>
      <c r="D315" s="157" t="s">
        <v>144</v>
      </c>
      <c r="E315" s="184"/>
      <c r="F315" s="185" t="s">
        <v>456</v>
      </c>
      <c r="G315" s="184"/>
      <c r="H315" s="184"/>
      <c r="J315" s="184"/>
      <c r="K315" s="184"/>
      <c r="L315" s="186"/>
      <c r="M315" s="187"/>
      <c r="N315" s="184"/>
      <c r="O315" s="184"/>
      <c r="P315" s="184"/>
      <c r="Q315" s="184"/>
      <c r="R315" s="184"/>
      <c r="S315" s="184"/>
      <c r="T315" s="188"/>
      <c r="AT315" s="189" t="s">
        <v>144</v>
      </c>
      <c r="AU315" s="189" t="s">
        <v>82</v>
      </c>
      <c r="AV315" s="189" t="s">
        <v>20</v>
      </c>
      <c r="AW315" s="189" t="s">
        <v>98</v>
      </c>
      <c r="AX315" s="189" t="s">
        <v>72</v>
      </c>
      <c r="AY315" s="189" t="s">
        <v>134</v>
      </c>
    </row>
    <row r="316" spans="2:51" s="6" customFormat="1" ht="15.75" customHeight="1">
      <c r="B316" s="155"/>
      <c r="C316" s="156"/>
      <c r="D316" s="157" t="s">
        <v>144</v>
      </c>
      <c r="E316" s="156"/>
      <c r="F316" s="158" t="s">
        <v>457</v>
      </c>
      <c r="G316" s="156"/>
      <c r="H316" s="159">
        <v>1.125</v>
      </c>
      <c r="J316" s="156"/>
      <c r="K316" s="156"/>
      <c r="L316" s="160"/>
      <c r="M316" s="161"/>
      <c r="N316" s="156"/>
      <c r="O316" s="156"/>
      <c r="P316" s="156"/>
      <c r="Q316" s="156"/>
      <c r="R316" s="156"/>
      <c r="S316" s="156"/>
      <c r="T316" s="162"/>
      <c r="AT316" s="163" t="s">
        <v>144</v>
      </c>
      <c r="AU316" s="163" t="s">
        <v>82</v>
      </c>
      <c r="AV316" s="163" t="s">
        <v>83</v>
      </c>
      <c r="AW316" s="163" t="s">
        <v>98</v>
      </c>
      <c r="AX316" s="163" t="s">
        <v>72</v>
      </c>
      <c r="AY316" s="163" t="s">
        <v>134</v>
      </c>
    </row>
    <row r="317" spans="2:51" s="6" customFormat="1" ht="15.75" customHeight="1">
      <c r="B317" s="155"/>
      <c r="C317" s="156"/>
      <c r="D317" s="157" t="s">
        <v>144</v>
      </c>
      <c r="E317" s="156"/>
      <c r="F317" s="158" t="s">
        <v>458</v>
      </c>
      <c r="G317" s="156"/>
      <c r="H317" s="159">
        <v>1.025</v>
      </c>
      <c r="J317" s="156"/>
      <c r="K317" s="156"/>
      <c r="L317" s="160"/>
      <c r="M317" s="161"/>
      <c r="N317" s="156"/>
      <c r="O317" s="156"/>
      <c r="P317" s="156"/>
      <c r="Q317" s="156"/>
      <c r="R317" s="156"/>
      <c r="S317" s="156"/>
      <c r="T317" s="162"/>
      <c r="AT317" s="163" t="s">
        <v>144</v>
      </c>
      <c r="AU317" s="163" t="s">
        <v>82</v>
      </c>
      <c r="AV317" s="163" t="s">
        <v>83</v>
      </c>
      <c r="AW317" s="163" t="s">
        <v>98</v>
      </c>
      <c r="AX317" s="163" t="s">
        <v>72</v>
      </c>
      <c r="AY317" s="163" t="s">
        <v>134</v>
      </c>
    </row>
    <row r="318" spans="2:51" s="6" customFormat="1" ht="15.75" customHeight="1">
      <c r="B318" s="164"/>
      <c r="C318" s="165"/>
      <c r="D318" s="157" t="s">
        <v>144</v>
      </c>
      <c r="E318" s="165"/>
      <c r="F318" s="166" t="s">
        <v>153</v>
      </c>
      <c r="G318" s="165"/>
      <c r="H318" s="167">
        <v>2.15</v>
      </c>
      <c r="J318" s="165"/>
      <c r="K318" s="165"/>
      <c r="L318" s="168"/>
      <c r="M318" s="169"/>
      <c r="N318" s="165"/>
      <c r="O318" s="165"/>
      <c r="P318" s="165"/>
      <c r="Q318" s="165"/>
      <c r="R318" s="165"/>
      <c r="S318" s="165"/>
      <c r="T318" s="170"/>
      <c r="AT318" s="171" t="s">
        <v>144</v>
      </c>
      <c r="AU318" s="171" t="s">
        <v>82</v>
      </c>
      <c r="AV318" s="171" t="s">
        <v>140</v>
      </c>
      <c r="AW318" s="171" t="s">
        <v>98</v>
      </c>
      <c r="AX318" s="171" t="s">
        <v>20</v>
      </c>
      <c r="AY318" s="171" t="s">
        <v>134</v>
      </c>
    </row>
    <row r="319" spans="2:65" s="6" customFormat="1" ht="15.75" customHeight="1">
      <c r="B319" s="23"/>
      <c r="C319" s="141" t="s">
        <v>464</v>
      </c>
      <c r="D319" s="141" t="s">
        <v>136</v>
      </c>
      <c r="E319" s="142" t="s">
        <v>465</v>
      </c>
      <c r="F319" s="143" t="s">
        <v>466</v>
      </c>
      <c r="G319" s="144" t="s">
        <v>331</v>
      </c>
      <c r="H319" s="145">
        <v>0.079</v>
      </c>
      <c r="I319" s="146"/>
      <c r="J319" s="147">
        <f>ROUND($I$319*$H$319,2)</f>
        <v>0</v>
      </c>
      <c r="K319" s="143" t="s">
        <v>139</v>
      </c>
      <c r="L319" s="43"/>
      <c r="M319" s="148"/>
      <c r="N319" s="149" t="s">
        <v>43</v>
      </c>
      <c r="O319" s="24"/>
      <c r="P319" s="24"/>
      <c r="Q319" s="150">
        <v>1.05306</v>
      </c>
      <c r="R319" s="150">
        <f>$Q$319*$H$319</f>
        <v>0.08319174000000001</v>
      </c>
      <c r="S319" s="150">
        <v>0</v>
      </c>
      <c r="T319" s="151">
        <f>$S$319*$H$319</f>
        <v>0</v>
      </c>
      <c r="AR319" s="84" t="s">
        <v>140</v>
      </c>
      <c r="AT319" s="84" t="s">
        <v>136</v>
      </c>
      <c r="AU319" s="84" t="s">
        <v>82</v>
      </c>
      <c r="AY319" s="6" t="s">
        <v>134</v>
      </c>
      <c r="BE319" s="152">
        <f>IF($N$319="základní",$J$319,0)</f>
        <v>0</v>
      </c>
      <c r="BF319" s="152">
        <f>IF($N$319="snížená",$J$319,0)</f>
        <v>0</v>
      </c>
      <c r="BG319" s="152">
        <f>IF($N$319="zákl. přenesená",$J$319,0)</f>
        <v>0</v>
      </c>
      <c r="BH319" s="152">
        <f>IF($N$319="sníž. přenesená",$J$319,0)</f>
        <v>0</v>
      </c>
      <c r="BI319" s="152">
        <f>IF($N$319="nulová",$J$319,0)</f>
        <v>0</v>
      </c>
      <c r="BJ319" s="84" t="s">
        <v>20</v>
      </c>
      <c r="BK319" s="152">
        <f>ROUND($I$319*$H$319,2)</f>
        <v>0</v>
      </c>
      <c r="BL319" s="84" t="s">
        <v>140</v>
      </c>
      <c r="BM319" s="84" t="s">
        <v>467</v>
      </c>
    </row>
    <row r="320" spans="2:47" s="6" customFormat="1" ht="16.5" customHeight="1">
      <c r="B320" s="23"/>
      <c r="C320" s="24"/>
      <c r="D320" s="153" t="s">
        <v>142</v>
      </c>
      <c r="E320" s="24"/>
      <c r="F320" s="154" t="s">
        <v>468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142</v>
      </c>
      <c r="AU320" s="6" t="s">
        <v>82</v>
      </c>
    </row>
    <row r="321" spans="2:51" s="6" customFormat="1" ht="15.75" customHeight="1">
      <c r="B321" s="155"/>
      <c r="C321" s="156"/>
      <c r="D321" s="157" t="s">
        <v>144</v>
      </c>
      <c r="E321" s="156"/>
      <c r="F321" s="158" t="s">
        <v>469</v>
      </c>
      <c r="G321" s="156"/>
      <c r="H321" s="159">
        <v>0.079</v>
      </c>
      <c r="J321" s="156"/>
      <c r="K321" s="156"/>
      <c r="L321" s="160"/>
      <c r="M321" s="161"/>
      <c r="N321" s="156"/>
      <c r="O321" s="156"/>
      <c r="P321" s="156"/>
      <c r="Q321" s="156"/>
      <c r="R321" s="156"/>
      <c r="S321" s="156"/>
      <c r="T321" s="162"/>
      <c r="AT321" s="163" t="s">
        <v>144</v>
      </c>
      <c r="AU321" s="163" t="s">
        <v>82</v>
      </c>
      <c r="AV321" s="163" t="s">
        <v>83</v>
      </c>
      <c r="AW321" s="163" t="s">
        <v>98</v>
      </c>
      <c r="AX321" s="163" t="s">
        <v>20</v>
      </c>
      <c r="AY321" s="163" t="s">
        <v>134</v>
      </c>
    </row>
    <row r="322" spans="2:65" s="6" customFormat="1" ht="15.75" customHeight="1">
      <c r="B322" s="23"/>
      <c r="C322" s="141" t="s">
        <v>470</v>
      </c>
      <c r="D322" s="141" t="s">
        <v>136</v>
      </c>
      <c r="E322" s="142" t="s">
        <v>471</v>
      </c>
      <c r="F322" s="143" t="s">
        <v>472</v>
      </c>
      <c r="G322" s="144" t="s">
        <v>392</v>
      </c>
      <c r="H322" s="145">
        <v>1</v>
      </c>
      <c r="I322" s="146"/>
      <c r="J322" s="147">
        <f>ROUND($I$322*$H$322,2)</f>
        <v>0</v>
      </c>
      <c r="K322" s="143"/>
      <c r="L322" s="43"/>
      <c r="M322" s="148"/>
      <c r="N322" s="149" t="s">
        <v>43</v>
      </c>
      <c r="O322" s="24"/>
      <c r="P322" s="24"/>
      <c r="Q322" s="150">
        <v>0.02753</v>
      </c>
      <c r="R322" s="150">
        <f>$Q$322*$H$322</f>
        <v>0.02753</v>
      </c>
      <c r="S322" s="150">
        <v>0</v>
      </c>
      <c r="T322" s="151">
        <f>$S$322*$H$322</f>
        <v>0</v>
      </c>
      <c r="AR322" s="84" t="s">
        <v>140</v>
      </c>
      <c r="AT322" s="84" t="s">
        <v>136</v>
      </c>
      <c r="AU322" s="84" t="s">
        <v>82</v>
      </c>
      <c r="AY322" s="6" t="s">
        <v>134</v>
      </c>
      <c r="BE322" s="152">
        <f>IF($N$322="základní",$J$322,0)</f>
        <v>0</v>
      </c>
      <c r="BF322" s="152">
        <f>IF($N$322="snížená",$J$322,0)</f>
        <v>0</v>
      </c>
      <c r="BG322" s="152">
        <f>IF($N$322="zákl. přenesená",$J$322,0)</f>
        <v>0</v>
      </c>
      <c r="BH322" s="152">
        <f>IF($N$322="sníž. přenesená",$J$322,0)</f>
        <v>0</v>
      </c>
      <c r="BI322" s="152">
        <f>IF($N$322="nulová",$J$322,0)</f>
        <v>0</v>
      </c>
      <c r="BJ322" s="84" t="s">
        <v>20</v>
      </c>
      <c r="BK322" s="152">
        <f>ROUND($I$322*$H$322,2)</f>
        <v>0</v>
      </c>
      <c r="BL322" s="84" t="s">
        <v>140</v>
      </c>
      <c r="BM322" s="84" t="s">
        <v>473</v>
      </c>
    </row>
    <row r="323" spans="2:47" s="6" customFormat="1" ht="16.5" customHeight="1">
      <c r="B323" s="23"/>
      <c r="C323" s="24"/>
      <c r="D323" s="153" t="s">
        <v>142</v>
      </c>
      <c r="E323" s="24"/>
      <c r="F323" s="154" t="s">
        <v>474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142</v>
      </c>
      <c r="AU323" s="6" t="s">
        <v>82</v>
      </c>
    </row>
    <row r="324" spans="2:65" s="6" customFormat="1" ht="15.75" customHeight="1">
      <c r="B324" s="23"/>
      <c r="C324" s="172" t="s">
        <v>475</v>
      </c>
      <c r="D324" s="172" t="s">
        <v>263</v>
      </c>
      <c r="E324" s="173" t="s">
        <v>476</v>
      </c>
      <c r="F324" s="174" t="s">
        <v>477</v>
      </c>
      <c r="G324" s="175" t="s">
        <v>392</v>
      </c>
      <c r="H324" s="176">
        <v>1.05</v>
      </c>
      <c r="I324" s="177"/>
      <c r="J324" s="178">
        <f>ROUND($I$324*$H$324,2)</f>
        <v>0</v>
      </c>
      <c r="K324" s="174"/>
      <c r="L324" s="179"/>
      <c r="M324" s="180"/>
      <c r="N324" s="181" t="s">
        <v>43</v>
      </c>
      <c r="O324" s="24"/>
      <c r="P324" s="24"/>
      <c r="Q324" s="150">
        <v>5.35</v>
      </c>
      <c r="R324" s="150">
        <f>$Q$324*$H$324</f>
        <v>5.6175</v>
      </c>
      <c r="S324" s="150">
        <v>0</v>
      </c>
      <c r="T324" s="151">
        <f>$S$324*$H$324</f>
        <v>0</v>
      </c>
      <c r="AR324" s="84" t="s">
        <v>188</v>
      </c>
      <c r="AT324" s="84" t="s">
        <v>263</v>
      </c>
      <c r="AU324" s="84" t="s">
        <v>82</v>
      </c>
      <c r="AY324" s="6" t="s">
        <v>134</v>
      </c>
      <c r="BE324" s="152">
        <f>IF($N$324="základní",$J$324,0)</f>
        <v>0</v>
      </c>
      <c r="BF324" s="152">
        <f>IF($N$324="snížená",$J$324,0)</f>
        <v>0</v>
      </c>
      <c r="BG324" s="152">
        <f>IF($N$324="zákl. přenesená",$J$324,0)</f>
        <v>0</v>
      </c>
      <c r="BH324" s="152">
        <f>IF($N$324="sníž. přenesená",$J$324,0)</f>
        <v>0</v>
      </c>
      <c r="BI324" s="152">
        <f>IF($N$324="nulová",$J$324,0)</f>
        <v>0</v>
      </c>
      <c r="BJ324" s="84" t="s">
        <v>20</v>
      </c>
      <c r="BK324" s="152">
        <f>ROUND($I$324*$H$324,2)</f>
        <v>0</v>
      </c>
      <c r="BL324" s="84" t="s">
        <v>140</v>
      </c>
      <c r="BM324" s="84" t="s">
        <v>478</v>
      </c>
    </row>
    <row r="325" spans="2:47" s="6" customFormat="1" ht="27" customHeight="1">
      <c r="B325" s="23"/>
      <c r="C325" s="24"/>
      <c r="D325" s="153" t="s">
        <v>142</v>
      </c>
      <c r="E325" s="24"/>
      <c r="F325" s="154" t="s">
        <v>479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142</v>
      </c>
      <c r="AU325" s="6" t="s">
        <v>82</v>
      </c>
    </row>
    <row r="326" spans="2:51" s="6" customFormat="1" ht="15.75" customHeight="1">
      <c r="B326" s="155"/>
      <c r="C326" s="156"/>
      <c r="D326" s="157" t="s">
        <v>144</v>
      </c>
      <c r="E326" s="156"/>
      <c r="F326" s="158" t="s">
        <v>480</v>
      </c>
      <c r="G326" s="156"/>
      <c r="H326" s="159">
        <v>1.05</v>
      </c>
      <c r="J326" s="156"/>
      <c r="K326" s="156"/>
      <c r="L326" s="160"/>
      <c r="M326" s="161"/>
      <c r="N326" s="156"/>
      <c r="O326" s="156"/>
      <c r="P326" s="156"/>
      <c r="Q326" s="156"/>
      <c r="R326" s="156"/>
      <c r="S326" s="156"/>
      <c r="T326" s="162"/>
      <c r="AT326" s="163" t="s">
        <v>144</v>
      </c>
      <c r="AU326" s="163" t="s">
        <v>82</v>
      </c>
      <c r="AV326" s="163" t="s">
        <v>83</v>
      </c>
      <c r="AW326" s="163" t="s">
        <v>72</v>
      </c>
      <c r="AX326" s="163" t="s">
        <v>20</v>
      </c>
      <c r="AY326" s="163" t="s">
        <v>134</v>
      </c>
    </row>
    <row r="327" spans="2:63" s="128" customFormat="1" ht="30.75" customHeight="1">
      <c r="B327" s="129"/>
      <c r="C327" s="130"/>
      <c r="D327" s="130" t="s">
        <v>71</v>
      </c>
      <c r="E327" s="139" t="s">
        <v>140</v>
      </c>
      <c r="F327" s="139" t="s">
        <v>481</v>
      </c>
      <c r="G327" s="130"/>
      <c r="H327" s="130"/>
      <c r="J327" s="140">
        <f>$BK$327</f>
        <v>0</v>
      </c>
      <c r="K327" s="130"/>
      <c r="L327" s="133"/>
      <c r="M327" s="134"/>
      <c r="N327" s="130"/>
      <c r="O327" s="130"/>
      <c r="P327" s="135">
        <f>SUM($P$328:$P$354)</f>
        <v>0</v>
      </c>
      <c r="Q327" s="130"/>
      <c r="R327" s="135">
        <f>SUM($R$328:$R$354)</f>
        <v>0.14734701</v>
      </c>
      <c r="S327" s="130"/>
      <c r="T327" s="136">
        <f>SUM($T$328:$T$354)</f>
        <v>0</v>
      </c>
      <c r="AR327" s="137" t="s">
        <v>20</v>
      </c>
      <c r="AT327" s="137" t="s">
        <v>71</v>
      </c>
      <c r="AU327" s="137" t="s">
        <v>20</v>
      </c>
      <c r="AY327" s="137" t="s">
        <v>134</v>
      </c>
      <c r="BK327" s="138">
        <f>SUM($BK$328:$BK$354)</f>
        <v>0</v>
      </c>
    </row>
    <row r="328" spans="2:65" s="6" customFormat="1" ht="15.75" customHeight="1">
      <c r="B328" s="23"/>
      <c r="C328" s="141" t="s">
        <v>482</v>
      </c>
      <c r="D328" s="141" t="s">
        <v>136</v>
      </c>
      <c r="E328" s="142" t="s">
        <v>483</v>
      </c>
      <c r="F328" s="143" t="s">
        <v>484</v>
      </c>
      <c r="G328" s="144" t="s">
        <v>197</v>
      </c>
      <c r="H328" s="145">
        <v>287.7</v>
      </c>
      <c r="I328" s="146"/>
      <c r="J328" s="147">
        <f>ROUND($I$328*$H$328,2)</f>
        <v>0</v>
      </c>
      <c r="K328" s="143" t="s">
        <v>139</v>
      </c>
      <c r="L328" s="43"/>
      <c r="M328" s="148"/>
      <c r="N328" s="149" t="s">
        <v>43</v>
      </c>
      <c r="O328" s="24"/>
      <c r="P328" s="24"/>
      <c r="Q328" s="150">
        <v>0</v>
      </c>
      <c r="R328" s="150">
        <f>$Q$328*$H$328</f>
        <v>0</v>
      </c>
      <c r="S328" s="150">
        <v>0</v>
      </c>
      <c r="T328" s="151">
        <f>$S$328*$H$328</f>
        <v>0</v>
      </c>
      <c r="AR328" s="84" t="s">
        <v>140</v>
      </c>
      <c r="AT328" s="84" t="s">
        <v>136</v>
      </c>
      <c r="AU328" s="84" t="s">
        <v>83</v>
      </c>
      <c r="AY328" s="6" t="s">
        <v>134</v>
      </c>
      <c r="BE328" s="152">
        <f>IF($N$328="základní",$J$328,0)</f>
        <v>0</v>
      </c>
      <c r="BF328" s="152">
        <f>IF($N$328="snížená",$J$328,0)</f>
        <v>0</v>
      </c>
      <c r="BG328" s="152">
        <f>IF($N$328="zákl. přenesená",$J$328,0)</f>
        <v>0</v>
      </c>
      <c r="BH328" s="152">
        <f>IF($N$328="sníž. přenesená",$J$328,0)</f>
        <v>0</v>
      </c>
      <c r="BI328" s="152">
        <f>IF($N$328="nulová",$J$328,0)</f>
        <v>0</v>
      </c>
      <c r="BJ328" s="84" t="s">
        <v>20</v>
      </c>
      <c r="BK328" s="152">
        <f>ROUND($I$328*$H$328,2)</f>
        <v>0</v>
      </c>
      <c r="BL328" s="84" t="s">
        <v>140</v>
      </c>
      <c r="BM328" s="84" t="s">
        <v>485</v>
      </c>
    </row>
    <row r="329" spans="2:47" s="6" customFormat="1" ht="16.5" customHeight="1">
      <c r="B329" s="23"/>
      <c r="C329" s="24"/>
      <c r="D329" s="153" t="s">
        <v>142</v>
      </c>
      <c r="E329" s="24"/>
      <c r="F329" s="154" t="s">
        <v>486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142</v>
      </c>
      <c r="AU329" s="6" t="s">
        <v>83</v>
      </c>
    </row>
    <row r="330" spans="2:51" s="6" customFormat="1" ht="15.75" customHeight="1">
      <c r="B330" s="155"/>
      <c r="C330" s="156"/>
      <c r="D330" s="157" t="s">
        <v>144</v>
      </c>
      <c r="E330" s="156"/>
      <c r="F330" s="158" t="s">
        <v>487</v>
      </c>
      <c r="G330" s="156"/>
      <c r="H330" s="159">
        <v>189</v>
      </c>
      <c r="J330" s="156"/>
      <c r="K330" s="156"/>
      <c r="L330" s="160"/>
      <c r="M330" s="161"/>
      <c r="N330" s="156"/>
      <c r="O330" s="156"/>
      <c r="P330" s="156"/>
      <c r="Q330" s="156"/>
      <c r="R330" s="156"/>
      <c r="S330" s="156"/>
      <c r="T330" s="162"/>
      <c r="AT330" s="163" t="s">
        <v>144</v>
      </c>
      <c r="AU330" s="163" t="s">
        <v>83</v>
      </c>
      <c r="AV330" s="163" t="s">
        <v>83</v>
      </c>
      <c r="AW330" s="163" t="s">
        <v>98</v>
      </c>
      <c r="AX330" s="163" t="s">
        <v>72</v>
      </c>
      <c r="AY330" s="163" t="s">
        <v>134</v>
      </c>
    </row>
    <row r="331" spans="2:51" s="6" customFormat="1" ht="15.75" customHeight="1">
      <c r="B331" s="155"/>
      <c r="C331" s="156"/>
      <c r="D331" s="157" t="s">
        <v>144</v>
      </c>
      <c r="E331" s="156"/>
      <c r="F331" s="158" t="s">
        <v>488</v>
      </c>
      <c r="G331" s="156"/>
      <c r="H331" s="159">
        <v>49.8</v>
      </c>
      <c r="J331" s="156"/>
      <c r="K331" s="156"/>
      <c r="L331" s="160"/>
      <c r="M331" s="161"/>
      <c r="N331" s="156"/>
      <c r="O331" s="156"/>
      <c r="P331" s="156"/>
      <c r="Q331" s="156"/>
      <c r="R331" s="156"/>
      <c r="S331" s="156"/>
      <c r="T331" s="162"/>
      <c r="AT331" s="163" t="s">
        <v>144</v>
      </c>
      <c r="AU331" s="163" t="s">
        <v>83</v>
      </c>
      <c r="AV331" s="163" t="s">
        <v>83</v>
      </c>
      <c r="AW331" s="163" t="s">
        <v>98</v>
      </c>
      <c r="AX331" s="163" t="s">
        <v>72</v>
      </c>
      <c r="AY331" s="163" t="s">
        <v>134</v>
      </c>
    </row>
    <row r="332" spans="2:51" s="6" customFormat="1" ht="15.75" customHeight="1">
      <c r="B332" s="155"/>
      <c r="C332" s="156"/>
      <c r="D332" s="157" t="s">
        <v>144</v>
      </c>
      <c r="E332" s="156"/>
      <c r="F332" s="158" t="s">
        <v>489</v>
      </c>
      <c r="G332" s="156"/>
      <c r="H332" s="159">
        <v>33</v>
      </c>
      <c r="J332" s="156"/>
      <c r="K332" s="156"/>
      <c r="L332" s="160"/>
      <c r="M332" s="161"/>
      <c r="N332" s="156"/>
      <c r="O332" s="156"/>
      <c r="P332" s="156"/>
      <c r="Q332" s="156"/>
      <c r="R332" s="156"/>
      <c r="S332" s="156"/>
      <c r="T332" s="162"/>
      <c r="AT332" s="163" t="s">
        <v>144</v>
      </c>
      <c r="AU332" s="163" t="s">
        <v>83</v>
      </c>
      <c r="AV332" s="163" t="s">
        <v>83</v>
      </c>
      <c r="AW332" s="163" t="s">
        <v>98</v>
      </c>
      <c r="AX332" s="163" t="s">
        <v>72</v>
      </c>
      <c r="AY332" s="163" t="s">
        <v>134</v>
      </c>
    </row>
    <row r="333" spans="2:51" s="6" customFormat="1" ht="15.75" customHeight="1">
      <c r="B333" s="155"/>
      <c r="C333" s="156"/>
      <c r="D333" s="157" t="s">
        <v>144</v>
      </c>
      <c r="E333" s="156"/>
      <c r="F333" s="158" t="s">
        <v>490</v>
      </c>
      <c r="G333" s="156"/>
      <c r="H333" s="159">
        <v>11.4</v>
      </c>
      <c r="J333" s="156"/>
      <c r="K333" s="156"/>
      <c r="L333" s="160"/>
      <c r="M333" s="161"/>
      <c r="N333" s="156"/>
      <c r="O333" s="156"/>
      <c r="P333" s="156"/>
      <c r="Q333" s="156"/>
      <c r="R333" s="156"/>
      <c r="S333" s="156"/>
      <c r="T333" s="162"/>
      <c r="AT333" s="163" t="s">
        <v>144</v>
      </c>
      <c r="AU333" s="163" t="s">
        <v>83</v>
      </c>
      <c r="AV333" s="163" t="s">
        <v>83</v>
      </c>
      <c r="AW333" s="163" t="s">
        <v>98</v>
      </c>
      <c r="AX333" s="163" t="s">
        <v>72</v>
      </c>
      <c r="AY333" s="163" t="s">
        <v>134</v>
      </c>
    </row>
    <row r="334" spans="2:51" s="6" customFormat="1" ht="15.75" customHeight="1">
      <c r="B334" s="155"/>
      <c r="C334" s="156"/>
      <c r="D334" s="157" t="s">
        <v>144</v>
      </c>
      <c r="E334" s="156"/>
      <c r="F334" s="158" t="s">
        <v>491</v>
      </c>
      <c r="G334" s="156"/>
      <c r="H334" s="159">
        <v>4.5</v>
      </c>
      <c r="J334" s="156"/>
      <c r="K334" s="156"/>
      <c r="L334" s="160"/>
      <c r="M334" s="161"/>
      <c r="N334" s="156"/>
      <c r="O334" s="156"/>
      <c r="P334" s="156"/>
      <c r="Q334" s="156"/>
      <c r="R334" s="156"/>
      <c r="S334" s="156"/>
      <c r="T334" s="162"/>
      <c r="AT334" s="163" t="s">
        <v>144</v>
      </c>
      <c r="AU334" s="163" t="s">
        <v>83</v>
      </c>
      <c r="AV334" s="163" t="s">
        <v>83</v>
      </c>
      <c r="AW334" s="163" t="s">
        <v>98</v>
      </c>
      <c r="AX334" s="163" t="s">
        <v>72</v>
      </c>
      <c r="AY334" s="163" t="s">
        <v>134</v>
      </c>
    </row>
    <row r="335" spans="2:51" s="6" customFormat="1" ht="15.75" customHeight="1">
      <c r="B335" s="164"/>
      <c r="C335" s="165"/>
      <c r="D335" s="157" t="s">
        <v>144</v>
      </c>
      <c r="E335" s="165"/>
      <c r="F335" s="166" t="s">
        <v>153</v>
      </c>
      <c r="G335" s="165"/>
      <c r="H335" s="167">
        <v>287.7</v>
      </c>
      <c r="J335" s="165"/>
      <c r="K335" s="165"/>
      <c r="L335" s="168"/>
      <c r="M335" s="169"/>
      <c r="N335" s="165"/>
      <c r="O335" s="165"/>
      <c r="P335" s="165"/>
      <c r="Q335" s="165"/>
      <c r="R335" s="165"/>
      <c r="S335" s="165"/>
      <c r="T335" s="170"/>
      <c r="AT335" s="171" t="s">
        <v>144</v>
      </c>
      <c r="AU335" s="171" t="s">
        <v>83</v>
      </c>
      <c r="AV335" s="171" t="s">
        <v>140</v>
      </c>
      <c r="AW335" s="171" t="s">
        <v>98</v>
      </c>
      <c r="AX335" s="171" t="s">
        <v>20</v>
      </c>
      <c r="AY335" s="171" t="s">
        <v>134</v>
      </c>
    </row>
    <row r="336" spans="2:65" s="6" customFormat="1" ht="15.75" customHeight="1">
      <c r="B336" s="23"/>
      <c r="C336" s="141" t="s">
        <v>492</v>
      </c>
      <c r="D336" s="141" t="s">
        <v>136</v>
      </c>
      <c r="E336" s="142" t="s">
        <v>493</v>
      </c>
      <c r="F336" s="143" t="s">
        <v>494</v>
      </c>
      <c r="G336" s="144" t="s">
        <v>197</v>
      </c>
      <c r="H336" s="145">
        <v>4.227</v>
      </c>
      <c r="I336" s="146"/>
      <c r="J336" s="147">
        <f>ROUND($I$336*$H$336,2)</f>
        <v>0</v>
      </c>
      <c r="K336" s="143" t="s">
        <v>139</v>
      </c>
      <c r="L336" s="43"/>
      <c r="M336" s="148"/>
      <c r="N336" s="149" t="s">
        <v>43</v>
      </c>
      <c r="O336" s="24"/>
      <c r="P336" s="24"/>
      <c r="Q336" s="150">
        <v>0</v>
      </c>
      <c r="R336" s="150">
        <f>$Q$336*$H$336</f>
        <v>0</v>
      </c>
      <c r="S336" s="150">
        <v>0</v>
      </c>
      <c r="T336" s="151">
        <f>$S$336*$H$336</f>
        <v>0</v>
      </c>
      <c r="AR336" s="84" t="s">
        <v>140</v>
      </c>
      <c r="AT336" s="84" t="s">
        <v>136</v>
      </c>
      <c r="AU336" s="84" t="s">
        <v>83</v>
      </c>
      <c r="AY336" s="6" t="s">
        <v>134</v>
      </c>
      <c r="BE336" s="152">
        <f>IF($N$336="základní",$J$336,0)</f>
        <v>0</v>
      </c>
      <c r="BF336" s="152">
        <f>IF($N$336="snížená",$J$336,0)</f>
        <v>0</v>
      </c>
      <c r="BG336" s="152">
        <f>IF($N$336="zákl. přenesená",$J$336,0)</f>
        <v>0</v>
      </c>
      <c r="BH336" s="152">
        <f>IF($N$336="sníž. přenesená",$J$336,0)</f>
        <v>0</v>
      </c>
      <c r="BI336" s="152">
        <f>IF($N$336="nulová",$J$336,0)</f>
        <v>0</v>
      </c>
      <c r="BJ336" s="84" t="s">
        <v>20</v>
      </c>
      <c r="BK336" s="152">
        <f>ROUND($I$336*$H$336,2)</f>
        <v>0</v>
      </c>
      <c r="BL336" s="84" t="s">
        <v>140</v>
      </c>
      <c r="BM336" s="84" t="s">
        <v>495</v>
      </c>
    </row>
    <row r="337" spans="2:47" s="6" customFormat="1" ht="27" customHeight="1">
      <c r="B337" s="23"/>
      <c r="C337" s="24"/>
      <c r="D337" s="153" t="s">
        <v>142</v>
      </c>
      <c r="E337" s="24"/>
      <c r="F337" s="154" t="s">
        <v>496</v>
      </c>
      <c r="G337" s="24"/>
      <c r="H337" s="24"/>
      <c r="J337" s="24"/>
      <c r="K337" s="24"/>
      <c r="L337" s="43"/>
      <c r="M337" s="56"/>
      <c r="N337" s="24"/>
      <c r="O337" s="24"/>
      <c r="P337" s="24"/>
      <c r="Q337" s="24"/>
      <c r="R337" s="24"/>
      <c r="S337" s="24"/>
      <c r="T337" s="57"/>
      <c r="AT337" s="6" t="s">
        <v>142</v>
      </c>
      <c r="AU337" s="6" t="s">
        <v>83</v>
      </c>
    </row>
    <row r="338" spans="2:51" s="6" customFormat="1" ht="15.75" customHeight="1">
      <c r="B338" s="155"/>
      <c r="C338" s="156"/>
      <c r="D338" s="157" t="s">
        <v>144</v>
      </c>
      <c r="E338" s="156"/>
      <c r="F338" s="158" t="s">
        <v>497</v>
      </c>
      <c r="G338" s="156"/>
      <c r="H338" s="159">
        <v>0.559</v>
      </c>
      <c r="J338" s="156"/>
      <c r="K338" s="156"/>
      <c r="L338" s="160"/>
      <c r="M338" s="161"/>
      <c r="N338" s="156"/>
      <c r="O338" s="156"/>
      <c r="P338" s="156"/>
      <c r="Q338" s="156"/>
      <c r="R338" s="156"/>
      <c r="S338" s="156"/>
      <c r="T338" s="162"/>
      <c r="AT338" s="163" t="s">
        <v>144</v>
      </c>
      <c r="AU338" s="163" t="s">
        <v>83</v>
      </c>
      <c r="AV338" s="163" t="s">
        <v>83</v>
      </c>
      <c r="AW338" s="163" t="s">
        <v>98</v>
      </c>
      <c r="AX338" s="163" t="s">
        <v>72</v>
      </c>
      <c r="AY338" s="163" t="s">
        <v>134</v>
      </c>
    </row>
    <row r="339" spans="2:51" s="6" customFormat="1" ht="15.75" customHeight="1">
      <c r="B339" s="155"/>
      <c r="C339" s="156"/>
      <c r="D339" s="157" t="s">
        <v>144</v>
      </c>
      <c r="E339" s="156"/>
      <c r="F339" s="158" t="s">
        <v>498</v>
      </c>
      <c r="G339" s="156"/>
      <c r="H339" s="159">
        <v>1.167</v>
      </c>
      <c r="J339" s="156"/>
      <c r="K339" s="156"/>
      <c r="L339" s="160"/>
      <c r="M339" s="161"/>
      <c r="N339" s="156"/>
      <c r="O339" s="156"/>
      <c r="P339" s="156"/>
      <c r="Q339" s="156"/>
      <c r="R339" s="156"/>
      <c r="S339" s="156"/>
      <c r="T339" s="162"/>
      <c r="AT339" s="163" t="s">
        <v>144</v>
      </c>
      <c r="AU339" s="163" t="s">
        <v>83</v>
      </c>
      <c r="AV339" s="163" t="s">
        <v>83</v>
      </c>
      <c r="AW339" s="163" t="s">
        <v>98</v>
      </c>
      <c r="AX339" s="163" t="s">
        <v>72</v>
      </c>
      <c r="AY339" s="163" t="s">
        <v>134</v>
      </c>
    </row>
    <row r="340" spans="2:51" s="6" customFormat="1" ht="15.75" customHeight="1">
      <c r="B340" s="155"/>
      <c r="C340" s="156"/>
      <c r="D340" s="157" t="s">
        <v>144</v>
      </c>
      <c r="E340" s="156"/>
      <c r="F340" s="158" t="s">
        <v>499</v>
      </c>
      <c r="G340" s="156"/>
      <c r="H340" s="159">
        <v>2.151</v>
      </c>
      <c r="J340" s="156"/>
      <c r="K340" s="156"/>
      <c r="L340" s="160"/>
      <c r="M340" s="161"/>
      <c r="N340" s="156"/>
      <c r="O340" s="156"/>
      <c r="P340" s="156"/>
      <c r="Q340" s="156"/>
      <c r="R340" s="156"/>
      <c r="S340" s="156"/>
      <c r="T340" s="162"/>
      <c r="AT340" s="163" t="s">
        <v>144</v>
      </c>
      <c r="AU340" s="163" t="s">
        <v>83</v>
      </c>
      <c r="AV340" s="163" t="s">
        <v>83</v>
      </c>
      <c r="AW340" s="163" t="s">
        <v>98</v>
      </c>
      <c r="AX340" s="163" t="s">
        <v>72</v>
      </c>
      <c r="AY340" s="163" t="s">
        <v>134</v>
      </c>
    </row>
    <row r="341" spans="2:51" s="6" customFormat="1" ht="15.75" customHeight="1">
      <c r="B341" s="155"/>
      <c r="C341" s="156"/>
      <c r="D341" s="157" t="s">
        <v>144</v>
      </c>
      <c r="E341" s="156"/>
      <c r="F341" s="158" t="s">
        <v>500</v>
      </c>
      <c r="G341" s="156"/>
      <c r="H341" s="159">
        <v>0.28</v>
      </c>
      <c r="J341" s="156"/>
      <c r="K341" s="156"/>
      <c r="L341" s="160"/>
      <c r="M341" s="161"/>
      <c r="N341" s="156"/>
      <c r="O341" s="156"/>
      <c r="P341" s="156"/>
      <c r="Q341" s="156"/>
      <c r="R341" s="156"/>
      <c r="S341" s="156"/>
      <c r="T341" s="162"/>
      <c r="AT341" s="163" t="s">
        <v>144</v>
      </c>
      <c r="AU341" s="163" t="s">
        <v>83</v>
      </c>
      <c r="AV341" s="163" t="s">
        <v>83</v>
      </c>
      <c r="AW341" s="163" t="s">
        <v>98</v>
      </c>
      <c r="AX341" s="163" t="s">
        <v>72</v>
      </c>
      <c r="AY341" s="163" t="s">
        <v>134</v>
      </c>
    </row>
    <row r="342" spans="2:51" s="6" customFormat="1" ht="15.75" customHeight="1">
      <c r="B342" s="155"/>
      <c r="C342" s="156"/>
      <c r="D342" s="157" t="s">
        <v>144</v>
      </c>
      <c r="E342" s="156"/>
      <c r="F342" s="158" t="s">
        <v>501</v>
      </c>
      <c r="G342" s="156"/>
      <c r="H342" s="159">
        <v>0.07</v>
      </c>
      <c r="J342" s="156"/>
      <c r="K342" s="156"/>
      <c r="L342" s="160"/>
      <c r="M342" s="161"/>
      <c r="N342" s="156"/>
      <c r="O342" s="156"/>
      <c r="P342" s="156"/>
      <c r="Q342" s="156"/>
      <c r="R342" s="156"/>
      <c r="S342" s="156"/>
      <c r="T342" s="162"/>
      <c r="AT342" s="163" t="s">
        <v>144</v>
      </c>
      <c r="AU342" s="163" t="s">
        <v>83</v>
      </c>
      <c r="AV342" s="163" t="s">
        <v>83</v>
      </c>
      <c r="AW342" s="163" t="s">
        <v>98</v>
      </c>
      <c r="AX342" s="163" t="s">
        <v>72</v>
      </c>
      <c r="AY342" s="163" t="s">
        <v>134</v>
      </c>
    </row>
    <row r="343" spans="2:51" s="6" customFormat="1" ht="15.75" customHeight="1">
      <c r="B343" s="164"/>
      <c r="C343" s="165"/>
      <c r="D343" s="157" t="s">
        <v>144</v>
      </c>
      <c r="E343" s="165"/>
      <c r="F343" s="166" t="s">
        <v>153</v>
      </c>
      <c r="G343" s="165"/>
      <c r="H343" s="167">
        <v>4.227</v>
      </c>
      <c r="J343" s="165"/>
      <c r="K343" s="165"/>
      <c r="L343" s="168"/>
      <c r="M343" s="169"/>
      <c r="N343" s="165"/>
      <c r="O343" s="165"/>
      <c r="P343" s="165"/>
      <c r="Q343" s="165"/>
      <c r="R343" s="165"/>
      <c r="S343" s="165"/>
      <c r="T343" s="170"/>
      <c r="AT343" s="171" t="s">
        <v>144</v>
      </c>
      <c r="AU343" s="171" t="s">
        <v>83</v>
      </c>
      <c r="AV343" s="171" t="s">
        <v>140</v>
      </c>
      <c r="AW343" s="171" t="s">
        <v>98</v>
      </c>
      <c r="AX343" s="171" t="s">
        <v>20</v>
      </c>
      <c r="AY343" s="171" t="s">
        <v>134</v>
      </c>
    </row>
    <row r="344" spans="2:65" s="6" customFormat="1" ht="15.75" customHeight="1">
      <c r="B344" s="23"/>
      <c r="C344" s="141" t="s">
        <v>502</v>
      </c>
      <c r="D344" s="141" t="s">
        <v>136</v>
      </c>
      <c r="E344" s="142" t="s">
        <v>503</v>
      </c>
      <c r="F344" s="143" t="s">
        <v>504</v>
      </c>
      <c r="G344" s="144" t="s">
        <v>90</v>
      </c>
      <c r="H344" s="145">
        <v>0.84</v>
      </c>
      <c r="I344" s="146"/>
      <c r="J344" s="147">
        <f>ROUND($I$344*$H$344,2)</f>
        <v>0</v>
      </c>
      <c r="K344" s="143" t="s">
        <v>139</v>
      </c>
      <c r="L344" s="43"/>
      <c r="M344" s="148"/>
      <c r="N344" s="149" t="s">
        <v>43</v>
      </c>
      <c r="O344" s="24"/>
      <c r="P344" s="24"/>
      <c r="Q344" s="150">
        <v>0</v>
      </c>
      <c r="R344" s="150">
        <f>$Q$344*$H$344</f>
        <v>0</v>
      </c>
      <c r="S344" s="150">
        <v>0</v>
      </c>
      <c r="T344" s="151">
        <f>$S$344*$H$344</f>
        <v>0</v>
      </c>
      <c r="AR344" s="84" t="s">
        <v>140</v>
      </c>
      <c r="AT344" s="84" t="s">
        <v>136</v>
      </c>
      <c r="AU344" s="84" t="s">
        <v>83</v>
      </c>
      <c r="AY344" s="6" t="s">
        <v>134</v>
      </c>
      <c r="BE344" s="152">
        <f>IF($N$344="základní",$J$344,0)</f>
        <v>0</v>
      </c>
      <c r="BF344" s="152">
        <f>IF($N$344="snížená",$J$344,0)</f>
        <v>0</v>
      </c>
      <c r="BG344" s="152">
        <f>IF($N$344="zákl. přenesená",$J$344,0)</f>
        <v>0</v>
      </c>
      <c r="BH344" s="152">
        <f>IF($N$344="sníž. přenesená",$J$344,0)</f>
        <v>0</v>
      </c>
      <c r="BI344" s="152">
        <f>IF($N$344="nulová",$J$344,0)</f>
        <v>0</v>
      </c>
      <c r="BJ344" s="84" t="s">
        <v>20</v>
      </c>
      <c r="BK344" s="152">
        <f>ROUND($I$344*$H$344,2)</f>
        <v>0</v>
      </c>
      <c r="BL344" s="84" t="s">
        <v>140</v>
      </c>
      <c r="BM344" s="84" t="s">
        <v>505</v>
      </c>
    </row>
    <row r="345" spans="2:47" s="6" customFormat="1" ht="16.5" customHeight="1">
      <c r="B345" s="23"/>
      <c r="C345" s="24"/>
      <c r="D345" s="153" t="s">
        <v>142</v>
      </c>
      <c r="E345" s="24"/>
      <c r="F345" s="154" t="s">
        <v>506</v>
      </c>
      <c r="G345" s="24"/>
      <c r="H345" s="24"/>
      <c r="J345" s="24"/>
      <c r="K345" s="24"/>
      <c r="L345" s="43"/>
      <c r="M345" s="56"/>
      <c r="N345" s="24"/>
      <c r="O345" s="24"/>
      <c r="P345" s="24"/>
      <c r="Q345" s="24"/>
      <c r="R345" s="24"/>
      <c r="S345" s="24"/>
      <c r="T345" s="57"/>
      <c r="AT345" s="6" t="s">
        <v>142</v>
      </c>
      <c r="AU345" s="6" t="s">
        <v>83</v>
      </c>
    </row>
    <row r="346" spans="2:51" s="6" customFormat="1" ht="15.75" customHeight="1">
      <c r="B346" s="155"/>
      <c r="C346" s="156"/>
      <c r="D346" s="157" t="s">
        <v>144</v>
      </c>
      <c r="E346" s="156"/>
      <c r="F346" s="158" t="s">
        <v>507</v>
      </c>
      <c r="G346" s="156"/>
      <c r="H346" s="159">
        <v>0.84</v>
      </c>
      <c r="J346" s="156"/>
      <c r="K346" s="156"/>
      <c r="L346" s="160"/>
      <c r="M346" s="161"/>
      <c r="N346" s="156"/>
      <c r="O346" s="156"/>
      <c r="P346" s="156"/>
      <c r="Q346" s="156"/>
      <c r="R346" s="156"/>
      <c r="S346" s="156"/>
      <c r="T346" s="162"/>
      <c r="AT346" s="163" t="s">
        <v>144</v>
      </c>
      <c r="AU346" s="163" t="s">
        <v>83</v>
      </c>
      <c r="AV346" s="163" t="s">
        <v>83</v>
      </c>
      <c r="AW346" s="163" t="s">
        <v>98</v>
      </c>
      <c r="AX346" s="163" t="s">
        <v>20</v>
      </c>
      <c r="AY346" s="163" t="s">
        <v>134</v>
      </c>
    </row>
    <row r="347" spans="2:65" s="6" customFormat="1" ht="15.75" customHeight="1">
      <c r="B347" s="23"/>
      <c r="C347" s="141" t="s">
        <v>508</v>
      </c>
      <c r="D347" s="141" t="s">
        <v>136</v>
      </c>
      <c r="E347" s="142" t="s">
        <v>509</v>
      </c>
      <c r="F347" s="143" t="s">
        <v>510</v>
      </c>
      <c r="G347" s="144" t="s">
        <v>90</v>
      </c>
      <c r="H347" s="145">
        <v>23.059</v>
      </c>
      <c r="I347" s="146"/>
      <c r="J347" s="147">
        <f>ROUND($I$347*$H$347,2)</f>
        <v>0</v>
      </c>
      <c r="K347" s="143" t="s">
        <v>139</v>
      </c>
      <c r="L347" s="43"/>
      <c r="M347" s="148"/>
      <c r="N347" s="149" t="s">
        <v>43</v>
      </c>
      <c r="O347" s="24"/>
      <c r="P347" s="24"/>
      <c r="Q347" s="150">
        <v>0.00639</v>
      </c>
      <c r="R347" s="150">
        <f>$Q$347*$H$347</f>
        <v>0.14734701</v>
      </c>
      <c r="S347" s="150">
        <v>0</v>
      </c>
      <c r="T347" s="151">
        <f>$S$347*$H$347</f>
        <v>0</v>
      </c>
      <c r="AR347" s="84" t="s">
        <v>140</v>
      </c>
      <c r="AT347" s="84" t="s">
        <v>136</v>
      </c>
      <c r="AU347" s="84" t="s">
        <v>83</v>
      </c>
      <c r="AY347" s="6" t="s">
        <v>134</v>
      </c>
      <c r="BE347" s="152">
        <f>IF($N$347="základní",$J$347,0)</f>
        <v>0</v>
      </c>
      <c r="BF347" s="152">
        <f>IF($N$347="snížená",$J$347,0)</f>
        <v>0</v>
      </c>
      <c r="BG347" s="152">
        <f>IF($N$347="zákl. přenesená",$J$347,0)</f>
        <v>0</v>
      </c>
      <c r="BH347" s="152">
        <f>IF($N$347="sníž. přenesená",$J$347,0)</f>
        <v>0</v>
      </c>
      <c r="BI347" s="152">
        <f>IF($N$347="nulová",$J$347,0)</f>
        <v>0</v>
      </c>
      <c r="BJ347" s="84" t="s">
        <v>20</v>
      </c>
      <c r="BK347" s="152">
        <f>ROUND($I$347*$H$347,2)</f>
        <v>0</v>
      </c>
      <c r="BL347" s="84" t="s">
        <v>140</v>
      </c>
      <c r="BM347" s="84" t="s">
        <v>511</v>
      </c>
    </row>
    <row r="348" spans="2:47" s="6" customFormat="1" ht="16.5" customHeight="1">
      <c r="B348" s="23"/>
      <c r="C348" s="24"/>
      <c r="D348" s="153" t="s">
        <v>142</v>
      </c>
      <c r="E348" s="24"/>
      <c r="F348" s="154" t="s">
        <v>512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142</v>
      </c>
      <c r="AU348" s="6" t="s">
        <v>83</v>
      </c>
    </row>
    <row r="349" spans="2:51" s="6" customFormat="1" ht="15.75" customHeight="1">
      <c r="B349" s="155"/>
      <c r="C349" s="156"/>
      <c r="D349" s="157" t="s">
        <v>144</v>
      </c>
      <c r="E349" s="156"/>
      <c r="F349" s="158" t="s">
        <v>513</v>
      </c>
      <c r="G349" s="156"/>
      <c r="H349" s="159">
        <v>10.116</v>
      </c>
      <c r="J349" s="156"/>
      <c r="K349" s="156"/>
      <c r="L349" s="160"/>
      <c r="M349" s="161"/>
      <c r="N349" s="156"/>
      <c r="O349" s="156"/>
      <c r="P349" s="156"/>
      <c r="Q349" s="156"/>
      <c r="R349" s="156"/>
      <c r="S349" s="156"/>
      <c r="T349" s="162"/>
      <c r="AT349" s="163" t="s">
        <v>144</v>
      </c>
      <c r="AU349" s="163" t="s">
        <v>83</v>
      </c>
      <c r="AV349" s="163" t="s">
        <v>83</v>
      </c>
      <c r="AW349" s="163" t="s">
        <v>98</v>
      </c>
      <c r="AX349" s="163" t="s">
        <v>72</v>
      </c>
      <c r="AY349" s="163" t="s">
        <v>134</v>
      </c>
    </row>
    <row r="350" spans="2:51" s="6" customFormat="1" ht="15.75" customHeight="1">
      <c r="B350" s="155"/>
      <c r="C350" s="156"/>
      <c r="D350" s="157" t="s">
        <v>144</v>
      </c>
      <c r="E350" s="156"/>
      <c r="F350" s="158" t="s">
        <v>514</v>
      </c>
      <c r="G350" s="156"/>
      <c r="H350" s="159">
        <v>3.701</v>
      </c>
      <c r="J350" s="156"/>
      <c r="K350" s="156"/>
      <c r="L350" s="160"/>
      <c r="M350" s="161"/>
      <c r="N350" s="156"/>
      <c r="O350" s="156"/>
      <c r="P350" s="156"/>
      <c r="Q350" s="156"/>
      <c r="R350" s="156"/>
      <c r="S350" s="156"/>
      <c r="T350" s="162"/>
      <c r="AT350" s="163" t="s">
        <v>144</v>
      </c>
      <c r="AU350" s="163" t="s">
        <v>83</v>
      </c>
      <c r="AV350" s="163" t="s">
        <v>83</v>
      </c>
      <c r="AW350" s="163" t="s">
        <v>98</v>
      </c>
      <c r="AX350" s="163" t="s">
        <v>72</v>
      </c>
      <c r="AY350" s="163" t="s">
        <v>134</v>
      </c>
    </row>
    <row r="351" spans="2:51" s="6" customFormat="1" ht="15.75" customHeight="1">
      <c r="B351" s="155"/>
      <c r="C351" s="156"/>
      <c r="D351" s="157" t="s">
        <v>144</v>
      </c>
      <c r="E351" s="156"/>
      <c r="F351" s="158" t="s">
        <v>515</v>
      </c>
      <c r="G351" s="156"/>
      <c r="H351" s="159">
        <v>2.602</v>
      </c>
      <c r="J351" s="156"/>
      <c r="K351" s="156"/>
      <c r="L351" s="160"/>
      <c r="M351" s="161"/>
      <c r="N351" s="156"/>
      <c r="O351" s="156"/>
      <c r="P351" s="156"/>
      <c r="Q351" s="156"/>
      <c r="R351" s="156"/>
      <c r="S351" s="156"/>
      <c r="T351" s="162"/>
      <c r="AT351" s="163" t="s">
        <v>144</v>
      </c>
      <c r="AU351" s="163" t="s">
        <v>83</v>
      </c>
      <c r="AV351" s="163" t="s">
        <v>83</v>
      </c>
      <c r="AW351" s="163" t="s">
        <v>98</v>
      </c>
      <c r="AX351" s="163" t="s">
        <v>72</v>
      </c>
      <c r="AY351" s="163" t="s">
        <v>134</v>
      </c>
    </row>
    <row r="352" spans="2:51" s="6" customFormat="1" ht="15.75" customHeight="1">
      <c r="B352" s="155"/>
      <c r="C352" s="156"/>
      <c r="D352" s="157" t="s">
        <v>144</v>
      </c>
      <c r="E352" s="156"/>
      <c r="F352" s="158" t="s">
        <v>516</v>
      </c>
      <c r="G352" s="156"/>
      <c r="H352" s="159">
        <v>5.8</v>
      </c>
      <c r="J352" s="156"/>
      <c r="K352" s="156"/>
      <c r="L352" s="160"/>
      <c r="M352" s="161"/>
      <c r="N352" s="156"/>
      <c r="O352" s="156"/>
      <c r="P352" s="156"/>
      <c r="Q352" s="156"/>
      <c r="R352" s="156"/>
      <c r="S352" s="156"/>
      <c r="T352" s="162"/>
      <c r="AT352" s="163" t="s">
        <v>144</v>
      </c>
      <c r="AU352" s="163" t="s">
        <v>83</v>
      </c>
      <c r="AV352" s="163" t="s">
        <v>83</v>
      </c>
      <c r="AW352" s="163" t="s">
        <v>98</v>
      </c>
      <c r="AX352" s="163" t="s">
        <v>72</v>
      </c>
      <c r="AY352" s="163" t="s">
        <v>134</v>
      </c>
    </row>
    <row r="353" spans="2:51" s="6" customFormat="1" ht="15.75" customHeight="1">
      <c r="B353" s="155"/>
      <c r="C353" s="156"/>
      <c r="D353" s="157" t="s">
        <v>144</v>
      </c>
      <c r="E353" s="156"/>
      <c r="F353" s="158" t="s">
        <v>517</v>
      </c>
      <c r="G353" s="156"/>
      <c r="H353" s="159">
        <v>0.84</v>
      </c>
      <c r="J353" s="156"/>
      <c r="K353" s="156"/>
      <c r="L353" s="160"/>
      <c r="M353" s="161"/>
      <c r="N353" s="156"/>
      <c r="O353" s="156"/>
      <c r="P353" s="156"/>
      <c r="Q353" s="156"/>
      <c r="R353" s="156"/>
      <c r="S353" s="156"/>
      <c r="T353" s="162"/>
      <c r="AT353" s="163" t="s">
        <v>144</v>
      </c>
      <c r="AU353" s="163" t="s">
        <v>83</v>
      </c>
      <c r="AV353" s="163" t="s">
        <v>83</v>
      </c>
      <c r="AW353" s="163" t="s">
        <v>98</v>
      </c>
      <c r="AX353" s="163" t="s">
        <v>72</v>
      </c>
      <c r="AY353" s="163" t="s">
        <v>134</v>
      </c>
    </row>
    <row r="354" spans="2:51" s="6" customFormat="1" ht="15.75" customHeight="1">
      <c r="B354" s="164"/>
      <c r="C354" s="165"/>
      <c r="D354" s="157" t="s">
        <v>144</v>
      </c>
      <c r="E354" s="165"/>
      <c r="F354" s="166" t="s">
        <v>153</v>
      </c>
      <c r="G354" s="165"/>
      <c r="H354" s="167">
        <v>23.059</v>
      </c>
      <c r="J354" s="165"/>
      <c r="K354" s="165"/>
      <c r="L354" s="168"/>
      <c r="M354" s="169"/>
      <c r="N354" s="165"/>
      <c r="O354" s="165"/>
      <c r="P354" s="165"/>
      <c r="Q354" s="165"/>
      <c r="R354" s="165"/>
      <c r="S354" s="165"/>
      <c r="T354" s="170"/>
      <c r="AT354" s="171" t="s">
        <v>144</v>
      </c>
      <c r="AU354" s="171" t="s">
        <v>83</v>
      </c>
      <c r="AV354" s="171" t="s">
        <v>140</v>
      </c>
      <c r="AW354" s="171" t="s">
        <v>98</v>
      </c>
      <c r="AX354" s="171" t="s">
        <v>20</v>
      </c>
      <c r="AY354" s="171" t="s">
        <v>134</v>
      </c>
    </row>
    <row r="355" spans="2:63" s="128" customFormat="1" ht="30.75" customHeight="1">
      <c r="B355" s="129"/>
      <c r="C355" s="130"/>
      <c r="D355" s="130" t="s">
        <v>71</v>
      </c>
      <c r="E355" s="139" t="s">
        <v>168</v>
      </c>
      <c r="F355" s="139" t="s">
        <v>518</v>
      </c>
      <c r="G355" s="130"/>
      <c r="H355" s="130"/>
      <c r="J355" s="140">
        <f>$BK$355</f>
        <v>0</v>
      </c>
      <c r="K355" s="130"/>
      <c r="L355" s="133"/>
      <c r="M355" s="134"/>
      <c r="N355" s="130"/>
      <c r="O355" s="130"/>
      <c r="P355" s="135">
        <f>SUM($P$356:$P$406)</f>
        <v>0</v>
      </c>
      <c r="Q355" s="130"/>
      <c r="R355" s="135">
        <f>SUM($R$356:$R$406)</f>
        <v>253.11662400000003</v>
      </c>
      <c r="S355" s="130"/>
      <c r="T355" s="136">
        <f>SUM($T$356:$T$406)</f>
        <v>0</v>
      </c>
      <c r="AR355" s="137" t="s">
        <v>20</v>
      </c>
      <c r="AT355" s="137" t="s">
        <v>71</v>
      </c>
      <c r="AU355" s="137" t="s">
        <v>20</v>
      </c>
      <c r="AY355" s="137" t="s">
        <v>134</v>
      </c>
      <c r="BK355" s="138">
        <f>SUM($BK$356:$BK$406)</f>
        <v>0</v>
      </c>
    </row>
    <row r="356" spans="2:65" s="6" customFormat="1" ht="15.75" customHeight="1">
      <c r="B356" s="23"/>
      <c r="C356" s="141" t="s">
        <v>519</v>
      </c>
      <c r="D356" s="141" t="s">
        <v>136</v>
      </c>
      <c r="E356" s="142" t="s">
        <v>520</v>
      </c>
      <c r="F356" s="143" t="s">
        <v>521</v>
      </c>
      <c r="G356" s="144" t="s">
        <v>90</v>
      </c>
      <c r="H356" s="145">
        <v>51</v>
      </c>
      <c r="I356" s="146"/>
      <c r="J356" s="147">
        <f>ROUND($I$356*$H$356,2)</f>
        <v>0</v>
      </c>
      <c r="K356" s="143" t="s">
        <v>139</v>
      </c>
      <c r="L356" s="43"/>
      <c r="M356" s="148"/>
      <c r="N356" s="149" t="s">
        <v>43</v>
      </c>
      <c r="O356" s="24"/>
      <c r="P356" s="24"/>
      <c r="Q356" s="150">
        <v>0</v>
      </c>
      <c r="R356" s="150">
        <f>$Q$356*$H$356</f>
        <v>0</v>
      </c>
      <c r="S356" s="150">
        <v>0</v>
      </c>
      <c r="T356" s="151">
        <f>$S$356*$H$356</f>
        <v>0</v>
      </c>
      <c r="AR356" s="84" t="s">
        <v>140</v>
      </c>
      <c r="AT356" s="84" t="s">
        <v>136</v>
      </c>
      <c r="AU356" s="84" t="s">
        <v>83</v>
      </c>
      <c r="AY356" s="6" t="s">
        <v>134</v>
      </c>
      <c r="BE356" s="152">
        <f>IF($N$356="základní",$J$356,0)</f>
        <v>0</v>
      </c>
      <c r="BF356" s="152">
        <f>IF($N$356="snížená",$J$356,0)</f>
        <v>0</v>
      </c>
      <c r="BG356" s="152">
        <f>IF($N$356="zákl. přenesená",$J$356,0)</f>
        <v>0</v>
      </c>
      <c r="BH356" s="152">
        <f>IF($N$356="sníž. přenesená",$J$356,0)</f>
        <v>0</v>
      </c>
      <c r="BI356" s="152">
        <f>IF($N$356="nulová",$J$356,0)</f>
        <v>0</v>
      </c>
      <c r="BJ356" s="84" t="s">
        <v>20</v>
      </c>
      <c r="BK356" s="152">
        <f>ROUND($I$356*$H$356,2)</f>
        <v>0</v>
      </c>
      <c r="BL356" s="84" t="s">
        <v>140</v>
      </c>
      <c r="BM356" s="84" t="s">
        <v>522</v>
      </c>
    </row>
    <row r="357" spans="2:47" s="6" customFormat="1" ht="27" customHeight="1">
      <c r="B357" s="23"/>
      <c r="C357" s="24"/>
      <c r="D357" s="153" t="s">
        <v>142</v>
      </c>
      <c r="E357" s="24"/>
      <c r="F357" s="154" t="s">
        <v>523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142</v>
      </c>
      <c r="AU357" s="6" t="s">
        <v>83</v>
      </c>
    </row>
    <row r="358" spans="2:65" s="6" customFormat="1" ht="15.75" customHeight="1">
      <c r="B358" s="23"/>
      <c r="C358" s="141" t="s">
        <v>524</v>
      </c>
      <c r="D358" s="141" t="s">
        <v>136</v>
      </c>
      <c r="E358" s="142" t="s">
        <v>525</v>
      </c>
      <c r="F358" s="143" t="s">
        <v>526</v>
      </c>
      <c r="G358" s="144" t="s">
        <v>90</v>
      </c>
      <c r="H358" s="145">
        <v>331</v>
      </c>
      <c r="I358" s="146"/>
      <c r="J358" s="147">
        <f>ROUND($I$358*$H$358,2)</f>
        <v>0</v>
      </c>
      <c r="K358" s="143" t="s">
        <v>139</v>
      </c>
      <c r="L358" s="43"/>
      <c r="M358" s="148"/>
      <c r="N358" s="149" t="s">
        <v>43</v>
      </c>
      <c r="O358" s="24"/>
      <c r="P358" s="24"/>
      <c r="Q358" s="150">
        <v>0</v>
      </c>
      <c r="R358" s="150">
        <f>$Q$358*$H$358</f>
        <v>0</v>
      </c>
      <c r="S358" s="150">
        <v>0</v>
      </c>
      <c r="T358" s="151">
        <f>$S$358*$H$358</f>
        <v>0</v>
      </c>
      <c r="AR358" s="84" t="s">
        <v>140</v>
      </c>
      <c r="AT358" s="84" t="s">
        <v>136</v>
      </c>
      <c r="AU358" s="84" t="s">
        <v>83</v>
      </c>
      <c r="AY358" s="6" t="s">
        <v>134</v>
      </c>
      <c r="BE358" s="152">
        <f>IF($N$358="základní",$J$358,0)</f>
        <v>0</v>
      </c>
      <c r="BF358" s="152">
        <f>IF($N$358="snížená",$J$358,0)</f>
        <v>0</v>
      </c>
      <c r="BG358" s="152">
        <f>IF($N$358="zákl. přenesená",$J$358,0)</f>
        <v>0</v>
      </c>
      <c r="BH358" s="152">
        <f>IF($N$358="sníž. přenesená",$J$358,0)</f>
        <v>0</v>
      </c>
      <c r="BI358" s="152">
        <f>IF($N$358="nulová",$J$358,0)</f>
        <v>0</v>
      </c>
      <c r="BJ358" s="84" t="s">
        <v>20</v>
      </c>
      <c r="BK358" s="152">
        <f>ROUND($I$358*$H$358,2)</f>
        <v>0</v>
      </c>
      <c r="BL358" s="84" t="s">
        <v>140</v>
      </c>
      <c r="BM358" s="84" t="s">
        <v>527</v>
      </c>
    </row>
    <row r="359" spans="2:47" s="6" customFormat="1" ht="27" customHeight="1">
      <c r="B359" s="23"/>
      <c r="C359" s="24"/>
      <c r="D359" s="153" t="s">
        <v>142</v>
      </c>
      <c r="E359" s="24"/>
      <c r="F359" s="154" t="s">
        <v>528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142</v>
      </c>
      <c r="AU359" s="6" t="s">
        <v>83</v>
      </c>
    </row>
    <row r="360" spans="2:51" s="6" customFormat="1" ht="15.75" customHeight="1">
      <c r="B360" s="155"/>
      <c r="C360" s="156"/>
      <c r="D360" s="157" t="s">
        <v>144</v>
      </c>
      <c r="E360" s="156"/>
      <c r="F360" s="158" t="s">
        <v>529</v>
      </c>
      <c r="G360" s="156"/>
      <c r="H360" s="159">
        <v>199</v>
      </c>
      <c r="J360" s="156"/>
      <c r="K360" s="156"/>
      <c r="L360" s="160"/>
      <c r="M360" s="161"/>
      <c r="N360" s="156"/>
      <c r="O360" s="156"/>
      <c r="P360" s="156"/>
      <c r="Q360" s="156"/>
      <c r="R360" s="156"/>
      <c r="S360" s="156"/>
      <c r="T360" s="162"/>
      <c r="AT360" s="163" t="s">
        <v>144</v>
      </c>
      <c r="AU360" s="163" t="s">
        <v>83</v>
      </c>
      <c r="AV360" s="163" t="s">
        <v>83</v>
      </c>
      <c r="AW360" s="163" t="s">
        <v>98</v>
      </c>
      <c r="AX360" s="163" t="s">
        <v>72</v>
      </c>
      <c r="AY360" s="163" t="s">
        <v>134</v>
      </c>
    </row>
    <row r="361" spans="2:51" s="6" customFormat="1" ht="15.75" customHeight="1">
      <c r="B361" s="155"/>
      <c r="C361" s="156"/>
      <c r="D361" s="157" t="s">
        <v>144</v>
      </c>
      <c r="E361" s="156"/>
      <c r="F361" s="158" t="s">
        <v>530</v>
      </c>
      <c r="G361" s="156"/>
      <c r="H361" s="159">
        <v>76</v>
      </c>
      <c r="J361" s="156"/>
      <c r="K361" s="156"/>
      <c r="L361" s="160"/>
      <c r="M361" s="161"/>
      <c r="N361" s="156"/>
      <c r="O361" s="156"/>
      <c r="P361" s="156"/>
      <c r="Q361" s="156"/>
      <c r="R361" s="156"/>
      <c r="S361" s="156"/>
      <c r="T361" s="162"/>
      <c r="AT361" s="163" t="s">
        <v>144</v>
      </c>
      <c r="AU361" s="163" t="s">
        <v>83</v>
      </c>
      <c r="AV361" s="163" t="s">
        <v>83</v>
      </c>
      <c r="AW361" s="163" t="s">
        <v>98</v>
      </c>
      <c r="AX361" s="163" t="s">
        <v>72</v>
      </c>
      <c r="AY361" s="163" t="s">
        <v>134</v>
      </c>
    </row>
    <row r="362" spans="2:51" s="6" customFormat="1" ht="15.75" customHeight="1">
      <c r="B362" s="155"/>
      <c r="C362" s="156"/>
      <c r="D362" s="157" t="s">
        <v>144</v>
      </c>
      <c r="E362" s="156"/>
      <c r="F362" s="158" t="s">
        <v>531</v>
      </c>
      <c r="G362" s="156"/>
      <c r="H362" s="159">
        <v>32</v>
      </c>
      <c r="J362" s="156"/>
      <c r="K362" s="156"/>
      <c r="L362" s="160"/>
      <c r="M362" s="161"/>
      <c r="N362" s="156"/>
      <c r="O362" s="156"/>
      <c r="P362" s="156"/>
      <c r="Q362" s="156"/>
      <c r="R362" s="156"/>
      <c r="S362" s="156"/>
      <c r="T362" s="162"/>
      <c r="AT362" s="163" t="s">
        <v>144</v>
      </c>
      <c r="AU362" s="163" t="s">
        <v>83</v>
      </c>
      <c r="AV362" s="163" t="s">
        <v>83</v>
      </c>
      <c r="AW362" s="163" t="s">
        <v>98</v>
      </c>
      <c r="AX362" s="163" t="s">
        <v>72</v>
      </c>
      <c r="AY362" s="163" t="s">
        <v>134</v>
      </c>
    </row>
    <row r="363" spans="2:51" s="6" customFormat="1" ht="15.75" customHeight="1">
      <c r="B363" s="155"/>
      <c r="C363" s="156"/>
      <c r="D363" s="157" t="s">
        <v>144</v>
      </c>
      <c r="E363" s="156"/>
      <c r="F363" s="158" t="s">
        <v>532</v>
      </c>
      <c r="G363" s="156"/>
      <c r="H363" s="159">
        <v>24</v>
      </c>
      <c r="J363" s="156"/>
      <c r="K363" s="156"/>
      <c r="L363" s="160"/>
      <c r="M363" s="161"/>
      <c r="N363" s="156"/>
      <c r="O363" s="156"/>
      <c r="P363" s="156"/>
      <c r="Q363" s="156"/>
      <c r="R363" s="156"/>
      <c r="S363" s="156"/>
      <c r="T363" s="162"/>
      <c r="AT363" s="163" t="s">
        <v>144</v>
      </c>
      <c r="AU363" s="163" t="s">
        <v>83</v>
      </c>
      <c r="AV363" s="163" t="s">
        <v>83</v>
      </c>
      <c r="AW363" s="163" t="s">
        <v>98</v>
      </c>
      <c r="AX363" s="163" t="s">
        <v>72</v>
      </c>
      <c r="AY363" s="163" t="s">
        <v>134</v>
      </c>
    </row>
    <row r="364" spans="2:51" s="6" customFormat="1" ht="15.75" customHeight="1">
      <c r="B364" s="164"/>
      <c r="C364" s="165"/>
      <c r="D364" s="157" t="s">
        <v>144</v>
      </c>
      <c r="E364" s="165"/>
      <c r="F364" s="166" t="s">
        <v>153</v>
      </c>
      <c r="G364" s="165"/>
      <c r="H364" s="167">
        <v>331</v>
      </c>
      <c r="J364" s="165"/>
      <c r="K364" s="165"/>
      <c r="L364" s="168"/>
      <c r="M364" s="169"/>
      <c r="N364" s="165"/>
      <c r="O364" s="165"/>
      <c r="P364" s="165"/>
      <c r="Q364" s="165"/>
      <c r="R364" s="165"/>
      <c r="S364" s="165"/>
      <c r="T364" s="170"/>
      <c r="AT364" s="171" t="s">
        <v>144</v>
      </c>
      <c r="AU364" s="171" t="s">
        <v>83</v>
      </c>
      <c r="AV364" s="171" t="s">
        <v>140</v>
      </c>
      <c r="AW364" s="171" t="s">
        <v>98</v>
      </c>
      <c r="AX364" s="171" t="s">
        <v>20</v>
      </c>
      <c r="AY364" s="171" t="s">
        <v>134</v>
      </c>
    </row>
    <row r="365" spans="2:65" s="6" customFormat="1" ht="15.75" customHeight="1">
      <c r="B365" s="23"/>
      <c r="C365" s="141" t="s">
        <v>533</v>
      </c>
      <c r="D365" s="141" t="s">
        <v>136</v>
      </c>
      <c r="E365" s="142" t="s">
        <v>534</v>
      </c>
      <c r="F365" s="143" t="s">
        <v>535</v>
      </c>
      <c r="G365" s="144" t="s">
        <v>90</v>
      </c>
      <c r="H365" s="145">
        <v>377</v>
      </c>
      <c r="I365" s="146"/>
      <c r="J365" s="147">
        <f>ROUND($I$365*$H$365,2)</f>
        <v>0</v>
      </c>
      <c r="K365" s="143" t="s">
        <v>139</v>
      </c>
      <c r="L365" s="43"/>
      <c r="M365" s="148"/>
      <c r="N365" s="149" t="s">
        <v>43</v>
      </c>
      <c r="O365" s="24"/>
      <c r="P365" s="24"/>
      <c r="Q365" s="150">
        <v>0.30361</v>
      </c>
      <c r="R365" s="150">
        <f>$Q$365*$H$365</f>
        <v>114.46097</v>
      </c>
      <c r="S365" s="150">
        <v>0</v>
      </c>
      <c r="T365" s="151">
        <f>$S$365*$H$365</f>
        <v>0</v>
      </c>
      <c r="AR365" s="84" t="s">
        <v>140</v>
      </c>
      <c r="AT365" s="84" t="s">
        <v>136</v>
      </c>
      <c r="AU365" s="84" t="s">
        <v>83</v>
      </c>
      <c r="AY365" s="6" t="s">
        <v>134</v>
      </c>
      <c r="BE365" s="152">
        <f>IF($N$365="základní",$J$365,0)</f>
        <v>0</v>
      </c>
      <c r="BF365" s="152">
        <f>IF($N$365="snížená",$J$365,0)</f>
        <v>0</v>
      </c>
      <c r="BG365" s="152">
        <f>IF($N$365="zákl. přenesená",$J$365,0)</f>
        <v>0</v>
      </c>
      <c r="BH365" s="152">
        <f>IF($N$365="sníž. přenesená",$J$365,0)</f>
        <v>0</v>
      </c>
      <c r="BI365" s="152">
        <f>IF($N$365="nulová",$J$365,0)</f>
        <v>0</v>
      </c>
      <c r="BJ365" s="84" t="s">
        <v>20</v>
      </c>
      <c r="BK365" s="152">
        <f>ROUND($I$365*$H$365,2)</f>
        <v>0</v>
      </c>
      <c r="BL365" s="84" t="s">
        <v>140</v>
      </c>
      <c r="BM365" s="84" t="s">
        <v>536</v>
      </c>
    </row>
    <row r="366" spans="2:47" s="6" customFormat="1" ht="16.5" customHeight="1">
      <c r="B366" s="23"/>
      <c r="C366" s="24"/>
      <c r="D366" s="153" t="s">
        <v>142</v>
      </c>
      <c r="E366" s="24"/>
      <c r="F366" s="154" t="s">
        <v>537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142</v>
      </c>
      <c r="AU366" s="6" t="s">
        <v>83</v>
      </c>
    </row>
    <row r="367" spans="2:51" s="6" customFormat="1" ht="15.75" customHeight="1">
      <c r="B367" s="155"/>
      <c r="C367" s="156"/>
      <c r="D367" s="157" t="s">
        <v>144</v>
      </c>
      <c r="E367" s="156"/>
      <c r="F367" s="158" t="s">
        <v>529</v>
      </c>
      <c r="G367" s="156"/>
      <c r="H367" s="159">
        <v>199</v>
      </c>
      <c r="J367" s="156"/>
      <c r="K367" s="156"/>
      <c r="L367" s="160"/>
      <c r="M367" s="161"/>
      <c r="N367" s="156"/>
      <c r="O367" s="156"/>
      <c r="P367" s="156"/>
      <c r="Q367" s="156"/>
      <c r="R367" s="156"/>
      <c r="S367" s="156"/>
      <c r="T367" s="162"/>
      <c r="AT367" s="163" t="s">
        <v>144</v>
      </c>
      <c r="AU367" s="163" t="s">
        <v>83</v>
      </c>
      <c r="AV367" s="163" t="s">
        <v>83</v>
      </c>
      <c r="AW367" s="163" t="s">
        <v>98</v>
      </c>
      <c r="AX367" s="163" t="s">
        <v>72</v>
      </c>
      <c r="AY367" s="163" t="s">
        <v>134</v>
      </c>
    </row>
    <row r="368" spans="2:51" s="6" customFormat="1" ht="15.75" customHeight="1">
      <c r="B368" s="155"/>
      <c r="C368" s="156"/>
      <c r="D368" s="157" t="s">
        <v>144</v>
      </c>
      <c r="E368" s="156"/>
      <c r="F368" s="158" t="s">
        <v>530</v>
      </c>
      <c r="G368" s="156"/>
      <c r="H368" s="159">
        <v>76</v>
      </c>
      <c r="J368" s="156"/>
      <c r="K368" s="156"/>
      <c r="L368" s="160"/>
      <c r="M368" s="161"/>
      <c r="N368" s="156"/>
      <c r="O368" s="156"/>
      <c r="P368" s="156"/>
      <c r="Q368" s="156"/>
      <c r="R368" s="156"/>
      <c r="S368" s="156"/>
      <c r="T368" s="162"/>
      <c r="AT368" s="163" t="s">
        <v>144</v>
      </c>
      <c r="AU368" s="163" t="s">
        <v>83</v>
      </c>
      <c r="AV368" s="163" t="s">
        <v>83</v>
      </c>
      <c r="AW368" s="163" t="s">
        <v>98</v>
      </c>
      <c r="AX368" s="163" t="s">
        <v>72</v>
      </c>
      <c r="AY368" s="163" t="s">
        <v>134</v>
      </c>
    </row>
    <row r="369" spans="2:51" s="6" customFormat="1" ht="15.75" customHeight="1">
      <c r="B369" s="155"/>
      <c r="C369" s="156"/>
      <c r="D369" s="157" t="s">
        <v>144</v>
      </c>
      <c r="E369" s="156"/>
      <c r="F369" s="158" t="s">
        <v>538</v>
      </c>
      <c r="G369" s="156"/>
      <c r="H369" s="159">
        <v>22</v>
      </c>
      <c r="J369" s="156"/>
      <c r="K369" s="156"/>
      <c r="L369" s="160"/>
      <c r="M369" s="161"/>
      <c r="N369" s="156"/>
      <c r="O369" s="156"/>
      <c r="P369" s="156"/>
      <c r="Q369" s="156"/>
      <c r="R369" s="156"/>
      <c r="S369" s="156"/>
      <c r="T369" s="162"/>
      <c r="AT369" s="163" t="s">
        <v>144</v>
      </c>
      <c r="AU369" s="163" t="s">
        <v>83</v>
      </c>
      <c r="AV369" s="163" t="s">
        <v>83</v>
      </c>
      <c r="AW369" s="163" t="s">
        <v>98</v>
      </c>
      <c r="AX369" s="163" t="s">
        <v>72</v>
      </c>
      <c r="AY369" s="163" t="s">
        <v>134</v>
      </c>
    </row>
    <row r="370" spans="2:51" s="6" customFormat="1" ht="15.75" customHeight="1">
      <c r="B370" s="155"/>
      <c r="C370" s="156"/>
      <c r="D370" s="157" t="s">
        <v>144</v>
      </c>
      <c r="E370" s="156"/>
      <c r="F370" s="158" t="s">
        <v>531</v>
      </c>
      <c r="G370" s="156"/>
      <c r="H370" s="159">
        <v>32</v>
      </c>
      <c r="J370" s="156"/>
      <c r="K370" s="156"/>
      <c r="L370" s="160"/>
      <c r="M370" s="161"/>
      <c r="N370" s="156"/>
      <c r="O370" s="156"/>
      <c r="P370" s="156"/>
      <c r="Q370" s="156"/>
      <c r="R370" s="156"/>
      <c r="S370" s="156"/>
      <c r="T370" s="162"/>
      <c r="AT370" s="163" t="s">
        <v>144</v>
      </c>
      <c r="AU370" s="163" t="s">
        <v>83</v>
      </c>
      <c r="AV370" s="163" t="s">
        <v>83</v>
      </c>
      <c r="AW370" s="163" t="s">
        <v>98</v>
      </c>
      <c r="AX370" s="163" t="s">
        <v>72</v>
      </c>
      <c r="AY370" s="163" t="s">
        <v>134</v>
      </c>
    </row>
    <row r="371" spans="2:51" s="6" customFormat="1" ht="15.75" customHeight="1">
      <c r="B371" s="155"/>
      <c r="C371" s="156"/>
      <c r="D371" s="157" t="s">
        <v>144</v>
      </c>
      <c r="E371" s="156"/>
      <c r="F371" s="158" t="s">
        <v>539</v>
      </c>
      <c r="G371" s="156"/>
      <c r="H371" s="159">
        <v>48</v>
      </c>
      <c r="J371" s="156"/>
      <c r="K371" s="156"/>
      <c r="L371" s="160"/>
      <c r="M371" s="161"/>
      <c r="N371" s="156"/>
      <c r="O371" s="156"/>
      <c r="P371" s="156"/>
      <c r="Q371" s="156"/>
      <c r="R371" s="156"/>
      <c r="S371" s="156"/>
      <c r="T371" s="162"/>
      <c r="AT371" s="163" t="s">
        <v>144</v>
      </c>
      <c r="AU371" s="163" t="s">
        <v>83</v>
      </c>
      <c r="AV371" s="163" t="s">
        <v>83</v>
      </c>
      <c r="AW371" s="163" t="s">
        <v>98</v>
      </c>
      <c r="AX371" s="163" t="s">
        <v>72</v>
      </c>
      <c r="AY371" s="163" t="s">
        <v>134</v>
      </c>
    </row>
    <row r="372" spans="2:51" s="6" customFormat="1" ht="15.75" customHeight="1">
      <c r="B372" s="164"/>
      <c r="C372" s="165"/>
      <c r="D372" s="157" t="s">
        <v>144</v>
      </c>
      <c r="E372" s="165"/>
      <c r="F372" s="166" t="s">
        <v>153</v>
      </c>
      <c r="G372" s="165"/>
      <c r="H372" s="167">
        <v>377</v>
      </c>
      <c r="J372" s="165"/>
      <c r="K372" s="165"/>
      <c r="L372" s="168"/>
      <c r="M372" s="169"/>
      <c r="N372" s="165"/>
      <c r="O372" s="165"/>
      <c r="P372" s="165"/>
      <c r="Q372" s="165"/>
      <c r="R372" s="165"/>
      <c r="S372" s="165"/>
      <c r="T372" s="170"/>
      <c r="AT372" s="171" t="s">
        <v>144</v>
      </c>
      <c r="AU372" s="171" t="s">
        <v>83</v>
      </c>
      <c r="AV372" s="171" t="s">
        <v>140</v>
      </c>
      <c r="AW372" s="171" t="s">
        <v>98</v>
      </c>
      <c r="AX372" s="171" t="s">
        <v>20</v>
      </c>
      <c r="AY372" s="171" t="s">
        <v>134</v>
      </c>
    </row>
    <row r="373" spans="2:65" s="6" customFormat="1" ht="15.75" customHeight="1">
      <c r="B373" s="23"/>
      <c r="C373" s="141" t="s">
        <v>540</v>
      </c>
      <c r="D373" s="141" t="s">
        <v>136</v>
      </c>
      <c r="E373" s="142" t="s">
        <v>541</v>
      </c>
      <c r="F373" s="143" t="s">
        <v>542</v>
      </c>
      <c r="G373" s="144" t="s">
        <v>90</v>
      </c>
      <c r="H373" s="145">
        <v>81</v>
      </c>
      <c r="I373" s="146"/>
      <c r="J373" s="147">
        <f>ROUND($I$373*$H$373,2)</f>
        <v>0</v>
      </c>
      <c r="K373" s="143" t="s">
        <v>139</v>
      </c>
      <c r="L373" s="43"/>
      <c r="M373" s="148"/>
      <c r="N373" s="149" t="s">
        <v>43</v>
      </c>
      <c r="O373" s="24"/>
      <c r="P373" s="24"/>
      <c r="Q373" s="150">
        <v>0.40481</v>
      </c>
      <c r="R373" s="150">
        <f>$Q$373*$H$373</f>
        <v>32.78961</v>
      </c>
      <c r="S373" s="150">
        <v>0</v>
      </c>
      <c r="T373" s="151">
        <f>$S$373*$H$373</f>
        <v>0</v>
      </c>
      <c r="AR373" s="84" t="s">
        <v>140</v>
      </c>
      <c r="AT373" s="84" t="s">
        <v>136</v>
      </c>
      <c r="AU373" s="84" t="s">
        <v>83</v>
      </c>
      <c r="AY373" s="6" t="s">
        <v>134</v>
      </c>
      <c r="BE373" s="152">
        <f>IF($N$373="základní",$J$373,0)</f>
        <v>0</v>
      </c>
      <c r="BF373" s="152">
        <f>IF($N$373="snížená",$J$373,0)</f>
        <v>0</v>
      </c>
      <c r="BG373" s="152">
        <f>IF($N$373="zákl. přenesená",$J$373,0)</f>
        <v>0</v>
      </c>
      <c r="BH373" s="152">
        <f>IF($N$373="sníž. přenesená",$J$373,0)</f>
        <v>0</v>
      </c>
      <c r="BI373" s="152">
        <f>IF($N$373="nulová",$J$373,0)</f>
        <v>0</v>
      </c>
      <c r="BJ373" s="84" t="s">
        <v>20</v>
      </c>
      <c r="BK373" s="152">
        <f>ROUND($I$373*$H$373,2)</f>
        <v>0</v>
      </c>
      <c r="BL373" s="84" t="s">
        <v>140</v>
      </c>
      <c r="BM373" s="84" t="s">
        <v>543</v>
      </c>
    </row>
    <row r="374" spans="2:47" s="6" customFormat="1" ht="16.5" customHeight="1">
      <c r="B374" s="23"/>
      <c r="C374" s="24"/>
      <c r="D374" s="153" t="s">
        <v>142</v>
      </c>
      <c r="E374" s="24"/>
      <c r="F374" s="154" t="s">
        <v>544</v>
      </c>
      <c r="G374" s="24"/>
      <c r="H374" s="24"/>
      <c r="J374" s="24"/>
      <c r="K374" s="24"/>
      <c r="L374" s="43"/>
      <c r="M374" s="56"/>
      <c r="N374" s="24"/>
      <c r="O374" s="24"/>
      <c r="P374" s="24"/>
      <c r="Q374" s="24"/>
      <c r="R374" s="24"/>
      <c r="S374" s="24"/>
      <c r="T374" s="57"/>
      <c r="AT374" s="6" t="s">
        <v>142</v>
      </c>
      <c r="AU374" s="6" t="s">
        <v>83</v>
      </c>
    </row>
    <row r="375" spans="2:51" s="6" customFormat="1" ht="15.75" customHeight="1">
      <c r="B375" s="155"/>
      <c r="C375" s="156"/>
      <c r="D375" s="157" t="s">
        <v>144</v>
      </c>
      <c r="E375" s="156"/>
      <c r="F375" s="158" t="s">
        <v>545</v>
      </c>
      <c r="G375" s="156"/>
      <c r="H375" s="159">
        <v>31</v>
      </c>
      <c r="J375" s="156"/>
      <c r="K375" s="156"/>
      <c r="L375" s="160"/>
      <c r="M375" s="161"/>
      <c r="N375" s="156"/>
      <c r="O375" s="156"/>
      <c r="P375" s="156"/>
      <c r="Q375" s="156"/>
      <c r="R375" s="156"/>
      <c r="S375" s="156"/>
      <c r="T375" s="162"/>
      <c r="AT375" s="163" t="s">
        <v>144</v>
      </c>
      <c r="AU375" s="163" t="s">
        <v>83</v>
      </c>
      <c r="AV375" s="163" t="s">
        <v>83</v>
      </c>
      <c r="AW375" s="163" t="s">
        <v>98</v>
      </c>
      <c r="AX375" s="163" t="s">
        <v>72</v>
      </c>
      <c r="AY375" s="163" t="s">
        <v>134</v>
      </c>
    </row>
    <row r="376" spans="2:51" s="6" customFormat="1" ht="15.75" customHeight="1">
      <c r="B376" s="155"/>
      <c r="C376" s="156"/>
      <c r="D376" s="157" t="s">
        <v>144</v>
      </c>
      <c r="E376" s="156"/>
      <c r="F376" s="158" t="s">
        <v>546</v>
      </c>
      <c r="G376" s="156"/>
      <c r="H376" s="159">
        <v>20</v>
      </c>
      <c r="J376" s="156"/>
      <c r="K376" s="156"/>
      <c r="L376" s="160"/>
      <c r="M376" s="161"/>
      <c r="N376" s="156"/>
      <c r="O376" s="156"/>
      <c r="P376" s="156"/>
      <c r="Q376" s="156"/>
      <c r="R376" s="156"/>
      <c r="S376" s="156"/>
      <c r="T376" s="162"/>
      <c r="AT376" s="163" t="s">
        <v>144</v>
      </c>
      <c r="AU376" s="163" t="s">
        <v>83</v>
      </c>
      <c r="AV376" s="163" t="s">
        <v>83</v>
      </c>
      <c r="AW376" s="163" t="s">
        <v>98</v>
      </c>
      <c r="AX376" s="163" t="s">
        <v>72</v>
      </c>
      <c r="AY376" s="163" t="s">
        <v>134</v>
      </c>
    </row>
    <row r="377" spans="2:51" s="6" customFormat="1" ht="15.75" customHeight="1">
      <c r="B377" s="155"/>
      <c r="C377" s="156"/>
      <c r="D377" s="157" t="s">
        <v>144</v>
      </c>
      <c r="E377" s="156"/>
      <c r="F377" s="158" t="s">
        <v>547</v>
      </c>
      <c r="G377" s="156"/>
      <c r="H377" s="159">
        <v>30</v>
      </c>
      <c r="J377" s="156"/>
      <c r="K377" s="156"/>
      <c r="L377" s="160"/>
      <c r="M377" s="161"/>
      <c r="N377" s="156"/>
      <c r="O377" s="156"/>
      <c r="P377" s="156"/>
      <c r="Q377" s="156"/>
      <c r="R377" s="156"/>
      <c r="S377" s="156"/>
      <c r="T377" s="162"/>
      <c r="AT377" s="163" t="s">
        <v>144</v>
      </c>
      <c r="AU377" s="163" t="s">
        <v>83</v>
      </c>
      <c r="AV377" s="163" t="s">
        <v>83</v>
      </c>
      <c r="AW377" s="163" t="s">
        <v>98</v>
      </c>
      <c r="AX377" s="163" t="s">
        <v>72</v>
      </c>
      <c r="AY377" s="163" t="s">
        <v>134</v>
      </c>
    </row>
    <row r="378" spans="2:51" s="6" customFormat="1" ht="15.75" customHeight="1">
      <c r="B378" s="164"/>
      <c r="C378" s="165"/>
      <c r="D378" s="157" t="s">
        <v>144</v>
      </c>
      <c r="E378" s="165"/>
      <c r="F378" s="166" t="s">
        <v>153</v>
      </c>
      <c r="G378" s="165"/>
      <c r="H378" s="167">
        <v>81</v>
      </c>
      <c r="J378" s="165"/>
      <c r="K378" s="165"/>
      <c r="L378" s="168"/>
      <c r="M378" s="169"/>
      <c r="N378" s="165"/>
      <c r="O378" s="165"/>
      <c r="P378" s="165"/>
      <c r="Q378" s="165"/>
      <c r="R378" s="165"/>
      <c r="S378" s="165"/>
      <c r="T378" s="170"/>
      <c r="AT378" s="171" t="s">
        <v>144</v>
      </c>
      <c r="AU378" s="171" t="s">
        <v>83</v>
      </c>
      <c r="AV378" s="171" t="s">
        <v>140</v>
      </c>
      <c r="AW378" s="171" t="s">
        <v>98</v>
      </c>
      <c r="AX378" s="171" t="s">
        <v>20</v>
      </c>
      <c r="AY378" s="171" t="s">
        <v>134</v>
      </c>
    </row>
    <row r="379" spans="2:65" s="6" customFormat="1" ht="15.75" customHeight="1">
      <c r="B379" s="23"/>
      <c r="C379" s="141" t="s">
        <v>548</v>
      </c>
      <c r="D379" s="141" t="s">
        <v>136</v>
      </c>
      <c r="E379" s="142" t="s">
        <v>549</v>
      </c>
      <c r="F379" s="143" t="s">
        <v>550</v>
      </c>
      <c r="G379" s="144" t="s">
        <v>90</v>
      </c>
      <c r="H379" s="145">
        <v>331</v>
      </c>
      <c r="I379" s="146"/>
      <c r="J379" s="147">
        <f>ROUND($I$379*$H$379,2)</f>
        <v>0</v>
      </c>
      <c r="K379" s="143" t="s">
        <v>139</v>
      </c>
      <c r="L379" s="43"/>
      <c r="M379" s="148"/>
      <c r="N379" s="149" t="s">
        <v>43</v>
      </c>
      <c r="O379" s="24"/>
      <c r="P379" s="24"/>
      <c r="Q379" s="150">
        <v>0.26244</v>
      </c>
      <c r="R379" s="150">
        <f>$Q$379*$H$379</f>
        <v>86.86764000000001</v>
      </c>
      <c r="S379" s="150">
        <v>0</v>
      </c>
      <c r="T379" s="151">
        <f>$S$379*$H$379</f>
        <v>0</v>
      </c>
      <c r="AR379" s="84" t="s">
        <v>140</v>
      </c>
      <c r="AT379" s="84" t="s">
        <v>136</v>
      </c>
      <c r="AU379" s="84" t="s">
        <v>83</v>
      </c>
      <c r="AY379" s="6" t="s">
        <v>134</v>
      </c>
      <c r="BE379" s="152">
        <f>IF($N$379="základní",$J$379,0)</f>
        <v>0</v>
      </c>
      <c r="BF379" s="152">
        <f>IF($N$379="snížená",$J$379,0)</f>
        <v>0</v>
      </c>
      <c r="BG379" s="152">
        <f>IF($N$379="zákl. přenesená",$J$379,0)</f>
        <v>0</v>
      </c>
      <c r="BH379" s="152">
        <f>IF($N$379="sníž. přenesená",$J$379,0)</f>
        <v>0</v>
      </c>
      <c r="BI379" s="152">
        <f>IF($N$379="nulová",$J$379,0)</f>
        <v>0</v>
      </c>
      <c r="BJ379" s="84" t="s">
        <v>20</v>
      </c>
      <c r="BK379" s="152">
        <f>ROUND($I$379*$H$379,2)</f>
        <v>0</v>
      </c>
      <c r="BL379" s="84" t="s">
        <v>140</v>
      </c>
      <c r="BM379" s="84" t="s">
        <v>551</v>
      </c>
    </row>
    <row r="380" spans="2:47" s="6" customFormat="1" ht="27" customHeight="1">
      <c r="B380" s="23"/>
      <c r="C380" s="24"/>
      <c r="D380" s="153" t="s">
        <v>142</v>
      </c>
      <c r="E380" s="24"/>
      <c r="F380" s="154" t="s">
        <v>552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142</v>
      </c>
      <c r="AU380" s="6" t="s">
        <v>83</v>
      </c>
    </row>
    <row r="381" spans="2:51" s="6" customFormat="1" ht="15.75" customHeight="1">
      <c r="B381" s="155"/>
      <c r="C381" s="156"/>
      <c r="D381" s="157" t="s">
        <v>144</v>
      </c>
      <c r="E381" s="156"/>
      <c r="F381" s="158" t="s">
        <v>529</v>
      </c>
      <c r="G381" s="156"/>
      <c r="H381" s="159">
        <v>199</v>
      </c>
      <c r="J381" s="156"/>
      <c r="K381" s="156"/>
      <c r="L381" s="160"/>
      <c r="M381" s="161"/>
      <c r="N381" s="156"/>
      <c r="O381" s="156"/>
      <c r="P381" s="156"/>
      <c r="Q381" s="156"/>
      <c r="R381" s="156"/>
      <c r="S381" s="156"/>
      <c r="T381" s="162"/>
      <c r="AT381" s="163" t="s">
        <v>144</v>
      </c>
      <c r="AU381" s="163" t="s">
        <v>83</v>
      </c>
      <c r="AV381" s="163" t="s">
        <v>83</v>
      </c>
      <c r="AW381" s="163" t="s">
        <v>98</v>
      </c>
      <c r="AX381" s="163" t="s">
        <v>72</v>
      </c>
      <c r="AY381" s="163" t="s">
        <v>134</v>
      </c>
    </row>
    <row r="382" spans="2:51" s="6" customFormat="1" ht="15.75" customHeight="1">
      <c r="B382" s="155"/>
      <c r="C382" s="156"/>
      <c r="D382" s="157" t="s">
        <v>144</v>
      </c>
      <c r="E382" s="156"/>
      <c r="F382" s="158" t="s">
        <v>530</v>
      </c>
      <c r="G382" s="156"/>
      <c r="H382" s="159">
        <v>76</v>
      </c>
      <c r="J382" s="156"/>
      <c r="K382" s="156"/>
      <c r="L382" s="160"/>
      <c r="M382" s="161"/>
      <c r="N382" s="156"/>
      <c r="O382" s="156"/>
      <c r="P382" s="156"/>
      <c r="Q382" s="156"/>
      <c r="R382" s="156"/>
      <c r="S382" s="156"/>
      <c r="T382" s="162"/>
      <c r="AT382" s="163" t="s">
        <v>144</v>
      </c>
      <c r="AU382" s="163" t="s">
        <v>83</v>
      </c>
      <c r="AV382" s="163" t="s">
        <v>83</v>
      </c>
      <c r="AW382" s="163" t="s">
        <v>98</v>
      </c>
      <c r="AX382" s="163" t="s">
        <v>72</v>
      </c>
      <c r="AY382" s="163" t="s">
        <v>134</v>
      </c>
    </row>
    <row r="383" spans="2:51" s="6" customFormat="1" ht="15.75" customHeight="1">
      <c r="B383" s="155"/>
      <c r="C383" s="156"/>
      <c r="D383" s="157" t="s">
        <v>144</v>
      </c>
      <c r="E383" s="156"/>
      <c r="F383" s="158" t="s">
        <v>531</v>
      </c>
      <c r="G383" s="156"/>
      <c r="H383" s="159">
        <v>32</v>
      </c>
      <c r="J383" s="156"/>
      <c r="K383" s="156"/>
      <c r="L383" s="160"/>
      <c r="M383" s="161"/>
      <c r="N383" s="156"/>
      <c r="O383" s="156"/>
      <c r="P383" s="156"/>
      <c r="Q383" s="156"/>
      <c r="R383" s="156"/>
      <c r="S383" s="156"/>
      <c r="T383" s="162"/>
      <c r="AT383" s="163" t="s">
        <v>144</v>
      </c>
      <c r="AU383" s="163" t="s">
        <v>83</v>
      </c>
      <c r="AV383" s="163" t="s">
        <v>83</v>
      </c>
      <c r="AW383" s="163" t="s">
        <v>98</v>
      </c>
      <c r="AX383" s="163" t="s">
        <v>72</v>
      </c>
      <c r="AY383" s="163" t="s">
        <v>134</v>
      </c>
    </row>
    <row r="384" spans="2:51" s="6" customFormat="1" ht="15.75" customHeight="1">
      <c r="B384" s="155"/>
      <c r="C384" s="156"/>
      <c r="D384" s="157" t="s">
        <v>144</v>
      </c>
      <c r="E384" s="156"/>
      <c r="F384" s="158" t="s">
        <v>532</v>
      </c>
      <c r="G384" s="156"/>
      <c r="H384" s="159">
        <v>24</v>
      </c>
      <c r="J384" s="156"/>
      <c r="K384" s="156"/>
      <c r="L384" s="160"/>
      <c r="M384" s="161"/>
      <c r="N384" s="156"/>
      <c r="O384" s="156"/>
      <c r="P384" s="156"/>
      <c r="Q384" s="156"/>
      <c r="R384" s="156"/>
      <c r="S384" s="156"/>
      <c r="T384" s="162"/>
      <c r="AT384" s="163" t="s">
        <v>144</v>
      </c>
      <c r="AU384" s="163" t="s">
        <v>83</v>
      </c>
      <c r="AV384" s="163" t="s">
        <v>83</v>
      </c>
      <c r="AW384" s="163" t="s">
        <v>98</v>
      </c>
      <c r="AX384" s="163" t="s">
        <v>72</v>
      </c>
      <c r="AY384" s="163" t="s">
        <v>134</v>
      </c>
    </row>
    <row r="385" spans="2:51" s="6" customFormat="1" ht="15.75" customHeight="1">
      <c r="B385" s="164"/>
      <c r="C385" s="165"/>
      <c r="D385" s="157" t="s">
        <v>144</v>
      </c>
      <c r="E385" s="165"/>
      <c r="F385" s="166" t="s">
        <v>153</v>
      </c>
      <c r="G385" s="165"/>
      <c r="H385" s="167">
        <v>331</v>
      </c>
      <c r="J385" s="165"/>
      <c r="K385" s="165"/>
      <c r="L385" s="168"/>
      <c r="M385" s="169"/>
      <c r="N385" s="165"/>
      <c r="O385" s="165"/>
      <c r="P385" s="165"/>
      <c r="Q385" s="165"/>
      <c r="R385" s="165"/>
      <c r="S385" s="165"/>
      <c r="T385" s="170"/>
      <c r="AT385" s="171" t="s">
        <v>144</v>
      </c>
      <c r="AU385" s="171" t="s">
        <v>83</v>
      </c>
      <c r="AV385" s="171" t="s">
        <v>140</v>
      </c>
      <c r="AW385" s="171" t="s">
        <v>98</v>
      </c>
      <c r="AX385" s="171" t="s">
        <v>20</v>
      </c>
      <c r="AY385" s="171" t="s">
        <v>134</v>
      </c>
    </row>
    <row r="386" spans="2:65" s="6" customFormat="1" ht="15.75" customHeight="1">
      <c r="B386" s="23"/>
      <c r="C386" s="141" t="s">
        <v>553</v>
      </c>
      <c r="D386" s="141" t="s">
        <v>136</v>
      </c>
      <c r="E386" s="142" t="s">
        <v>554</v>
      </c>
      <c r="F386" s="143" t="s">
        <v>555</v>
      </c>
      <c r="G386" s="144" t="s">
        <v>90</v>
      </c>
      <c r="H386" s="145">
        <v>51</v>
      </c>
      <c r="I386" s="146"/>
      <c r="J386" s="147">
        <f>ROUND($I$386*$H$386,2)</f>
        <v>0</v>
      </c>
      <c r="K386" s="143" t="s">
        <v>139</v>
      </c>
      <c r="L386" s="43"/>
      <c r="M386" s="148"/>
      <c r="N386" s="149" t="s">
        <v>43</v>
      </c>
      <c r="O386" s="24"/>
      <c r="P386" s="24"/>
      <c r="Q386" s="150">
        <v>0.34763</v>
      </c>
      <c r="R386" s="150">
        <f>$Q$386*$H$386</f>
        <v>17.72913</v>
      </c>
      <c r="S386" s="150">
        <v>0</v>
      </c>
      <c r="T386" s="151">
        <f>$S$386*$H$386</f>
        <v>0</v>
      </c>
      <c r="AR386" s="84" t="s">
        <v>140</v>
      </c>
      <c r="AT386" s="84" t="s">
        <v>136</v>
      </c>
      <c r="AU386" s="84" t="s">
        <v>83</v>
      </c>
      <c r="AY386" s="6" t="s">
        <v>134</v>
      </c>
      <c r="BE386" s="152">
        <f>IF($N$386="základní",$J$386,0)</f>
        <v>0</v>
      </c>
      <c r="BF386" s="152">
        <f>IF($N$386="snížená",$J$386,0)</f>
        <v>0</v>
      </c>
      <c r="BG386" s="152">
        <f>IF($N$386="zákl. přenesená",$J$386,0)</f>
        <v>0</v>
      </c>
      <c r="BH386" s="152">
        <f>IF($N$386="sníž. přenesená",$J$386,0)</f>
        <v>0</v>
      </c>
      <c r="BI386" s="152">
        <f>IF($N$386="nulová",$J$386,0)</f>
        <v>0</v>
      </c>
      <c r="BJ386" s="84" t="s">
        <v>20</v>
      </c>
      <c r="BK386" s="152">
        <f>ROUND($I$386*$H$386,2)</f>
        <v>0</v>
      </c>
      <c r="BL386" s="84" t="s">
        <v>140</v>
      </c>
      <c r="BM386" s="84" t="s">
        <v>556</v>
      </c>
    </row>
    <row r="387" spans="2:47" s="6" customFormat="1" ht="27" customHeight="1">
      <c r="B387" s="23"/>
      <c r="C387" s="24"/>
      <c r="D387" s="153" t="s">
        <v>142</v>
      </c>
      <c r="E387" s="24"/>
      <c r="F387" s="154" t="s">
        <v>557</v>
      </c>
      <c r="G387" s="24"/>
      <c r="H387" s="24"/>
      <c r="J387" s="24"/>
      <c r="K387" s="24"/>
      <c r="L387" s="43"/>
      <c r="M387" s="56"/>
      <c r="N387" s="24"/>
      <c r="O387" s="24"/>
      <c r="P387" s="24"/>
      <c r="Q387" s="24"/>
      <c r="R387" s="24"/>
      <c r="S387" s="24"/>
      <c r="T387" s="57"/>
      <c r="AT387" s="6" t="s">
        <v>142</v>
      </c>
      <c r="AU387" s="6" t="s">
        <v>83</v>
      </c>
    </row>
    <row r="388" spans="2:65" s="6" customFormat="1" ht="15.75" customHeight="1">
      <c r="B388" s="23"/>
      <c r="C388" s="141" t="s">
        <v>558</v>
      </c>
      <c r="D388" s="141" t="s">
        <v>136</v>
      </c>
      <c r="E388" s="142" t="s">
        <v>559</v>
      </c>
      <c r="F388" s="143" t="s">
        <v>560</v>
      </c>
      <c r="G388" s="144" t="s">
        <v>90</v>
      </c>
      <c r="H388" s="145">
        <v>890</v>
      </c>
      <c r="I388" s="146"/>
      <c r="J388" s="147">
        <f>ROUND($I$388*$H$388,2)</f>
        <v>0</v>
      </c>
      <c r="K388" s="143" t="s">
        <v>139</v>
      </c>
      <c r="L388" s="43"/>
      <c r="M388" s="148"/>
      <c r="N388" s="149" t="s">
        <v>43</v>
      </c>
      <c r="O388" s="24"/>
      <c r="P388" s="24"/>
      <c r="Q388" s="150">
        <v>0.00061</v>
      </c>
      <c r="R388" s="150">
        <f>$Q$388*$H$388</f>
        <v>0.5428999999999999</v>
      </c>
      <c r="S388" s="150">
        <v>0</v>
      </c>
      <c r="T388" s="151">
        <f>$S$388*$H$388</f>
        <v>0</v>
      </c>
      <c r="AR388" s="84" t="s">
        <v>140</v>
      </c>
      <c r="AT388" s="84" t="s">
        <v>136</v>
      </c>
      <c r="AU388" s="84" t="s">
        <v>83</v>
      </c>
      <c r="AY388" s="6" t="s">
        <v>134</v>
      </c>
      <c r="BE388" s="152">
        <f>IF($N$388="základní",$J$388,0)</f>
        <v>0</v>
      </c>
      <c r="BF388" s="152">
        <f>IF($N$388="snížená",$J$388,0)</f>
        <v>0</v>
      </c>
      <c r="BG388" s="152">
        <f>IF($N$388="zákl. přenesená",$J$388,0)</f>
        <v>0</v>
      </c>
      <c r="BH388" s="152">
        <f>IF($N$388="sníž. přenesená",$J$388,0)</f>
        <v>0</v>
      </c>
      <c r="BI388" s="152">
        <f>IF($N$388="nulová",$J$388,0)</f>
        <v>0</v>
      </c>
      <c r="BJ388" s="84" t="s">
        <v>20</v>
      </c>
      <c r="BK388" s="152">
        <f>ROUND($I$388*$H$388,2)</f>
        <v>0</v>
      </c>
      <c r="BL388" s="84" t="s">
        <v>140</v>
      </c>
      <c r="BM388" s="84" t="s">
        <v>561</v>
      </c>
    </row>
    <row r="389" spans="2:47" s="6" customFormat="1" ht="16.5" customHeight="1">
      <c r="B389" s="23"/>
      <c r="C389" s="24"/>
      <c r="D389" s="153" t="s">
        <v>142</v>
      </c>
      <c r="E389" s="24"/>
      <c r="F389" s="154" t="s">
        <v>562</v>
      </c>
      <c r="G389" s="24"/>
      <c r="H389" s="24"/>
      <c r="J389" s="24"/>
      <c r="K389" s="24"/>
      <c r="L389" s="43"/>
      <c r="M389" s="56"/>
      <c r="N389" s="24"/>
      <c r="O389" s="24"/>
      <c r="P389" s="24"/>
      <c r="Q389" s="24"/>
      <c r="R389" s="24"/>
      <c r="S389" s="24"/>
      <c r="T389" s="57"/>
      <c r="AT389" s="6" t="s">
        <v>142</v>
      </c>
      <c r="AU389" s="6" t="s">
        <v>83</v>
      </c>
    </row>
    <row r="390" spans="2:65" s="6" customFormat="1" ht="15.75" customHeight="1">
      <c r="B390" s="23"/>
      <c r="C390" s="141" t="s">
        <v>563</v>
      </c>
      <c r="D390" s="141" t="s">
        <v>136</v>
      </c>
      <c r="E390" s="142" t="s">
        <v>564</v>
      </c>
      <c r="F390" s="143" t="s">
        <v>565</v>
      </c>
      <c r="G390" s="144" t="s">
        <v>90</v>
      </c>
      <c r="H390" s="145">
        <v>51</v>
      </c>
      <c r="I390" s="146"/>
      <c r="J390" s="147">
        <f>ROUND($I$390*$H$390,2)</f>
        <v>0</v>
      </c>
      <c r="K390" s="143" t="s">
        <v>139</v>
      </c>
      <c r="L390" s="43"/>
      <c r="M390" s="148"/>
      <c r="N390" s="149" t="s">
        <v>43</v>
      </c>
      <c r="O390" s="24"/>
      <c r="P390" s="24"/>
      <c r="Q390" s="150">
        <v>0</v>
      </c>
      <c r="R390" s="150">
        <f>$Q$390*$H$390</f>
        <v>0</v>
      </c>
      <c r="S390" s="150">
        <v>0</v>
      </c>
      <c r="T390" s="151">
        <f>$S$390*$H$390</f>
        <v>0</v>
      </c>
      <c r="AR390" s="84" t="s">
        <v>140</v>
      </c>
      <c r="AT390" s="84" t="s">
        <v>136</v>
      </c>
      <c r="AU390" s="84" t="s">
        <v>83</v>
      </c>
      <c r="AY390" s="6" t="s">
        <v>134</v>
      </c>
      <c r="BE390" s="152">
        <f>IF($N$390="základní",$J$390,0)</f>
        <v>0</v>
      </c>
      <c r="BF390" s="152">
        <f>IF($N$390="snížená",$J$390,0)</f>
        <v>0</v>
      </c>
      <c r="BG390" s="152">
        <f>IF($N$390="zákl. přenesená",$J$390,0)</f>
        <v>0</v>
      </c>
      <c r="BH390" s="152">
        <f>IF($N$390="sníž. přenesená",$J$390,0)</f>
        <v>0</v>
      </c>
      <c r="BI390" s="152">
        <f>IF($N$390="nulová",$J$390,0)</f>
        <v>0</v>
      </c>
      <c r="BJ390" s="84" t="s">
        <v>20</v>
      </c>
      <c r="BK390" s="152">
        <f>ROUND($I$390*$H$390,2)</f>
        <v>0</v>
      </c>
      <c r="BL390" s="84" t="s">
        <v>140</v>
      </c>
      <c r="BM390" s="84" t="s">
        <v>566</v>
      </c>
    </row>
    <row r="391" spans="2:47" s="6" customFormat="1" ht="27" customHeight="1">
      <c r="B391" s="23"/>
      <c r="C391" s="24"/>
      <c r="D391" s="153" t="s">
        <v>142</v>
      </c>
      <c r="E391" s="24"/>
      <c r="F391" s="154" t="s">
        <v>567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142</v>
      </c>
      <c r="AU391" s="6" t="s">
        <v>83</v>
      </c>
    </row>
    <row r="392" spans="2:65" s="6" customFormat="1" ht="15.75" customHeight="1">
      <c r="B392" s="23"/>
      <c r="C392" s="141" t="s">
        <v>568</v>
      </c>
      <c r="D392" s="141" t="s">
        <v>136</v>
      </c>
      <c r="E392" s="142" t="s">
        <v>569</v>
      </c>
      <c r="F392" s="143" t="s">
        <v>570</v>
      </c>
      <c r="G392" s="144" t="s">
        <v>90</v>
      </c>
      <c r="H392" s="145">
        <v>890</v>
      </c>
      <c r="I392" s="146"/>
      <c r="J392" s="147">
        <f>ROUND($I$392*$H$392,2)</f>
        <v>0</v>
      </c>
      <c r="K392" s="143" t="s">
        <v>139</v>
      </c>
      <c r="L392" s="43"/>
      <c r="M392" s="148"/>
      <c r="N392" s="149" t="s">
        <v>43</v>
      </c>
      <c r="O392" s="24"/>
      <c r="P392" s="24"/>
      <c r="Q392" s="150">
        <v>0</v>
      </c>
      <c r="R392" s="150">
        <f>$Q$392*$H$392</f>
        <v>0</v>
      </c>
      <c r="S392" s="150">
        <v>0</v>
      </c>
      <c r="T392" s="151">
        <f>$S$392*$H$392</f>
        <v>0</v>
      </c>
      <c r="AR392" s="84" t="s">
        <v>140</v>
      </c>
      <c r="AT392" s="84" t="s">
        <v>136</v>
      </c>
      <c r="AU392" s="84" t="s">
        <v>83</v>
      </c>
      <c r="AY392" s="6" t="s">
        <v>134</v>
      </c>
      <c r="BE392" s="152">
        <f>IF($N$392="základní",$J$392,0)</f>
        <v>0</v>
      </c>
      <c r="BF392" s="152">
        <f>IF($N$392="snížená",$J$392,0)</f>
        <v>0</v>
      </c>
      <c r="BG392" s="152">
        <f>IF($N$392="zákl. přenesená",$J$392,0)</f>
        <v>0</v>
      </c>
      <c r="BH392" s="152">
        <f>IF($N$392="sníž. přenesená",$J$392,0)</f>
        <v>0</v>
      </c>
      <c r="BI392" s="152">
        <f>IF($N$392="nulová",$J$392,0)</f>
        <v>0</v>
      </c>
      <c r="BJ392" s="84" t="s">
        <v>20</v>
      </c>
      <c r="BK392" s="152">
        <f>ROUND($I$392*$H$392,2)</f>
        <v>0</v>
      </c>
      <c r="BL392" s="84" t="s">
        <v>140</v>
      </c>
      <c r="BM392" s="84" t="s">
        <v>571</v>
      </c>
    </row>
    <row r="393" spans="2:47" s="6" customFormat="1" ht="27" customHeight="1">
      <c r="B393" s="23"/>
      <c r="C393" s="24"/>
      <c r="D393" s="153" t="s">
        <v>142</v>
      </c>
      <c r="E393" s="24"/>
      <c r="F393" s="154" t="s">
        <v>572</v>
      </c>
      <c r="G393" s="24"/>
      <c r="H393" s="24"/>
      <c r="J393" s="24"/>
      <c r="K393" s="24"/>
      <c r="L393" s="43"/>
      <c r="M393" s="56"/>
      <c r="N393" s="24"/>
      <c r="O393" s="24"/>
      <c r="P393" s="24"/>
      <c r="Q393" s="24"/>
      <c r="R393" s="24"/>
      <c r="S393" s="24"/>
      <c r="T393" s="57"/>
      <c r="AT393" s="6" t="s">
        <v>142</v>
      </c>
      <c r="AU393" s="6" t="s">
        <v>83</v>
      </c>
    </row>
    <row r="394" spans="2:51" s="6" customFormat="1" ht="15.75" customHeight="1">
      <c r="B394" s="155"/>
      <c r="C394" s="156"/>
      <c r="D394" s="157" t="s">
        <v>144</v>
      </c>
      <c r="E394" s="156"/>
      <c r="F394" s="158" t="s">
        <v>573</v>
      </c>
      <c r="G394" s="156"/>
      <c r="H394" s="159">
        <v>890</v>
      </c>
      <c r="J394" s="156"/>
      <c r="K394" s="156"/>
      <c r="L394" s="160"/>
      <c r="M394" s="161"/>
      <c r="N394" s="156"/>
      <c r="O394" s="156"/>
      <c r="P394" s="156"/>
      <c r="Q394" s="156"/>
      <c r="R394" s="156"/>
      <c r="S394" s="156"/>
      <c r="T394" s="162"/>
      <c r="AT394" s="163" t="s">
        <v>144</v>
      </c>
      <c r="AU394" s="163" t="s">
        <v>83</v>
      </c>
      <c r="AV394" s="163" t="s">
        <v>83</v>
      </c>
      <c r="AW394" s="163" t="s">
        <v>98</v>
      </c>
      <c r="AX394" s="163" t="s">
        <v>20</v>
      </c>
      <c r="AY394" s="163" t="s">
        <v>134</v>
      </c>
    </row>
    <row r="395" spans="2:65" s="6" customFormat="1" ht="15.75" customHeight="1">
      <c r="B395" s="23"/>
      <c r="C395" s="141" t="s">
        <v>574</v>
      </c>
      <c r="D395" s="141" t="s">
        <v>136</v>
      </c>
      <c r="E395" s="142" t="s">
        <v>575</v>
      </c>
      <c r="F395" s="143" t="s">
        <v>576</v>
      </c>
      <c r="G395" s="144" t="s">
        <v>90</v>
      </c>
      <c r="H395" s="145">
        <v>331</v>
      </c>
      <c r="I395" s="146"/>
      <c r="J395" s="147">
        <f>ROUND($I$395*$H$395,2)</f>
        <v>0</v>
      </c>
      <c r="K395" s="143" t="s">
        <v>139</v>
      </c>
      <c r="L395" s="43"/>
      <c r="M395" s="148"/>
      <c r="N395" s="149" t="s">
        <v>43</v>
      </c>
      <c r="O395" s="24"/>
      <c r="P395" s="24"/>
      <c r="Q395" s="150">
        <v>0</v>
      </c>
      <c r="R395" s="150">
        <f>$Q$395*$H$395</f>
        <v>0</v>
      </c>
      <c r="S395" s="150">
        <v>0</v>
      </c>
      <c r="T395" s="151">
        <f>$S$395*$H$395</f>
        <v>0</v>
      </c>
      <c r="AR395" s="84" t="s">
        <v>140</v>
      </c>
      <c r="AT395" s="84" t="s">
        <v>136</v>
      </c>
      <c r="AU395" s="84" t="s">
        <v>83</v>
      </c>
      <c r="AY395" s="6" t="s">
        <v>134</v>
      </c>
      <c r="BE395" s="152">
        <f>IF($N$395="základní",$J$395,0)</f>
        <v>0</v>
      </c>
      <c r="BF395" s="152">
        <f>IF($N$395="snížená",$J$395,0)</f>
        <v>0</v>
      </c>
      <c r="BG395" s="152">
        <f>IF($N$395="zákl. přenesená",$J$395,0)</f>
        <v>0</v>
      </c>
      <c r="BH395" s="152">
        <f>IF($N$395="sníž. přenesená",$J$395,0)</f>
        <v>0</v>
      </c>
      <c r="BI395" s="152">
        <f>IF($N$395="nulová",$J$395,0)</f>
        <v>0</v>
      </c>
      <c r="BJ395" s="84" t="s">
        <v>20</v>
      </c>
      <c r="BK395" s="152">
        <f>ROUND($I$395*$H$395,2)</f>
        <v>0</v>
      </c>
      <c r="BL395" s="84" t="s">
        <v>140</v>
      </c>
      <c r="BM395" s="84" t="s">
        <v>577</v>
      </c>
    </row>
    <row r="396" spans="2:47" s="6" customFormat="1" ht="27" customHeight="1">
      <c r="B396" s="23"/>
      <c r="C396" s="24"/>
      <c r="D396" s="153" t="s">
        <v>142</v>
      </c>
      <c r="E396" s="24"/>
      <c r="F396" s="154" t="s">
        <v>578</v>
      </c>
      <c r="G396" s="24"/>
      <c r="H396" s="24"/>
      <c r="J396" s="24"/>
      <c r="K396" s="24"/>
      <c r="L396" s="43"/>
      <c r="M396" s="56"/>
      <c r="N396" s="24"/>
      <c r="O396" s="24"/>
      <c r="P396" s="24"/>
      <c r="Q396" s="24"/>
      <c r="R396" s="24"/>
      <c r="S396" s="24"/>
      <c r="T396" s="57"/>
      <c r="AT396" s="6" t="s">
        <v>142</v>
      </c>
      <c r="AU396" s="6" t="s">
        <v>83</v>
      </c>
    </row>
    <row r="397" spans="2:51" s="6" customFormat="1" ht="15.75" customHeight="1">
      <c r="B397" s="155"/>
      <c r="C397" s="156"/>
      <c r="D397" s="157" t="s">
        <v>144</v>
      </c>
      <c r="E397" s="156"/>
      <c r="F397" s="158" t="s">
        <v>529</v>
      </c>
      <c r="G397" s="156"/>
      <c r="H397" s="159">
        <v>199</v>
      </c>
      <c r="J397" s="156"/>
      <c r="K397" s="156"/>
      <c r="L397" s="160"/>
      <c r="M397" s="161"/>
      <c r="N397" s="156"/>
      <c r="O397" s="156"/>
      <c r="P397" s="156"/>
      <c r="Q397" s="156"/>
      <c r="R397" s="156"/>
      <c r="S397" s="156"/>
      <c r="T397" s="162"/>
      <c r="AT397" s="163" t="s">
        <v>144</v>
      </c>
      <c r="AU397" s="163" t="s">
        <v>83</v>
      </c>
      <c r="AV397" s="163" t="s">
        <v>83</v>
      </c>
      <c r="AW397" s="163" t="s">
        <v>98</v>
      </c>
      <c r="AX397" s="163" t="s">
        <v>72</v>
      </c>
      <c r="AY397" s="163" t="s">
        <v>134</v>
      </c>
    </row>
    <row r="398" spans="2:51" s="6" customFormat="1" ht="15.75" customHeight="1">
      <c r="B398" s="155"/>
      <c r="C398" s="156"/>
      <c r="D398" s="157" t="s">
        <v>144</v>
      </c>
      <c r="E398" s="156"/>
      <c r="F398" s="158" t="s">
        <v>530</v>
      </c>
      <c r="G398" s="156"/>
      <c r="H398" s="159">
        <v>76</v>
      </c>
      <c r="J398" s="156"/>
      <c r="K398" s="156"/>
      <c r="L398" s="160"/>
      <c r="M398" s="161"/>
      <c r="N398" s="156"/>
      <c r="O398" s="156"/>
      <c r="P398" s="156"/>
      <c r="Q398" s="156"/>
      <c r="R398" s="156"/>
      <c r="S398" s="156"/>
      <c r="T398" s="162"/>
      <c r="AT398" s="163" t="s">
        <v>144</v>
      </c>
      <c r="AU398" s="163" t="s">
        <v>83</v>
      </c>
      <c r="AV398" s="163" t="s">
        <v>83</v>
      </c>
      <c r="AW398" s="163" t="s">
        <v>98</v>
      </c>
      <c r="AX398" s="163" t="s">
        <v>72</v>
      </c>
      <c r="AY398" s="163" t="s">
        <v>134</v>
      </c>
    </row>
    <row r="399" spans="2:51" s="6" customFormat="1" ht="15.75" customHeight="1">
      <c r="B399" s="155"/>
      <c r="C399" s="156"/>
      <c r="D399" s="157" t="s">
        <v>144</v>
      </c>
      <c r="E399" s="156"/>
      <c r="F399" s="158" t="s">
        <v>531</v>
      </c>
      <c r="G399" s="156"/>
      <c r="H399" s="159">
        <v>32</v>
      </c>
      <c r="J399" s="156"/>
      <c r="K399" s="156"/>
      <c r="L399" s="160"/>
      <c r="M399" s="161"/>
      <c r="N399" s="156"/>
      <c r="O399" s="156"/>
      <c r="P399" s="156"/>
      <c r="Q399" s="156"/>
      <c r="R399" s="156"/>
      <c r="S399" s="156"/>
      <c r="T399" s="162"/>
      <c r="AT399" s="163" t="s">
        <v>144</v>
      </c>
      <c r="AU399" s="163" t="s">
        <v>83</v>
      </c>
      <c r="AV399" s="163" t="s">
        <v>83</v>
      </c>
      <c r="AW399" s="163" t="s">
        <v>98</v>
      </c>
      <c r="AX399" s="163" t="s">
        <v>72</v>
      </c>
      <c r="AY399" s="163" t="s">
        <v>134</v>
      </c>
    </row>
    <row r="400" spans="2:51" s="6" customFormat="1" ht="15.75" customHeight="1">
      <c r="B400" s="155"/>
      <c r="C400" s="156"/>
      <c r="D400" s="157" t="s">
        <v>144</v>
      </c>
      <c r="E400" s="156"/>
      <c r="F400" s="158" t="s">
        <v>532</v>
      </c>
      <c r="G400" s="156"/>
      <c r="H400" s="159">
        <v>24</v>
      </c>
      <c r="J400" s="156"/>
      <c r="K400" s="156"/>
      <c r="L400" s="160"/>
      <c r="M400" s="161"/>
      <c r="N400" s="156"/>
      <c r="O400" s="156"/>
      <c r="P400" s="156"/>
      <c r="Q400" s="156"/>
      <c r="R400" s="156"/>
      <c r="S400" s="156"/>
      <c r="T400" s="162"/>
      <c r="AT400" s="163" t="s">
        <v>144</v>
      </c>
      <c r="AU400" s="163" t="s">
        <v>83</v>
      </c>
      <c r="AV400" s="163" t="s">
        <v>83</v>
      </c>
      <c r="AW400" s="163" t="s">
        <v>98</v>
      </c>
      <c r="AX400" s="163" t="s">
        <v>72</v>
      </c>
      <c r="AY400" s="163" t="s">
        <v>134</v>
      </c>
    </row>
    <row r="401" spans="2:51" s="6" customFormat="1" ht="15.75" customHeight="1">
      <c r="B401" s="164"/>
      <c r="C401" s="165"/>
      <c r="D401" s="157" t="s">
        <v>144</v>
      </c>
      <c r="E401" s="165"/>
      <c r="F401" s="166" t="s">
        <v>153</v>
      </c>
      <c r="G401" s="165"/>
      <c r="H401" s="167">
        <v>331</v>
      </c>
      <c r="J401" s="165"/>
      <c r="K401" s="165"/>
      <c r="L401" s="168"/>
      <c r="M401" s="169"/>
      <c r="N401" s="165"/>
      <c r="O401" s="165"/>
      <c r="P401" s="165"/>
      <c r="Q401" s="165"/>
      <c r="R401" s="165"/>
      <c r="S401" s="165"/>
      <c r="T401" s="170"/>
      <c r="AT401" s="171" t="s">
        <v>144</v>
      </c>
      <c r="AU401" s="171" t="s">
        <v>83</v>
      </c>
      <c r="AV401" s="171" t="s">
        <v>140</v>
      </c>
      <c r="AW401" s="171" t="s">
        <v>98</v>
      </c>
      <c r="AX401" s="171" t="s">
        <v>20</v>
      </c>
      <c r="AY401" s="171" t="s">
        <v>134</v>
      </c>
    </row>
    <row r="402" spans="2:65" s="6" customFormat="1" ht="15.75" customHeight="1">
      <c r="B402" s="23"/>
      <c r="C402" s="141" t="s">
        <v>579</v>
      </c>
      <c r="D402" s="141" t="s">
        <v>136</v>
      </c>
      <c r="E402" s="142" t="s">
        <v>580</v>
      </c>
      <c r="F402" s="143" t="s">
        <v>581</v>
      </c>
      <c r="G402" s="144" t="s">
        <v>90</v>
      </c>
      <c r="H402" s="145">
        <v>3.014</v>
      </c>
      <c r="I402" s="146"/>
      <c r="J402" s="147">
        <f>ROUND($I$402*$H$402,2)</f>
        <v>0</v>
      </c>
      <c r="K402" s="143" t="s">
        <v>139</v>
      </c>
      <c r="L402" s="43"/>
      <c r="M402" s="148"/>
      <c r="N402" s="149" t="s">
        <v>43</v>
      </c>
      <c r="O402" s="24"/>
      <c r="P402" s="24"/>
      <c r="Q402" s="150">
        <v>0.101</v>
      </c>
      <c r="R402" s="150">
        <f>$Q$402*$H$402</f>
        <v>0.304414</v>
      </c>
      <c r="S402" s="150">
        <v>0</v>
      </c>
      <c r="T402" s="151">
        <f>$S$402*$H$402</f>
        <v>0</v>
      </c>
      <c r="AR402" s="84" t="s">
        <v>140</v>
      </c>
      <c r="AT402" s="84" t="s">
        <v>136</v>
      </c>
      <c r="AU402" s="84" t="s">
        <v>83</v>
      </c>
      <c r="AY402" s="6" t="s">
        <v>134</v>
      </c>
      <c r="BE402" s="152">
        <f>IF($N$402="základní",$J$402,0)</f>
        <v>0</v>
      </c>
      <c r="BF402" s="152">
        <f>IF($N$402="snížená",$J$402,0)</f>
        <v>0</v>
      </c>
      <c r="BG402" s="152">
        <f>IF($N$402="zákl. přenesená",$J$402,0)</f>
        <v>0</v>
      </c>
      <c r="BH402" s="152">
        <f>IF($N$402="sníž. přenesená",$J$402,0)</f>
        <v>0</v>
      </c>
      <c r="BI402" s="152">
        <f>IF($N$402="nulová",$J$402,0)</f>
        <v>0</v>
      </c>
      <c r="BJ402" s="84" t="s">
        <v>20</v>
      </c>
      <c r="BK402" s="152">
        <f>ROUND($I$402*$H$402,2)</f>
        <v>0</v>
      </c>
      <c r="BL402" s="84" t="s">
        <v>140</v>
      </c>
      <c r="BM402" s="84" t="s">
        <v>582</v>
      </c>
    </row>
    <row r="403" spans="2:47" s="6" customFormat="1" ht="38.25" customHeight="1">
      <c r="B403" s="23"/>
      <c r="C403" s="24"/>
      <c r="D403" s="153" t="s">
        <v>142</v>
      </c>
      <c r="E403" s="24"/>
      <c r="F403" s="154" t="s">
        <v>583</v>
      </c>
      <c r="G403" s="24"/>
      <c r="H403" s="24"/>
      <c r="J403" s="24"/>
      <c r="K403" s="24"/>
      <c r="L403" s="43"/>
      <c r="M403" s="56"/>
      <c r="N403" s="24"/>
      <c r="O403" s="24"/>
      <c r="P403" s="24"/>
      <c r="Q403" s="24"/>
      <c r="R403" s="24"/>
      <c r="S403" s="24"/>
      <c r="T403" s="57"/>
      <c r="AT403" s="6" t="s">
        <v>142</v>
      </c>
      <c r="AU403" s="6" t="s">
        <v>83</v>
      </c>
    </row>
    <row r="404" spans="2:51" s="6" customFormat="1" ht="15.75" customHeight="1">
      <c r="B404" s="155"/>
      <c r="C404" s="156"/>
      <c r="D404" s="157" t="s">
        <v>144</v>
      </c>
      <c r="E404" s="156"/>
      <c r="F404" s="158" t="s">
        <v>584</v>
      </c>
      <c r="G404" s="156"/>
      <c r="H404" s="159">
        <v>3.014</v>
      </c>
      <c r="J404" s="156"/>
      <c r="K404" s="156"/>
      <c r="L404" s="160"/>
      <c r="M404" s="161"/>
      <c r="N404" s="156"/>
      <c r="O404" s="156"/>
      <c r="P404" s="156"/>
      <c r="Q404" s="156"/>
      <c r="R404" s="156"/>
      <c r="S404" s="156"/>
      <c r="T404" s="162"/>
      <c r="AT404" s="163" t="s">
        <v>144</v>
      </c>
      <c r="AU404" s="163" t="s">
        <v>83</v>
      </c>
      <c r="AV404" s="163" t="s">
        <v>83</v>
      </c>
      <c r="AW404" s="163" t="s">
        <v>98</v>
      </c>
      <c r="AX404" s="163" t="s">
        <v>20</v>
      </c>
      <c r="AY404" s="163" t="s">
        <v>134</v>
      </c>
    </row>
    <row r="405" spans="2:65" s="6" customFormat="1" ht="15.75" customHeight="1">
      <c r="B405" s="23"/>
      <c r="C405" s="172" t="s">
        <v>585</v>
      </c>
      <c r="D405" s="172" t="s">
        <v>263</v>
      </c>
      <c r="E405" s="173" t="s">
        <v>586</v>
      </c>
      <c r="F405" s="174" t="s">
        <v>587</v>
      </c>
      <c r="G405" s="175" t="s">
        <v>90</v>
      </c>
      <c r="H405" s="176">
        <v>3.014</v>
      </c>
      <c r="I405" s="177"/>
      <c r="J405" s="178">
        <f>ROUND($I$405*$H$405,2)</f>
        <v>0</v>
      </c>
      <c r="K405" s="174" t="s">
        <v>139</v>
      </c>
      <c r="L405" s="179"/>
      <c r="M405" s="180"/>
      <c r="N405" s="181" t="s">
        <v>43</v>
      </c>
      <c r="O405" s="24"/>
      <c r="P405" s="24"/>
      <c r="Q405" s="150">
        <v>0.14</v>
      </c>
      <c r="R405" s="150">
        <f>$Q$405*$H$405</f>
        <v>0.42196</v>
      </c>
      <c r="S405" s="150">
        <v>0</v>
      </c>
      <c r="T405" s="151">
        <f>$S$405*$H$405</f>
        <v>0</v>
      </c>
      <c r="AR405" s="84" t="s">
        <v>188</v>
      </c>
      <c r="AT405" s="84" t="s">
        <v>263</v>
      </c>
      <c r="AU405" s="84" t="s">
        <v>83</v>
      </c>
      <c r="AY405" s="6" t="s">
        <v>134</v>
      </c>
      <c r="BE405" s="152">
        <f>IF($N$405="základní",$J$405,0)</f>
        <v>0</v>
      </c>
      <c r="BF405" s="152">
        <f>IF($N$405="snížená",$J$405,0)</f>
        <v>0</v>
      </c>
      <c r="BG405" s="152">
        <f>IF($N$405="zákl. přenesená",$J$405,0)</f>
        <v>0</v>
      </c>
      <c r="BH405" s="152">
        <f>IF($N$405="sníž. přenesená",$J$405,0)</f>
        <v>0</v>
      </c>
      <c r="BI405" s="152">
        <f>IF($N$405="nulová",$J$405,0)</f>
        <v>0</v>
      </c>
      <c r="BJ405" s="84" t="s">
        <v>20</v>
      </c>
      <c r="BK405" s="152">
        <f>ROUND($I$405*$H$405,2)</f>
        <v>0</v>
      </c>
      <c r="BL405" s="84" t="s">
        <v>140</v>
      </c>
      <c r="BM405" s="84" t="s">
        <v>588</v>
      </c>
    </row>
    <row r="406" spans="2:47" s="6" customFormat="1" ht="16.5" customHeight="1">
      <c r="B406" s="23"/>
      <c r="C406" s="24"/>
      <c r="D406" s="153" t="s">
        <v>142</v>
      </c>
      <c r="E406" s="24"/>
      <c r="F406" s="154" t="s">
        <v>589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142</v>
      </c>
      <c r="AU406" s="6" t="s">
        <v>83</v>
      </c>
    </row>
    <row r="407" spans="2:63" s="128" customFormat="1" ht="30.75" customHeight="1">
      <c r="B407" s="129"/>
      <c r="C407" s="130"/>
      <c r="D407" s="130" t="s">
        <v>71</v>
      </c>
      <c r="E407" s="139" t="s">
        <v>174</v>
      </c>
      <c r="F407" s="139" t="s">
        <v>590</v>
      </c>
      <c r="G407" s="130"/>
      <c r="H407" s="130"/>
      <c r="J407" s="140">
        <f>$BK$407</f>
        <v>0</v>
      </c>
      <c r="K407" s="130"/>
      <c r="L407" s="133"/>
      <c r="M407" s="134"/>
      <c r="N407" s="130"/>
      <c r="O407" s="130"/>
      <c r="P407" s="135">
        <f>SUM($P$408:$P$410)</f>
        <v>0</v>
      </c>
      <c r="Q407" s="130"/>
      <c r="R407" s="135">
        <f>SUM($R$408:$R$410)</f>
        <v>1.02547522</v>
      </c>
      <c r="S407" s="130"/>
      <c r="T407" s="136">
        <f>SUM($T$408:$T$410)</f>
        <v>0</v>
      </c>
      <c r="AR407" s="137" t="s">
        <v>20</v>
      </c>
      <c r="AT407" s="137" t="s">
        <v>71</v>
      </c>
      <c r="AU407" s="137" t="s">
        <v>20</v>
      </c>
      <c r="AY407" s="137" t="s">
        <v>134</v>
      </c>
      <c r="BK407" s="138">
        <f>SUM($BK$408:$BK$410)</f>
        <v>0</v>
      </c>
    </row>
    <row r="408" spans="2:65" s="6" customFormat="1" ht="15.75" customHeight="1">
      <c r="B408" s="23"/>
      <c r="C408" s="141" t="s">
        <v>591</v>
      </c>
      <c r="D408" s="141" t="s">
        <v>136</v>
      </c>
      <c r="E408" s="142" t="s">
        <v>592</v>
      </c>
      <c r="F408" s="143" t="s">
        <v>593</v>
      </c>
      <c r="G408" s="144" t="s">
        <v>197</v>
      </c>
      <c r="H408" s="145">
        <v>0.418</v>
      </c>
      <c r="I408" s="146"/>
      <c r="J408" s="147">
        <f>ROUND($I$408*$H$408,2)</f>
        <v>0</v>
      </c>
      <c r="K408" s="143" t="s">
        <v>139</v>
      </c>
      <c r="L408" s="43"/>
      <c r="M408" s="148"/>
      <c r="N408" s="149" t="s">
        <v>43</v>
      </c>
      <c r="O408" s="24"/>
      <c r="P408" s="24"/>
      <c r="Q408" s="150">
        <v>2.45329</v>
      </c>
      <c r="R408" s="150">
        <f>$Q$408*$H$408</f>
        <v>1.02547522</v>
      </c>
      <c r="S408" s="150">
        <v>0</v>
      </c>
      <c r="T408" s="151">
        <f>$S$408*$H$408</f>
        <v>0</v>
      </c>
      <c r="AR408" s="84" t="s">
        <v>140</v>
      </c>
      <c r="AT408" s="84" t="s">
        <v>136</v>
      </c>
      <c r="AU408" s="84" t="s">
        <v>83</v>
      </c>
      <c r="AY408" s="6" t="s">
        <v>134</v>
      </c>
      <c r="BE408" s="152">
        <f>IF($N$408="základní",$J$408,0)</f>
        <v>0</v>
      </c>
      <c r="BF408" s="152">
        <f>IF($N$408="snížená",$J$408,0)</f>
        <v>0</v>
      </c>
      <c r="BG408" s="152">
        <f>IF($N$408="zákl. přenesená",$J$408,0)</f>
        <v>0</v>
      </c>
      <c r="BH408" s="152">
        <f>IF($N$408="sníž. přenesená",$J$408,0)</f>
        <v>0</v>
      </c>
      <c r="BI408" s="152">
        <f>IF($N$408="nulová",$J$408,0)</f>
        <v>0</v>
      </c>
      <c r="BJ408" s="84" t="s">
        <v>20</v>
      </c>
      <c r="BK408" s="152">
        <f>ROUND($I$408*$H$408,2)</f>
        <v>0</v>
      </c>
      <c r="BL408" s="84" t="s">
        <v>140</v>
      </c>
      <c r="BM408" s="84" t="s">
        <v>594</v>
      </c>
    </row>
    <row r="409" spans="2:47" s="6" customFormat="1" ht="16.5" customHeight="1">
      <c r="B409" s="23"/>
      <c r="C409" s="24"/>
      <c r="D409" s="153" t="s">
        <v>142</v>
      </c>
      <c r="E409" s="24"/>
      <c r="F409" s="154" t="s">
        <v>595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T409" s="6" t="s">
        <v>142</v>
      </c>
      <c r="AU409" s="6" t="s">
        <v>83</v>
      </c>
    </row>
    <row r="410" spans="2:51" s="6" customFormat="1" ht="15.75" customHeight="1">
      <c r="B410" s="155"/>
      <c r="C410" s="156"/>
      <c r="D410" s="157" t="s">
        <v>144</v>
      </c>
      <c r="E410" s="156"/>
      <c r="F410" s="158" t="s">
        <v>596</v>
      </c>
      <c r="G410" s="156"/>
      <c r="H410" s="159">
        <v>0.418</v>
      </c>
      <c r="J410" s="156"/>
      <c r="K410" s="156"/>
      <c r="L410" s="160"/>
      <c r="M410" s="161"/>
      <c r="N410" s="156"/>
      <c r="O410" s="156"/>
      <c r="P410" s="156"/>
      <c r="Q410" s="156"/>
      <c r="R410" s="156"/>
      <c r="S410" s="156"/>
      <c r="T410" s="162"/>
      <c r="AT410" s="163" t="s">
        <v>144</v>
      </c>
      <c r="AU410" s="163" t="s">
        <v>83</v>
      </c>
      <c r="AV410" s="163" t="s">
        <v>83</v>
      </c>
      <c r="AW410" s="163" t="s">
        <v>98</v>
      </c>
      <c r="AX410" s="163" t="s">
        <v>20</v>
      </c>
      <c r="AY410" s="163" t="s">
        <v>134</v>
      </c>
    </row>
    <row r="411" spans="2:63" s="128" customFormat="1" ht="30.75" customHeight="1">
      <c r="B411" s="129"/>
      <c r="C411" s="130"/>
      <c r="D411" s="130" t="s">
        <v>71</v>
      </c>
      <c r="E411" s="139" t="s">
        <v>188</v>
      </c>
      <c r="F411" s="139" t="s">
        <v>597</v>
      </c>
      <c r="G411" s="130"/>
      <c r="H411" s="130"/>
      <c r="J411" s="140">
        <f>$BK$411</f>
        <v>0</v>
      </c>
      <c r="K411" s="130"/>
      <c r="L411" s="133"/>
      <c r="M411" s="134"/>
      <c r="N411" s="130"/>
      <c r="O411" s="130"/>
      <c r="P411" s="135">
        <f>SUM($P$412:$P$627)</f>
        <v>0</v>
      </c>
      <c r="Q411" s="130"/>
      <c r="R411" s="135">
        <f>SUM($R$412:$R$627)</f>
        <v>28.7093328</v>
      </c>
      <c r="S411" s="130"/>
      <c r="T411" s="136">
        <f>SUM($T$412:$T$627)</f>
        <v>0</v>
      </c>
      <c r="AR411" s="137" t="s">
        <v>20</v>
      </c>
      <c r="AT411" s="137" t="s">
        <v>71</v>
      </c>
      <c r="AU411" s="137" t="s">
        <v>20</v>
      </c>
      <c r="AY411" s="137" t="s">
        <v>134</v>
      </c>
      <c r="BK411" s="138">
        <f>SUM($BK$412:$BK$627)</f>
        <v>0</v>
      </c>
    </row>
    <row r="412" spans="2:65" s="6" customFormat="1" ht="15.75" customHeight="1">
      <c r="B412" s="23"/>
      <c r="C412" s="141" t="s">
        <v>598</v>
      </c>
      <c r="D412" s="141" t="s">
        <v>136</v>
      </c>
      <c r="E412" s="142" t="s">
        <v>599</v>
      </c>
      <c r="F412" s="143" t="s">
        <v>600</v>
      </c>
      <c r="G412" s="144" t="s">
        <v>392</v>
      </c>
      <c r="H412" s="145">
        <v>24</v>
      </c>
      <c r="I412" s="146"/>
      <c r="J412" s="147">
        <f>ROUND($I$412*$H$412,2)</f>
        <v>0</v>
      </c>
      <c r="K412" s="143" t="s">
        <v>139</v>
      </c>
      <c r="L412" s="43"/>
      <c r="M412" s="148"/>
      <c r="N412" s="149" t="s">
        <v>43</v>
      </c>
      <c r="O412" s="24"/>
      <c r="P412" s="24"/>
      <c r="Q412" s="150">
        <v>0.0008</v>
      </c>
      <c r="R412" s="150">
        <f>$Q$412*$H$412</f>
        <v>0.019200000000000002</v>
      </c>
      <c r="S412" s="150">
        <v>0</v>
      </c>
      <c r="T412" s="151">
        <f>$S$412*$H$412</f>
        <v>0</v>
      </c>
      <c r="AR412" s="84" t="s">
        <v>140</v>
      </c>
      <c r="AT412" s="84" t="s">
        <v>136</v>
      </c>
      <c r="AU412" s="84" t="s">
        <v>83</v>
      </c>
      <c r="AY412" s="6" t="s">
        <v>134</v>
      </c>
      <c r="BE412" s="152">
        <f>IF($N$412="základní",$J$412,0)</f>
        <v>0</v>
      </c>
      <c r="BF412" s="152">
        <f>IF($N$412="snížená",$J$412,0)</f>
        <v>0</v>
      </c>
      <c r="BG412" s="152">
        <f>IF($N$412="zákl. přenesená",$J$412,0)</f>
        <v>0</v>
      </c>
      <c r="BH412" s="152">
        <f>IF($N$412="sníž. přenesená",$J$412,0)</f>
        <v>0</v>
      </c>
      <c r="BI412" s="152">
        <f>IF($N$412="nulová",$J$412,0)</f>
        <v>0</v>
      </c>
      <c r="BJ412" s="84" t="s">
        <v>20</v>
      </c>
      <c r="BK412" s="152">
        <f>ROUND($I$412*$H$412,2)</f>
        <v>0</v>
      </c>
      <c r="BL412" s="84" t="s">
        <v>140</v>
      </c>
      <c r="BM412" s="84" t="s">
        <v>601</v>
      </c>
    </row>
    <row r="413" spans="2:47" s="6" customFormat="1" ht="27" customHeight="1">
      <c r="B413" s="23"/>
      <c r="C413" s="24"/>
      <c r="D413" s="153" t="s">
        <v>142</v>
      </c>
      <c r="E413" s="24"/>
      <c r="F413" s="154" t="s">
        <v>602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142</v>
      </c>
      <c r="AU413" s="6" t="s">
        <v>83</v>
      </c>
    </row>
    <row r="414" spans="2:65" s="6" customFormat="1" ht="15.75" customHeight="1">
      <c r="B414" s="23"/>
      <c r="C414" s="172" t="s">
        <v>603</v>
      </c>
      <c r="D414" s="172" t="s">
        <v>263</v>
      </c>
      <c r="E414" s="173" t="s">
        <v>604</v>
      </c>
      <c r="F414" s="174" t="s">
        <v>605</v>
      </c>
      <c r="G414" s="175" t="s">
        <v>392</v>
      </c>
      <c r="H414" s="176">
        <v>1</v>
      </c>
      <c r="I414" s="177"/>
      <c r="J414" s="178">
        <f>ROUND($I$414*$H$414,2)</f>
        <v>0</v>
      </c>
      <c r="K414" s="174"/>
      <c r="L414" s="179"/>
      <c r="M414" s="180"/>
      <c r="N414" s="181" t="s">
        <v>43</v>
      </c>
      <c r="O414" s="24"/>
      <c r="P414" s="24"/>
      <c r="Q414" s="150">
        <v>0.019</v>
      </c>
      <c r="R414" s="150">
        <f>$Q$414*$H$414</f>
        <v>0.019</v>
      </c>
      <c r="S414" s="150">
        <v>0</v>
      </c>
      <c r="T414" s="151">
        <f>$S$414*$H$414</f>
        <v>0</v>
      </c>
      <c r="AR414" s="84" t="s">
        <v>188</v>
      </c>
      <c r="AT414" s="84" t="s">
        <v>263</v>
      </c>
      <c r="AU414" s="84" t="s">
        <v>83</v>
      </c>
      <c r="AY414" s="6" t="s">
        <v>134</v>
      </c>
      <c r="BE414" s="152">
        <f>IF($N$414="základní",$J$414,0)</f>
        <v>0</v>
      </c>
      <c r="BF414" s="152">
        <f>IF($N$414="snížená",$J$414,0)</f>
        <v>0</v>
      </c>
      <c r="BG414" s="152">
        <f>IF($N$414="zákl. přenesená",$J$414,0)</f>
        <v>0</v>
      </c>
      <c r="BH414" s="152">
        <f>IF($N$414="sníž. přenesená",$J$414,0)</f>
        <v>0</v>
      </c>
      <c r="BI414" s="152">
        <f>IF($N$414="nulová",$J$414,0)</f>
        <v>0</v>
      </c>
      <c r="BJ414" s="84" t="s">
        <v>20</v>
      </c>
      <c r="BK414" s="152">
        <f>ROUND($I$414*$H$414,2)</f>
        <v>0</v>
      </c>
      <c r="BL414" s="84" t="s">
        <v>140</v>
      </c>
      <c r="BM414" s="84" t="s">
        <v>606</v>
      </c>
    </row>
    <row r="415" spans="2:47" s="6" customFormat="1" ht="16.5" customHeight="1">
      <c r="B415" s="23"/>
      <c r="C415" s="24"/>
      <c r="D415" s="153" t="s">
        <v>142</v>
      </c>
      <c r="E415" s="24"/>
      <c r="F415" s="154" t="s">
        <v>607</v>
      </c>
      <c r="G415" s="24"/>
      <c r="H415" s="24"/>
      <c r="J415" s="24"/>
      <c r="K415" s="24"/>
      <c r="L415" s="43"/>
      <c r="M415" s="56"/>
      <c r="N415" s="24"/>
      <c r="O415" s="24"/>
      <c r="P415" s="24"/>
      <c r="Q415" s="24"/>
      <c r="R415" s="24"/>
      <c r="S415" s="24"/>
      <c r="T415" s="57"/>
      <c r="AT415" s="6" t="s">
        <v>142</v>
      </c>
      <c r="AU415" s="6" t="s">
        <v>83</v>
      </c>
    </row>
    <row r="416" spans="2:65" s="6" customFormat="1" ht="15.75" customHeight="1">
      <c r="B416" s="23"/>
      <c r="C416" s="172" t="s">
        <v>608</v>
      </c>
      <c r="D416" s="172" t="s">
        <v>263</v>
      </c>
      <c r="E416" s="173" t="s">
        <v>609</v>
      </c>
      <c r="F416" s="174" t="s">
        <v>610</v>
      </c>
      <c r="G416" s="175" t="s">
        <v>392</v>
      </c>
      <c r="H416" s="176">
        <v>2</v>
      </c>
      <c r="I416" s="177"/>
      <c r="J416" s="178">
        <f>ROUND($I$416*$H$416,2)</f>
        <v>0</v>
      </c>
      <c r="K416" s="174"/>
      <c r="L416" s="179"/>
      <c r="M416" s="180"/>
      <c r="N416" s="181" t="s">
        <v>43</v>
      </c>
      <c r="O416" s="24"/>
      <c r="P416" s="24"/>
      <c r="Q416" s="150">
        <v>0.007</v>
      </c>
      <c r="R416" s="150">
        <f>$Q$416*$H$416</f>
        <v>0.014</v>
      </c>
      <c r="S416" s="150">
        <v>0</v>
      </c>
      <c r="T416" s="151">
        <f>$S$416*$H$416</f>
        <v>0</v>
      </c>
      <c r="AR416" s="84" t="s">
        <v>188</v>
      </c>
      <c r="AT416" s="84" t="s">
        <v>263</v>
      </c>
      <c r="AU416" s="84" t="s">
        <v>83</v>
      </c>
      <c r="AY416" s="6" t="s">
        <v>134</v>
      </c>
      <c r="BE416" s="152">
        <f>IF($N$416="základní",$J$416,0)</f>
        <v>0</v>
      </c>
      <c r="BF416" s="152">
        <f>IF($N$416="snížená",$J$416,0)</f>
        <v>0</v>
      </c>
      <c r="BG416" s="152">
        <f>IF($N$416="zákl. přenesená",$J$416,0)</f>
        <v>0</v>
      </c>
      <c r="BH416" s="152">
        <f>IF($N$416="sníž. přenesená",$J$416,0)</f>
        <v>0</v>
      </c>
      <c r="BI416" s="152">
        <f>IF($N$416="nulová",$J$416,0)</f>
        <v>0</v>
      </c>
      <c r="BJ416" s="84" t="s">
        <v>20</v>
      </c>
      <c r="BK416" s="152">
        <f>ROUND($I$416*$H$416,2)</f>
        <v>0</v>
      </c>
      <c r="BL416" s="84" t="s">
        <v>140</v>
      </c>
      <c r="BM416" s="84" t="s">
        <v>611</v>
      </c>
    </row>
    <row r="417" spans="2:47" s="6" customFormat="1" ht="16.5" customHeight="1">
      <c r="B417" s="23"/>
      <c r="C417" s="24"/>
      <c r="D417" s="153" t="s">
        <v>142</v>
      </c>
      <c r="E417" s="24"/>
      <c r="F417" s="154" t="s">
        <v>612</v>
      </c>
      <c r="G417" s="24"/>
      <c r="H417" s="24"/>
      <c r="J417" s="24"/>
      <c r="K417" s="24"/>
      <c r="L417" s="43"/>
      <c r="M417" s="56"/>
      <c r="N417" s="24"/>
      <c r="O417" s="24"/>
      <c r="P417" s="24"/>
      <c r="Q417" s="24"/>
      <c r="R417" s="24"/>
      <c r="S417" s="24"/>
      <c r="T417" s="57"/>
      <c r="AT417" s="6" t="s">
        <v>142</v>
      </c>
      <c r="AU417" s="6" t="s">
        <v>83</v>
      </c>
    </row>
    <row r="418" spans="2:65" s="6" customFormat="1" ht="15.75" customHeight="1">
      <c r="B418" s="23"/>
      <c r="C418" s="172" t="s">
        <v>613</v>
      </c>
      <c r="D418" s="172" t="s">
        <v>263</v>
      </c>
      <c r="E418" s="173" t="s">
        <v>614</v>
      </c>
      <c r="F418" s="174" t="s">
        <v>615</v>
      </c>
      <c r="G418" s="175" t="s">
        <v>392</v>
      </c>
      <c r="H418" s="176">
        <v>8</v>
      </c>
      <c r="I418" s="177"/>
      <c r="J418" s="178">
        <f>ROUND($I$418*$H$418,2)</f>
        <v>0</v>
      </c>
      <c r="K418" s="174"/>
      <c r="L418" s="179"/>
      <c r="M418" s="180"/>
      <c r="N418" s="181" t="s">
        <v>43</v>
      </c>
      <c r="O418" s="24"/>
      <c r="P418" s="24"/>
      <c r="Q418" s="150">
        <v>0.016</v>
      </c>
      <c r="R418" s="150">
        <f>$Q$418*$H$418</f>
        <v>0.128</v>
      </c>
      <c r="S418" s="150">
        <v>0</v>
      </c>
      <c r="T418" s="151">
        <f>$S$418*$H$418</f>
        <v>0</v>
      </c>
      <c r="AR418" s="84" t="s">
        <v>188</v>
      </c>
      <c r="AT418" s="84" t="s">
        <v>263</v>
      </c>
      <c r="AU418" s="84" t="s">
        <v>83</v>
      </c>
      <c r="AY418" s="6" t="s">
        <v>134</v>
      </c>
      <c r="BE418" s="152">
        <f>IF($N$418="základní",$J$418,0)</f>
        <v>0</v>
      </c>
      <c r="BF418" s="152">
        <f>IF($N$418="snížená",$J$418,0)</f>
        <v>0</v>
      </c>
      <c r="BG418" s="152">
        <f>IF($N$418="zákl. přenesená",$J$418,0)</f>
        <v>0</v>
      </c>
      <c r="BH418" s="152">
        <f>IF($N$418="sníž. přenesená",$J$418,0)</f>
        <v>0</v>
      </c>
      <c r="BI418" s="152">
        <f>IF($N$418="nulová",$J$418,0)</f>
        <v>0</v>
      </c>
      <c r="BJ418" s="84" t="s">
        <v>20</v>
      </c>
      <c r="BK418" s="152">
        <f>ROUND($I$418*$H$418,2)</f>
        <v>0</v>
      </c>
      <c r="BL418" s="84" t="s">
        <v>140</v>
      </c>
      <c r="BM418" s="84" t="s">
        <v>616</v>
      </c>
    </row>
    <row r="419" spans="2:47" s="6" customFormat="1" ht="16.5" customHeight="1">
      <c r="B419" s="23"/>
      <c r="C419" s="24"/>
      <c r="D419" s="153" t="s">
        <v>142</v>
      </c>
      <c r="E419" s="24"/>
      <c r="F419" s="154" t="s">
        <v>617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142</v>
      </c>
      <c r="AU419" s="6" t="s">
        <v>83</v>
      </c>
    </row>
    <row r="420" spans="2:65" s="6" customFormat="1" ht="15.75" customHeight="1">
      <c r="B420" s="23"/>
      <c r="C420" s="172" t="s">
        <v>618</v>
      </c>
      <c r="D420" s="172" t="s">
        <v>263</v>
      </c>
      <c r="E420" s="173" t="s">
        <v>619</v>
      </c>
      <c r="F420" s="174" t="s">
        <v>620</v>
      </c>
      <c r="G420" s="175" t="s">
        <v>392</v>
      </c>
      <c r="H420" s="176">
        <v>1</v>
      </c>
      <c r="I420" s="177"/>
      <c r="J420" s="178">
        <f>ROUND($I$420*$H$420,2)</f>
        <v>0</v>
      </c>
      <c r="K420" s="174"/>
      <c r="L420" s="179"/>
      <c r="M420" s="180"/>
      <c r="N420" s="181" t="s">
        <v>43</v>
      </c>
      <c r="O420" s="24"/>
      <c r="P420" s="24"/>
      <c r="Q420" s="150">
        <v>0.013</v>
      </c>
      <c r="R420" s="150">
        <f>$Q$420*$H$420</f>
        <v>0.013</v>
      </c>
      <c r="S420" s="150">
        <v>0</v>
      </c>
      <c r="T420" s="151">
        <f>$S$420*$H$420</f>
        <v>0</v>
      </c>
      <c r="AR420" s="84" t="s">
        <v>188</v>
      </c>
      <c r="AT420" s="84" t="s">
        <v>263</v>
      </c>
      <c r="AU420" s="84" t="s">
        <v>83</v>
      </c>
      <c r="AY420" s="6" t="s">
        <v>134</v>
      </c>
      <c r="BE420" s="152">
        <f>IF($N$420="základní",$J$420,0)</f>
        <v>0</v>
      </c>
      <c r="BF420" s="152">
        <f>IF($N$420="snížená",$J$420,0)</f>
        <v>0</v>
      </c>
      <c r="BG420" s="152">
        <f>IF($N$420="zákl. přenesená",$J$420,0)</f>
        <v>0</v>
      </c>
      <c r="BH420" s="152">
        <f>IF($N$420="sníž. přenesená",$J$420,0)</f>
        <v>0</v>
      </c>
      <c r="BI420" s="152">
        <f>IF($N$420="nulová",$J$420,0)</f>
        <v>0</v>
      </c>
      <c r="BJ420" s="84" t="s">
        <v>20</v>
      </c>
      <c r="BK420" s="152">
        <f>ROUND($I$420*$H$420,2)</f>
        <v>0</v>
      </c>
      <c r="BL420" s="84" t="s">
        <v>140</v>
      </c>
      <c r="BM420" s="84" t="s">
        <v>621</v>
      </c>
    </row>
    <row r="421" spans="2:47" s="6" customFormat="1" ht="16.5" customHeight="1">
      <c r="B421" s="23"/>
      <c r="C421" s="24"/>
      <c r="D421" s="153" t="s">
        <v>142</v>
      </c>
      <c r="E421" s="24"/>
      <c r="F421" s="154" t="s">
        <v>622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142</v>
      </c>
      <c r="AU421" s="6" t="s">
        <v>83</v>
      </c>
    </row>
    <row r="422" spans="2:65" s="6" customFormat="1" ht="15.75" customHeight="1">
      <c r="B422" s="23"/>
      <c r="C422" s="172" t="s">
        <v>623</v>
      </c>
      <c r="D422" s="172" t="s">
        <v>263</v>
      </c>
      <c r="E422" s="173" t="s">
        <v>624</v>
      </c>
      <c r="F422" s="174" t="s">
        <v>625</v>
      </c>
      <c r="G422" s="175" t="s">
        <v>392</v>
      </c>
      <c r="H422" s="176">
        <v>1</v>
      </c>
      <c r="I422" s="177"/>
      <c r="J422" s="178">
        <f>ROUND($I$422*$H$422,2)</f>
        <v>0</v>
      </c>
      <c r="K422" s="174"/>
      <c r="L422" s="179"/>
      <c r="M422" s="180"/>
      <c r="N422" s="181" t="s">
        <v>43</v>
      </c>
      <c r="O422" s="24"/>
      <c r="P422" s="24"/>
      <c r="Q422" s="150">
        <v>0.014</v>
      </c>
      <c r="R422" s="150">
        <f>$Q$422*$H$422</f>
        <v>0.014</v>
      </c>
      <c r="S422" s="150">
        <v>0</v>
      </c>
      <c r="T422" s="151">
        <f>$S$422*$H$422</f>
        <v>0</v>
      </c>
      <c r="AR422" s="84" t="s">
        <v>188</v>
      </c>
      <c r="AT422" s="84" t="s">
        <v>263</v>
      </c>
      <c r="AU422" s="84" t="s">
        <v>83</v>
      </c>
      <c r="AY422" s="6" t="s">
        <v>134</v>
      </c>
      <c r="BE422" s="152">
        <f>IF($N$422="základní",$J$422,0)</f>
        <v>0</v>
      </c>
      <c r="BF422" s="152">
        <f>IF($N$422="snížená",$J$422,0)</f>
        <v>0</v>
      </c>
      <c r="BG422" s="152">
        <f>IF($N$422="zákl. přenesená",$J$422,0)</f>
        <v>0</v>
      </c>
      <c r="BH422" s="152">
        <f>IF($N$422="sníž. přenesená",$J$422,0)</f>
        <v>0</v>
      </c>
      <c r="BI422" s="152">
        <f>IF($N$422="nulová",$J$422,0)</f>
        <v>0</v>
      </c>
      <c r="BJ422" s="84" t="s">
        <v>20</v>
      </c>
      <c r="BK422" s="152">
        <f>ROUND($I$422*$H$422,2)</f>
        <v>0</v>
      </c>
      <c r="BL422" s="84" t="s">
        <v>140</v>
      </c>
      <c r="BM422" s="84" t="s">
        <v>626</v>
      </c>
    </row>
    <row r="423" spans="2:47" s="6" customFormat="1" ht="16.5" customHeight="1">
      <c r="B423" s="23"/>
      <c r="C423" s="24"/>
      <c r="D423" s="153" t="s">
        <v>142</v>
      </c>
      <c r="E423" s="24"/>
      <c r="F423" s="154" t="s">
        <v>627</v>
      </c>
      <c r="G423" s="24"/>
      <c r="H423" s="24"/>
      <c r="J423" s="24"/>
      <c r="K423" s="24"/>
      <c r="L423" s="43"/>
      <c r="M423" s="56"/>
      <c r="N423" s="24"/>
      <c r="O423" s="24"/>
      <c r="P423" s="24"/>
      <c r="Q423" s="24"/>
      <c r="R423" s="24"/>
      <c r="S423" s="24"/>
      <c r="T423" s="57"/>
      <c r="AT423" s="6" t="s">
        <v>142</v>
      </c>
      <c r="AU423" s="6" t="s">
        <v>83</v>
      </c>
    </row>
    <row r="424" spans="2:65" s="6" customFormat="1" ht="15.75" customHeight="1">
      <c r="B424" s="23"/>
      <c r="C424" s="172" t="s">
        <v>628</v>
      </c>
      <c r="D424" s="172" t="s">
        <v>263</v>
      </c>
      <c r="E424" s="173" t="s">
        <v>629</v>
      </c>
      <c r="F424" s="174" t="s">
        <v>630</v>
      </c>
      <c r="G424" s="175" t="s">
        <v>392</v>
      </c>
      <c r="H424" s="176">
        <v>3</v>
      </c>
      <c r="I424" s="177"/>
      <c r="J424" s="178">
        <f>ROUND($I$424*$H$424,2)</f>
        <v>0</v>
      </c>
      <c r="K424" s="174"/>
      <c r="L424" s="179"/>
      <c r="M424" s="180"/>
      <c r="N424" s="181" t="s">
        <v>43</v>
      </c>
      <c r="O424" s="24"/>
      <c r="P424" s="24"/>
      <c r="Q424" s="150">
        <v>0.016</v>
      </c>
      <c r="R424" s="150">
        <f>$Q$424*$H$424</f>
        <v>0.048</v>
      </c>
      <c r="S424" s="150">
        <v>0</v>
      </c>
      <c r="T424" s="151">
        <f>$S$424*$H$424</f>
        <v>0</v>
      </c>
      <c r="AR424" s="84" t="s">
        <v>188</v>
      </c>
      <c r="AT424" s="84" t="s">
        <v>263</v>
      </c>
      <c r="AU424" s="84" t="s">
        <v>83</v>
      </c>
      <c r="AY424" s="6" t="s">
        <v>134</v>
      </c>
      <c r="BE424" s="152">
        <f>IF($N$424="základní",$J$424,0)</f>
        <v>0</v>
      </c>
      <c r="BF424" s="152">
        <f>IF($N$424="snížená",$J$424,0)</f>
        <v>0</v>
      </c>
      <c r="BG424" s="152">
        <f>IF($N$424="zákl. přenesená",$J$424,0)</f>
        <v>0</v>
      </c>
      <c r="BH424" s="152">
        <f>IF($N$424="sníž. přenesená",$J$424,0)</f>
        <v>0</v>
      </c>
      <c r="BI424" s="152">
        <f>IF($N$424="nulová",$J$424,0)</f>
        <v>0</v>
      </c>
      <c r="BJ424" s="84" t="s">
        <v>20</v>
      </c>
      <c r="BK424" s="152">
        <f>ROUND($I$424*$H$424,2)</f>
        <v>0</v>
      </c>
      <c r="BL424" s="84" t="s">
        <v>140</v>
      </c>
      <c r="BM424" s="84" t="s">
        <v>631</v>
      </c>
    </row>
    <row r="425" spans="2:47" s="6" customFormat="1" ht="16.5" customHeight="1">
      <c r="B425" s="23"/>
      <c r="C425" s="24"/>
      <c r="D425" s="153" t="s">
        <v>142</v>
      </c>
      <c r="E425" s="24"/>
      <c r="F425" s="154" t="s">
        <v>632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142</v>
      </c>
      <c r="AU425" s="6" t="s">
        <v>83</v>
      </c>
    </row>
    <row r="426" spans="2:65" s="6" customFormat="1" ht="15.75" customHeight="1">
      <c r="B426" s="23"/>
      <c r="C426" s="141" t="s">
        <v>633</v>
      </c>
      <c r="D426" s="141" t="s">
        <v>136</v>
      </c>
      <c r="E426" s="142" t="s">
        <v>634</v>
      </c>
      <c r="F426" s="143" t="s">
        <v>635</v>
      </c>
      <c r="G426" s="144" t="s">
        <v>80</v>
      </c>
      <c r="H426" s="145">
        <v>529.8</v>
      </c>
      <c r="I426" s="146"/>
      <c r="J426" s="147">
        <f>ROUND($I$426*$H$426,2)</f>
        <v>0</v>
      </c>
      <c r="K426" s="143" t="s">
        <v>139</v>
      </c>
      <c r="L426" s="43"/>
      <c r="M426" s="148"/>
      <c r="N426" s="149" t="s">
        <v>43</v>
      </c>
      <c r="O426" s="24"/>
      <c r="P426" s="24"/>
      <c r="Q426" s="150">
        <v>0</v>
      </c>
      <c r="R426" s="150">
        <f>$Q$426*$H$426</f>
        <v>0</v>
      </c>
      <c r="S426" s="150">
        <v>0</v>
      </c>
      <c r="T426" s="151">
        <f>$S$426*$H$426</f>
        <v>0</v>
      </c>
      <c r="AR426" s="84" t="s">
        <v>140</v>
      </c>
      <c r="AT426" s="84" t="s">
        <v>136</v>
      </c>
      <c r="AU426" s="84" t="s">
        <v>83</v>
      </c>
      <c r="AY426" s="6" t="s">
        <v>134</v>
      </c>
      <c r="BE426" s="152">
        <f>IF($N$426="základní",$J$426,0)</f>
        <v>0</v>
      </c>
      <c r="BF426" s="152">
        <f>IF($N$426="snížená",$J$426,0)</f>
        <v>0</v>
      </c>
      <c r="BG426" s="152">
        <f>IF($N$426="zákl. přenesená",$J$426,0)</f>
        <v>0</v>
      </c>
      <c r="BH426" s="152">
        <f>IF($N$426="sníž. přenesená",$J$426,0)</f>
        <v>0</v>
      </c>
      <c r="BI426" s="152">
        <f>IF($N$426="nulová",$J$426,0)</f>
        <v>0</v>
      </c>
      <c r="BJ426" s="84" t="s">
        <v>20</v>
      </c>
      <c r="BK426" s="152">
        <f>ROUND($I$426*$H$426,2)</f>
        <v>0</v>
      </c>
      <c r="BL426" s="84" t="s">
        <v>140</v>
      </c>
      <c r="BM426" s="84" t="s">
        <v>636</v>
      </c>
    </row>
    <row r="427" spans="2:47" s="6" customFormat="1" ht="27" customHeight="1">
      <c r="B427" s="23"/>
      <c r="C427" s="24"/>
      <c r="D427" s="153" t="s">
        <v>142</v>
      </c>
      <c r="E427" s="24"/>
      <c r="F427" s="154" t="s">
        <v>637</v>
      </c>
      <c r="G427" s="24"/>
      <c r="H427" s="24"/>
      <c r="J427" s="24"/>
      <c r="K427" s="24"/>
      <c r="L427" s="43"/>
      <c r="M427" s="56"/>
      <c r="N427" s="24"/>
      <c r="O427" s="24"/>
      <c r="P427" s="24"/>
      <c r="Q427" s="24"/>
      <c r="R427" s="24"/>
      <c r="S427" s="24"/>
      <c r="T427" s="57"/>
      <c r="AT427" s="6" t="s">
        <v>142</v>
      </c>
      <c r="AU427" s="6" t="s">
        <v>83</v>
      </c>
    </row>
    <row r="428" spans="2:51" s="6" customFormat="1" ht="15.75" customHeight="1">
      <c r="B428" s="155"/>
      <c r="C428" s="156"/>
      <c r="D428" s="157" t="s">
        <v>144</v>
      </c>
      <c r="E428" s="156"/>
      <c r="F428" s="158" t="s">
        <v>638</v>
      </c>
      <c r="G428" s="156"/>
      <c r="H428" s="159">
        <v>203.8</v>
      </c>
      <c r="J428" s="156"/>
      <c r="K428" s="156"/>
      <c r="L428" s="160"/>
      <c r="M428" s="161"/>
      <c r="N428" s="156"/>
      <c r="O428" s="156"/>
      <c r="P428" s="156"/>
      <c r="Q428" s="156"/>
      <c r="R428" s="156"/>
      <c r="S428" s="156"/>
      <c r="T428" s="162"/>
      <c r="AT428" s="163" t="s">
        <v>144</v>
      </c>
      <c r="AU428" s="163" t="s">
        <v>83</v>
      </c>
      <c r="AV428" s="163" t="s">
        <v>83</v>
      </c>
      <c r="AW428" s="163" t="s">
        <v>98</v>
      </c>
      <c r="AX428" s="163" t="s">
        <v>72</v>
      </c>
      <c r="AY428" s="163" t="s">
        <v>134</v>
      </c>
    </row>
    <row r="429" spans="2:51" s="6" customFormat="1" ht="15.75" customHeight="1">
      <c r="B429" s="155"/>
      <c r="C429" s="156"/>
      <c r="D429" s="157" t="s">
        <v>144</v>
      </c>
      <c r="E429" s="156"/>
      <c r="F429" s="158" t="s">
        <v>639</v>
      </c>
      <c r="G429" s="156"/>
      <c r="H429" s="159">
        <v>220</v>
      </c>
      <c r="J429" s="156"/>
      <c r="K429" s="156"/>
      <c r="L429" s="160"/>
      <c r="M429" s="161"/>
      <c r="N429" s="156"/>
      <c r="O429" s="156"/>
      <c r="P429" s="156"/>
      <c r="Q429" s="156"/>
      <c r="R429" s="156"/>
      <c r="S429" s="156"/>
      <c r="T429" s="162"/>
      <c r="AT429" s="163" t="s">
        <v>144</v>
      </c>
      <c r="AU429" s="163" t="s">
        <v>83</v>
      </c>
      <c r="AV429" s="163" t="s">
        <v>83</v>
      </c>
      <c r="AW429" s="163" t="s">
        <v>98</v>
      </c>
      <c r="AX429" s="163" t="s">
        <v>72</v>
      </c>
      <c r="AY429" s="163" t="s">
        <v>134</v>
      </c>
    </row>
    <row r="430" spans="2:51" s="6" customFormat="1" ht="15.75" customHeight="1">
      <c r="B430" s="155"/>
      <c r="C430" s="156"/>
      <c r="D430" s="157" t="s">
        <v>144</v>
      </c>
      <c r="E430" s="156"/>
      <c r="F430" s="158" t="s">
        <v>640</v>
      </c>
      <c r="G430" s="156"/>
      <c r="H430" s="159">
        <v>76</v>
      </c>
      <c r="J430" s="156"/>
      <c r="K430" s="156"/>
      <c r="L430" s="160"/>
      <c r="M430" s="161"/>
      <c r="N430" s="156"/>
      <c r="O430" s="156"/>
      <c r="P430" s="156"/>
      <c r="Q430" s="156"/>
      <c r="R430" s="156"/>
      <c r="S430" s="156"/>
      <c r="T430" s="162"/>
      <c r="AT430" s="163" t="s">
        <v>144</v>
      </c>
      <c r="AU430" s="163" t="s">
        <v>83</v>
      </c>
      <c r="AV430" s="163" t="s">
        <v>83</v>
      </c>
      <c r="AW430" s="163" t="s">
        <v>98</v>
      </c>
      <c r="AX430" s="163" t="s">
        <v>72</v>
      </c>
      <c r="AY430" s="163" t="s">
        <v>134</v>
      </c>
    </row>
    <row r="431" spans="2:51" s="6" customFormat="1" ht="15.75" customHeight="1">
      <c r="B431" s="155"/>
      <c r="C431" s="156"/>
      <c r="D431" s="157" t="s">
        <v>144</v>
      </c>
      <c r="E431" s="156"/>
      <c r="F431" s="158" t="s">
        <v>641</v>
      </c>
      <c r="G431" s="156"/>
      <c r="H431" s="159">
        <v>30</v>
      </c>
      <c r="J431" s="156"/>
      <c r="K431" s="156"/>
      <c r="L431" s="160"/>
      <c r="M431" s="161"/>
      <c r="N431" s="156"/>
      <c r="O431" s="156"/>
      <c r="P431" s="156"/>
      <c r="Q431" s="156"/>
      <c r="R431" s="156"/>
      <c r="S431" s="156"/>
      <c r="T431" s="162"/>
      <c r="AT431" s="163" t="s">
        <v>144</v>
      </c>
      <c r="AU431" s="163" t="s">
        <v>83</v>
      </c>
      <c r="AV431" s="163" t="s">
        <v>83</v>
      </c>
      <c r="AW431" s="163" t="s">
        <v>98</v>
      </c>
      <c r="AX431" s="163" t="s">
        <v>72</v>
      </c>
      <c r="AY431" s="163" t="s">
        <v>134</v>
      </c>
    </row>
    <row r="432" spans="2:51" s="6" customFormat="1" ht="15.75" customHeight="1">
      <c r="B432" s="164"/>
      <c r="C432" s="165"/>
      <c r="D432" s="157" t="s">
        <v>144</v>
      </c>
      <c r="E432" s="165"/>
      <c r="F432" s="166" t="s">
        <v>153</v>
      </c>
      <c r="G432" s="165"/>
      <c r="H432" s="167">
        <v>529.8</v>
      </c>
      <c r="J432" s="165"/>
      <c r="K432" s="165"/>
      <c r="L432" s="168"/>
      <c r="M432" s="169"/>
      <c r="N432" s="165"/>
      <c r="O432" s="165"/>
      <c r="P432" s="165"/>
      <c r="Q432" s="165"/>
      <c r="R432" s="165"/>
      <c r="S432" s="165"/>
      <c r="T432" s="170"/>
      <c r="AT432" s="171" t="s">
        <v>144</v>
      </c>
      <c r="AU432" s="171" t="s">
        <v>83</v>
      </c>
      <c r="AV432" s="171" t="s">
        <v>140</v>
      </c>
      <c r="AW432" s="171" t="s">
        <v>98</v>
      </c>
      <c r="AX432" s="171" t="s">
        <v>20</v>
      </c>
      <c r="AY432" s="171" t="s">
        <v>134</v>
      </c>
    </row>
    <row r="433" spans="2:65" s="6" customFormat="1" ht="15.75" customHeight="1">
      <c r="B433" s="23"/>
      <c r="C433" s="172" t="s">
        <v>642</v>
      </c>
      <c r="D433" s="172" t="s">
        <v>263</v>
      </c>
      <c r="E433" s="173" t="s">
        <v>643</v>
      </c>
      <c r="F433" s="174" t="s">
        <v>644</v>
      </c>
      <c r="G433" s="175" t="s">
        <v>80</v>
      </c>
      <c r="H433" s="176">
        <v>582.78</v>
      </c>
      <c r="I433" s="177"/>
      <c r="J433" s="178">
        <f>ROUND($I$433*$H$433,2)</f>
        <v>0</v>
      </c>
      <c r="K433" s="174" t="s">
        <v>139</v>
      </c>
      <c r="L433" s="179"/>
      <c r="M433" s="180"/>
      <c r="N433" s="181" t="s">
        <v>43</v>
      </c>
      <c r="O433" s="24"/>
      <c r="P433" s="24"/>
      <c r="Q433" s="150">
        <v>0.00106</v>
      </c>
      <c r="R433" s="150">
        <f>$Q$433*$H$433</f>
        <v>0.6177467999999999</v>
      </c>
      <c r="S433" s="150">
        <v>0</v>
      </c>
      <c r="T433" s="151">
        <f>$S$433*$H$433</f>
        <v>0</v>
      </c>
      <c r="AR433" s="84" t="s">
        <v>188</v>
      </c>
      <c r="AT433" s="84" t="s">
        <v>263</v>
      </c>
      <c r="AU433" s="84" t="s">
        <v>83</v>
      </c>
      <c r="AY433" s="6" t="s">
        <v>134</v>
      </c>
      <c r="BE433" s="152">
        <f>IF($N$433="základní",$J$433,0)</f>
        <v>0</v>
      </c>
      <c r="BF433" s="152">
        <f>IF($N$433="snížená",$J$433,0)</f>
        <v>0</v>
      </c>
      <c r="BG433" s="152">
        <f>IF($N$433="zákl. přenesená",$J$433,0)</f>
        <v>0</v>
      </c>
      <c r="BH433" s="152">
        <f>IF($N$433="sníž. přenesená",$J$433,0)</f>
        <v>0</v>
      </c>
      <c r="BI433" s="152">
        <f>IF($N$433="nulová",$J$433,0)</f>
        <v>0</v>
      </c>
      <c r="BJ433" s="84" t="s">
        <v>20</v>
      </c>
      <c r="BK433" s="152">
        <f>ROUND($I$433*$H$433,2)</f>
        <v>0</v>
      </c>
      <c r="BL433" s="84" t="s">
        <v>140</v>
      </c>
      <c r="BM433" s="84" t="s">
        <v>645</v>
      </c>
    </row>
    <row r="434" spans="2:47" s="6" customFormat="1" ht="16.5" customHeight="1">
      <c r="B434" s="23"/>
      <c r="C434" s="24"/>
      <c r="D434" s="153" t="s">
        <v>142</v>
      </c>
      <c r="E434" s="24"/>
      <c r="F434" s="154" t="s">
        <v>646</v>
      </c>
      <c r="G434" s="24"/>
      <c r="H434" s="24"/>
      <c r="J434" s="24"/>
      <c r="K434" s="24"/>
      <c r="L434" s="43"/>
      <c r="M434" s="56"/>
      <c r="N434" s="24"/>
      <c r="O434" s="24"/>
      <c r="P434" s="24"/>
      <c r="Q434" s="24"/>
      <c r="R434" s="24"/>
      <c r="S434" s="24"/>
      <c r="T434" s="57"/>
      <c r="AT434" s="6" t="s">
        <v>142</v>
      </c>
      <c r="AU434" s="6" t="s">
        <v>83</v>
      </c>
    </row>
    <row r="435" spans="2:51" s="6" customFormat="1" ht="15.75" customHeight="1">
      <c r="B435" s="155"/>
      <c r="C435" s="156"/>
      <c r="D435" s="157" t="s">
        <v>144</v>
      </c>
      <c r="E435" s="156"/>
      <c r="F435" s="158" t="s">
        <v>647</v>
      </c>
      <c r="G435" s="156"/>
      <c r="H435" s="159">
        <v>582.78</v>
      </c>
      <c r="J435" s="156"/>
      <c r="K435" s="156"/>
      <c r="L435" s="160"/>
      <c r="M435" s="161"/>
      <c r="N435" s="156"/>
      <c r="O435" s="156"/>
      <c r="P435" s="156"/>
      <c r="Q435" s="156"/>
      <c r="R435" s="156"/>
      <c r="S435" s="156"/>
      <c r="T435" s="162"/>
      <c r="AT435" s="163" t="s">
        <v>144</v>
      </c>
      <c r="AU435" s="163" t="s">
        <v>83</v>
      </c>
      <c r="AV435" s="163" t="s">
        <v>83</v>
      </c>
      <c r="AW435" s="163" t="s">
        <v>98</v>
      </c>
      <c r="AX435" s="163" t="s">
        <v>20</v>
      </c>
      <c r="AY435" s="163" t="s">
        <v>134</v>
      </c>
    </row>
    <row r="436" spans="2:65" s="6" customFormat="1" ht="15.75" customHeight="1">
      <c r="B436" s="23"/>
      <c r="C436" s="141" t="s">
        <v>648</v>
      </c>
      <c r="D436" s="141" t="s">
        <v>136</v>
      </c>
      <c r="E436" s="142" t="s">
        <v>649</v>
      </c>
      <c r="F436" s="143" t="s">
        <v>650</v>
      </c>
      <c r="G436" s="144" t="s">
        <v>80</v>
      </c>
      <c r="H436" s="145">
        <v>1412</v>
      </c>
      <c r="I436" s="146"/>
      <c r="J436" s="147">
        <f>ROUND($I$436*$H$436,2)</f>
        <v>0</v>
      </c>
      <c r="K436" s="143" t="s">
        <v>139</v>
      </c>
      <c r="L436" s="43"/>
      <c r="M436" s="148"/>
      <c r="N436" s="149" t="s">
        <v>43</v>
      </c>
      <c r="O436" s="24"/>
      <c r="P436" s="24"/>
      <c r="Q436" s="150">
        <v>0</v>
      </c>
      <c r="R436" s="150">
        <f>$Q$436*$H$436</f>
        <v>0</v>
      </c>
      <c r="S436" s="150">
        <v>0</v>
      </c>
      <c r="T436" s="151">
        <f>$S$436*$H$436</f>
        <v>0</v>
      </c>
      <c r="AR436" s="84" t="s">
        <v>140</v>
      </c>
      <c r="AT436" s="84" t="s">
        <v>136</v>
      </c>
      <c r="AU436" s="84" t="s">
        <v>83</v>
      </c>
      <c r="AY436" s="6" t="s">
        <v>134</v>
      </c>
      <c r="BE436" s="152">
        <f>IF($N$436="základní",$J$436,0)</f>
        <v>0</v>
      </c>
      <c r="BF436" s="152">
        <f>IF($N$436="snížená",$J$436,0)</f>
        <v>0</v>
      </c>
      <c r="BG436" s="152">
        <f>IF($N$436="zákl. přenesená",$J$436,0)</f>
        <v>0</v>
      </c>
      <c r="BH436" s="152">
        <f>IF($N$436="sníž. přenesená",$J$436,0)</f>
        <v>0</v>
      </c>
      <c r="BI436" s="152">
        <f>IF($N$436="nulová",$J$436,0)</f>
        <v>0</v>
      </c>
      <c r="BJ436" s="84" t="s">
        <v>20</v>
      </c>
      <c r="BK436" s="152">
        <f>ROUND($I$436*$H$436,2)</f>
        <v>0</v>
      </c>
      <c r="BL436" s="84" t="s">
        <v>140</v>
      </c>
      <c r="BM436" s="84" t="s">
        <v>651</v>
      </c>
    </row>
    <row r="437" spans="2:47" s="6" customFormat="1" ht="27" customHeight="1">
      <c r="B437" s="23"/>
      <c r="C437" s="24"/>
      <c r="D437" s="153" t="s">
        <v>142</v>
      </c>
      <c r="E437" s="24"/>
      <c r="F437" s="154" t="s">
        <v>652</v>
      </c>
      <c r="G437" s="24"/>
      <c r="H437" s="24"/>
      <c r="J437" s="24"/>
      <c r="K437" s="24"/>
      <c r="L437" s="43"/>
      <c r="M437" s="56"/>
      <c r="N437" s="24"/>
      <c r="O437" s="24"/>
      <c r="P437" s="24"/>
      <c r="Q437" s="24"/>
      <c r="R437" s="24"/>
      <c r="S437" s="24"/>
      <c r="T437" s="57"/>
      <c r="AT437" s="6" t="s">
        <v>142</v>
      </c>
      <c r="AU437" s="6" t="s">
        <v>83</v>
      </c>
    </row>
    <row r="438" spans="2:51" s="6" customFormat="1" ht="15.75" customHeight="1">
      <c r="B438" s="155"/>
      <c r="C438" s="156"/>
      <c r="D438" s="157" t="s">
        <v>144</v>
      </c>
      <c r="E438" s="156"/>
      <c r="F438" s="158" t="s">
        <v>653</v>
      </c>
      <c r="G438" s="156"/>
      <c r="H438" s="159">
        <v>1260</v>
      </c>
      <c r="J438" s="156"/>
      <c r="K438" s="156"/>
      <c r="L438" s="160"/>
      <c r="M438" s="161"/>
      <c r="N438" s="156"/>
      <c r="O438" s="156"/>
      <c r="P438" s="156"/>
      <c r="Q438" s="156"/>
      <c r="R438" s="156"/>
      <c r="S438" s="156"/>
      <c r="T438" s="162"/>
      <c r="AT438" s="163" t="s">
        <v>144</v>
      </c>
      <c r="AU438" s="163" t="s">
        <v>83</v>
      </c>
      <c r="AV438" s="163" t="s">
        <v>83</v>
      </c>
      <c r="AW438" s="163" t="s">
        <v>98</v>
      </c>
      <c r="AX438" s="163" t="s">
        <v>72</v>
      </c>
      <c r="AY438" s="163" t="s">
        <v>134</v>
      </c>
    </row>
    <row r="439" spans="2:51" s="6" customFormat="1" ht="15.75" customHeight="1">
      <c r="B439" s="155"/>
      <c r="C439" s="156"/>
      <c r="D439" s="157" t="s">
        <v>144</v>
      </c>
      <c r="E439" s="156"/>
      <c r="F439" s="158" t="s">
        <v>654</v>
      </c>
      <c r="G439" s="156"/>
      <c r="H439" s="159">
        <v>152</v>
      </c>
      <c r="J439" s="156"/>
      <c r="K439" s="156"/>
      <c r="L439" s="160"/>
      <c r="M439" s="161"/>
      <c r="N439" s="156"/>
      <c r="O439" s="156"/>
      <c r="P439" s="156"/>
      <c r="Q439" s="156"/>
      <c r="R439" s="156"/>
      <c r="S439" s="156"/>
      <c r="T439" s="162"/>
      <c r="AT439" s="163" t="s">
        <v>144</v>
      </c>
      <c r="AU439" s="163" t="s">
        <v>83</v>
      </c>
      <c r="AV439" s="163" t="s">
        <v>83</v>
      </c>
      <c r="AW439" s="163" t="s">
        <v>98</v>
      </c>
      <c r="AX439" s="163" t="s">
        <v>72</v>
      </c>
      <c r="AY439" s="163" t="s">
        <v>134</v>
      </c>
    </row>
    <row r="440" spans="2:51" s="6" customFormat="1" ht="15.75" customHeight="1">
      <c r="B440" s="164"/>
      <c r="C440" s="165"/>
      <c r="D440" s="157" t="s">
        <v>144</v>
      </c>
      <c r="E440" s="165"/>
      <c r="F440" s="166" t="s">
        <v>153</v>
      </c>
      <c r="G440" s="165"/>
      <c r="H440" s="167">
        <v>1412</v>
      </c>
      <c r="J440" s="165"/>
      <c r="K440" s="165"/>
      <c r="L440" s="168"/>
      <c r="M440" s="169"/>
      <c r="N440" s="165"/>
      <c r="O440" s="165"/>
      <c r="P440" s="165"/>
      <c r="Q440" s="165"/>
      <c r="R440" s="165"/>
      <c r="S440" s="165"/>
      <c r="T440" s="170"/>
      <c r="AT440" s="171" t="s">
        <v>144</v>
      </c>
      <c r="AU440" s="171" t="s">
        <v>83</v>
      </c>
      <c r="AV440" s="171" t="s">
        <v>140</v>
      </c>
      <c r="AW440" s="171" t="s">
        <v>98</v>
      </c>
      <c r="AX440" s="171" t="s">
        <v>20</v>
      </c>
      <c r="AY440" s="171" t="s">
        <v>134</v>
      </c>
    </row>
    <row r="441" spans="2:65" s="6" customFormat="1" ht="15.75" customHeight="1">
      <c r="B441" s="23"/>
      <c r="C441" s="172" t="s">
        <v>655</v>
      </c>
      <c r="D441" s="172" t="s">
        <v>263</v>
      </c>
      <c r="E441" s="173" t="s">
        <v>656</v>
      </c>
      <c r="F441" s="174" t="s">
        <v>657</v>
      </c>
      <c r="G441" s="175" t="s">
        <v>80</v>
      </c>
      <c r="H441" s="176">
        <v>1553.2</v>
      </c>
      <c r="I441" s="177"/>
      <c r="J441" s="178">
        <f>ROUND($I$441*$H$441,2)</f>
        <v>0</v>
      </c>
      <c r="K441" s="174" t="s">
        <v>139</v>
      </c>
      <c r="L441" s="179"/>
      <c r="M441" s="180"/>
      <c r="N441" s="181" t="s">
        <v>43</v>
      </c>
      <c r="O441" s="24"/>
      <c r="P441" s="24"/>
      <c r="Q441" s="150">
        <v>0.00211</v>
      </c>
      <c r="R441" s="150">
        <f>$Q$441*$H$441</f>
        <v>3.277252</v>
      </c>
      <c r="S441" s="150">
        <v>0</v>
      </c>
      <c r="T441" s="151">
        <f>$S$441*$H$441</f>
        <v>0</v>
      </c>
      <c r="AR441" s="84" t="s">
        <v>188</v>
      </c>
      <c r="AT441" s="84" t="s">
        <v>263</v>
      </c>
      <c r="AU441" s="84" t="s">
        <v>83</v>
      </c>
      <c r="AY441" s="6" t="s">
        <v>134</v>
      </c>
      <c r="BE441" s="152">
        <f>IF($N$441="základní",$J$441,0)</f>
        <v>0</v>
      </c>
      <c r="BF441" s="152">
        <f>IF($N$441="snížená",$J$441,0)</f>
        <v>0</v>
      </c>
      <c r="BG441" s="152">
        <f>IF($N$441="zákl. přenesená",$J$441,0)</f>
        <v>0</v>
      </c>
      <c r="BH441" s="152">
        <f>IF($N$441="sníž. přenesená",$J$441,0)</f>
        <v>0</v>
      </c>
      <c r="BI441" s="152">
        <f>IF($N$441="nulová",$J$441,0)</f>
        <v>0</v>
      </c>
      <c r="BJ441" s="84" t="s">
        <v>20</v>
      </c>
      <c r="BK441" s="152">
        <f>ROUND($I$441*$H$441,2)</f>
        <v>0</v>
      </c>
      <c r="BL441" s="84" t="s">
        <v>140</v>
      </c>
      <c r="BM441" s="84" t="s">
        <v>658</v>
      </c>
    </row>
    <row r="442" spans="2:47" s="6" customFormat="1" ht="16.5" customHeight="1">
      <c r="B442" s="23"/>
      <c r="C442" s="24"/>
      <c r="D442" s="153" t="s">
        <v>142</v>
      </c>
      <c r="E442" s="24"/>
      <c r="F442" s="154" t="s">
        <v>659</v>
      </c>
      <c r="G442" s="24"/>
      <c r="H442" s="24"/>
      <c r="J442" s="24"/>
      <c r="K442" s="24"/>
      <c r="L442" s="43"/>
      <c r="M442" s="56"/>
      <c r="N442" s="24"/>
      <c r="O442" s="24"/>
      <c r="P442" s="24"/>
      <c r="Q442" s="24"/>
      <c r="R442" s="24"/>
      <c r="S442" s="24"/>
      <c r="T442" s="57"/>
      <c r="AT442" s="6" t="s">
        <v>142</v>
      </c>
      <c r="AU442" s="6" t="s">
        <v>83</v>
      </c>
    </row>
    <row r="443" spans="2:51" s="6" customFormat="1" ht="15.75" customHeight="1">
      <c r="B443" s="155"/>
      <c r="C443" s="156"/>
      <c r="D443" s="157" t="s">
        <v>144</v>
      </c>
      <c r="E443" s="156"/>
      <c r="F443" s="158" t="s">
        <v>660</v>
      </c>
      <c r="G443" s="156"/>
      <c r="H443" s="159">
        <v>1553.2</v>
      </c>
      <c r="J443" s="156"/>
      <c r="K443" s="156"/>
      <c r="L443" s="160"/>
      <c r="M443" s="161"/>
      <c r="N443" s="156"/>
      <c r="O443" s="156"/>
      <c r="P443" s="156"/>
      <c r="Q443" s="156"/>
      <c r="R443" s="156"/>
      <c r="S443" s="156"/>
      <c r="T443" s="162"/>
      <c r="AT443" s="163" t="s">
        <v>144</v>
      </c>
      <c r="AU443" s="163" t="s">
        <v>83</v>
      </c>
      <c r="AV443" s="163" t="s">
        <v>83</v>
      </c>
      <c r="AW443" s="163" t="s">
        <v>98</v>
      </c>
      <c r="AX443" s="163" t="s">
        <v>20</v>
      </c>
      <c r="AY443" s="163" t="s">
        <v>134</v>
      </c>
    </row>
    <row r="444" spans="2:65" s="6" customFormat="1" ht="15.75" customHeight="1">
      <c r="B444" s="23"/>
      <c r="C444" s="141" t="s">
        <v>661</v>
      </c>
      <c r="D444" s="141" t="s">
        <v>136</v>
      </c>
      <c r="E444" s="142" t="s">
        <v>662</v>
      </c>
      <c r="F444" s="143" t="s">
        <v>663</v>
      </c>
      <c r="G444" s="144" t="s">
        <v>392</v>
      </c>
      <c r="H444" s="145">
        <v>44</v>
      </c>
      <c r="I444" s="146"/>
      <c r="J444" s="147">
        <f>ROUND($I$444*$H$444,2)</f>
        <v>0</v>
      </c>
      <c r="K444" s="143" t="s">
        <v>139</v>
      </c>
      <c r="L444" s="43"/>
      <c r="M444" s="148"/>
      <c r="N444" s="149" t="s">
        <v>43</v>
      </c>
      <c r="O444" s="24"/>
      <c r="P444" s="24"/>
      <c r="Q444" s="150">
        <v>0</v>
      </c>
      <c r="R444" s="150">
        <f>$Q$444*$H$444</f>
        <v>0</v>
      </c>
      <c r="S444" s="150">
        <v>0</v>
      </c>
      <c r="T444" s="151">
        <f>$S$444*$H$444</f>
        <v>0</v>
      </c>
      <c r="AR444" s="84" t="s">
        <v>140</v>
      </c>
      <c r="AT444" s="84" t="s">
        <v>136</v>
      </c>
      <c r="AU444" s="84" t="s">
        <v>83</v>
      </c>
      <c r="AY444" s="6" t="s">
        <v>134</v>
      </c>
      <c r="BE444" s="152">
        <f>IF($N$444="základní",$J$444,0)</f>
        <v>0</v>
      </c>
      <c r="BF444" s="152">
        <f>IF($N$444="snížená",$J$444,0)</f>
        <v>0</v>
      </c>
      <c r="BG444" s="152">
        <f>IF($N$444="zákl. přenesená",$J$444,0)</f>
        <v>0</v>
      </c>
      <c r="BH444" s="152">
        <f>IF($N$444="sníž. přenesená",$J$444,0)</f>
        <v>0</v>
      </c>
      <c r="BI444" s="152">
        <f>IF($N$444="nulová",$J$444,0)</f>
        <v>0</v>
      </c>
      <c r="BJ444" s="84" t="s">
        <v>20</v>
      </c>
      <c r="BK444" s="152">
        <f>ROUND($I$444*$H$444,2)</f>
        <v>0</v>
      </c>
      <c r="BL444" s="84" t="s">
        <v>140</v>
      </c>
      <c r="BM444" s="84" t="s">
        <v>664</v>
      </c>
    </row>
    <row r="445" spans="2:47" s="6" customFormat="1" ht="27" customHeight="1">
      <c r="B445" s="23"/>
      <c r="C445" s="24"/>
      <c r="D445" s="153" t="s">
        <v>142</v>
      </c>
      <c r="E445" s="24"/>
      <c r="F445" s="154" t="s">
        <v>665</v>
      </c>
      <c r="G445" s="24"/>
      <c r="H445" s="24"/>
      <c r="J445" s="24"/>
      <c r="K445" s="24"/>
      <c r="L445" s="43"/>
      <c r="M445" s="56"/>
      <c r="N445" s="24"/>
      <c r="O445" s="24"/>
      <c r="P445" s="24"/>
      <c r="Q445" s="24"/>
      <c r="R445" s="24"/>
      <c r="S445" s="24"/>
      <c r="T445" s="57"/>
      <c r="AT445" s="6" t="s">
        <v>142</v>
      </c>
      <c r="AU445" s="6" t="s">
        <v>83</v>
      </c>
    </row>
    <row r="446" spans="2:51" s="6" customFormat="1" ht="15.75" customHeight="1">
      <c r="B446" s="155"/>
      <c r="C446" s="156"/>
      <c r="D446" s="157" t="s">
        <v>144</v>
      </c>
      <c r="E446" s="156"/>
      <c r="F446" s="158" t="s">
        <v>666</v>
      </c>
      <c r="G446" s="156"/>
      <c r="H446" s="159">
        <v>3</v>
      </c>
      <c r="J446" s="156"/>
      <c r="K446" s="156"/>
      <c r="L446" s="160"/>
      <c r="M446" s="161"/>
      <c r="N446" s="156"/>
      <c r="O446" s="156"/>
      <c r="P446" s="156"/>
      <c r="Q446" s="156"/>
      <c r="R446" s="156"/>
      <c r="S446" s="156"/>
      <c r="T446" s="162"/>
      <c r="AT446" s="163" t="s">
        <v>144</v>
      </c>
      <c r="AU446" s="163" t="s">
        <v>83</v>
      </c>
      <c r="AV446" s="163" t="s">
        <v>83</v>
      </c>
      <c r="AW446" s="163" t="s">
        <v>98</v>
      </c>
      <c r="AX446" s="163" t="s">
        <v>72</v>
      </c>
      <c r="AY446" s="163" t="s">
        <v>134</v>
      </c>
    </row>
    <row r="447" spans="2:51" s="6" customFormat="1" ht="15.75" customHeight="1">
      <c r="B447" s="155"/>
      <c r="C447" s="156"/>
      <c r="D447" s="157" t="s">
        <v>144</v>
      </c>
      <c r="E447" s="156"/>
      <c r="F447" s="158" t="s">
        <v>667</v>
      </c>
      <c r="G447" s="156"/>
      <c r="H447" s="159">
        <v>3</v>
      </c>
      <c r="J447" s="156"/>
      <c r="K447" s="156"/>
      <c r="L447" s="160"/>
      <c r="M447" s="161"/>
      <c r="N447" s="156"/>
      <c r="O447" s="156"/>
      <c r="P447" s="156"/>
      <c r="Q447" s="156"/>
      <c r="R447" s="156"/>
      <c r="S447" s="156"/>
      <c r="T447" s="162"/>
      <c r="AT447" s="163" t="s">
        <v>144</v>
      </c>
      <c r="AU447" s="163" t="s">
        <v>83</v>
      </c>
      <c r="AV447" s="163" t="s">
        <v>83</v>
      </c>
      <c r="AW447" s="163" t="s">
        <v>98</v>
      </c>
      <c r="AX447" s="163" t="s">
        <v>72</v>
      </c>
      <c r="AY447" s="163" t="s">
        <v>134</v>
      </c>
    </row>
    <row r="448" spans="2:51" s="6" customFormat="1" ht="15.75" customHeight="1">
      <c r="B448" s="155"/>
      <c r="C448" s="156"/>
      <c r="D448" s="157" t="s">
        <v>144</v>
      </c>
      <c r="E448" s="156"/>
      <c r="F448" s="158" t="s">
        <v>668</v>
      </c>
      <c r="G448" s="156"/>
      <c r="H448" s="159">
        <v>1</v>
      </c>
      <c r="J448" s="156"/>
      <c r="K448" s="156"/>
      <c r="L448" s="160"/>
      <c r="M448" s="161"/>
      <c r="N448" s="156"/>
      <c r="O448" s="156"/>
      <c r="P448" s="156"/>
      <c r="Q448" s="156"/>
      <c r="R448" s="156"/>
      <c r="S448" s="156"/>
      <c r="T448" s="162"/>
      <c r="AT448" s="163" t="s">
        <v>144</v>
      </c>
      <c r="AU448" s="163" t="s">
        <v>83</v>
      </c>
      <c r="AV448" s="163" t="s">
        <v>83</v>
      </c>
      <c r="AW448" s="163" t="s">
        <v>98</v>
      </c>
      <c r="AX448" s="163" t="s">
        <v>72</v>
      </c>
      <c r="AY448" s="163" t="s">
        <v>134</v>
      </c>
    </row>
    <row r="449" spans="2:51" s="6" customFormat="1" ht="15.75" customHeight="1">
      <c r="B449" s="155"/>
      <c r="C449" s="156"/>
      <c r="D449" s="157" t="s">
        <v>144</v>
      </c>
      <c r="E449" s="156"/>
      <c r="F449" s="158" t="s">
        <v>669</v>
      </c>
      <c r="G449" s="156"/>
      <c r="H449" s="159">
        <v>18</v>
      </c>
      <c r="J449" s="156"/>
      <c r="K449" s="156"/>
      <c r="L449" s="160"/>
      <c r="M449" s="161"/>
      <c r="N449" s="156"/>
      <c r="O449" s="156"/>
      <c r="P449" s="156"/>
      <c r="Q449" s="156"/>
      <c r="R449" s="156"/>
      <c r="S449" s="156"/>
      <c r="T449" s="162"/>
      <c r="AT449" s="163" t="s">
        <v>144</v>
      </c>
      <c r="AU449" s="163" t="s">
        <v>83</v>
      </c>
      <c r="AV449" s="163" t="s">
        <v>83</v>
      </c>
      <c r="AW449" s="163" t="s">
        <v>98</v>
      </c>
      <c r="AX449" s="163" t="s">
        <v>72</v>
      </c>
      <c r="AY449" s="163" t="s">
        <v>134</v>
      </c>
    </row>
    <row r="450" spans="2:51" s="6" customFormat="1" ht="15.75" customHeight="1">
      <c r="B450" s="155"/>
      <c r="C450" s="156"/>
      <c r="D450" s="157" t="s">
        <v>144</v>
      </c>
      <c r="E450" s="156"/>
      <c r="F450" s="158" t="s">
        <v>670</v>
      </c>
      <c r="G450" s="156"/>
      <c r="H450" s="159">
        <v>19</v>
      </c>
      <c r="J450" s="156"/>
      <c r="K450" s="156"/>
      <c r="L450" s="160"/>
      <c r="M450" s="161"/>
      <c r="N450" s="156"/>
      <c r="O450" s="156"/>
      <c r="P450" s="156"/>
      <c r="Q450" s="156"/>
      <c r="R450" s="156"/>
      <c r="S450" s="156"/>
      <c r="T450" s="162"/>
      <c r="AT450" s="163" t="s">
        <v>144</v>
      </c>
      <c r="AU450" s="163" t="s">
        <v>83</v>
      </c>
      <c r="AV450" s="163" t="s">
        <v>83</v>
      </c>
      <c r="AW450" s="163" t="s">
        <v>98</v>
      </c>
      <c r="AX450" s="163" t="s">
        <v>72</v>
      </c>
      <c r="AY450" s="163" t="s">
        <v>134</v>
      </c>
    </row>
    <row r="451" spans="2:51" s="6" customFormat="1" ht="15.75" customHeight="1">
      <c r="B451" s="164"/>
      <c r="C451" s="165"/>
      <c r="D451" s="157" t="s">
        <v>144</v>
      </c>
      <c r="E451" s="165"/>
      <c r="F451" s="166" t="s">
        <v>153</v>
      </c>
      <c r="G451" s="165"/>
      <c r="H451" s="167">
        <v>44</v>
      </c>
      <c r="J451" s="165"/>
      <c r="K451" s="165"/>
      <c r="L451" s="168"/>
      <c r="M451" s="169"/>
      <c r="N451" s="165"/>
      <c r="O451" s="165"/>
      <c r="P451" s="165"/>
      <c r="Q451" s="165"/>
      <c r="R451" s="165"/>
      <c r="S451" s="165"/>
      <c r="T451" s="170"/>
      <c r="AT451" s="171" t="s">
        <v>144</v>
      </c>
      <c r="AU451" s="171" t="s">
        <v>83</v>
      </c>
      <c r="AV451" s="171" t="s">
        <v>140</v>
      </c>
      <c r="AW451" s="171" t="s">
        <v>98</v>
      </c>
      <c r="AX451" s="171" t="s">
        <v>20</v>
      </c>
      <c r="AY451" s="171" t="s">
        <v>134</v>
      </c>
    </row>
    <row r="452" spans="2:65" s="6" customFormat="1" ht="15.75" customHeight="1">
      <c r="B452" s="23"/>
      <c r="C452" s="141" t="s">
        <v>671</v>
      </c>
      <c r="D452" s="141" t="s">
        <v>136</v>
      </c>
      <c r="E452" s="142" t="s">
        <v>672</v>
      </c>
      <c r="F452" s="143" t="s">
        <v>673</v>
      </c>
      <c r="G452" s="144" t="s">
        <v>392</v>
      </c>
      <c r="H452" s="145">
        <v>90</v>
      </c>
      <c r="I452" s="146"/>
      <c r="J452" s="147">
        <f>ROUND($I$452*$H$452,2)</f>
        <v>0</v>
      </c>
      <c r="K452" s="143" t="s">
        <v>139</v>
      </c>
      <c r="L452" s="43"/>
      <c r="M452" s="148"/>
      <c r="N452" s="149" t="s">
        <v>43</v>
      </c>
      <c r="O452" s="24"/>
      <c r="P452" s="24"/>
      <c r="Q452" s="150">
        <v>0</v>
      </c>
      <c r="R452" s="150">
        <f>$Q$452*$H$452</f>
        <v>0</v>
      </c>
      <c r="S452" s="150">
        <v>0</v>
      </c>
      <c r="T452" s="151">
        <f>$S$452*$H$452</f>
        <v>0</v>
      </c>
      <c r="AR452" s="84" t="s">
        <v>140</v>
      </c>
      <c r="AT452" s="84" t="s">
        <v>136</v>
      </c>
      <c r="AU452" s="84" t="s">
        <v>83</v>
      </c>
      <c r="AY452" s="6" t="s">
        <v>134</v>
      </c>
      <c r="BE452" s="152">
        <f>IF($N$452="základní",$J$452,0)</f>
        <v>0</v>
      </c>
      <c r="BF452" s="152">
        <f>IF($N$452="snížená",$J$452,0)</f>
        <v>0</v>
      </c>
      <c r="BG452" s="152">
        <f>IF($N$452="zákl. přenesená",$J$452,0)</f>
        <v>0</v>
      </c>
      <c r="BH452" s="152">
        <f>IF($N$452="sníž. přenesená",$J$452,0)</f>
        <v>0</v>
      </c>
      <c r="BI452" s="152">
        <f>IF($N$452="nulová",$J$452,0)</f>
        <v>0</v>
      </c>
      <c r="BJ452" s="84" t="s">
        <v>20</v>
      </c>
      <c r="BK452" s="152">
        <f>ROUND($I$452*$H$452,2)</f>
        <v>0</v>
      </c>
      <c r="BL452" s="84" t="s">
        <v>140</v>
      </c>
      <c r="BM452" s="84" t="s">
        <v>674</v>
      </c>
    </row>
    <row r="453" spans="2:47" s="6" customFormat="1" ht="27" customHeight="1">
      <c r="B453" s="23"/>
      <c r="C453" s="24"/>
      <c r="D453" s="153" t="s">
        <v>142</v>
      </c>
      <c r="E453" s="24"/>
      <c r="F453" s="154" t="s">
        <v>675</v>
      </c>
      <c r="G453" s="24"/>
      <c r="H453" s="24"/>
      <c r="J453" s="24"/>
      <c r="K453" s="24"/>
      <c r="L453" s="43"/>
      <c r="M453" s="56"/>
      <c r="N453" s="24"/>
      <c r="O453" s="24"/>
      <c r="P453" s="24"/>
      <c r="Q453" s="24"/>
      <c r="R453" s="24"/>
      <c r="S453" s="24"/>
      <c r="T453" s="57"/>
      <c r="AT453" s="6" t="s">
        <v>142</v>
      </c>
      <c r="AU453" s="6" t="s">
        <v>83</v>
      </c>
    </row>
    <row r="454" spans="2:51" s="6" customFormat="1" ht="15.75" customHeight="1">
      <c r="B454" s="155"/>
      <c r="C454" s="156"/>
      <c r="D454" s="157" t="s">
        <v>144</v>
      </c>
      <c r="E454" s="156"/>
      <c r="F454" s="158" t="s">
        <v>676</v>
      </c>
      <c r="G454" s="156"/>
      <c r="H454" s="159">
        <v>33</v>
      </c>
      <c r="J454" s="156"/>
      <c r="K454" s="156"/>
      <c r="L454" s="160"/>
      <c r="M454" s="161"/>
      <c r="N454" s="156"/>
      <c r="O454" s="156"/>
      <c r="P454" s="156"/>
      <c r="Q454" s="156"/>
      <c r="R454" s="156"/>
      <c r="S454" s="156"/>
      <c r="T454" s="162"/>
      <c r="AT454" s="163" t="s">
        <v>144</v>
      </c>
      <c r="AU454" s="163" t="s">
        <v>83</v>
      </c>
      <c r="AV454" s="163" t="s">
        <v>83</v>
      </c>
      <c r="AW454" s="163" t="s">
        <v>98</v>
      </c>
      <c r="AX454" s="163" t="s">
        <v>72</v>
      </c>
      <c r="AY454" s="163" t="s">
        <v>134</v>
      </c>
    </row>
    <row r="455" spans="2:51" s="6" customFormat="1" ht="15.75" customHeight="1">
      <c r="B455" s="155"/>
      <c r="C455" s="156"/>
      <c r="D455" s="157" t="s">
        <v>144</v>
      </c>
      <c r="E455" s="156"/>
      <c r="F455" s="158" t="s">
        <v>677</v>
      </c>
      <c r="G455" s="156"/>
      <c r="H455" s="159">
        <v>18</v>
      </c>
      <c r="J455" s="156"/>
      <c r="K455" s="156"/>
      <c r="L455" s="160"/>
      <c r="M455" s="161"/>
      <c r="N455" s="156"/>
      <c r="O455" s="156"/>
      <c r="P455" s="156"/>
      <c r="Q455" s="156"/>
      <c r="R455" s="156"/>
      <c r="S455" s="156"/>
      <c r="T455" s="162"/>
      <c r="AT455" s="163" t="s">
        <v>144</v>
      </c>
      <c r="AU455" s="163" t="s">
        <v>83</v>
      </c>
      <c r="AV455" s="163" t="s">
        <v>83</v>
      </c>
      <c r="AW455" s="163" t="s">
        <v>98</v>
      </c>
      <c r="AX455" s="163" t="s">
        <v>72</v>
      </c>
      <c r="AY455" s="163" t="s">
        <v>134</v>
      </c>
    </row>
    <row r="456" spans="2:51" s="6" customFormat="1" ht="15.75" customHeight="1">
      <c r="B456" s="155"/>
      <c r="C456" s="156"/>
      <c r="D456" s="157" t="s">
        <v>144</v>
      </c>
      <c r="E456" s="156"/>
      <c r="F456" s="158" t="s">
        <v>678</v>
      </c>
      <c r="G456" s="156"/>
      <c r="H456" s="159">
        <v>27</v>
      </c>
      <c r="J456" s="156"/>
      <c r="K456" s="156"/>
      <c r="L456" s="160"/>
      <c r="M456" s="161"/>
      <c r="N456" s="156"/>
      <c r="O456" s="156"/>
      <c r="P456" s="156"/>
      <c r="Q456" s="156"/>
      <c r="R456" s="156"/>
      <c r="S456" s="156"/>
      <c r="T456" s="162"/>
      <c r="AT456" s="163" t="s">
        <v>144</v>
      </c>
      <c r="AU456" s="163" t="s">
        <v>83</v>
      </c>
      <c r="AV456" s="163" t="s">
        <v>83</v>
      </c>
      <c r="AW456" s="163" t="s">
        <v>98</v>
      </c>
      <c r="AX456" s="163" t="s">
        <v>72</v>
      </c>
      <c r="AY456" s="163" t="s">
        <v>134</v>
      </c>
    </row>
    <row r="457" spans="2:51" s="6" customFormat="1" ht="15.75" customHeight="1">
      <c r="B457" s="155"/>
      <c r="C457" s="156"/>
      <c r="D457" s="157" t="s">
        <v>144</v>
      </c>
      <c r="E457" s="156"/>
      <c r="F457" s="158" t="s">
        <v>679</v>
      </c>
      <c r="G457" s="156"/>
      <c r="H457" s="159">
        <v>9</v>
      </c>
      <c r="J457" s="156"/>
      <c r="K457" s="156"/>
      <c r="L457" s="160"/>
      <c r="M457" s="161"/>
      <c r="N457" s="156"/>
      <c r="O457" s="156"/>
      <c r="P457" s="156"/>
      <c r="Q457" s="156"/>
      <c r="R457" s="156"/>
      <c r="S457" s="156"/>
      <c r="T457" s="162"/>
      <c r="AT457" s="163" t="s">
        <v>144</v>
      </c>
      <c r="AU457" s="163" t="s">
        <v>83</v>
      </c>
      <c r="AV457" s="163" t="s">
        <v>83</v>
      </c>
      <c r="AW457" s="163" t="s">
        <v>98</v>
      </c>
      <c r="AX457" s="163" t="s">
        <v>72</v>
      </c>
      <c r="AY457" s="163" t="s">
        <v>134</v>
      </c>
    </row>
    <row r="458" spans="2:51" s="6" customFormat="1" ht="15.75" customHeight="1">
      <c r="B458" s="155"/>
      <c r="C458" s="156"/>
      <c r="D458" s="157" t="s">
        <v>144</v>
      </c>
      <c r="E458" s="156"/>
      <c r="F458" s="158" t="s">
        <v>680</v>
      </c>
      <c r="G458" s="156"/>
      <c r="H458" s="159">
        <v>3</v>
      </c>
      <c r="J458" s="156"/>
      <c r="K458" s="156"/>
      <c r="L458" s="160"/>
      <c r="M458" s="161"/>
      <c r="N458" s="156"/>
      <c r="O458" s="156"/>
      <c r="P458" s="156"/>
      <c r="Q458" s="156"/>
      <c r="R458" s="156"/>
      <c r="S458" s="156"/>
      <c r="T458" s="162"/>
      <c r="AT458" s="163" t="s">
        <v>144</v>
      </c>
      <c r="AU458" s="163" t="s">
        <v>83</v>
      </c>
      <c r="AV458" s="163" t="s">
        <v>83</v>
      </c>
      <c r="AW458" s="163" t="s">
        <v>98</v>
      </c>
      <c r="AX458" s="163" t="s">
        <v>72</v>
      </c>
      <c r="AY458" s="163" t="s">
        <v>134</v>
      </c>
    </row>
    <row r="459" spans="2:51" s="6" customFormat="1" ht="15.75" customHeight="1">
      <c r="B459" s="164"/>
      <c r="C459" s="165"/>
      <c r="D459" s="157" t="s">
        <v>144</v>
      </c>
      <c r="E459" s="165"/>
      <c r="F459" s="166" t="s">
        <v>153</v>
      </c>
      <c r="G459" s="165"/>
      <c r="H459" s="167">
        <v>90</v>
      </c>
      <c r="J459" s="165"/>
      <c r="K459" s="165"/>
      <c r="L459" s="168"/>
      <c r="M459" s="169"/>
      <c r="N459" s="165"/>
      <c r="O459" s="165"/>
      <c r="P459" s="165"/>
      <c r="Q459" s="165"/>
      <c r="R459" s="165"/>
      <c r="S459" s="165"/>
      <c r="T459" s="170"/>
      <c r="AT459" s="171" t="s">
        <v>144</v>
      </c>
      <c r="AU459" s="171" t="s">
        <v>83</v>
      </c>
      <c r="AV459" s="171" t="s">
        <v>140</v>
      </c>
      <c r="AW459" s="171" t="s">
        <v>98</v>
      </c>
      <c r="AX459" s="171" t="s">
        <v>20</v>
      </c>
      <c r="AY459" s="171" t="s">
        <v>134</v>
      </c>
    </row>
    <row r="460" spans="2:65" s="6" customFormat="1" ht="15.75" customHeight="1">
      <c r="B460" s="23"/>
      <c r="C460" s="172" t="s">
        <v>681</v>
      </c>
      <c r="D460" s="172" t="s">
        <v>263</v>
      </c>
      <c r="E460" s="173" t="s">
        <v>682</v>
      </c>
      <c r="F460" s="174" t="s">
        <v>683</v>
      </c>
      <c r="G460" s="175" t="s">
        <v>416</v>
      </c>
      <c r="H460" s="176">
        <v>35</v>
      </c>
      <c r="I460" s="177"/>
      <c r="J460" s="178">
        <f>ROUND($I$460*$H$460,2)</f>
        <v>0</v>
      </c>
      <c r="K460" s="174"/>
      <c r="L460" s="179"/>
      <c r="M460" s="180"/>
      <c r="N460" s="181" t="s">
        <v>43</v>
      </c>
      <c r="O460" s="24"/>
      <c r="P460" s="24"/>
      <c r="Q460" s="150">
        <v>0</v>
      </c>
      <c r="R460" s="150">
        <f>$Q$460*$H$460</f>
        <v>0</v>
      </c>
      <c r="S460" s="150">
        <v>0</v>
      </c>
      <c r="T460" s="151">
        <f>$S$460*$H$460</f>
        <v>0</v>
      </c>
      <c r="AR460" s="84" t="s">
        <v>188</v>
      </c>
      <c r="AT460" s="84" t="s">
        <v>263</v>
      </c>
      <c r="AU460" s="84" t="s">
        <v>83</v>
      </c>
      <c r="AY460" s="6" t="s">
        <v>134</v>
      </c>
      <c r="BE460" s="152">
        <f>IF($N$460="základní",$J$460,0)</f>
        <v>0</v>
      </c>
      <c r="BF460" s="152">
        <f>IF($N$460="snížená",$J$460,0)</f>
        <v>0</v>
      </c>
      <c r="BG460" s="152">
        <f>IF($N$460="zákl. přenesená",$J$460,0)</f>
        <v>0</v>
      </c>
      <c r="BH460" s="152">
        <f>IF($N$460="sníž. přenesená",$J$460,0)</f>
        <v>0</v>
      </c>
      <c r="BI460" s="152">
        <f>IF($N$460="nulová",$J$460,0)</f>
        <v>0</v>
      </c>
      <c r="BJ460" s="84" t="s">
        <v>20</v>
      </c>
      <c r="BK460" s="152">
        <f>ROUND($I$460*$H$460,2)</f>
        <v>0</v>
      </c>
      <c r="BL460" s="84" t="s">
        <v>140</v>
      </c>
      <c r="BM460" s="84" t="s">
        <v>684</v>
      </c>
    </row>
    <row r="461" spans="2:47" s="6" customFormat="1" ht="16.5" customHeight="1">
      <c r="B461" s="23"/>
      <c r="C461" s="24"/>
      <c r="D461" s="153" t="s">
        <v>142</v>
      </c>
      <c r="E461" s="24"/>
      <c r="F461" s="154" t="s">
        <v>683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142</v>
      </c>
      <c r="AU461" s="6" t="s">
        <v>83</v>
      </c>
    </row>
    <row r="462" spans="2:51" s="6" customFormat="1" ht="15.75" customHeight="1">
      <c r="B462" s="155"/>
      <c r="C462" s="156"/>
      <c r="D462" s="157" t="s">
        <v>144</v>
      </c>
      <c r="E462" s="156"/>
      <c r="F462" s="158" t="s">
        <v>685</v>
      </c>
      <c r="G462" s="156"/>
      <c r="H462" s="159">
        <v>33</v>
      </c>
      <c r="J462" s="156"/>
      <c r="K462" s="156"/>
      <c r="L462" s="160"/>
      <c r="M462" s="161"/>
      <c r="N462" s="156"/>
      <c r="O462" s="156"/>
      <c r="P462" s="156"/>
      <c r="Q462" s="156"/>
      <c r="R462" s="156"/>
      <c r="S462" s="156"/>
      <c r="T462" s="162"/>
      <c r="AT462" s="163" t="s">
        <v>144</v>
      </c>
      <c r="AU462" s="163" t="s">
        <v>83</v>
      </c>
      <c r="AV462" s="163" t="s">
        <v>83</v>
      </c>
      <c r="AW462" s="163" t="s">
        <v>98</v>
      </c>
      <c r="AX462" s="163" t="s">
        <v>72</v>
      </c>
      <c r="AY462" s="163" t="s">
        <v>134</v>
      </c>
    </row>
    <row r="463" spans="2:51" s="6" customFormat="1" ht="15.75" customHeight="1">
      <c r="B463" s="155"/>
      <c r="C463" s="156"/>
      <c r="D463" s="157" t="s">
        <v>144</v>
      </c>
      <c r="E463" s="156"/>
      <c r="F463" s="158" t="s">
        <v>686</v>
      </c>
      <c r="G463" s="156"/>
      <c r="H463" s="159">
        <v>2</v>
      </c>
      <c r="J463" s="156"/>
      <c r="K463" s="156"/>
      <c r="L463" s="160"/>
      <c r="M463" s="161"/>
      <c r="N463" s="156"/>
      <c r="O463" s="156"/>
      <c r="P463" s="156"/>
      <c r="Q463" s="156"/>
      <c r="R463" s="156"/>
      <c r="S463" s="156"/>
      <c r="T463" s="162"/>
      <c r="AT463" s="163" t="s">
        <v>144</v>
      </c>
      <c r="AU463" s="163" t="s">
        <v>83</v>
      </c>
      <c r="AV463" s="163" t="s">
        <v>83</v>
      </c>
      <c r="AW463" s="163" t="s">
        <v>98</v>
      </c>
      <c r="AX463" s="163" t="s">
        <v>72</v>
      </c>
      <c r="AY463" s="163" t="s">
        <v>134</v>
      </c>
    </row>
    <row r="464" spans="2:51" s="6" customFormat="1" ht="15.75" customHeight="1">
      <c r="B464" s="164"/>
      <c r="C464" s="165"/>
      <c r="D464" s="157" t="s">
        <v>144</v>
      </c>
      <c r="E464" s="165"/>
      <c r="F464" s="166" t="s">
        <v>153</v>
      </c>
      <c r="G464" s="165"/>
      <c r="H464" s="167">
        <v>35</v>
      </c>
      <c r="J464" s="165"/>
      <c r="K464" s="165"/>
      <c r="L464" s="168"/>
      <c r="M464" s="169"/>
      <c r="N464" s="165"/>
      <c r="O464" s="165"/>
      <c r="P464" s="165"/>
      <c r="Q464" s="165"/>
      <c r="R464" s="165"/>
      <c r="S464" s="165"/>
      <c r="T464" s="170"/>
      <c r="AT464" s="171" t="s">
        <v>144</v>
      </c>
      <c r="AU464" s="171" t="s">
        <v>83</v>
      </c>
      <c r="AV464" s="171" t="s">
        <v>140</v>
      </c>
      <c r="AW464" s="171" t="s">
        <v>98</v>
      </c>
      <c r="AX464" s="171" t="s">
        <v>20</v>
      </c>
      <c r="AY464" s="171" t="s">
        <v>134</v>
      </c>
    </row>
    <row r="465" spans="2:65" s="6" customFormat="1" ht="15.75" customHeight="1">
      <c r="B465" s="23"/>
      <c r="C465" s="172" t="s">
        <v>687</v>
      </c>
      <c r="D465" s="172" t="s">
        <v>263</v>
      </c>
      <c r="E465" s="173" t="s">
        <v>688</v>
      </c>
      <c r="F465" s="174" t="s">
        <v>689</v>
      </c>
      <c r="G465" s="175" t="s">
        <v>416</v>
      </c>
      <c r="H465" s="176">
        <v>18</v>
      </c>
      <c r="I465" s="177"/>
      <c r="J465" s="178">
        <f>ROUND($I$465*$H$465,2)</f>
        <v>0</v>
      </c>
      <c r="K465" s="174"/>
      <c r="L465" s="179"/>
      <c r="M465" s="180"/>
      <c r="N465" s="181" t="s">
        <v>43</v>
      </c>
      <c r="O465" s="24"/>
      <c r="P465" s="24"/>
      <c r="Q465" s="150">
        <v>0</v>
      </c>
      <c r="R465" s="150">
        <f>$Q$465*$H$465</f>
        <v>0</v>
      </c>
      <c r="S465" s="150">
        <v>0</v>
      </c>
      <c r="T465" s="151">
        <f>$S$465*$H$465</f>
        <v>0</v>
      </c>
      <c r="AR465" s="84" t="s">
        <v>188</v>
      </c>
      <c r="AT465" s="84" t="s">
        <v>263</v>
      </c>
      <c r="AU465" s="84" t="s">
        <v>83</v>
      </c>
      <c r="AY465" s="6" t="s">
        <v>134</v>
      </c>
      <c r="BE465" s="152">
        <f>IF($N$465="základní",$J$465,0)</f>
        <v>0</v>
      </c>
      <c r="BF465" s="152">
        <f>IF($N$465="snížená",$J$465,0)</f>
        <v>0</v>
      </c>
      <c r="BG465" s="152">
        <f>IF($N$465="zákl. přenesená",$J$465,0)</f>
        <v>0</v>
      </c>
      <c r="BH465" s="152">
        <f>IF($N$465="sníž. přenesená",$J$465,0)</f>
        <v>0</v>
      </c>
      <c r="BI465" s="152">
        <f>IF($N$465="nulová",$J$465,0)</f>
        <v>0</v>
      </c>
      <c r="BJ465" s="84" t="s">
        <v>20</v>
      </c>
      <c r="BK465" s="152">
        <f>ROUND($I$465*$H$465,2)</f>
        <v>0</v>
      </c>
      <c r="BL465" s="84" t="s">
        <v>140</v>
      </c>
      <c r="BM465" s="84" t="s">
        <v>690</v>
      </c>
    </row>
    <row r="466" spans="2:47" s="6" customFormat="1" ht="16.5" customHeight="1">
      <c r="B466" s="23"/>
      <c r="C466" s="24"/>
      <c r="D466" s="153" t="s">
        <v>142</v>
      </c>
      <c r="E466" s="24"/>
      <c r="F466" s="154" t="s">
        <v>689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142</v>
      </c>
      <c r="AU466" s="6" t="s">
        <v>83</v>
      </c>
    </row>
    <row r="467" spans="2:65" s="6" customFormat="1" ht="15.75" customHeight="1">
      <c r="B467" s="23"/>
      <c r="C467" s="172" t="s">
        <v>691</v>
      </c>
      <c r="D467" s="172" t="s">
        <v>263</v>
      </c>
      <c r="E467" s="173" t="s">
        <v>692</v>
      </c>
      <c r="F467" s="174" t="s">
        <v>693</v>
      </c>
      <c r="G467" s="175" t="s">
        <v>416</v>
      </c>
      <c r="H467" s="176">
        <v>13</v>
      </c>
      <c r="I467" s="177"/>
      <c r="J467" s="178">
        <f>ROUND($I$467*$H$467,2)</f>
        <v>0</v>
      </c>
      <c r="K467" s="174"/>
      <c r="L467" s="179"/>
      <c r="M467" s="180"/>
      <c r="N467" s="181" t="s">
        <v>43</v>
      </c>
      <c r="O467" s="24"/>
      <c r="P467" s="24"/>
      <c r="Q467" s="150">
        <v>0</v>
      </c>
      <c r="R467" s="150">
        <f>$Q$467*$H$467</f>
        <v>0</v>
      </c>
      <c r="S467" s="150">
        <v>0</v>
      </c>
      <c r="T467" s="151">
        <f>$S$467*$H$467</f>
        <v>0</v>
      </c>
      <c r="AR467" s="84" t="s">
        <v>188</v>
      </c>
      <c r="AT467" s="84" t="s">
        <v>263</v>
      </c>
      <c r="AU467" s="84" t="s">
        <v>83</v>
      </c>
      <c r="AY467" s="6" t="s">
        <v>134</v>
      </c>
      <c r="BE467" s="152">
        <f>IF($N$467="základní",$J$467,0)</f>
        <v>0</v>
      </c>
      <c r="BF467" s="152">
        <f>IF($N$467="snížená",$J$467,0)</f>
        <v>0</v>
      </c>
      <c r="BG467" s="152">
        <f>IF($N$467="zákl. přenesená",$J$467,0)</f>
        <v>0</v>
      </c>
      <c r="BH467" s="152">
        <f>IF($N$467="sníž. přenesená",$J$467,0)</f>
        <v>0</v>
      </c>
      <c r="BI467" s="152">
        <f>IF($N$467="nulová",$J$467,0)</f>
        <v>0</v>
      </c>
      <c r="BJ467" s="84" t="s">
        <v>20</v>
      </c>
      <c r="BK467" s="152">
        <f>ROUND($I$467*$H$467,2)</f>
        <v>0</v>
      </c>
      <c r="BL467" s="84" t="s">
        <v>140</v>
      </c>
      <c r="BM467" s="84" t="s">
        <v>694</v>
      </c>
    </row>
    <row r="468" spans="2:47" s="6" customFormat="1" ht="16.5" customHeight="1">
      <c r="B468" s="23"/>
      <c r="C468" s="24"/>
      <c r="D468" s="153" t="s">
        <v>142</v>
      </c>
      <c r="E468" s="24"/>
      <c r="F468" s="154" t="s">
        <v>693</v>
      </c>
      <c r="G468" s="24"/>
      <c r="H468" s="24"/>
      <c r="J468" s="24"/>
      <c r="K468" s="24"/>
      <c r="L468" s="43"/>
      <c r="M468" s="56"/>
      <c r="N468" s="24"/>
      <c r="O468" s="24"/>
      <c r="P468" s="24"/>
      <c r="Q468" s="24"/>
      <c r="R468" s="24"/>
      <c r="S468" s="24"/>
      <c r="T468" s="57"/>
      <c r="AT468" s="6" t="s">
        <v>142</v>
      </c>
      <c r="AU468" s="6" t="s">
        <v>83</v>
      </c>
    </row>
    <row r="469" spans="2:65" s="6" customFormat="1" ht="15.75" customHeight="1">
      <c r="B469" s="23"/>
      <c r="C469" s="172" t="s">
        <v>695</v>
      </c>
      <c r="D469" s="172" t="s">
        <v>263</v>
      </c>
      <c r="E469" s="173" t="s">
        <v>696</v>
      </c>
      <c r="F469" s="174" t="s">
        <v>697</v>
      </c>
      <c r="G469" s="175" t="s">
        <v>416</v>
      </c>
      <c r="H469" s="176">
        <v>3</v>
      </c>
      <c r="I469" s="177"/>
      <c r="J469" s="178">
        <f>ROUND($I$469*$H$469,2)</f>
        <v>0</v>
      </c>
      <c r="K469" s="174"/>
      <c r="L469" s="179"/>
      <c r="M469" s="180"/>
      <c r="N469" s="181" t="s">
        <v>43</v>
      </c>
      <c r="O469" s="24"/>
      <c r="P469" s="24"/>
      <c r="Q469" s="150">
        <v>0</v>
      </c>
      <c r="R469" s="150">
        <f>$Q$469*$H$469</f>
        <v>0</v>
      </c>
      <c r="S469" s="150">
        <v>0</v>
      </c>
      <c r="T469" s="151">
        <f>$S$469*$H$469</f>
        <v>0</v>
      </c>
      <c r="AR469" s="84" t="s">
        <v>188</v>
      </c>
      <c r="AT469" s="84" t="s">
        <v>263</v>
      </c>
      <c r="AU469" s="84" t="s">
        <v>83</v>
      </c>
      <c r="AY469" s="6" t="s">
        <v>134</v>
      </c>
      <c r="BE469" s="152">
        <f>IF($N$469="základní",$J$469,0)</f>
        <v>0</v>
      </c>
      <c r="BF469" s="152">
        <f>IF($N$469="snížená",$J$469,0)</f>
        <v>0</v>
      </c>
      <c r="BG469" s="152">
        <f>IF($N$469="zákl. přenesená",$J$469,0)</f>
        <v>0</v>
      </c>
      <c r="BH469" s="152">
        <f>IF($N$469="sníž. přenesená",$J$469,0)</f>
        <v>0</v>
      </c>
      <c r="BI469" s="152">
        <f>IF($N$469="nulová",$J$469,0)</f>
        <v>0</v>
      </c>
      <c r="BJ469" s="84" t="s">
        <v>20</v>
      </c>
      <c r="BK469" s="152">
        <f>ROUND($I$469*$H$469,2)</f>
        <v>0</v>
      </c>
      <c r="BL469" s="84" t="s">
        <v>140</v>
      </c>
      <c r="BM469" s="84" t="s">
        <v>698</v>
      </c>
    </row>
    <row r="470" spans="2:47" s="6" customFormat="1" ht="16.5" customHeight="1">
      <c r="B470" s="23"/>
      <c r="C470" s="24"/>
      <c r="D470" s="153" t="s">
        <v>142</v>
      </c>
      <c r="E470" s="24"/>
      <c r="F470" s="154" t="s">
        <v>697</v>
      </c>
      <c r="G470" s="24"/>
      <c r="H470" s="24"/>
      <c r="J470" s="24"/>
      <c r="K470" s="24"/>
      <c r="L470" s="43"/>
      <c r="M470" s="56"/>
      <c r="N470" s="24"/>
      <c r="O470" s="24"/>
      <c r="P470" s="24"/>
      <c r="Q470" s="24"/>
      <c r="R470" s="24"/>
      <c r="S470" s="24"/>
      <c r="T470" s="57"/>
      <c r="AT470" s="6" t="s">
        <v>142</v>
      </c>
      <c r="AU470" s="6" t="s">
        <v>83</v>
      </c>
    </row>
    <row r="471" spans="2:65" s="6" customFormat="1" ht="15.75" customHeight="1">
      <c r="B471" s="23"/>
      <c r="C471" s="172" t="s">
        <v>699</v>
      </c>
      <c r="D471" s="172" t="s">
        <v>263</v>
      </c>
      <c r="E471" s="173" t="s">
        <v>700</v>
      </c>
      <c r="F471" s="174" t="s">
        <v>701</v>
      </c>
      <c r="G471" s="175" t="s">
        <v>416</v>
      </c>
      <c r="H471" s="176">
        <v>3</v>
      </c>
      <c r="I471" s="177"/>
      <c r="J471" s="178">
        <f>ROUND($I$471*$H$471,2)</f>
        <v>0</v>
      </c>
      <c r="K471" s="174"/>
      <c r="L471" s="179"/>
      <c r="M471" s="180"/>
      <c r="N471" s="181" t="s">
        <v>43</v>
      </c>
      <c r="O471" s="24"/>
      <c r="P471" s="24"/>
      <c r="Q471" s="150">
        <v>0</v>
      </c>
      <c r="R471" s="150">
        <f>$Q$471*$H$471</f>
        <v>0</v>
      </c>
      <c r="S471" s="150">
        <v>0</v>
      </c>
      <c r="T471" s="151">
        <f>$S$471*$H$471</f>
        <v>0</v>
      </c>
      <c r="AR471" s="84" t="s">
        <v>188</v>
      </c>
      <c r="AT471" s="84" t="s">
        <v>263</v>
      </c>
      <c r="AU471" s="84" t="s">
        <v>83</v>
      </c>
      <c r="AY471" s="6" t="s">
        <v>134</v>
      </c>
      <c r="BE471" s="152">
        <f>IF($N$471="základní",$J$471,0)</f>
        <v>0</v>
      </c>
      <c r="BF471" s="152">
        <f>IF($N$471="snížená",$J$471,0)</f>
        <v>0</v>
      </c>
      <c r="BG471" s="152">
        <f>IF($N$471="zákl. přenesená",$J$471,0)</f>
        <v>0</v>
      </c>
      <c r="BH471" s="152">
        <f>IF($N$471="sníž. přenesená",$J$471,0)</f>
        <v>0</v>
      </c>
      <c r="BI471" s="152">
        <f>IF($N$471="nulová",$J$471,0)</f>
        <v>0</v>
      </c>
      <c r="BJ471" s="84" t="s">
        <v>20</v>
      </c>
      <c r="BK471" s="152">
        <f>ROUND($I$471*$H$471,2)</f>
        <v>0</v>
      </c>
      <c r="BL471" s="84" t="s">
        <v>140</v>
      </c>
      <c r="BM471" s="84" t="s">
        <v>702</v>
      </c>
    </row>
    <row r="472" spans="2:47" s="6" customFormat="1" ht="16.5" customHeight="1">
      <c r="B472" s="23"/>
      <c r="C472" s="24"/>
      <c r="D472" s="153" t="s">
        <v>142</v>
      </c>
      <c r="E472" s="24"/>
      <c r="F472" s="154" t="s">
        <v>701</v>
      </c>
      <c r="G472" s="24"/>
      <c r="H472" s="24"/>
      <c r="J472" s="24"/>
      <c r="K472" s="24"/>
      <c r="L472" s="43"/>
      <c r="M472" s="56"/>
      <c r="N472" s="24"/>
      <c r="O472" s="24"/>
      <c r="P472" s="24"/>
      <c r="Q472" s="24"/>
      <c r="R472" s="24"/>
      <c r="S472" s="24"/>
      <c r="T472" s="57"/>
      <c r="AT472" s="6" t="s">
        <v>142</v>
      </c>
      <c r="AU472" s="6" t="s">
        <v>83</v>
      </c>
    </row>
    <row r="473" spans="2:65" s="6" customFormat="1" ht="15.75" customHeight="1">
      <c r="B473" s="23"/>
      <c r="C473" s="172" t="s">
        <v>703</v>
      </c>
      <c r="D473" s="172" t="s">
        <v>263</v>
      </c>
      <c r="E473" s="173" t="s">
        <v>704</v>
      </c>
      <c r="F473" s="174" t="s">
        <v>705</v>
      </c>
      <c r="G473" s="175" t="s">
        <v>416</v>
      </c>
      <c r="H473" s="176">
        <v>11</v>
      </c>
      <c r="I473" s="177"/>
      <c r="J473" s="178">
        <f>ROUND($I$473*$H$473,2)</f>
        <v>0</v>
      </c>
      <c r="K473" s="174"/>
      <c r="L473" s="179"/>
      <c r="M473" s="180"/>
      <c r="N473" s="181" t="s">
        <v>43</v>
      </c>
      <c r="O473" s="24"/>
      <c r="P473" s="24"/>
      <c r="Q473" s="150">
        <v>0</v>
      </c>
      <c r="R473" s="150">
        <f>$Q$473*$H$473</f>
        <v>0</v>
      </c>
      <c r="S473" s="150">
        <v>0</v>
      </c>
      <c r="T473" s="151">
        <f>$S$473*$H$473</f>
        <v>0</v>
      </c>
      <c r="AR473" s="84" t="s">
        <v>188</v>
      </c>
      <c r="AT473" s="84" t="s">
        <v>263</v>
      </c>
      <c r="AU473" s="84" t="s">
        <v>83</v>
      </c>
      <c r="AY473" s="6" t="s">
        <v>134</v>
      </c>
      <c r="BE473" s="152">
        <f>IF($N$473="základní",$J$473,0)</f>
        <v>0</v>
      </c>
      <c r="BF473" s="152">
        <f>IF($N$473="snížená",$J$473,0)</f>
        <v>0</v>
      </c>
      <c r="BG473" s="152">
        <f>IF($N$473="zákl. přenesená",$J$473,0)</f>
        <v>0</v>
      </c>
      <c r="BH473" s="152">
        <f>IF($N$473="sníž. přenesená",$J$473,0)</f>
        <v>0</v>
      </c>
      <c r="BI473" s="152">
        <f>IF($N$473="nulová",$J$473,0)</f>
        <v>0</v>
      </c>
      <c r="BJ473" s="84" t="s">
        <v>20</v>
      </c>
      <c r="BK473" s="152">
        <f>ROUND($I$473*$H$473,2)</f>
        <v>0</v>
      </c>
      <c r="BL473" s="84" t="s">
        <v>140</v>
      </c>
      <c r="BM473" s="84" t="s">
        <v>706</v>
      </c>
    </row>
    <row r="474" spans="2:47" s="6" customFormat="1" ht="16.5" customHeight="1">
      <c r="B474" s="23"/>
      <c r="C474" s="24"/>
      <c r="D474" s="153" t="s">
        <v>142</v>
      </c>
      <c r="E474" s="24"/>
      <c r="F474" s="154" t="s">
        <v>705</v>
      </c>
      <c r="G474" s="24"/>
      <c r="H474" s="24"/>
      <c r="J474" s="24"/>
      <c r="K474" s="24"/>
      <c r="L474" s="43"/>
      <c r="M474" s="56"/>
      <c r="N474" s="24"/>
      <c r="O474" s="24"/>
      <c r="P474" s="24"/>
      <c r="Q474" s="24"/>
      <c r="R474" s="24"/>
      <c r="S474" s="24"/>
      <c r="T474" s="57"/>
      <c r="AT474" s="6" t="s">
        <v>142</v>
      </c>
      <c r="AU474" s="6" t="s">
        <v>83</v>
      </c>
    </row>
    <row r="475" spans="2:65" s="6" customFormat="1" ht="15.75" customHeight="1">
      <c r="B475" s="23"/>
      <c r="C475" s="172" t="s">
        <v>707</v>
      </c>
      <c r="D475" s="172" t="s">
        <v>263</v>
      </c>
      <c r="E475" s="173" t="s">
        <v>708</v>
      </c>
      <c r="F475" s="174" t="s">
        <v>709</v>
      </c>
      <c r="G475" s="175" t="s">
        <v>416</v>
      </c>
      <c r="H475" s="176">
        <v>3</v>
      </c>
      <c r="I475" s="177"/>
      <c r="J475" s="178">
        <f>ROUND($I$475*$H$475,2)</f>
        <v>0</v>
      </c>
      <c r="K475" s="174"/>
      <c r="L475" s="179"/>
      <c r="M475" s="180"/>
      <c r="N475" s="181" t="s">
        <v>43</v>
      </c>
      <c r="O475" s="24"/>
      <c r="P475" s="24"/>
      <c r="Q475" s="150">
        <v>0</v>
      </c>
      <c r="R475" s="150">
        <f>$Q$475*$H$475</f>
        <v>0</v>
      </c>
      <c r="S475" s="150">
        <v>0</v>
      </c>
      <c r="T475" s="151">
        <f>$S$475*$H$475</f>
        <v>0</v>
      </c>
      <c r="AR475" s="84" t="s">
        <v>188</v>
      </c>
      <c r="AT475" s="84" t="s">
        <v>263</v>
      </c>
      <c r="AU475" s="84" t="s">
        <v>83</v>
      </c>
      <c r="AY475" s="6" t="s">
        <v>134</v>
      </c>
      <c r="BE475" s="152">
        <f>IF($N$475="základní",$J$475,0)</f>
        <v>0</v>
      </c>
      <c r="BF475" s="152">
        <f>IF($N$475="snížená",$J$475,0)</f>
        <v>0</v>
      </c>
      <c r="BG475" s="152">
        <f>IF($N$475="zákl. přenesená",$J$475,0)</f>
        <v>0</v>
      </c>
      <c r="BH475" s="152">
        <f>IF($N$475="sníž. přenesená",$J$475,0)</f>
        <v>0</v>
      </c>
      <c r="BI475" s="152">
        <f>IF($N$475="nulová",$J$475,0)</f>
        <v>0</v>
      </c>
      <c r="BJ475" s="84" t="s">
        <v>20</v>
      </c>
      <c r="BK475" s="152">
        <f>ROUND($I$475*$H$475,2)</f>
        <v>0</v>
      </c>
      <c r="BL475" s="84" t="s">
        <v>140</v>
      </c>
      <c r="BM475" s="84" t="s">
        <v>710</v>
      </c>
    </row>
    <row r="476" spans="2:47" s="6" customFormat="1" ht="16.5" customHeight="1">
      <c r="B476" s="23"/>
      <c r="C476" s="24"/>
      <c r="D476" s="153" t="s">
        <v>142</v>
      </c>
      <c r="E476" s="24"/>
      <c r="F476" s="154" t="s">
        <v>709</v>
      </c>
      <c r="G476" s="24"/>
      <c r="H476" s="24"/>
      <c r="J476" s="24"/>
      <c r="K476" s="24"/>
      <c r="L476" s="43"/>
      <c r="M476" s="56"/>
      <c r="N476" s="24"/>
      <c r="O476" s="24"/>
      <c r="P476" s="24"/>
      <c r="Q476" s="24"/>
      <c r="R476" s="24"/>
      <c r="S476" s="24"/>
      <c r="T476" s="57"/>
      <c r="AT476" s="6" t="s">
        <v>142</v>
      </c>
      <c r="AU476" s="6" t="s">
        <v>83</v>
      </c>
    </row>
    <row r="477" spans="2:65" s="6" customFormat="1" ht="15.75" customHeight="1">
      <c r="B477" s="23"/>
      <c r="C477" s="172" t="s">
        <v>711</v>
      </c>
      <c r="D477" s="172" t="s">
        <v>263</v>
      </c>
      <c r="E477" s="173" t="s">
        <v>712</v>
      </c>
      <c r="F477" s="174" t="s">
        <v>713</v>
      </c>
      <c r="G477" s="175" t="s">
        <v>416</v>
      </c>
      <c r="H477" s="176">
        <v>1</v>
      </c>
      <c r="I477" s="177"/>
      <c r="J477" s="178">
        <f>ROUND($I$477*$H$477,2)</f>
        <v>0</v>
      </c>
      <c r="K477" s="174"/>
      <c r="L477" s="179"/>
      <c r="M477" s="180"/>
      <c r="N477" s="181" t="s">
        <v>43</v>
      </c>
      <c r="O477" s="24"/>
      <c r="P477" s="24"/>
      <c r="Q477" s="150">
        <v>0</v>
      </c>
      <c r="R477" s="150">
        <f>$Q$477*$H$477</f>
        <v>0</v>
      </c>
      <c r="S477" s="150">
        <v>0</v>
      </c>
      <c r="T477" s="151">
        <f>$S$477*$H$477</f>
        <v>0</v>
      </c>
      <c r="AR477" s="84" t="s">
        <v>188</v>
      </c>
      <c r="AT477" s="84" t="s">
        <v>263</v>
      </c>
      <c r="AU477" s="84" t="s">
        <v>83</v>
      </c>
      <c r="AY477" s="6" t="s">
        <v>134</v>
      </c>
      <c r="BE477" s="152">
        <f>IF($N$477="základní",$J$477,0)</f>
        <v>0</v>
      </c>
      <c r="BF477" s="152">
        <f>IF($N$477="snížená",$J$477,0)</f>
        <v>0</v>
      </c>
      <c r="BG477" s="152">
        <f>IF($N$477="zákl. přenesená",$J$477,0)</f>
        <v>0</v>
      </c>
      <c r="BH477" s="152">
        <f>IF($N$477="sníž. přenesená",$J$477,0)</f>
        <v>0</v>
      </c>
      <c r="BI477" s="152">
        <f>IF($N$477="nulová",$J$477,0)</f>
        <v>0</v>
      </c>
      <c r="BJ477" s="84" t="s">
        <v>20</v>
      </c>
      <c r="BK477" s="152">
        <f>ROUND($I$477*$H$477,2)</f>
        <v>0</v>
      </c>
      <c r="BL477" s="84" t="s">
        <v>140</v>
      </c>
      <c r="BM477" s="84" t="s">
        <v>714</v>
      </c>
    </row>
    <row r="478" spans="2:47" s="6" customFormat="1" ht="16.5" customHeight="1">
      <c r="B478" s="23"/>
      <c r="C478" s="24"/>
      <c r="D478" s="153" t="s">
        <v>142</v>
      </c>
      <c r="E478" s="24"/>
      <c r="F478" s="154" t="s">
        <v>713</v>
      </c>
      <c r="G478" s="24"/>
      <c r="H478" s="24"/>
      <c r="J478" s="24"/>
      <c r="K478" s="24"/>
      <c r="L478" s="43"/>
      <c r="M478" s="56"/>
      <c r="N478" s="24"/>
      <c r="O478" s="24"/>
      <c r="P478" s="24"/>
      <c r="Q478" s="24"/>
      <c r="R478" s="24"/>
      <c r="S478" s="24"/>
      <c r="T478" s="57"/>
      <c r="AT478" s="6" t="s">
        <v>142</v>
      </c>
      <c r="AU478" s="6" t="s">
        <v>83</v>
      </c>
    </row>
    <row r="479" spans="2:65" s="6" customFormat="1" ht="15.75" customHeight="1">
      <c r="B479" s="23"/>
      <c r="C479" s="172" t="s">
        <v>715</v>
      </c>
      <c r="D479" s="172" t="s">
        <v>263</v>
      </c>
      <c r="E479" s="173" t="s">
        <v>716</v>
      </c>
      <c r="F479" s="174" t="s">
        <v>717</v>
      </c>
      <c r="G479" s="175" t="s">
        <v>416</v>
      </c>
      <c r="H479" s="176">
        <v>20</v>
      </c>
      <c r="I479" s="177"/>
      <c r="J479" s="178">
        <f>ROUND($I$479*$H$479,2)</f>
        <v>0</v>
      </c>
      <c r="K479" s="174"/>
      <c r="L479" s="179"/>
      <c r="M479" s="180"/>
      <c r="N479" s="181" t="s">
        <v>43</v>
      </c>
      <c r="O479" s="24"/>
      <c r="P479" s="24"/>
      <c r="Q479" s="150">
        <v>0</v>
      </c>
      <c r="R479" s="150">
        <f>$Q$479*$H$479</f>
        <v>0</v>
      </c>
      <c r="S479" s="150">
        <v>0</v>
      </c>
      <c r="T479" s="151">
        <f>$S$479*$H$479</f>
        <v>0</v>
      </c>
      <c r="AR479" s="84" t="s">
        <v>188</v>
      </c>
      <c r="AT479" s="84" t="s">
        <v>263</v>
      </c>
      <c r="AU479" s="84" t="s">
        <v>83</v>
      </c>
      <c r="AY479" s="6" t="s">
        <v>134</v>
      </c>
      <c r="BE479" s="152">
        <f>IF($N$479="základní",$J$479,0)</f>
        <v>0</v>
      </c>
      <c r="BF479" s="152">
        <f>IF($N$479="snížená",$J$479,0)</f>
        <v>0</v>
      </c>
      <c r="BG479" s="152">
        <f>IF($N$479="zákl. přenesená",$J$479,0)</f>
        <v>0</v>
      </c>
      <c r="BH479" s="152">
        <f>IF($N$479="sníž. přenesená",$J$479,0)</f>
        <v>0</v>
      </c>
      <c r="BI479" s="152">
        <f>IF($N$479="nulová",$J$479,0)</f>
        <v>0</v>
      </c>
      <c r="BJ479" s="84" t="s">
        <v>20</v>
      </c>
      <c r="BK479" s="152">
        <f>ROUND($I$479*$H$479,2)</f>
        <v>0</v>
      </c>
      <c r="BL479" s="84" t="s">
        <v>140</v>
      </c>
      <c r="BM479" s="84" t="s">
        <v>718</v>
      </c>
    </row>
    <row r="480" spans="2:47" s="6" customFormat="1" ht="16.5" customHeight="1">
      <c r="B480" s="23"/>
      <c r="C480" s="24"/>
      <c r="D480" s="153" t="s">
        <v>142</v>
      </c>
      <c r="E480" s="24"/>
      <c r="F480" s="154" t="s">
        <v>717</v>
      </c>
      <c r="G480" s="24"/>
      <c r="H480" s="24"/>
      <c r="J480" s="24"/>
      <c r="K480" s="24"/>
      <c r="L480" s="43"/>
      <c r="M480" s="56"/>
      <c r="N480" s="24"/>
      <c r="O480" s="24"/>
      <c r="P480" s="24"/>
      <c r="Q480" s="24"/>
      <c r="R480" s="24"/>
      <c r="S480" s="24"/>
      <c r="T480" s="57"/>
      <c r="AT480" s="6" t="s">
        <v>142</v>
      </c>
      <c r="AU480" s="6" t="s">
        <v>83</v>
      </c>
    </row>
    <row r="481" spans="2:51" s="6" customFormat="1" ht="15.75" customHeight="1">
      <c r="B481" s="155"/>
      <c r="C481" s="156"/>
      <c r="D481" s="157" t="s">
        <v>144</v>
      </c>
      <c r="E481" s="156"/>
      <c r="F481" s="158" t="s">
        <v>719</v>
      </c>
      <c r="G481" s="156"/>
      <c r="H481" s="159">
        <v>18</v>
      </c>
      <c r="J481" s="156"/>
      <c r="K481" s="156"/>
      <c r="L481" s="160"/>
      <c r="M481" s="161"/>
      <c r="N481" s="156"/>
      <c r="O481" s="156"/>
      <c r="P481" s="156"/>
      <c r="Q481" s="156"/>
      <c r="R481" s="156"/>
      <c r="S481" s="156"/>
      <c r="T481" s="162"/>
      <c r="AT481" s="163" t="s">
        <v>144</v>
      </c>
      <c r="AU481" s="163" t="s">
        <v>83</v>
      </c>
      <c r="AV481" s="163" t="s">
        <v>83</v>
      </c>
      <c r="AW481" s="163" t="s">
        <v>98</v>
      </c>
      <c r="AX481" s="163" t="s">
        <v>72</v>
      </c>
      <c r="AY481" s="163" t="s">
        <v>134</v>
      </c>
    </row>
    <row r="482" spans="2:51" s="6" customFormat="1" ht="15.75" customHeight="1">
      <c r="B482" s="155"/>
      <c r="C482" s="156"/>
      <c r="D482" s="157" t="s">
        <v>144</v>
      </c>
      <c r="E482" s="156"/>
      <c r="F482" s="158" t="s">
        <v>686</v>
      </c>
      <c r="G482" s="156"/>
      <c r="H482" s="159">
        <v>2</v>
      </c>
      <c r="J482" s="156"/>
      <c r="K482" s="156"/>
      <c r="L482" s="160"/>
      <c r="M482" s="161"/>
      <c r="N482" s="156"/>
      <c r="O482" s="156"/>
      <c r="P482" s="156"/>
      <c r="Q482" s="156"/>
      <c r="R482" s="156"/>
      <c r="S482" s="156"/>
      <c r="T482" s="162"/>
      <c r="AT482" s="163" t="s">
        <v>144</v>
      </c>
      <c r="AU482" s="163" t="s">
        <v>83</v>
      </c>
      <c r="AV482" s="163" t="s">
        <v>83</v>
      </c>
      <c r="AW482" s="163" t="s">
        <v>98</v>
      </c>
      <c r="AX482" s="163" t="s">
        <v>72</v>
      </c>
      <c r="AY482" s="163" t="s">
        <v>134</v>
      </c>
    </row>
    <row r="483" spans="2:51" s="6" customFormat="1" ht="15.75" customHeight="1">
      <c r="B483" s="164"/>
      <c r="C483" s="165"/>
      <c r="D483" s="157" t="s">
        <v>144</v>
      </c>
      <c r="E483" s="165"/>
      <c r="F483" s="166" t="s">
        <v>153</v>
      </c>
      <c r="G483" s="165"/>
      <c r="H483" s="167">
        <v>20</v>
      </c>
      <c r="J483" s="165"/>
      <c r="K483" s="165"/>
      <c r="L483" s="168"/>
      <c r="M483" s="169"/>
      <c r="N483" s="165"/>
      <c r="O483" s="165"/>
      <c r="P483" s="165"/>
      <c r="Q483" s="165"/>
      <c r="R483" s="165"/>
      <c r="S483" s="165"/>
      <c r="T483" s="170"/>
      <c r="AT483" s="171" t="s">
        <v>144</v>
      </c>
      <c r="AU483" s="171" t="s">
        <v>83</v>
      </c>
      <c r="AV483" s="171" t="s">
        <v>140</v>
      </c>
      <c r="AW483" s="171" t="s">
        <v>98</v>
      </c>
      <c r="AX483" s="171" t="s">
        <v>20</v>
      </c>
      <c r="AY483" s="171" t="s">
        <v>134</v>
      </c>
    </row>
    <row r="484" spans="2:65" s="6" customFormat="1" ht="15.75" customHeight="1">
      <c r="B484" s="23"/>
      <c r="C484" s="172" t="s">
        <v>720</v>
      </c>
      <c r="D484" s="172" t="s">
        <v>263</v>
      </c>
      <c r="E484" s="173" t="s">
        <v>721</v>
      </c>
      <c r="F484" s="174" t="s">
        <v>722</v>
      </c>
      <c r="G484" s="175" t="s">
        <v>416</v>
      </c>
      <c r="H484" s="176">
        <v>6</v>
      </c>
      <c r="I484" s="177"/>
      <c r="J484" s="178">
        <f>ROUND($I$484*$H$484,2)</f>
        <v>0</v>
      </c>
      <c r="K484" s="174"/>
      <c r="L484" s="179"/>
      <c r="M484" s="180"/>
      <c r="N484" s="181" t="s">
        <v>43</v>
      </c>
      <c r="O484" s="24"/>
      <c r="P484" s="24"/>
      <c r="Q484" s="150">
        <v>0</v>
      </c>
      <c r="R484" s="150">
        <f>$Q$484*$H$484</f>
        <v>0</v>
      </c>
      <c r="S484" s="150">
        <v>0</v>
      </c>
      <c r="T484" s="151">
        <f>$S$484*$H$484</f>
        <v>0</v>
      </c>
      <c r="AR484" s="84" t="s">
        <v>188</v>
      </c>
      <c r="AT484" s="84" t="s">
        <v>263</v>
      </c>
      <c r="AU484" s="84" t="s">
        <v>83</v>
      </c>
      <c r="AY484" s="6" t="s">
        <v>134</v>
      </c>
      <c r="BE484" s="152">
        <f>IF($N$484="základní",$J$484,0)</f>
        <v>0</v>
      </c>
      <c r="BF484" s="152">
        <f>IF($N$484="snížená",$J$484,0)</f>
        <v>0</v>
      </c>
      <c r="BG484" s="152">
        <f>IF($N$484="zákl. přenesená",$J$484,0)</f>
        <v>0</v>
      </c>
      <c r="BH484" s="152">
        <f>IF($N$484="sníž. přenesená",$J$484,0)</f>
        <v>0</v>
      </c>
      <c r="BI484" s="152">
        <f>IF($N$484="nulová",$J$484,0)</f>
        <v>0</v>
      </c>
      <c r="BJ484" s="84" t="s">
        <v>20</v>
      </c>
      <c r="BK484" s="152">
        <f>ROUND($I$484*$H$484,2)</f>
        <v>0</v>
      </c>
      <c r="BL484" s="84" t="s">
        <v>140</v>
      </c>
      <c r="BM484" s="84" t="s">
        <v>723</v>
      </c>
    </row>
    <row r="485" spans="2:47" s="6" customFormat="1" ht="16.5" customHeight="1">
      <c r="B485" s="23"/>
      <c r="C485" s="24"/>
      <c r="D485" s="153" t="s">
        <v>142</v>
      </c>
      <c r="E485" s="24"/>
      <c r="F485" s="154" t="s">
        <v>722</v>
      </c>
      <c r="G485" s="24"/>
      <c r="H485" s="24"/>
      <c r="J485" s="24"/>
      <c r="K485" s="24"/>
      <c r="L485" s="43"/>
      <c r="M485" s="56"/>
      <c r="N485" s="24"/>
      <c r="O485" s="24"/>
      <c r="P485" s="24"/>
      <c r="Q485" s="24"/>
      <c r="R485" s="24"/>
      <c r="S485" s="24"/>
      <c r="T485" s="57"/>
      <c r="AT485" s="6" t="s">
        <v>142</v>
      </c>
      <c r="AU485" s="6" t="s">
        <v>83</v>
      </c>
    </row>
    <row r="486" spans="2:65" s="6" customFormat="1" ht="15.75" customHeight="1">
      <c r="B486" s="23"/>
      <c r="C486" s="172" t="s">
        <v>724</v>
      </c>
      <c r="D486" s="172" t="s">
        <v>263</v>
      </c>
      <c r="E486" s="173" t="s">
        <v>725</v>
      </c>
      <c r="F486" s="174" t="s">
        <v>726</v>
      </c>
      <c r="G486" s="175" t="s">
        <v>416</v>
      </c>
      <c r="H486" s="176">
        <v>20</v>
      </c>
      <c r="I486" s="177"/>
      <c r="J486" s="178">
        <f>ROUND($I$486*$H$486,2)</f>
        <v>0</v>
      </c>
      <c r="K486" s="174"/>
      <c r="L486" s="179"/>
      <c r="M486" s="180"/>
      <c r="N486" s="181" t="s">
        <v>43</v>
      </c>
      <c r="O486" s="24"/>
      <c r="P486" s="24"/>
      <c r="Q486" s="150">
        <v>0</v>
      </c>
      <c r="R486" s="150">
        <f>$Q$486*$H$486</f>
        <v>0</v>
      </c>
      <c r="S486" s="150">
        <v>0</v>
      </c>
      <c r="T486" s="151">
        <f>$S$486*$H$486</f>
        <v>0</v>
      </c>
      <c r="AR486" s="84" t="s">
        <v>188</v>
      </c>
      <c r="AT486" s="84" t="s">
        <v>263</v>
      </c>
      <c r="AU486" s="84" t="s">
        <v>83</v>
      </c>
      <c r="AY486" s="6" t="s">
        <v>134</v>
      </c>
      <c r="BE486" s="152">
        <f>IF($N$486="základní",$J$486,0)</f>
        <v>0</v>
      </c>
      <c r="BF486" s="152">
        <f>IF($N$486="snížená",$J$486,0)</f>
        <v>0</v>
      </c>
      <c r="BG486" s="152">
        <f>IF($N$486="zákl. přenesená",$J$486,0)</f>
        <v>0</v>
      </c>
      <c r="BH486" s="152">
        <f>IF($N$486="sníž. přenesená",$J$486,0)</f>
        <v>0</v>
      </c>
      <c r="BI486" s="152">
        <f>IF($N$486="nulová",$J$486,0)</f>
        <v>0</v>
      </c>
      <c r="BJ486" s="84" t="s">
        <v>20</v>
      </c>
      <c r="BK486" s="152">
        <f>ROUND($I$486*$H$486,2)</f>
        <v>0</v>
      </c>
      <c r="BL486" s="84" t="s">
        <v>140</v>
      </c>
      <c r="BM486" s="84" t="s">
        <v>727</v>
      </c>
    </row>
    <row r="487" spans="2:47" s="6" customFormat="1" ht="16.5" customHeight="1">
      <c r="B487" s="23"/>
      <c r="C487" s="24"/>
      <c r="D487" s="153" t="s">
        <v>142</v>
      </c>
      <c r="E487" s="24"/>
      <c r="F487" s="154" t="s">
        <v>726</v>
      </c>
      <c r="G487" s="24"/>
      <c r="H487" s="24"/>
      <c r="J487" s="24"/>
      <c r="K487" s="24"/>
      <c r="L487" s="43"/>
      <c r="M487" s="56"/>
      <c r="N487" s="24"/>
      <c r="O487" s="24"/>
      <c r="P487" s="24"/>
      <c r="Q487" s="24"/>
      <c r="R487" s="24"/>
      <c r="S487" s="24"/>
      <c r="T487" s="57"/>
      <c r="AT487" s="6" t="s">
        <v>142</v>
      </c>
      <c r="AU487" s="6" t="s">
        <v>83</v>
      </c>
    </row>
    <row r="488" spans="2:51" s="6" customFormat="1" ht="15.75" customHeight="1">
      <c r="B488" s="155"/>
      <c r="C488" s="156"/>
      <c r="D488" s="157" t="s">
        <v>144</v>
      </c>
      <c r="E488" s="156"/>
      <c r="F488" s="158" t="s">
        <v>719</v>
      </c>
      <c r="G488" s="156"/>
      <c r="H488" s="159">
        <v>18</v>
      </c>
      <c r="J488" s="156"/>
      <c r="K488" s="156"/>
      <c r="L488" s="160"/>
      <c r="M488" s="161"/>
      <c r="N488" s="156"/>
      <c r="O488" s="156"/>
      <c r="P488" s="156"/>
      <c r="Q488" s="156"/>
      <c r="R488" s="156"/>
      <c r="S488" s="156"/>
      <c r="T488" s="162"/>
      <c r="AT488" s="163" t="s">
        <v>144</v>
      </c>
      <c r="AU488" s="163" t="s">
        <v>83</v>
      </c>
      <c r="AV488" s="163" t="s">
        <v>83</v>
      </c>
      <c r="AW488" s="163" t="s">
        <v>98</v>
      </c>
      <c r="AX488" s="163" t="s">
        <v>72</v>
      </c>
      <c r="AY488" s="163" t="s">
        <v>134</v>
      </c>
    </row>
    <row r="489" spans="2:51" s="6" customFormat="1" ht="15.75" customHeight="1">
      <c r="B489" s="155"/>
      <c r="C489" s="156"/>
      <c r="D489" s="157" t="s">
        <v>144</v>
      </c>
      <c r="E489" s="156"/>
      <c r="F489" s="158" t="s">
        <v>686</v>
      </c>
      <c r="G489" s="156"/>
      <c r="H489" s="159">
        <v>2</v>
      </c>
      <c r="J489" s="156"/>
      <c r="K489" s="156"/>
      <c r="L489" s="160"/>
      <c r="M489" s="161"/>
      <c r="N489" s="156"/>
      <c r="O489" s="156"/>
      <c r="P489" s="156"/>
      <c r="Q489" s="156"/>
      <c r="R489" s="156"/>
      <c r="S489" s="156"/>
      <c r="T489" s="162"/>
      <c r="AT489" s="163" t="s">
        <v>144</v>
      </c>
      <c r="AU489" s="163" t="s">
        <v>83</v>
      </c>
      <c r="AV489" s="163" t="s">
        <v>83</v>
      </c>
      <c r="AW489" s="163" t="s">
        <v>98</v>
      </c>
      <c r="AX489" s="163" t="s">
        <v>72</v>
      </c>
      <c r="AY489" s="163" t="s">
        <v>134</v>
      </c>
    </row>
    <row r="490" spans="2:51" s="6" customFormat="1" ht="15.75" customHeight="1">
      <c r="B490" s="164"/>
      <c r="C490" s="165"/>
      <c r="D490" s="157" t="s">
        <v>144</v>
      </c>
      <c r="E490" s="165"/>
      <c r="F490" s="166" t="s">
        <v>153</v>
      </c>
      <c r="G490" s="165"/>
      <c r="H490" s="167">
        <v>20</v>
      </c>
      <c r="J490" s="165"/>
      <c r="K490" s="165"/>
      <c r="L490" s="168"/>
      <c r="M490" s="169"/>
      <c r="N490" s="165"/>
      <c r="O490" s="165"/>
      <c r="P490" s="165"/>
      <c r="Q490" s="165"/>
      <c r="R490" s="165"/>
      <c r="S490" s="165"/>
      <c r="T490" s="170"/>
      <c r="AT490" s="171" t="s">
        <v>144</v>
      </c>
      <c r="AU490" s="171" t="s">
        <v>83</v>
      </c>
      <c r="AV490" s="171" t="s">
        <v>140</v>
      </c>
      <c r="AW490" s="171" t="s">
        <v>98</v>
      </c>
      <c r="AX490" s="171" t="s">
        <v>20</v>
      </c>
      <c r="AY490" s="171" t="s">
        <v>134</v>
      </c>
    </row>
    <row r="491" spans="2:65" s="6" customFormat="1" ht="15.75" customHeight="1">
      <c r="B491" s="23"/>
      <c r="C491" s="172" t="s">
        <v>728</v>
      </c>
      <c r="D491" s="172" t="s">
        <v>263</v>
      </c>
      <c r="E491" s="173" t="s">
        <v>729</v>
      </c>
      <c r="F491" s="174" t="s">
        <v>730</v>
      </c>
      <c r="G491" s="175" t="s">
        <v>416</v>
      </c>
      <c r="H491" s="176">
        <v>6</v>
      </c>
      <c r="I491" s="177"/>
      <c r="J491" s="178">
        <f>ROUND($I$491*$H$491,2)</f>
        <v>0</v>
      </c>
      <c r="K491" s="174"/>
      <c r="L491" s="179"/>
      <c r="M491" s="180"/>
      <c r="N491" s="181" t="s">
        <v>43</v>
      </c>
      <c r="O491" s="24"/>
      <c r="P491" s="24"/>
      <c r="Q491" s="150">
        <v>0</v>
      </c>
      <c r="R491" s="150">
        <f>$Q$491*$H$491</f>
        <v>0</v>
      </c>
      <c r="S491" s="150">
        <v>0</v>
      </c>
      <c r="T491" s="151">
        <f>$S$491*$H$491</f>
        <v>0</v>
      </c>
      <c r="AR491" s="84" t="s">
        <v>188</v>
      </c>
      <c r="AT491" s="84" t="s">
        <v>263</v>
      </c>
      <c r="AU491" s="84" t="s">
        <v>83</v>
      </c>
      <c r="AY491" s="6" t="s">
        <v>134</v>
      </c>
      <c r="BE491" s="152">
        <f>IF($N$491="základní",$J$491,0)</f>
        <v>0</v>
      </c>
      <c r="BF491" s="152">
        <f>IF($N$491="snížená",$J$491,0)</f>
        <v>0</v>
      </c>
      <c r="BG491" s="152">
        <f>IF($N$491="zákl. přenesená",$J$491,0)</f>
        <v>0</v>
      </c>
      <c r="BH491" s="152">
        <f>IF($N$491="sníž. přenesená",$J$491,0)</f>
        <v>0</v>
      </c>
      <c r="BI491" s="152">
        <f>IF($N$491="nulová",$J$491,0)</f>
        <v>0</v>
      </c>
      <c r="BJ491" s="84" t="s">
        <v>20</v>
      </c>
      <c r="BK491" s="152">
        <f>ROUND($I$491*$H$491,2)</f>
        <v>0</v>
      </c>
      <c r="BL491" s="84" t="s">
        <v>140</v>
      </c>
      <c r="BM491" s="84" t="s">
        <v>731</v>
      </c>
    </row>
    <row r="492" spans="2:47" s="6" customFormat="1" ht="16.5" customHeight="1">
      <c r="B492" s="23"/>
      <c r="C492" s="24"/>
      <c r="D492" s="153" t="s">
        <v>142</v>
      </c>
      <c r="E492" s="24"/>
      <c r="F492" s="154" t="s">
        <v>730</v>
      </c>
      <c r="G492" s="24"/>
      <c r="H492" s="24"/>
      <c r="J492" s="24"/>
      <c r="K492" s="24"/>
      <c r="L492" s="43"/>
      <c r="M492" s="56"/>
      <c r="N492" s="24"/>
      <c r="O492" s="24"/>
      <c r="P492" s="24"/>
      <c r="Q492" s="24"/>
      <c r="R492" s="24"/>
      <c r="S492" s="24"/>
      <c r="T492" s="57"/>
      <c r="AT492" s="6" t="s">
        <v>142</v>
      </c>
      <c r="AU492" s="6" t="s">
        <v>83</v>
      </c>
    </row>
    <row r="493" spans="2:65" s="6" customFormat="1" ht="15.75" customHeight="1">
      <c r="B493" s="23"/>
      <c r="C493" s="172" t="s">
        <v>732</v>
      </c>
      <c r="D493" s="172" t="s">
        <v>263</v>
      </c>
      <c r="E493" s="173" t="s">
        <v>733</v>
      </c>
      <c r="F493" s="174" t="s">
        <v>734</v>
      </c>
      <c r="G493" s="175" t="s">
        <v>416</v>
      </c>
      <c r="H493" s="176">
        <v>9</v>
      </c>
      <c r="I493" s="177"/>
      <c r="J493" s="178">
        <f>ROUND($I$493*$H$493,2)</f>
        <v>0</v>
      </c>
      <c r="K493" s="174"/>
      <c r="L493" s="179"/>
      <c r="M493" s="180"/>
      <c r="N493" s="181" t="s">
        <v>43</v>
      </c>
      <c r="O493" s="24"/>
      <c r="P493" s="24"/>
      <c r="Q493" s="150">
        <v>0</v>
      </c>
      <c r="R493" s="150">
        <f>$Q$493*$H$493</f>
        <v>0</v>
      </c>
      <c r="S493" s="150">
        <v>0</v>
      </c>
      <c r="T493" s="151">
        <f>$S$493*$H$493</f>
        <v>0</v>
      </c>
      <c r="AR493" s="84" t="s">
        <v>188</v>
      </c>
      <c r="AT493" s="84" t="s">
        <v>263</v>
      </c>
      <c r="AU493" s="84" t="s">
        <v>83</v>
      </c>
      <c r="AY493" s="6" t="s">
        <v>134</v>
      </c>
      <c r="BE493" s="152">
        <f>IF($N$493="základní",$J$493,0)</f>
        <v>0</v>
      </c>
      <c r="BF493" s="152">
        <f>IF($N$493="snížená",$J$493,0)</f>
        <v>0</v>
      </c>
      <c r="BG493" s="152">
        <f>IF($N$493="zákl. přenesená",$J$493,0)</f>
        <v>0</v>
      </c>
      <c r="BH493" s="152">
        <f>IF($N$493="sníž. přenesená",$J$493,0)</f>
        <v>0</v>
      </c>
      <c r="BI493" s="152">
        <f>IF($N$493="nulová",$J$493,0)</f>
        <v>0</v>
      </c>
      <c r="BJ493" s="84" t="s">
        <v>20</v>
      </c>
      <c r="BK493" s="152">
        <f>ROUND($I$493*$H$493,2)</f>
        <v>0</v>
      </c>
      <c r="BL493" s="84" t="s">
        <v>140</v>
      </c>
      <c r="BM493" s="84" t="s">
        <v>735</v>
      </c>
    </row>
    <row r="494" spans="2:47" s="6" customFormat="1" ht="16.5" customHeight="1">
      <c r="B494" s="23"/>
      <c r="C494" s="24"/>
      <c r="D494" s="153" t="s">
        <v>142</v>
      </c>
      <c r="E494" s="24"/>
      <c r="F494" s="154" t="s">
        <v>734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142</v>
      </c>
      <c r="AU494" s="6" t="s">
        <v>83</v>
      </c>
    </row>
    <row r="495" spans="2:65" s="6" customFormat="1" ht="15.75" customHeight="1">
      <c r="B495" s="23"/>
      <c r="C495" s="141" t="s">
        <v>736</v>
      </c>
      <c r="D495" s="141" t="s">
        <v>136</v>
      </c>
      <c r="E495" s="142" t="s">
        <v>737</v>
      </c>
      <c r="F495" s="143" t="s">
        <v>738</v>
      </c>
      <c r="G495" s="144" t="s">
        <v>392</v>
      </c>
      <c r="H495" s="145">
        <v>22</v>
      </c>
      <c r="I495" s="146"/>
      <c r="J495" s="147">
        <f>ROUND($I$495*$H$495,2)</f>
        <v>0</v>
      </c>
      <c r="K495" s="143" t="s">
        <v>139</v>
      </c>
      <c r="L495" s="43"/>
      <c r="M495" s="148"/>
      <c r="N495" s="149" t="s">
        <v>43</v>
      </c>
      <c r="O495" s="24"/>
      <c r="P495" s="24"/>
      <c r="Q495" s="150">
        <v>0.00038</v>
      </c>
      <c r="R495" s="150">
        <f>$Q$495*$H$495</f>
        <v>0.008360000000000001</v>
      </c>
      <c r="S495" s="150">
        <v>0</v>
      </c>
      <c r="T495" s="151">
        <f>$S$495*$H$495</f>
        <v>0</v>
      </c>
      <c r="AR495" s="84" t="s">
        <v>140</v>
      </c>
      <c r="AT495" s="84" t="s">
        <v>136</v>
      </c>
      <c r="AU495" s="84" t="s">
        <v>83</v>
      </c>
      <c r="AY495" s="6" t="s">
        <v>134</v>
      </c>
      <c r="BE495" s="152">
        <f>IF($N$495="základní",$J$495,0)</f>
        <v>0</v>
      </c>
      <c r="BF495" s="152">
        <f>IF($N$495="snížená",$J$495,0)</f>
        <v>0</v>
      </c>
      <c r="BG495" s="152">
        <f>IF($N$495="zákl. přenesená",$J$495,0)</f>
        <v>0</v>
      </c>
      <c r="BH495" s="152">
        <f>IF($N$495="sníž. přenesená",$J$495,0)</f>
        <v>0</v>
      </c>
      <c r="BI495" s="152">
        <f>IF($N$495="nulová",$J$495,0)</f>
        <v>0</v>
      </c>
      <c r="BJ495" s="84" t="s">
        <v>20</v>
      </c>
      <c r="BK495" s="152">
        <f>ROUND($I$495*$H$495,2)</f>
        <v>0</v>
      </c>
      <c r="BL495" s="84" t="s">
        <v>140</v>
      </c>
      <c r="BM495" s="84" t="s">
        <v>739</v>
      </c>
    </row>
    <row r="496" spans="2:47" s="6" customFormat="1" ht="16.5" customHeight="1">
      <c r="B496" s="23"/>
      <c r="C496" s="24"/>
      <c r="D496" s="153" t="s">
        <v>142</v>
      </c>
      <c r="E496" s="24"/>
      <c r="F496" s="154" t="s">
        <v>740</v>
      </c>
      <c r="G496" s="24"/>
      <c r="H496" s="24"/>
      <c r="J496" s="24"/>
      <c r="K496" s="24"/>
      <c r="L496" s="43"/>
      <c r="M496" s="56"/>
      <c r="N496" s="24"/>
      <c r="O496" s="24"/>
      <c r="P496" s="24"/>
      <c r="Q496" s="24"/>
      <c r="R496" s="24"/>
      <c r="S496" s="24"/>
      <c r="T496" s="57"/>
      <c r="AT496" s="6" t="s">
        <v>142</v>
      </c>
      <c r="AU496" s="6" t="s">
        <v>83</v>
      </c>
    </row>
    <row r="497" spans="2:65" s="6" customFormat="1" ht="15.75" customHeight="1">
      <c r="B497" s="23"/>
      <c r="C497" s="172" t="s">
        <v>741</v>
      </c>
      <c r="D497" s="172" t="s">
        <v>263</v>
      </c>
      <c r="E497" s="173" t="s">
        <v>742</v>
      </c>
      <c r="F497" s="174" t="s">
        <v>743</v>
      </c>
      <c r="G497" s="175" t="s">
        <v>416</v>
      </c>
      <c r="H497" s="176">
        <v>3</v>
      </c>
      <c r="I497" s="177"/>
      <c r="J497" s="178">
        <f>ROUND($I$497*$H$497,2)</f>
        <v>0</v>
      </c>
      <c r="K497" s="174"/>
      <c r="L497" s="179"/>
      <c r="M497" s="180"/>
      <c r="N497" s="181" t="s">
        <v>43</v>
      </c>
      <c r="O497" s="24"/>
      <c r="P497" s="24"/>
      <c r="Q497" s="150">
        <v>0</v>
      </c>
      <c r="R497" s="150">
        <f>$Q$497*$H$497</f>
        <v>0</v>
      </c>
      <c r="S497" s="150">
        <v>0</v>
      </c>
      <c r="T497" s="151">
        <f>$S$497*$H$497</f>
        <v>0</v>
      </c>
      <c r="AR497" s="84" t="s">
        <v>188</v>
      </c>
      <c r="AT497" s="84" t="s">
        <v>263</v>
      </c>
      <c r="AU497" s="84" t="s">
        <v>83</v>
      </c>
      <c r="AY497" s="6" t="s">
        <v>134</v>
      </c>
      <c r="BE497" s="152">
        <f>IF($N$497="základní",$J$497,0)</f>
        <v>0</v>
      </c>
      <c r="BF497" s="152">
        <f>IF($N$497="snížená",$J$497,0)</f>
        <v>0</v>
      </c>
      <c r="BG497" s="152">
        <f>IF($N$497="zákl. přenesená",$J$497,0)</f>
        <v>0</v>
      </c>
      <c r="BH497" s="152">
        <f>IF($N$497="sníž. přenesená",$J$497,0)</f>
        <v>0</v>
      </c>
      <c r="BI497" s="152">
        <f>IF($N$497="nulová",$J$497,0)</f>
        <v>0</v>
      </c>
      <c r="BJ497" s="84" t="s">
        <v>20</v>
      </c>
      <c r="BK497" s="152">
        <f>ROUND($I$497*$H$497,2)</f>
        <v>0</v>
      </c>
      <c r="BL497" s="84" t="s">
        <v>140</v>
      </c>
      <c r="BM497" s="84" t="s">
        <v>744</v>
      </c>
    </row>
    <row r="498" spans="2:47" s="6" customFormat="1" ht="16.5" customHeight="1">
      <c r="B498" s="23"/>
      <c r="C498" s="24"/>
      <c r="D498" s="153" t="s">
        <v>142</v>
      </c>
      <c r="E498" s="24"/>
      <c r="F498" s="154" t="s">
        <v>743</v>
      </c>
      <c r="G498" s="24"/>
      <c r="H498" s="24"/>
      <c r="J498" s="24"/>
      <c r="K498" s="24"/>
      <c r="L498" s="43"/>
      <c r="M498" s="56"/>
      <c r="N498" s="24"/>
      <c r="O498" s="24"/>
      <c r="P498" s="24"/>
      <c r="Q498" s="24"/>
      <c r="R498" s="24"/>
      <c r="S498" s="24"/>
      <c r="T498" s="57"/>
      <c r="AT498" s="6" t="s">
        <v>142</v>
      </c>
      <c r="AU498" s="6" t="s">
        <v>83</v>
      </c>
    </row>
    <row r="499" spans="2:65" s="6" customFormat="1" ht="15.75" customHeight="1">
      <c r="B499" s="23"/>
      <c r="C499" s="172" t="s">
        <v>745</v>
      </c>
      <c r="D499" s="172" t="s">
        <v>263</v>
      </c>
      <c r="E499" s="173" t="s">
        <v>746</v>
      </c>
      <c r="F499" s="174" t="s">
        <v>747</v>
      </c>
      <c r="G499" s="175" t="s">
        <v>416</v>
      </c>
      <c r="H499" s="176">
        <v>19</v>
      </c>
      <c r="I499" s="177"/>
      <c r="J499" s="178">
        <f>ROUND($I$499*$H$499,2)</f>
        <v>0</v>
      </c>
      <c r="K499" s="174"/>
      <c r="L499" s="179"/>
      <c r="M499" s="180"/>
      <c r="N499" s="181" t="s">
        <v>43</v>
      </c>
      <c r="O499" s="24"/>
      <c r="P499" s="24"/>
      <c r="Q499" s="150">
        <v>0</v>
      </c>
      <c r="R499" s="150">
        <f>$Q$499*$H$499</f>
        <v>0</v>
      </c>
      <c r="S499" s="150">
        <v>0</v>
      </c>
      <c r="T499" s="151">
        <f>$S$499*$H$499</f>
        <v>0</v>
      </c>
      <c r="AR499" s="84" t="s">
        <v>188</v>
      </c>
      <c r="AT499" s="84" t="s">
        <v>263</v>
      </c>
      <c r="AU499" s="84" t="s">
        <v>83</v>
      </c>
      <c r="AY499" s="6" t="s">
        <v>134</v>
      </c>
      <c r="BE499" s="152">
        <f>IF($N$499="základní",$J$499,0)</f>
        <v>0</v>
      </c>
      <c r="BF499" s="152">
        <f>IF($N$499="snížená",$J$499,0)</f>
        <v>0</v>
      </c>
      <c r="BG499" s="152">
        <f>IF($N$499="zákl. přenesená",$J$499,0)</f>
        <v>0</v>
      </c>
      <c r="BH499" s="152">
        <f>IF($N$499="sníž. přenesená",$J$499,0)</f>
        <v>0</v>
      </c>
      <c r="BI499" s="152">
        <f>IF($N$499="nulová",$J$499,0)</f>
        <v>0</v>
      </c>
      <c r="BJ499" s="84" t="s">
        <v>20</v>
      </c>
      <c r="BK499" s="152">
        <f>ROUND($I$499*$H$499,2)</f>
        <v>0</v>
      </c>
      <c r="BL499" s="84" t="s">
        <v>140</v>
      </c>
      <c r="BM499" s="84" t="s">
        <v>748</v>
      </c>
    </row>
    <row r="500" spans="2:47" s="6" customFormat="1" ht="16.5" customHeight="1">
      <c r="B500" s="23"/>
      <c r="C500" s="24"/>
      <c r="D500" s="153" t="s">
        <v>142</v>
      </c>
      <c r="E500" s="24"/>
      <c r="F500" s="154" t="s">
        <v>747</v>
      </c>
      <c r="G500" s="24"/>
      <c r="H500" s="24"/>
      <c r="J500" s="24"/>
      <c r="K500" s="24"/>
      <c r="L500" s="43"/>
      <c r="M500" s="56"/>
      <c r="N500" s="24"/>
      <c r="O500" s="24"/>
      <c r="P500" s="24"/>
      <c r="Q500" s="24"/>
      <c r="R500" s="24"/>
      <c r="S500" s="24"/>
      <c r="T500" s="57"/>
      <c r="AT500" s="6" t="s">
        <v>142</v>
      </c>
      <c r="AU500" s="6" t="s">
        <v>83</v>
      </c>
    </row>
    <row r="501" spans="2:65" s="6" customFormat="1" ht="15.75" customHeight="1">
      <c r="B501" s="23"/>
      <c r="C501" s="172" t="s">
        <v>749</v>
      </c>
      <c r="D501" s="172" t="s">
        <v>263</v>
      </c>
      <c r="E501" s="173" t="s">
        <v>750</v>
      </c>
      <c r="F501" s="174" t="s">
        <v>751</v>
      </c>
      <c r="G501" s="175" t="s">
        <v>416</v>
      </c>
      <c r="H501" s="176">
        <v>22</v>
      </c>
      <c r="I501" s="177"/>
      <c r="J501" s="178">
        <f>ROUND($I$501*$H$501,2)</f>
        <v>0</v>
      </c>
      <c r="K501" s="174"/>
      <c r="L501" s="179"/>
      <c r="M501" s="180"/>
      <c r="N501" s="181" t="s">
        <v>43</v>
      </c>
      <c r="O501" s="24"/>
      <c r="P501" s="24"/>
      <c r="Q501" s="150">
        <v>0</v>
      </c>
      <c r="R501" s="150">
        <f>$Q$501*$H$501</f>
        <v>0</v>
      </c>
      <c r="S501" s="150">
        <v>0</v>
      </c>
      <c r="T501" s="151">
        <f>$S$501*$H$501</f>
        <v>0</v>
      </c>
      <c r="AR501" s="84" t="s">
        <v>188</v>
      </c>
      <c r="AT501" s="84" t="s">
        <v>263</v>
      </c>
      <c r="AU501" s="84" t="s">
        <v>83</v>
      </c>
      <c r="AY501" s="6" t="s">
        <v>134</v>
      </c>
      <c r="BE501" s="152">
        <f>IF($N$501="základní",$J$501,0)</f>
        <v>0</v>
      </c>
      <c r="BF501" s="152">
        <f>IF($N$501="snížená",$J$501,0)</f>
        <v>0</v>
      </c>
      <c r="BG501" s="152">
        <f>IF($N$501="zákl. přenesená",$J$501,0)</f>
        <v>0</v>
      </c>
      <c r="BH501" s="152">
        <f>IF($N$501="sníž. přenesená",$J$501,0)</f>
        <v>0</v>
      </c>
      <c r="BI501" s="152">
        <f>IF($N$501="nulová",$J$501,0)</f>
        <v>0</v>
      </c>
      <c r="BJ501" s="84" t="s">
        <v>20</v>
      </c>
      <c r="BK501" s="152">
        <f>ROUND($I$501*$H$501,2)</f>
        <v>0</v>
      </c>
      <c r="BL501" s="84" t="s">
        <v>140</v>
      </c>
      <c r="BM501" s="84" t="s">
        <v>752</v>
      </c>
    </row>
    <row r="502" spans="2:47" s="6" customFormat="1" ht="16.5" customHeight="1">
      <c r="B502" s="23"/>
      <c r="C502" s="24"/>
      <c r="D502" s="153" t="s">
        <v>142</v>
      </c>
      <c r="E502" s="24"/>
      <c r="F502" s="154" t="s">
        <v>751</v>
      </c>
      <c r="G502" s="24"/>
      <c r="H502" s="24"/>
      <c r="J502" s="24"/>
      <c r="K502" s="24"/>
      <c r="L502" s="43"/>
      <c r="M502" s="56"/>
      <c r="N502" s="24"/>
      <c r="O502" s="24"/>
      <c r="P502" s="24"/>
      <c r="Q502" s="24"/>
      <c r="R502" s="24"/>
      <c r="S502" s="24"/>
      <c r="T502" s="57"/>
      <c r="AT502" s="6" t="s">
        <v>142</v>
      </c>
      <c r="AU502" s="6" t="s">
        <v>83</v>
      </c>
    </row>
    <row r="503" spans="2:65" s="6" customFormat="1" ht="15.75" customHeight="1">
      <c r="B503" s="23"/>
      <c r="C503" s="172" t="s">
        <v>753</v>
      </c>
      <c r="D503" s="172" t="s">
        <v>263</v>
      </c>
      <c r="E503" s="173" t="s">
        <v>754</v>
      </c>
      <c r="F503" s="174" t="s">
        <v>755</v>
      </c>
      <c r="G503" s="175" t="s">
        <v>416</v>
      </c>
      <c r="H503" s="176">
        <v>1</v>
      </c>
      <c r="I503" s="177"/>
      <c r="J503" s="178">
        <f>ROUND($I$503*$H$503,2)</f>
        <v>0</v>
      </c>
      <c r="K503" s="174"/>
      <c r="L503" s="179"/>
      <c r="M503" s="180"/>
      <c r="N503" s="181" t="s">
        <v>43</v>
      </c>
      <c r="O503" s="24"/>
      <c r="P503" s="24"/>
      <c r="Q503" s="150">
        <v>0</v>
      </c>
      <c r="R503" s="150">
        <f>$Q$503*$H$503</f>
        <v>0</v>
      </c>
      <c r="S503" s="150">
        <v>0</v>
      </c>
      <c r="T503" s="151">
        <f>$S$503*$H$503</f>
        <v>0</v>
      </c>
      <c r="AR503" s="84" t="s">
        <v>188</v>
      </c>
      <c r="AT503" s="84" t="s">
        <v>263</v>
      </c>
      <c r="AU503" s="84" t="s">
        <v>83</v>
      </c>
      <c r="AY503" s="6" t="s">
        <v>134</v>
      </c>
      <c r="BE503" s="152">
        <f>IF($N$503="základní",$J$503,0)</f>
        <v>0</v>
      </c>
      <c r="BF503" s="152">
        <f>IF($N$503="snížená",$J$503,0)</f>
        <v>0</v>
      </c>
      <c r="BG503" s="152">
        <f>IF($N$503="zákl. přenesená",$J$503,0)</f>
        <v>0</v>
      </c>
      <c r="BH503" s="152">
        <f>IF($N$503="sníž. přenesená",$J$503,0)</f>
        <v>0</v>
      </c>
      <c r="BI503" s="152">
        <f>IF($N$503="nulová",$J$503,0)</f>
        <v>0</v>
      </c>
      <c r="BJ503" s="84" t="s">
        <v>20</v>
      </c>
      <c r="BK503" s="152">
        <f>ROUND($I$503*$H$503,2)</f>
        <v>0</v>
      </c>
      <c r="BL503" s="84" t="s">
        <v>140</v>
      </c>
      <c r="BM503" s="84" t="s">
        <v>756</v>
      </c>
    </row>
    <row r="504" spans="2:47" s="6" customFormat="1" ht="16.5" customHeight="1">
      <c r="B504" s="23"/>
      <c r="C504" s="24"/>
      <c r="D504" s="153" t="s">
        <v>142</v>
      </c>
      <c r="E504" s="24"/>
      <c r="F504" s="154" t="s">
        <v>755</v>
      </c>
      <c r="G504" s="24"/>
      <c r="H504" s="24"/>
      <c r="J504" s="24"/>
      <c r="K504" s="24"/>
      <c r="L504" s="43"/>
      <c r="M504" s="56"/>
      <c r="N504" s="24"/>
      <c r="O504" s="24"/>
      <c r="P504" s="24"/>
      <c r="Q504" s="24"/>
      <c r="R504" s="24"/>
      <c r="S504" s="24"/>
      <c r="T504" s="57"/>
      <c r="AT504" s="6" t="s">
        <v>142</v>
      </c>
      <c r="AU504" s="6" t="s">
        <v>83</v>
      </c>
    </row>
    <row r="505" spans="2:65" s="6" customFormat="1" ht="15.75" customHeight="1">
      <c r="B505" s="23"/>
      <c r="C505" s="141" t="s">
        <v>757</v>
      </c>
      <c r="D505" s="141" t="s">
        <v>136</v>
      </c>
      <c r="E505" s="142" t="s">
        <v>758</v>
      </c>
      <c r="F505" s="143" t="s">
        <v>759</v>
      </c>
      <c r="G505" s="144" t="s">
        <v>392</v>
      </c>
      <c r="H505" s="145">
        <v>4</v>
      </c>
      <c r="I505" s="146"/>
      <c r="J505" s="147">
        <f>ROUND($I$505*$H$505,2)</f>
        <v>0</v>
      </c>
      <c r="K505" s="143" t="s">
        <v>139</v>
      </c>
      <c r="L505" s="43"/>
      <c r="M505" s="148"/>
      <c r="N505" s="149" t="s">
        <v>43</v>
      </c>
      <c r="O505" s="24"/>
      <c r="P505" s="24"/>
      <c r="Q505" s="150">
        <v>0.00076</v>
      </c>
      <c r="R505" s="150">
        <f>$Q$505*$H$505</f>
        <v>0.00304</v>
      </c>
      <c r="S505" s="150">
        <v>0</v>
      </c>
      <c r="T505" s="151">
        <f>$S$505*$H$505</f>
        <v>0</v>
      </c>
      <c r="AR505" s="84" t="s">
        <v>140</v>
      </c>
      <c r="AT505" s="84" t="s">
        <v>136</v>
      </c>
      <c r="AU505" s="84" t="s">
        <v>83</v>
      </c>
      <c r="AY505" s="6" t="s">
        <v>134</v>
      </c>
      <c r="BE505" s="152">
        <f>IF($N$505="základní",$J$505,0)</f>
        <v>0</v>
      </c>
      <c r="BF505" s="152">
        <f>IF($N$505="snížená",$J$505,0)</f>
        <v>0</v>
      </c>
      <c r="BG505" s="152">
        <f>IF($N$505="zákl. přenesená",$J$505,0)</f>
        <v>0</v>
      </c>
      <c r="BH505" s="152">
        <f>IF($N$505="sníž. přenesená",$J$505,0)</f>
        <v>0</v>
      </c>
      <c r="BI505" s="152">
        <f>IF($N$505="nulová",$J$505,0)</f>
        <v>0</v>
      </c>
      <c r="BJ505" s="84" t="s">
        <v>20</v>
      </c>
      <c r="BK505" s="152">
        <f>ROUND($I$505*$H$505,2)</f>
        <v>0</v>
      </c>
      <c r="BL505" s="84" t="s">
        <v>140</v>
      </c>
      <c r="BM505" s="84" t="s">
        <v>760</v>
      </c>
    </row>
    <row r="506" spans="2:47" s="6" customFormat="1" ht="27" customHeight="1">
      <c r="B506" s="23"/>
      <c r="C506" s="24"/>
      <c r="D506" s="153" t="s">
        <v>142</v>
      </c>
      <c r="E506" s="24"/>
      <c r="F506" s="154" t="s">
        <v>761</v>
      </c>
      <c r="G506" s="24"/>
      <c r="H506" s="24"/>
      <c r="J506" s="24"/>
      <c r="K506" s="24"/>
      <c r="L506" s="43"/>
      <c r="M506" s="56"/>
      <c r="N506" s="24"/>
      <c r="O506" s="24"/>
      <c r="P506" s="24"/>
      <c r="Q506" s="24"/>
      <c r="R506" s="24"/>
      <c r="S506" s="24"/>
      <c r="T506" s="57"/>
      <c r="AT506" s="6" t="s">
        <v>142</v>
      </c>
      <c r="AU506" s="6" t="s">
        <v>83</v>
      </c>
    </row>
    <row r="507" spans="2:65" s="6" customFormat="1" ht="15.75" customHeight="1">
      <c r="B507" s="23"/>
      <c r="C507" s="172" t="s">
        <v>26</v>
      </c>
      <c r="D507" s="172" t="s">
        <v>263</v>
      </c>
      <c r="E507" s="173" t="s">
        <v>762</v>
      </c>
      <c r="F507" s="174" t="s">
        <v>763</v>
      </c>
      <c r="G507" s="175" t="s">
        <v>392</v>
      </c>
      <c r="H507" s="176">
        <v>4</v>
      </c>
      <c r="I507" s="177"/>
      <c r="J507" s="178">
        <f>ROUND($I$507*$H$507,2)</f>
        <v>0</v>
      </c>
      <c r="K507" s="174"/>
      <c r="L507" s="179"/>
      <c r="M507" s="180"/>
      <c r="N507" s="181" t="s">
        <v>43</v>
      </c>
      <c r="O507" s="24"/>
      <c r="P507" s="24"/>
      <c r="Q507" s="150">
        <v>0.011</v>
      </c>
      <c r="R507" s="150">
        <f>$Q$507*$H$507</f>
        <v>0.044</v>
      </c>
      <c r="S507" s="150">
        <v>0</v>
      </c>
      <c r="T507" s="151">
        <f>$S$507*$H$507</f>
        <v>0</v>
      </c>
      <c r="AR507" s="84" t="s">
        <v>188</v>
      </c>
      <c r="AT507" s="84" t="s">
        <v>263</v>
      </c>
      <c r="AU507" s="84" t="s">
        <v>83</v>
      </c>
      <c r="AY507" s="6" t="s">
        <v>134</v>
      </c>
      <c r="BE507" s="152">
        <f>IF($N$507="základní",$J$507,0)</f>
        <v>0</v>
      </c>
      <c r="BF507" s="152">
        <f>IF($N$507="snížená",$J$507,0)</f>
        <v>0</v>
      </c>
      <c r="BG507" s="152">
        <f>IF($N$507="zákl. přenesená",$J$507,0)</f>
        <v>0</v>
      </c>
      <c r="BH507" s="152">
        <f>IF($N$507="sníž. přenesená",$J$507,0)</f>
        <v>0</v>
      </c>
      <c r="BI507" s="152">
        <f>IF($N$507="nulová",$J$507,0)</f>
        <v>0</v>
      </c>
      <c r="BJ507" s="84" t="s">
        <v>20</v>
      </c>
      <c r="BK507" s="152">
        <f>ROUND($I$507*$H$507,2)</f>
        <v>0</v>
      </c>
      <c r="BL507" s="84" t="s">
        <v>140</v>
      </c>
      <c r="BM507" s="84" t="s">
        <v>764</v>
      </c>
    </row>
    <row r="508" spans="2:47" s="6" customFormat="1" ht="16.5" customHeight="1">
      <c r="B508" s="23"/>
      <c r="C508" s="24"/>
      <c r="D508" s="153" t="s">
        <v>142</v>
      </c>
      <c r="E508" s="24"/>
      <c r="F508" s="154" t="s">
        <v>763</v>
      </c>
      <c r="G508" s="24"/>
      <c r="H508" s="24"/>
      <c r="J508" s="24"/>
      <c r="K508" s="24"/>
      <c r="L508" s="43"/>
      <c r="M508" s="56"/>
      <c r="N508" s="24"/>
      <c r="O508" s="24"/>
      <c r="P508" s="24"/>
      <c r="Q508" s="24"/>
      <c r="R508" s="24"/>
      <c r="S508" s="24"/>
      <c r="T508" s="57"/>
      <c r="AT508" s="6" t="s">
        <v>142</v>
      </c>
      <c r="AU508" s="6" t="s">
        <v>83</v>
      </c>
    </row>
    <row r="509" spans="2:65" s="6" customFormat="1" ht="15.75" customHeight="1">
      <c r="B509" s="23"/>
      <c r="C509" s="141" t="s">
        <v>765</v>
      </c>
      <c r="D509" s="141" t="s">
        <v>136</v>
      </c>
      <c r="E509" s="142" t="s">
        <v>766</v>
      </c>
      <c r="F509" s="143" t="s">
        <v>767</v>
      </c>
      <c r="G509" s="144" t="s">
        <v>392</v>
      </c>
      <c r="H509" s="145">
        <v>4</v>
      </c>
      <c r="I509" s="146"/>
      <c r="J509" s="147">
        <f>ROUND($I$509*$H$509,2)</f>
        <v>0</v>
      </c>
      <c r="K509" s="143" t="s">
        <v>139</v>
      </c>
      <c r="L509" s="43"/>
      <c r="M509" s="148"/>
      <c r="N509" s="149" t="s">
        <v>43</v>
      </c>
      <c r="O509" s="24"/>
      <c r="P509" s="24"/>
      <c r="Q509" s="150">
        <v>0.0008</v>
      </c>
      <c r="R509" s="150">
        <f>$Q$509*$H$509</f>
        <v>0.0032</v>
      </c>
      <c r="S509" s="150">
        <v>0</v>
      </c>
      <c r="T509" s="151">
        <f>$S$509*$H$509</f>
        <v>0</v>
      </c>
      <c r="AR509" s="84" t="s">
        <v>140</v>
      </c>
      <c r="AT509" s="84" t="s">
        <v>136</v>
      </c>
      <c r="AU509" s="84" t="s">
        <v>83</v>
      </c>
      <c r="AY509" s="6" t="s">
        <v>134</v>
      </c>
      <c r="BE509" s="152">
        <f>IF($N$509="základní",$J$509,0)</f>
        <v>0</v>
      </c>
      <c r="BF509" s="152">
        <f>IF($N$509="snížená",$J$509,0)</f>
        <v>0</v>
      </c>
      <c r="BG509" s="152">
        <f>IF($N$509="zákl. přenesená",$J$509,0)</f>
        <v>0</v>
      </c>
      <c r="BH509" s="152">
        <f>IF($N$509="sníž. přenesená",$J$509,0)</f>
        <v>0</v>
      </c>
      <c r="BI509" s="152">
        <f>IF($N$509="nulová",$J$509,0)</f>
        <v>0</v>
      </c>
      <c r="BJ509" s="84" t="s">
        <v>20</v>
      </c>
      <c r="BK509" s="152">
        <f>ROUND($I$509*$H$509,2)</f>
        <v>0</v>
      </c>
      <c r="BL509" s="84" t="s">
        <v>140</v>
      </c>
      <c r="BM509" s="84" t="s">
        <v>768</v>
      </c>
    </row>
    <row r="510" spans="2:47" s="6" customFormat="1" ht="27" customHeight="1">
      <c r="B510" s="23"/>
      <c r="C510" s="24"/>
      <c r="D510" s="153" t="s">
        <v>142</v>
      </c>
      <c r="E510" s="24"/>
      <c r="F510" s="154" t="s">
        <v>769</v>
      </c>
      <c r="G510" s="24"/>
      <c r="H510" s="24"/>
      <c r="J510" s="24"/>
      <c r="K510" s="24"/>
      <c r="L510" s="43"/>
      <c r="M510" s="56"/>
      <c r="N510" s="24"/>
      <c r="O510" s="24"/>
      <c r="P510" s="24"/>
      <c r="Q510" s="24"/>
      <c r="R510" s="24"/>
      <c r="S510" s="24"/>
      <c r="T510" s="57"/>
      <c r="AT510" s="6" t="s">
        <v>142</v>
      </c>
      <c r="AU510" s="6" t="s">
        <v>83</v>
      </c>
    </row>
    <row r="511" spans="2:65" s="6" customFormat="1" ht="15.75" customHeight="1">
      <c r="B511" s="23"/>
      <c r="C511" s="172" t="s">
        <v>770</v>
      </c>
      <c r="D511" s="172" t="s">
        <v>263</v>
      </c>
      <c r="E511" s="173" t="s">
        <v>771</v>
      </c>
      <c r="F511" s="174" t="s">
        <v>772</v>
      </c>
      <c r="G511" s="175" t="s">
        <v>392</v>
      </c>
      <c r="H511" s="176">
        <v>6</v>
      </c>
      <c r="I511" s="177"/>
      <c r="J511" s="178">
        <f>ROUND($I$511*$H$511,2)</f>
        <v>0</v>
      </c>
      <c r="K511" s="174"/>
      <c r="L511" s="179"/>
      <c r="M511" s="180"/>
      <c r="N511" s="181" t="s">
        <v>43</v>
      </c>
      <c r="O511" s="24"/>
      <c r="P511" s="24"/>
      <c r="Q511" s="150">
        <v>0.018</v>
      </c>
      <c r="R511" s="150">
        <f>$Q$511*$H$511</f>
        <v>0.10799999999999998</v>
      </c>
      <c r="S511" s="150">
        <v>0</v>
      </c>
      <c r="T511" s="151">
        <f>$S$511*$H$511</f>
        <v>0</v>
      </c>
      <c r="AR511" s="84" t="s">
        <v>188</v>
      </c>
      <c r="AT511" s="84" t="s">
        <v>263</v>
      </c>
      <c r="AU511" s="84" t="s">
        <v>83</v>
      </c>
      <c r="AY511" s="6" t="s">
        <v>134</v>
      </c>
      <c r="BE511" s="152">
        <f>IF($N$511="základní",$J$511,0)</f>
        <v>0</v>
      </c>
      <c r="BF511" s="152">
        <f>IF($N$511="snížená",$J$511,0)</f>
        <v>0</v>
      </c>
      <c r="BG511" s="152">
        <f>IF($N$511="zákl. přenesená",$J$511,0)</f>
        <v>0</v>
      </c>
      <c r="BH511" s="152">
        <f>IF($N$511="sníž. přenesená",$J$511,0)</f>
        <v>0</v>
      </c>
      <c r="BI511" s="152">
        <f>IF($N$511="nulová",$J$511,0)</f>
        <v>0</v>
      </c>
      <c r="BJ511" s="84" t="s">
        <v>20</v>
      </c>
      <c r="BK511" s="152">
        <f>ROUND($I$511*$H$511,2)</f>
        <v>0</v>
      </c>
      <c r="BL511" s="84" t="s">
        <v>140</v>
      </c>
      <c r="BM511" s="84" t="s">
        <v>773</v>
      </c>
    </row>
    <row r="512" spans="2:47" s="6" customFormat="1" ht="16.5" customHeight="1">
      <c r="B512" s="23"/>
      <c r="C512" s="24"/>
      <c r="D512" s="153" t="s">
        <v>142</v>
      </c>
      <c r="E512" s="24"/>
      <c r="F512" s="154" t="s">
        <v>772</v>
      </c>
      <c r="G512" s="24"/>
      <c r="H512" s="24"/>
      <c r="J512" s="24"/>
      <c r="K512" s="24"/>
      <c r="L512" s="43"/>
      <c r="M512" s="56"/>
      <c r="N512" s="24"/>
      <c r="O512" s="24"/>
      <c r="P512" s="24"/>
      <c r="Q512" s="24"/>
      <c r="R512" s="24"/>
      <c r="S512" s="24"/>
      <c r="T512" s="57"/>
      <c r="AT512" s="6" t="s">
        <v>142</v>
      </c>
      <c r="AU512" s="6" t="s">
        <v>83</v>
      </c>
    </row>
    <row r="513" spans="2:51" s="6" customFormat="1" ht="15.75" customHeight="1">
      <c r="B513" s="155"/>
      <c r="C513" s="156"/>
      <c r="D513" s="157" t="s">
        <v>144</v>
      </c>
      <c r="E513" s="156"/>
      <c r="F513" s="158" t="s">
        <v>774</v>
      </c>
      <c r="G513" s="156"/>
      <c r="H513" s="159">
        <v>4</v>
      </c>
      <c r="J513" s="156"/>
      <c r="K513" s="156"/>
      <c r="L513" s="160"/>
      <c r="M513" s="161"/>
      <c r="N513" s="156"/>
      <c r="O513" s="156"/>
      <c r="P513" s="156"/>
      <c r="Q513" s="156"/>
      <c r="R513" s="156"/>
      <c r="S513" s="156"/>
      <c r="T513" s="162"/>
      <c r="AT513" s="163" t="s">
        <v>144</v>
      </c>
      <c r="AU513" s="163" t="s">
        <v>83</v>
      </c>
      <c r="AV513" s="163" t="s">
        <v>83</v>
      </c>
      <c r="AW513" s="163" t="s">
        <v>98</v>
      </c>
      <c r="AX513" s="163" t="s">
        <v>72</v>
      </c>
      <c r="AY513" s="163" t="s">
        <v>134</v>
      </c>
    </row>
    <row r="514" spans="2:51" s="6" customFormat="1" ht="15.75" customHeight="1">
      <c r="B514" s="155"/>
      <c r="C514" s="156"/>
      <c r="D514" s="157" t="s">
        <v>144</v>
      </c>
      <c r="E514" s="156"/>
      <c r="F514" s="158" t="s">
        <v>686</v>
      </c>
      <c r="G514" s="156"/>
      <c r="H514" s="159">
        <v>2</v>
      </c>
      <c r="J514" s="156"/>
      <c r="K514" s="156"/>
      <c r="L514" s="160"/>
      <c r="M514" s="161"/>
      <c r="N514" s="156"/>
      <c r="O514" s="156"/>
      <c r="P514" s="156"/>
      <c r="Q514" s="156"/>
      <c r="R514" s="156"/>
      <c r="S514" s="156"/>
      <c r="T514" s="162"/>
      <c r="AT514" s="163" t="s">
        <v>144</v>
      </c>
      <c r="AU514" s="163" t="s">
        <v>83</v>
      </c>
      <c r="AV514" s="163" t="s">
        <v>83</v>
      </c>
      <c r="AW514" s="163" t="s">
        <v>98</v>
      </c>
      <c r="AX514" s="163" t="s">
        <v>72</v>
      </c>
      <c r="AY514" s="163" t="s">
        <v>134</v>
      </c>
    </row>
    <row r="515" spans="2:51" s="6" customFormat="1" ht="15.75" customHeight="1">
      <c r="B515" s="164"/>
      <c r="C515" s="165"/>
      <c r="D515" s="157" t="s">
        <v>144</v>
      </c>
      <c r="E515" s="165"/>
      <c r="F515" s="166" t="s">
        <v>153</v>
      </c>
      <c r="G515" s="165"/>
      <c r="H515" s="167">
        <v>6</v>
      </c>
      <c r="J515" s="165"/>
      <c r="K515" s="165"/>
      <c r="L515" s="168"/>
      <c r="M515" s="169"/>
      <c r="N515" s="165"/>
      <c r="O515" s="165"/>
      <c r="P515" s="165"/>
      <c r="Q515" s="165"/>
      <c r="R515" s="165"/>
      <c r="S515" s="165"/>
      <c r="T515" s="170"/>
      <c r="AT515" s="171" t="s">
        <v>144</v>
      </c>
      <c r="AU515" s="171" t="s">
        <v>83</v>
      </c>
      <c r="AV515" s="171" t="s">
        <v>140</v>
      </c>
      <c r="AW515" s="171" t="s">
        <v>98</v>
      </c>
      <c r="AX515" s="171" t="s">
        <v>20</v>
      </c>
      <c r="AY515" s="171" t="s">
        <v>134</v>
      </c>
    </row>
    <row r="516" spans="2:65" s="6" customFormat="1" ht="15.75" customHeight="1">
      <c r="B516" s="23"/>
      <c r="C516" s="172" t="s">
        <v>775</v>
      </c>
      <c r="D516" s="172" t="s">
        <v>263</v>
      </c>
      <c r="E516" s="173" t="s">
        <v>776</v>
      </c>
      <c r="F516" s="174" t="s">
        <v>777</v>
      </c>
      <c r="G516" s="175" t="s">
        <v>392</v>
      </c>
      <c r="H516" s="176">
        <v>8</v>
      </c>
      <c r="I516" s="177"/>
      <c r="J516" s="178">
        <f>ROUND($I$516*$H$516,2)</f>
        <v>0</v>
      </c>
      <c r="K516" s="174"/>
      <c r="L516" s="179"/>
      <c r="M516" s="180"/>
      <c r="N516" s="181" t="s">
        <v>43</v>
      </c>
      <c r="O516" s="24"/>
      <c r="P516" s="24"/>
      <c r="Q516" s="150">
        <v>0.009</v>
      </c>
      <c r="R516" s="150">
        <f>$Q$516*$H$516</f>
        <v>0.072</v>
      </c>
      <c r="S516" s="150">
        <v>0</v>
      </c>
      <c r="T516" s="151">
        <f>$S$516*$H$516</f>
        <v>0</v>
      </c>
      <c r="AR516" s="84" t="s">
        <v>188</v>
      </c>
      <c r="AT516" s="84" t="s">
        <v>263</v>
      </c>
      <c r="AU516" s="84" t="s">
        <v>83</v>
      </c>
      <c r="AY516" s="6" t="s">
        <v>134</v>
      </c>
      <c r="BE516" s="152">
        <f>IF($N$516="základní",$J$516,0)</f>
        <v>0</v>
      </c>
      <c r="BF516" s="152">
        <f>IF($N$516="snížená",$J$516,0)</f>
        <v>0</v>
      </c>
      <c r="BG516" s="152">
        <f>IF($N$516="zákl. přenesená",$J$516,0)</f>
        <v>0</v>
      </c>
      <c r="BH516" s="152">
        <f>IF($N$516="sníž. přenesená",$J$516,0)</f>
        <v>0</v>
      </c>
      <c r="BI516" s="152">
        <f>IF($N$516="nulová",$J$516,0)</f>
        <v>0</v>
      </c>
      <c r="BJ516" s="84" t="s">
        <v>20</v>
      </c>
      <c r="BK516" s="152">
        <f>ROUND($I$516*$H$516,2)</f>
        <v>0</v>
      </c>
      <c r="BL516" s="84" t="s">
        <v>140</v>
      </c>
      <c r="BM516" s="84" t="s">
        <v>778</v>
      </c>
    </row>
    <row r="517" spans="2:47" s="6" customFormat="1" ht="16.5" customHeight="1">
      <c r="B517" s="23"/>
      <c r="C517" s="24"/>
      <c r="D517" s="153" t="s">
        <v>142</v>
      </c>
      <c r="E517" s="24"/>
      <c r="F517" s="154" t="s">
        <v>779</v>
      </c>
      <c r="G517" s="24"/>
      <c r="H517" s="24"/>
      <c r="J517" s="24"/>
      <c r="K517" s="24"/>
      <c r="L517" s="43"/>
      <c r="M517" s="56"/>
      <c r="N517" s="24"/>
      <c r="O517" s="24"/>
      <c r="P517" s="24"/>
      <c r="Q517" s="24"/>
      <c r="R517" s="24"/>
      <c r="S517" s="24"/>
      <c r="T517" s="57"/>
      <c r="AT517" s="6" t="s">
        <v>142</v>
      </c>
      <c r="AU517" s="6" t="s">
        <v>83</v>
      </c>
    </row>
    <row r="518" spans="2:65" s="6" customFormat="1" ht="15.75" customHeight="1">
      <c r="B518" s="23"/>
      <c r="C518" s="141" t="s">
        <v>780</v>
      </c>
      <c r="D518" s="141" t="s">
        <v>136</v>
      </c>
      <c r="E518" s="142" t="s">
        <v>781</v>
      </c>
      <c r="F518" s="143" t="s">
        <v>782</v>
      </c>
      <c r="G518" s="144" t="s">
        <v>392</v>
      </c>
      <c r="H518" s="145">
        <v>2</v>
      </c>
      <c r="I518" s="146"/>
      <c r="J518" s="147">
        <f>ROUND($I$518*$H$518,2)</f>
        <v>0</v>
      </c>
      <c r="K518" s="143" t="s">
        <v>139</v>
      </c>
      <c r="L518" s="43"/>
      <c r="M518" s="148"/>
      <c r="N518" s="149" t="s">
        <v>43</v>
      </c>
      <c r="O518" s="24"/>
      <c r="P518" s="24"/>
      <c r="Q518" s="150">
        <v>0.0008</v>
      </c>
      <c r="R518" s="150">
        <f>$Q$518*$H$518</f>
        <v>0.0016</v>
      </c>
      <c r="S518" s="150">
        <v>0</v>
      </c>
      <c r="T518" s="151">
        <f>$S$518*$H$518</f>
        <v>0</v>
      </c>
      <c r="AR518" s="84" t="s">
        <v>140</v>
      </c>
      <c r="AT518" s="84" t="s">
        <v>136</v>
      </c>
      <c r="AU518" s="84" t="s">
        <v>83</v>
      </c>
      <c r="AY518" s="6" t="s">
        <v>134</v>
      </c>
      <c r="BE518" s="152">
        <f>IF($N$518="základní",$J$518,0)</f>
        <v>0</v>
      </c>
      <c r="BF518" s="152">
        <f>IF($N$518="snížená",$J$518,0)</f>
        <v>0</v>
      </c>
      <c r="BG518" s="152">
        <f>IF($N$518="zákl. přenesená",$J$518,0)</f>
        <v>0</v>
      </c>
      <c r="BH518" s="152">
        <f>IF($N$518="sníž. přenesená",$J$518,0)</f>
        <v>0</v>
      </c>
      <c r="BI518" s="152">
        <f>IF($N$518="nulová",$J$518,0)</f>
        <v>0</v>
      </c>
      <c r="BJ518" s="84" t="s">
        <v>20</v>
      </c>
      <c r="BK518" s="152">
        <f>ROUND($I$518*$H$518,2)</f>
        <v>0</v>
      </c>
      <c r="BL518" s="84" t="s">
        <v>140</v>
      </c>
      <c r="BM518" s="84" t="s">
        <v>783</v>
      </c>
    </row>
    <row r="519" spans="2:47" s="6" customFormat="1" ht="16.5" customHeight="1">
      <c r="B519" s="23"/>
      <c r="C519" s="24"/>
      <c r="D519" s="153" t="s">
        <v>142</v>
      </c>
      <c r="E519" s="24"/>
      <c r="F519" s="154" t="s">
        <v>784</v>
      </c>
      <c r="G519" s="24"/>
      <c r="H519" s="24"/>
      <c r="J519" s="24"/>
      <c r="K519" s="24"/>
      <c r="L519" s="43"/>
      <c r="M519" s="56"/>
      <c r="N519" s="24"/>
      <c r="O519" s="24"/>
      <c r="P519" s="24"/>
      <c r="Q519" s="24"/>
      <c r="R519" s="24"/>
      <c r="S519" s="24"/>
      <c r="T519" s="57"/>
      <c r="AT519" s="6" t="s">
        <v>142</v>
      </c>
      <c r="AU519" s="6" t="s">
        <v>83</v>
      </c>
    </row>
    <row r="520" spans="2:65" s="6" customFormat="1" ht="15.75" customHeight="1">
      <c r="B520" s="23"/>
      <c r="C520" s="172" t="s">
        <v>785</v>
      </c>
      <c r="D520" s="172" t="s">
        <v>263</v>
      </c>
      <c r="E520" s="173" t="s">
        <v>786</v>
      </c>
      <c r="F520" s="174" t="s">
        <v>787</v>
      </c>
      <c r="G520" s="175" t="s">
        <v>392</v>
      </c>
      <c r="H520" s="176">
        <v>2</v>
      </c>
      <c r="I520" s="177"/>
      <c r="J520" s="178">
        <f>ROUND($I$520*$H$520,2)</f>
        <v>0</v>
      </c>
      <c r="K520" s="174"/>
      <c r="L520" s="179"/>
      <c r="M520" s="180"/>
      <c r="N520" s="181" t="s">
        <v>43</v>
      </c>
      <c r="O520" s="24"/>
      <c r="P520" s="24"/>
      <c r="Q520" s="150">
        <v>0.002</v>
      </c>
      <c r="R520" s="150">
        <f>$Q$520*$H$520</f>
        <v>0.004</v>
      </c>
      <c r="S520" s="150">
        <v>0</v>
      </c>
      <c r="T520" s="151">
        <f>$S$520*$H$520</f>
        <v>0</v>
      </c>
      <c r="AR520" s="84" t="s">
        <v>188</v>
      </c>
      <c r="AT520" s="84" t="s">
        <v>263</v>
      </c>
      <c r="AU520" s="84" t="s">
        <v>83</v>
      </c>
      <c r="AY520" s="6" t="s">
        <v>134</v>
      </c>
      <c r="BE520" s="152">
        <f>IF($N$520="základní",$J$520,0)</f>
        <v>0</v>
      </c>
      <c r="BF520" s="152">
        <f>IF($N$520="snížená",$J$520,0)</f>
        <v>0</v>
      </c>
      <c r="BG520" s="152">
        <f>IF($N$520="zákl. přenesená",$J$520,0)</f>
        <v>0</v>
      </c>
      <c r="BH520" s="152">
        <f>IF($N$520="sníž. přenesená",$J$520,0)</f>
        <v>0</v>
      </c>
      <c r="BI520" s="152">
        <f>IF($N$520="nulová",$J$520,0)</f>
        <v>0</v>
      </c>
      <c r="BJ520" s="84" t="s">
        <v>20</v>
      </c>
      <c r="BK520" s="152">
        <f>ROUND($I$520*$H$520,2)</f>
        <v>0</v>
      </c>
      <c r="BL520" s="84" t="s">
        <v>140</v>
      </c>
      <c r="BM520" s="84" t="s">
        <v>788</v>
      </c>
    </row>
    <row r="521" spans="2:47" s="6" customFormat="1" ht="16.5" customHeight="1">
      <c r="B521" s="23"/>
      <c r="C521" s="24"/>
      <c r="D521" s="153" t="s">
        <v>142</v>
      </c>
      <c r="E521" s="24"/>
      <c r="F521" s="154" t="s">
        <v>789</v>
      </c>
      <c r="G521" s="24"/>
      <c r="H521" s="24"/>
      <c r="J521" s="24"/>
      <c r="K521" s="24"/>
      <c r="L521" s="43"/>
      <c r="M521" s="56"/>
      <c r="N521" s="24"/>
      <c r="O521" s="24"/>
      <c r="P521" s="24"/>
      <c r="Q521" s="24"/>
      <c r="R521" s="24"/>
      <c r="S521" s="24"/>
      <c r="T521" s="57"/>
      <c r="AT521" s="6" t="s">
        <v>142</v>
      </c>
      <c r="AU521" s="6" t="s">
        <v>83</v>
      </c>
    </row>
    <row r="522" spans="2:65" s="6" customFormat="1" ht="15.75" customHeight="1">
      <c r="B522" s="23"/>
      <c r="C522" s="141" t="s">
        <v>790</v>
      </c>
      <c r="D522" s="141" t="s">
        <v>136</v>
      </c>
      <c r="E522" s="142" t="s">
        <v>791</v>
      </c>
      <c r="F522" s="143" t="s">
        <v>792</v>
      </c>
      <c r="G522" s="144" t="s">
        <v>392</v>
      </c>
      <c r="H522" s="145">
        <v>2</v>
      </c>
      <c r="I522" s="146"/>
      <c r="J522" s="147">
        <f>ROUND($I$522*$H$522,2)</f>
        <v>0</v>
      </c>
      <c r="K522" s="143" t="s">
        <v>139</v>
      </c>
      <c r="L522" s="43"/>
      <c r="M522" s="148"/>
      <c r="N522" s="149" t="s">
        <v>43</v>
      </c>
      <c r="O522" s="24"/>
      <c r="P522" s="24"/>
      <c r="Q522" s="150">
        <v>0.00069</v>
      </c>
      <c r="R522" s="150">
        <f>$Q$522*$H$522</f>
        <v>0.00138</v>
      </c>
      <c r="S522" s="150">
        <v>0</v>
      </c>
      <c r="T522" s="151">
        <f>$S$522*$H$522</f>
        <v>0</v>
      </c>
      <c r="AR522" s="84" t="s">
        <v>140</v>
      </c>
      <c r="AT522" s="84" t="s">
        <v>136</v>
      </c>
      <c r="AU522" s="84" t="s">
        <v>83</v>
      </c>
      <c r="AY522" s="6" t="s">
        <v>134</v>
      </c>
      <c r="BE522" s="152">
        <f>IF($N$522="základní",$J$522,0)</f>
        <v>0</v>
      </c>
      <c r="BF522" s="152">
        <f>IF($N$522="snížená",$J$522,0)</f>
        <v>0</v>
      </c>
      <c r="BG522" s="152">
        <f>IF($N$522="zákl. přenesená",$J$522,0)</f>
        <v>0</v>
      </c>
      <c r="BH522" s="152">
        <f>IF($N$522="sníž. přenesená",$J$522,0)</f>
        <v>0</v>
      </c>
      <c r="BI522" s="152">
        <f>IF($N$522="nulová",$J$522,0)</f>
        <v>0</v>
      </c>
      <c r="BJ522" s="84" t="s">
        <v>20</v>
      </c>
      <c r="BK522" s="152">
        <f>ROUND($I$522*$H$522,2)</f>
        <v>0</v>
      </c>
      <c r="BL522" s="84" t="s">
        <v>140</v>
      </c>
      <c r="BM522" s="84" t="s">
        <v>793</v>
      </c>
    </row>
    <row r="523" spans="2:47" s="6" customFormat="1" ht="16.5" customHeight="1">
      <c r="B523" s="23"/>
      <c r="C523" s="24"/>
      <c r="D523" s="153" t="s">
        <v>142</v>
      </c>
      <c r="E523" s="24"/>
      <c r="F523" s="154" t="s">
        <v>794</v>
      </c>
      <c r="G523" s="24"/>
      <c r="H523" s="24"/>
      <c r="J523" s="24"/>
      <c r="K523" s="24"/>
      <c r="L523" s="43"/>
      <c r="M523" s="56"/>
      <c r="N523" s="24"/>
      <c r="O523" s="24"/>
      <c r="P523" s="24"/>
      <c r="Q523" s="24"/>
      <c r="R523" s="24"/>
      <c r="S523" s="24"/>
      <c r="T523" s="57"/>
      <c r="AT523" s="6" t="s">
        <v>142</v>
      </c>
      <c r="AU523" s="6" t="s">
        <v>83</v>
      </c>
    </row>
    <row r="524" spans="2:51" s="6" customFormat="1" ht="15.75" customHeight="1">
      <c r="B524" s="155"/>
      <c r="C524" s="156"/>
      <c r="D524" s="157" t="s">
        <v>144</v>
      </c>
      <c r="E524" s="156"/>
      <c r="F524" s="158" t="s">
        <v>795</v>
      </c>
      <c r="G524" s="156"/>
      <c r="H524" s="159">
        <v>1</v>
      </c>
      <c r="J524" s="156"/>
      <c r="K524" s="156"/>
      <c r="L524" s="160"/>
      <c r="M524" s="161"/>
      <c r="N524" s="156"/>
      <c r="O524" s="156"/>
      <c r="P524" s="156"/>
      <c r="Q524" s="156"/>
      <c r="R524" s="156"/>
      <c r="S524" s="156"/>
      <c r="T524" s="162"/>
      <c r="AT524" s="163" t="s">
        <v>144</v>
      </c>
      <c r="AU524" s="163" t="s">
        <v>83</v>
      </c>
      <c r="AV524" s="163" t="s">
        <v>83</v>
      </c>
      <c r="AW524" s="163" t="s">
        <v>98</v>
      </c>
      <c r="AX524" s="163" t="s">
        <v>72</v>
      </c>
      <c r="AY524" s="163" t="s">
        <v>134</v>
      </c>
    </row>
    <row r="525" spans="2:51" s="6" customFormat="1" ht="15.75" customHeight="1">
      <c r="B525" s="155"/>
      <c r="C525" s="156"/>
      <c r="D525" s="157" t="s">
        <v>144</v>
      </c>
      <c r="E525" s="156"/>
      <c r="F525" s="158" t="s">
        <v>796</v>
      </c>
      <c r="G525" s="156"/>
      <c r="H525" s="159">
        <v>1</v>
      </c>
      <c r="J525" s="156"/>
      <c r="K525" s="156"/>
      <c r="L525" s="160"/>
      <c r="M525" s="161"/>
      <c r="N525" s="156"/>
      <c r="O525" s="156"/>
      <c r="P525" s="156"/>
      <c r="Q525" s="156"/>
      <c r="R525" s="156"/>
      <c r="S525" s="156"/>
      <c r="T525" s="162"/>
      <c r="AT525" s="163" t="s">
        <v>144</v>
      </c>
      <c r="AU525" s="163" t="s">
        <v>83</v>
      </c>
      <c r="AV525" s="163" t="s">
        <v>83</v>
      </c>
      <c r="AW525" s="163" t="s">
        <v>98</v>
      </c>
      <c r="AX525" s="163" t="s">
        <v>72</v>
      </c>
      <c r="AY525" s="163" t="s">
        <v>134</v>
      </c>
    </row>
    <row r="526" spans="2:51" s="6" customFormat="1" ht="15.75" customHeight="1">
      <c r="B526" s="164"/>
      <c r="C526" s="165"/>
      <c r="D526" s="157" t="s">
        <v>144</v>
      </c>
      <c r="E526" s="165"/>
      <c r="F526" s="166" t="s">
        <v>153</v>
      </c>
      <c r="G526" s="165"/>
      <c r="H526" s="167">
        <v>2</v>
      </c>
      <c r="J526" s="165"/>
      <c r="K526" s="165"/>
      <c r="L526" s="168"/>
      <c r="M526" s="169"/>
      <c r="N526" s="165"/>
      <c r="O526" s="165"/>
      <c r="P526" s="165"/>
      <c r="Q526" s="165"/>
      <c r="R526" s="165"/>
      <c r="S526" s="165"/>
      <c r="T526" s="170"/>
      <c r="AT526" s="171" t="s">
        <v>144</v>
      </c>
      <c r="AU526" s="171" t="s">
        <v>83</v>
      </c>
      <c r="AV526" s="171" t="s">
        <v>140</v>
      </c>
      <c r="AW526" s="171" t="s">
        <v>98</v>
      </c>
      <c r="AX526" s="171" t="s">
        <v>20</v>
      </c>
      <c r="AY526" s="171" t="s">
        <v>134</v>
      </c>
    </row>
    <row r="527" spans="2:65" s="6" customFormat="1" ht="15.75" customHeight="1">
      <c r="B527" s="23"/>
      <c r="C527" s="172" t="s">
        <v>797</v>
      </c>
      <c r="D527" s="172" t="s">
        <v>263</v>
      </c>
      <c r="E527" s="173" t="s">
        <v>798</v>
      </c>
      <c r="F527" s="174" t="s">
        <v>799</v>
      </c>
      <c r="G527" s="175" t="s">
        <v>392</v>
      </c>
      <c r="H527" s="176">
        <v>1</v>
      </c>
      <c r="I527" s="177"/>
      <c r="J527" s="178">
        <f>ROUND($I$527*$H$527,2)</f>
        <v>0</v>
      </c>
      <c r="K527" s="174"/>
      <c r="L527" s="179"/>
      <c r="M527" s="180"/>
      <c r="N527" s="181" t="s">
        <v>43</v>
      </c>
      <c r="O527" s="24"/>
      <c r="P527" s="24"/>
      <c r="Q527" s="150">
        <v>0.019</v>
      </c>
      <c r="R527" s="150">
        <f>$Q$527*$H$527</f>
        <v>0.019</v>
      </c>
      <c r="S527" s="150">
        <v>0</v>
      </c>
      <c r="T527" s="151">
        <f>$S$527*$H$527</f>
        <v>0</v>
      </c>
      <c r="AR527" s="84" t="s">
        <v>188</v>
      </c>
      <c r="AT527" s="84" t="s">
        <v>263</v>
      </c>
      <c r="AU527" s="84" t="s">
        <v>83</v>
      </c>
      <c r="AY527" s="6" t="s">
        <v>134</v>
      </c>
      <c r="BE527" s="152">
        <f>IF($N$527="základní",$J$527,0)</f>
        <v>0</v>
      </c>
      <c r="BF527" s="152">
        <f>IF($N$527="snížená",$J$527,0)</f>
        <v>0</v>
      </c>
      <c r="BG527" s="152">
        <f>IF($N$527="zákl. přenesená",$J$527,0)</f>
        <v>0</v>
      </c>
      <c r="BH527" s="152">
        <f>IF($N$527="sníž. přenesená",$J$527,0)</f>
        <v>0</v>
      </c>
      <c r="BI527" s="152">
        <f>IF($N$527="nulová",$J$527,0)</f>
        <v>0</v>
      </c>
      <c r="BJ527" s="84" t="s">
        <v>20</v>
      </c>
      <c r="BK527" s="152">
        <f>ROUND($I$527*$H$527,2)</f>
        <v>0</v>
      </c>
      <c r="BL527" s="84" t="s">
        <v>140</v>
      </c>
      <c r="BM527" s="84" t="s">
        <v>800</v>
      </c>
    </row>
    <row r="528" spans="2:47" s="6" customFormat="1" ht="16.5" customHeight="1">
      <c r="B528" s="23"/>
      <c r="C528" s="24"/>
      <c r="D528" s="153" t="s">
        <v>142</v>
      </c>
      <c r="E528" s="24"/>
      <c r="F528" s="154" t="s">
        <v>801</v>
      </c>
      <c r="G528" s="24"/>
      <c r="H528" s="24"/>
      <c r="J528" s="24"/>
      <c r="K528" s="24"/>
      <c r="L528" s="43"/>
      <c r="M528" s="56"/>
      <c r="N528" s="24"/>
      <c r="O528" s="24"/>
      <c r="P528" s="24"/>
      <c r="Q528" s="24"/>
      <c r="R528" s="24"/>
      <c r="S528" s="24"/>
      <c r="T528" s="57"/>
      <c r="AT528" s="6" t="s">
        <v>142</v>
      </c>
      <c r="AU528" s="6" t="s">
        <v>83</v>
      </c>
    </row>
    <row r="529" spans="2:65" s="6" customFormat="1" ht="15.75" customHeight="1">
      <c r="B529" s="23"/>
      <c r="C529" s="172" t="s">
        <v>802</v>
      </c>
      <c r="D529" s="172" t="s">
        <v>263</v>
      </c>
      <c r="E529" s="173" t="s">
        <v>803</v>
      </c>
      <c r="F529" s="174" t="s">
        <v>415</v>
      </c>
      <c r="G529" s="175" t="s">
        <v>416</v>
      </c>
      <c r="H529" s="176">
        <v>1</v>
      </c>
      <c r="I529" s="177"/>
      <c r="J529" s="178">
        <f>ROUND($I$529*$H$529,2)</f>
        <v>0</v>
      </c>
      <c r="K529" s="174"/>
      <c r="L529" s="179"/>
      <c r="M529" s="180"/>
      <c r="N529" s="181" t="s">
        <v>43</v>
      </c>
      <c r="O529" s="24"/>
      <c r="P529" s="24"/>
      <c r="Q529" s="150">
        <v>0</v>
      </c>
      <c r="R529" s="150">
        <f>$Q$529*$H$529</f>
        <v>0</v>
      </c>
      <c r="S529" s="150">
        <v>0</v>
      </c>
      <c r="T529" s="151">
        <f>$S$529*$H$529</f>
        <v>0</v>
      </c>
      <c r="AR529" s="84" t="s">
        <v>188</v>
      </c>
      <c r="AT529" s="84" t="s">
        <v>263</v>
      </c>
      <c r="AU529" s="84" t="s">
        <v>83</v>
      </c>
      <c r="AY529" s="6" t="s">
        <v>134</v>
      </c>
      <c r="BE529" s="152">
        <f>IF($N$529="základní",$J$529,0)</f>
        <v>0</v>
      </c>
      <c r="BF529" s="152">
        <f>IF($N$529="snížená",$J$529,0)</f>
        <v>0</v>
      </c>
      <c r="BG529" s="152">
        <f>IF($N$529="zákl. přenesená",$J$529,0)</f>
        <v>0</v>
      </c>
      <c r="BH529" s="152">
        <f>IF($N$529="sníž. přenesená",$J$529,0)</f>
        <v>0</v>
      </c>
      <c r="BI529" s="152">
        <f>IF($N$529="nulová",$J$529,0)</f>
        <v>0</v>
      </c>
      <c r="BJ529" s="84" t="s">
        <v>20</v>
      </c>
      <c r="BK529" s="152">
        <f>ROUND($I$529*$H$529,2)</f>
        <v>0</v>
      </c>
      <c r="BL529" s="84" t="s">
        <v>140</v>
      </c>
      <c r="BM529" s="84" t="s">
        <v>804</v>
      </c>
    </row>
    <row r="530" spans="2:47" s="6" customFormat="1" ht="16.5" customHeight="1">
      <c r="B530" s="23"/>
      <c r="C530" s="24"/>
      <c r="D530" s="153" t="s">
        <v>142</v>
      </c>
      <c r="E530" s="24"/>
      <c r="F530" s="154" t="s">
        <v>415</v>
      </c>
      <c r="G530" s="24"/>
      <c r="H530" s="24"/>
      <c r="J530" s="24"/>
      <c r="K530" s="24"/>
      <c r="L530" s="43"/>
      <c r="M530" s="56"/>
      <c r="N530" s="24"/>
      <c r="O530" s="24"/>
      <c r="P530" s="24"/>
      <c r="Q530" s="24"/>
      <c r="R530" s="24"/>
      <c r="S530" s="24"/>
      <c r="T530" s="57"/>
      <c r="AT530" s="6" t="s">
        <v>142</v>
      </c>
      <c r="AU530" s="6" t="s">
        <v>83</v>
      </c>
    </row>
    <row r="531" spans="2:65" s="6" customFormat="1" ht="15.75" customHeight="1">
      <c r="B531" s="23"/>
      <c r="C531" s="172" t="s">
        <v>805</v>
      </c>
      <c r="D531" s="172" t="s">
        <v>263</v>
      </c>
      <c r="E531" s="173" t="s">
        <v>806</v>
      </c>
      <c r="F531" s="174" t="s">
        <v>807</v>
      </c>
      <c r="G531" s="175" t="s">
        <v>392</v>
      </c>
      <c r="H531" s="176">
        <v>1</v>
      </c>
      <c r="I531" s="177"/>
      <c r="J531" s="178">
        <f>ROUND($I$531*$H$531,2)</f>
        <v>0</v>
      </c>
      <c r="K531" s="174"/>
      <c r="L531" s="179"/>
      <c r="M531" s="180"/>
      <c r="N531" s="181" t="s">
        <v>43</v>
      </c>
      <c r="O531" s="24"/>
      <c r="P531" s="24"/>
      <c r="Q531" s="150">
        <v>0.027</v>
      </c>
      <c r="R531" s="150">
        <f>$Q$531*$H$531</f>
        <v>0.027</v>
      </c>
      <c r="S531" s="150">
        <v>0</v>
      </c>
      <c r="T531" s="151">
        <f>$S$531*$H$531</f>
        <v>0</v>
      </c>
      <c r="AR531" s="84" t="s">
        <v>188</v>
      </c>
      <c r="AT531" s="84" t="s">
        <v>263</v>
      </c>
      <c r="AU531" s="84" t="s">
        <v>83</v>
      </c>
      <c r="AY531" s="6" t="s">
        <v>134</v>
      </c>
      <c r="BE531" s="152">
        <f>IF($N$531="základní",$J$531,0)</f>
        <v>0</v>
      </c>
      <c r="BF531" s="152">
        <f>IF($N$531="snížená",$J$531,0)</f>
        <v>0</v>
      </c>
      <c r="BG531" s="152">
        <f>IF($N$531="zákl. přenesená",$J$531,0)</f>
        <v>0</v>
      </c>
      <c r="BH531" s="152">
        <f>IF($N$531="sníž. přenesená",$J$531,0)</f>
        <v>0</v>
      </c>
      <c r="BI531" s="152">
        <f>IF($N$531="nulová",$J$531,0)</f>
        <v>0</v>
      </c>
      <c r="BJ531" s="84" t="s">
        <v>20</v>
      </c>
      <c r="BK531" s="152">
        <f>ROUND($I$531*$H$531,2)</f>
        <v>0</v>
      </c>
      <c r="BL531" s="84" t="s">
        <v>140</v>
      </c>
      <c r="BM531" s="84" t="s">
        <v>808</v>
      </c>
    </row>
    <row r="532" spans="2:47" s="6" customFormat="1" ht="16.5" customHeight="1">
      <c r="B532" s="23"/>
      <c r="C532" s="24"/>
      <c r="D532" s="153" t="s">
        <v>142</v>
      </c>
      <c r="E532" s="24"/>
      <c r="F532" s="154" t="s">
        <v>809</v>
      </c>
      <c r="G532" s="24"/>
      <c r="H532" s="24"/>
      <c r="J532" s="24"/>
      <c r="K532" s="24"/>
      <c r="L532" s="43"/>
      <c r="M532" s="56"/>
      <c r="N532" s="24"/>
      <c r="O532" s="24"/>
      <c r="P532" s="24"/>
      <c r="Q532" s="24"/>
      <c r="R532" s="24"/>
      <c r="S532" s="24"/>
      <c r="T532" s="57"/>
      <c r="AT532" s="6" t="s">
        <v>142</v>
      </c>
      <c r="AU532" s="6" t="s">
        <v>83</v>
      </c>
    </row>
    <row r="533" spans="2:65" s="6" customFormat="1" ht="15.75" customHeight="1">
      <c r="B533" s="23"/>
      <c r="C533" s="172" t="s">
        <v>810</v>
      </c>
      <c r="D533" s="172" t="s">
        <v>263</v>
      </c>
      <c r="E533" s="173" t="s">
        <v>811</v>
      </c>
      <c r="F533" s="174" t="s">
        <v>812</v>
      </c>
      <c r="G533" s="175" t="s">
        <v>392</v>
      </c>
      <c r="H533" s="176">
        <v>1</v>
      </c>
      <c r="I533" s="177"/>
      <c r="J533" s="178">
        <f>ROUND($I$533*$H$533,2)</f>
        <v>0</v>
      </c>
      <c r="K533" s="174"/>
      <c r="L533" s="179"/>
      <c r="M533" s="180"/>
      <c r="N533" s="181" t="s">
        <v>43</v>
      </c>
      <c r="O533" s="24"/>
      <c r="P533" s="24"/>
      <c r="Q533" s="150">
        <v>0.017</v>
      </c>
      <c r="R533" s="150">
        <f>$Q$533*$H$533</f>
        <v>0.017</v>
      </c>
      <c r="S533" s="150">
        <v>0</v>
      </c>
      <c r="T533" s="151">
        <f>$S$533*$H$533</f>
        <v>0</v>
      </c>
      <c r="AR533" s="84" t="s">
        <v>188</v>
      </c>
      <c r="AT533" s="84" t="s">
        <v>263</v>
      </c>
      <c r="AU533" s="84" t="s">
        <v>83</v>
      </c>
      <c r="AY533" s="6" t="s">
        <v>134</v>
      </c>
      <c r="BE533" s="152">
        <f>IF($N$533="základní",$J$533,0)</f>
        <v>0</v>
      </c>
      <c r="BF533" s="152">
        <f>IF($N$533="snížená",$J$533,0)</f>
        <v>0</v>
      </c>
      <c r="BG533" s="152">
        <f>IF($N$533="zákl. přenesená",$J$533,0)</f>
        <v>0</v>
      </c>
      <c r="BH533" s="152">
        <f>IF($N$533="sníž. přenesená",$J$533,0)</f>
        <v>0</v>
      </c>
      <c r="BI533" s="152">
        <f>IF($N$533="nulová",$J$533,0)</f>
        <v>0</v>
      </c>
      <c r="BJ533" s="84" t="s">
        <v>20</v>
      </c>
      <c r="BK533" s="152">
        <f>ROUND($I$533*$H$533,2)</f>
        <v>0</v>
      </c>
      <c r="BL533" s="84" t="s">
        <v>140</v>
      </c>
      <c r="BM533" s="84" t="s">
        <v>813</v>
      </c>
    </row>
    <row r="534" spans="2:47" s="6" customFormat="1" ht="16.5" customHeight="1">
      <c r="B534" s="23"/>
      <c r="C534" s="24"/>
      <c r="D534" s="153" t="s">
        <v>142</v>
      </c>
      <c r="E534" s="24"/>
      <c r="F534" s="154" t="s">
        <v>814</v>
      </c>
      <c r="G534" s="24"/>
      <c r="H534" s="24"/>
      <c r="J534" s="24"/>
      <c r="K534" s="24"/>
      <c r="L534" s="43"/>
      <c r="M534" s="56"/>
      <c r="N534" s="24"/>
      <c r="O534" s="24"/>
      <c r="P534" s="24"/>
      <c r="Q534" s="24"/>
      <c r="R534" s="24"/>
      <c r="S534" s="24"/>
      <c r="T534" s="57"/>
      <c r="AT534" s="6" t="s">
        <v>142</v>
      </c>
      <c r="AU534" s="6" t="s">
        <v>83</v>
      </c>
    </row>
    <row r="535" spans="2:65" s="6" customFormat="1" ht="15.75" customHeight="1">
      <c r="B535" s="23"/>
      <c r="C535" s="172" t="s">
        <v>815</v>
      </c>
      <c r="D535" s="172" t="s">
        <v>263</v>
      </c>
      <c r="E535" s="173" t="s">
        <v>816</v>
      </c>
      <c r="F535" s="174" t="s">
        <v>817</v>
      </c>
      <c r="G535" s="175" t="s">
        <v>392</v>
      </c>
      <c r="H535" s="176">
        <v>1</v>
      </c>
      <c r="I535" s="177"/>
      <c r="J535" s="178">
        <f>ROUND($I$535*$H$535,2)</f>
        <v>0</v>
      </c>
      <c r="K535" s="174"/>
      <c r="L535" s="179"/>
      <c r="M535" s="180"/>
      <c r="N535" s="181" t="s">
        <v>43</v>
      </c>
      <c r="O535" s="24"/>
      <c r="P535" s="24"/>
      <c r="Q535" s="150">
        <v>0.003</v>
      </c>
      <c r="R535" s="150">
        <f>$Q$535*$H$535</f>
        <v>0.003</v>
      </c>
      <c r="S535" s="150">
        <v>0</v>
      </c>
      <c r="T535" s="151">
        <f>$S$535*$H$535</f>
        <v>0</v>
      </c>
      <c r="AR535" s="84" t="s">
        <v>188</v>
      </c>
      <c r="AT535" s="84" t="s">
        <v>263</v>
      </c>
      <c r="AU535" s="84" t="s">
        <v>83</v>
      </c>
      <c r="AY535" s="6" t="s">
        <v>134</v>
      </c>
      <c r="BE535" s="152">
        <f>IF($N$535="základní",$J$535,0)</f>
        <v>0</v>
      </c>
      <c r="BF535" s="152">
        <f>IF($N$535="snížená",$J$535,0)</f>
        <v>0</v>
      </c>
      <c r="BG535" s="152">
        <f>IF($N$535="zákl. přenesená",$J$535,0)</f>
        <v>0</v>
      </c>
      <c r="BH535" s="152">
        <f>IF($N$535="sníž. přenesená",$J$535,0)</f>
        <v>0</v>
      </c>
      <c r="BI535" s="152">
        <f>IF($N$535="nulová",$J$535,0)</f>
        <v>0</v>
      </c>
      <c r="BJ535" s="84" t="s">
        <v>20</v>
      </c>
      <c r="BK535" s="152">
        <f>ROUND($I$535*$H$535,2)</f>
        <v>0</v>
      </c>
      <c r="BL535" s="84" t="s">
        <v>140</v>
      </c>
      <c r="BM535" s="84" t="s">
        <v>818</v>
      </c>
    </row>
    <row r="536" spans="2:47" s="6" customFormat="1" ht="16.5" customHeight="1">
      <c r="B536" s="23"/>
      <c r="C536" s="24"/>
      <c r="D536" s="153" t="s">
        <v>142</v>
      </c>
      <c r="E536" s="24"/>
      <c r="F536" s="154" t="s">
        <v>819</v>
      </c>
      <c r="G536" s="24"/>
      <c r="H536" s="24"/>
      <c r="J536" s="24"/>
      <c r="K536" s="24"/>
      <c r="L536" s="43"/>
      <c r="M536" s="56"/>
      <c r="N536" s="24"/>
      <c r="O536" s="24"/>
      <c r="P536" s="24"/>
      <c r="Q536" s="24"/>
      <c r="R536" s="24"/>
      <c r="S536" s="24"/>
      <c r="T536" s="57"/>
      <c r="AT536" s="6" t="s">
        <v>142</v>
      </c>
      <c r="AU536" s="6" t="s">
        <v>83</v>
      </c>
    </row>
    <row r="537" spans="2:65" s="6" customFormat="1" ht="15.75" customHeight="1">
      <c r="B537" s="23"/>
      <c r="C537" s="172" t="s">
        <v>820</v>
      </c>
      <c r="D537" s="172" t="s">
        <v>263</v>
      </c>
      <c r="E537" s="173" t="s">
        <v>821</v>
      </c>
      <c r="F537" s="174" t="s">
        <v>822</v>
      </c>
      <c r="G537" s="175" t="s">
        <v>392</v>
      </c>
      <c r="H537" s="176">
        <v>1</v>
      </c>
      <c r="I537" s="177"/>
      <c r="J537" s="178">
        <f>ROUND($I$537*$H$537,2)</f>
        <v>0</v>
      </c>
      <c r="K537" s="174" t="s">
        <v>139</v>
      </c>
      <c r="L537" s="179"/>
      <c r="M537" s="180"/>
      <c r="N537" s="181" t="s">
        <v>43</v>
      </c>
      <c r="O537" s="24"/>
      <c r="P537" s="24"/>
      <c r="Q537" s="150">
        <v>0.000504</v>
      </c>
      <c r="R537" s="150">
        <f>$Q$537*$H$537</f>
        <v>0.000504</v>
      </c>
      <c r="S537" s="150">
        <v>0</v>
      </c>
      <c r="T537" s="151">
        <f>$S$537*$H$537</f>
        <v>0</v>
      </c>
      <c r="AR537" s="84" t="s">
        <v>188</v>
      </c>
      <c r="AT537" s="84" t="s">
        <v>263</v>
      </c>
      <c r="AU537" s="84" t="s">
        <v>83</v>
      </c>
      <c r="AY537" s="6" t="s">
        <v>134</v>
      </c>
      <c r="BE537" s="152">
        <f>IF($N$537="základní",$J$537,0)</f>
        <v>0</v>
      </c>
      <c r="BF537" s="152">
        <f>IF($N$537="snížená",$J$537,0)</f>
        <v>0</v>
      </c>
      <c r="BG537" s="152">
        <f>IF($N$537="zákl. přenesená",$J$537,0)</f>
        <v>0</v>
      </c>
      <c r="BH537" s="152">
        <f>IF($N$537="sníž. přenesená",$J$537,0)</f>
        <v>0</v>
      </c>
      <c r="BI537" s="152">
        <f>IF($N$537="nulová",$J$537,0)</f>
        <v>0</v>
      </c>
      <c r="BJ537" s="84" t="s">
        <v>20</v>
      </c>
      <c r="BK537" s="152">
        <f>ROUND($I$537*$H$537,2)</f>
        <v>0</v>
      </c>
      <c r="BL537" s="84" t="s">
        <v>140</v>
      </c>
      <c r="BM537" s="84" t="s">
        <v>823</v>
      </c>
    </row>
    <row r="538" spans="2:47" s="6" customFormat="1" ht="27" customHeight="1">
      <c r="B538" s="23"/>
      <c r="C538" s="24"/>
      <c r="D538" s="153" t="s">
        <v>142</v>
      </c>
      <c r="E538" s="24"/>
      <c r="F538" s="154" t="s">
        <v>824</v>
      </c>
      <c r="G538" s="24"/>
      <c r="H538" s="24"/>
      <c r="J538" s="24"/>
      <c r="K538" s="24"/>
      <c r="L538" s="43"/>
      <c r="M538" s="56"/>
      <c r="N538" s="24"/>
      <c r="O538" s="24"/>
      <c r="P538" s="24"/>
      <c r="Q538" s="24"/>
      <c r="R538" s="24"/>
      <c r="S538" s="24"/>
      <c r="T538" s="57"/>
      <c r="AT538" s="6" t="s">
        <v>142</v>
      </c>
      <c r="AU538" s="6" t="s">
        <v>83</v>
      </c>
    </row>
    <row r="539" spans="2:47" s="6" customFormat="1" ht="30.75" customHeight="1">
      <c r="B539" s="23"/>
      <c r="C539" s="24"/>
      <c r="D539" s="157" t="s">
        <v>277</v>
      </c>
      <c r="E539" s="24"/>
      <c r="F539" s="182" t="s">
        <v>825</v>
      </c>
      <c r="G539" s="24"/>
      <c r="H539" s="24"/>
      <c r="J539" s="24"/>
      <c r="K539" s="24"/>
      <c r="L539" s="43"/>
      <c r="M539" s="56"/>
      <c r="N539" s="24"/>
      <c r="O539" s="24"/>
      <c r="P539" s="24"/>
      <c r="Q539" s="24"/>
      <c r="R539" s="24"/>
      <c r="S539" s="24"/>
      <c r="T539" s="57"/>
      <c r="AT539" s="6" t="s">
        <v>277</v>
      </c>
      <c r="AU539" s="6" t="s">
        <v>83</v>
      </c>
    </row>
    <row r="540" spans="2:65" s="6" customFormat="1" ht="15.75" customHeight="1">
      <c r="B540" s="23"/>
      <c r="C540" s="141" t="s">
        <v>826</v>
      </c>
      <c r="D540" s="141" t="s">
        <v>136</v>
      </c>
      <c r="E540" s="142" t="s">
        <v>827</v>
      </c>
      <c r="F540" s="143" t="s">
        <v>828</v>
      </c>
      <c r="G540" s="144" t="s">
        <v>392</v>
      </c>
      <c r="H540" s="145">
        <v>15</v>
      </c>
      <c r="I540" s="146"/>
      <c r="J540" s="147">
        <f>ROUND($I$540*$H$540,2)</f>
        <v>0</v>
      </c>
      <c r="K540" s="143" t="s">
        <v>139</v>
      </c>
      <c r="L540" s="43"/>
      <c r="M540" s="148"/>
      <c r="N540" s="149" t="s">
        <v>43</v>
      </c>
      <c r="O540" s="24"/>
      <c r="P540" s="24"/>
      <c r="Q540" s="150">
        <v>0.00034</v>
      </c>
      <c r="R540" s="150">
        <f>$Q$540*$H$540</f>
        <v>0.0051</v>
      </c>
      <c r="S540" s="150">
        <v>0</v>
      </c>
      <c r="T540" s="151">
        <f>$S$540*$H$540</f>
        <v>0</v>
      </c>
      <c r="AR540" s="84" t="s">
        <v>140</v>
      </c>
      <c r="AT540" s="84" t="s">
        <v>136</v>
      </c>
      <c r="AU540" s="84" t="s">
        <v>83</v>
      </c>
      <c r="AY540" s="6" t="s">
        <v>134</v>
      </c>
      <c r="BE540" s="152">
        <f>IF($N$540="základní",$J$540,0)</f>
        <v>0</v>
      </c>
      <c r="BF540" s="152">
        <f>IF($N$540="snížená",$J$540,0)</f>
        <v>0</v>
      </c>
      <c r="BG540" s="152">
        <f>IF($N$540="zákl. přenesená",$J$540,0)</f>
        <v>0</v>
      </c>
      <c r="BH540" s="152">
        <f>IF($N$540="sníž. přenesená",$J$540,0)</f>
        <v>0</v>
      </c>
      <c r="BI540" s="152">
        <f>IF($N$540="nulová",$J$540,0)</f>
        <v>0</v>
      </c>
      <c r="BJ540" s="84" t="s">
        <v>20</v>
      </c>
      <c r="BK540" s="152">
        <f>ROUND($I$540*$H$540,2)</f>
        <v>0</v>
      </c>
      <c r="BL540" s="84" t="s">
        <v>140</v>
      </c>
      <c r="BM540" s="84" t="s">
        <v>829</v>
      </c>
    </row>
    <row r="541" spans="2:47" s="6" customFormat="1" ht="16.5" customHeight="1">
      <c r="B541" s="23"/>
      <c r="C541" s="24"/>
      <c r="D541" s="153" t="s">
        <v>142</v>
      </c>
      <c r="E541" s="24"/>
      <c r="F541" s="154" t="s">
        <v>830</v>
      </c>
      <c r="G541" s="24"/>
      <c r="H541" s="24"/>
      <c r="J541" s="24"/>
      <c r="K541" s="24"/>
      <c r="L541" s="43"/>
      <c r="M541" s="56"/>
      <c r="N541" s="24"/>
      <c r="O541" s="24"/>
      <c r="P541" s="24"/>
      <c r="Q541" s="24"/>
      <c r="R541" s="24"/>
      <c r="S541" s="24"/>
      <c r="T541" s="57"/>
      <c r="AT541" s="6" t="s">
        <v>142</v>
      </c>
      <c r="AU541" s="6" t="s">
        <v>83</v>
      </c>
    </row>
    <row r="542" spans="2:51" s="6" customFormat="1" ht="15.75" customHeight="1">
      <c r="B542" s="155"/>
      <c r="C542" s="156"/>
      <c r="D542" s="157" t="s">
        <v>144</v>
      </c>
      <c r="E542" s="156"/>
      <c r="F542" s="158" t="s">
        <v>831</v>
      </c>
      <c r="G542" s="156"/>
      <c r="H542" s="159">
        <v>6</v>
      </c>
      <c r="J542" s="156"/>
      <c r="K542" s="156"/>
      <c r="L542" s="160"/>
      <c r="M542" s="161"/>
      <c r="N542" s="156"/>
      <c r="O542" s="156"/>
      <c r="P542" s="156"/>
      <c r="Q542" s="156"/>
      <c r="R542" s="156"/>
      <c r="S542" s="156"/>
      <c r="T542" s="162"/>
      <c r="AT542" s="163" t="s">
        <v>144</v>
      </c>
      <c r="AU542" s="163" t="s">
        <v>83</v>
      </c>
      <c r="AV542" s="163" t="s">
        <v>83</v>
      </c>
      <c r="AW542" s="163" t="s">
        <v>98</v>
      </c>
      <c r="AX542" s="163" t="s">
        <v>72</v>
      </c>
      <c r="AY542" s="163" t="s">
        <v>134</v>
      </c>
    </row>
    <row r="543" spans="2:51" s="6" customFormat="1" ht="15.75" customHeight="1">
      <c r="B543" s="155"/>
      <c r="C543" s="156"/>
      <c r="D543" s="157" t="s">
        <v>144</v>
      </c>
      <c r="E543" s="156"/>
      <c r="F543" s="158" t="s">
        <v>832</v>
      </c>
      <c r="G543" s="156"/>
      <c r="H543" s="159">
        <v>5</v>
      </c>
      <c r="J543" s="156"/>
      <c r="K543" s="156"/>
      <c r="L543" s="160"/>
      <c r="M543" s="161"/>
      <c r="N543" s="156"/>
      <c r="O543" s="156"/>
      <c r="P543" s="156"/>
      <c r="Q543" s="156"/>
      <c r="R543" s="156"/>
      <c r="S543" s="156"/>
      <c r="T543" s="162"/>
      <c r="AT543" s="163" t="s">
        <v>144</v>
      </c>
      <c r="AU543" s="163" t="s">
        <v>83</v>
      </c>
      <c r="AV543" s="163" t="s">
        <v>83</v>
      </c>
      <c r="AW543" s="163" t="s">
        <v>98</v>
      </c>
      <c r="AX543" s="163" t="s">
        <v>72</v>
      </c>
      <c r="AY543" s="163" t="s">
        <v>134</v>
      </c>
    </row>
    <row r="544" spans="2:51" s="6" customFormat="1" ht="15.75" customHeight="1">
      <c r="B544" s="155"/>
      <c r="C544" s="156"/>
      <c r="D544" s="157" t="s">
        <v>144</v>
      </c>
      <c r="E544" s="156"/>
      <c r="F544" s="158" t="s">
        <v>833</v>
      </c>
      <c r="G544" s="156"/>
      <c r="H544" s="159">
        <v>4</v>
      </c>
      <c r="J544" s="156"/>
      <c r="K544" s="156"/>
      <c r="L544" s="160"/>
      <c r="M544" s="161"/>
      <c r="N544" s="156"/>
      <c r="O544" s="156"/>
      <c r="P544" s="156"/>
      <c r="Q544" s="156"/>
      <c r="R544" s="156"/>
      <c r="S544" s="156"/>
      <c r="T544" s="162"/>
      <c r="AT544" s="163" t="s">
        <v>144</v>
      </c>
      <c r="AU544" s="163" t="s">
        <v>83</v>
      </c>
      <c r="AV544" s="163" t="s">
        <v>83</v>
      </c>
      <c r="AW544" s="163" t="s">
        <v>98</v>
      </c>
      <c r="AX544" s="163" t="s">
        <v>72</v>
      </c>
      <c r="AY544" s="163" t="s">
        <v>134</v>
      </c>
    </row>
    <row r="545" spans="2:51" s="6" customFormat="1" ht="15.75" customHeight="1">
      <c r="B545" s="164"/>
      <c r="C545" s="165"/>
      <c r="D545" s="157" t="s">
        <v>144</v>
      </c>
      <c r="E545" s="165"/>
      <c r="F545" s="166" t="s">
        <v>153</v>
      </c>
      <c r="G545" s="165"/>
      <c r="H545" s="167">
        <v>15</v>
      </c>
      <c r="J545" s="165"/>
      <c r="K545" s="165"/>
      <c r="L545" s="168"/>
      <c r="M545" s="169"/>
      <c r="N545" s="165"/>
      <c r="O545" s="165"/>
      <c r="P545" s="165"/>
      <c r="Q545" s="165"/>
      <c r="R545" s="165"/>
      <c r="S545" s="165"/>
      <c r="T545" s="170"/>
      <c r="AT545" s="171" t="s">
        <v>144</v>
      </c>
      <c r="AU545" s="171" t="s">
        <v>83</v>
      </c>
      <c r="AV545" s="171" t="s">
        <v>140</v>
      </c>
      <c r="AW545" s="171" t="s">
        <v>98</v>
      </c>
      <c r="AX545" s="171" t="s">
        <v>20</v>
      </c>
      <c r="AY545" s="171" t="s">
        <v>134</v>
      </c>
    </row>
    <row r="546" spans="2:65" s="6" customFormat="1" ht="15.75" customHeight="1">
      <c r="B546" s="23"/>
      <c r="C546" s="172" t="s">
        <v>834</v>
      </c>
      <c r="D546" s="172" t="s">
        <v>263</v>
      </c>
      <c r="E546" s="173" t="s">
        <v>835</v>
      </c>
      <c r="F546" s="174" t="s">
        <v>836</v>
      </c>
      <c r="G546" s="175" t="s">
        <v>392</v>
      </c>
      <c r="H546" s="176">
        <v>4</v>
      </c>
      <c r="I546" s="177"/>
      <c r="J546" s="178">
        <f>ROUND($I$546*$H$546,2)</f>
        <v>0</v>
      </c>
      <c r="K546" s="174"/>
      <c r="L546" s="179"/>
      <c r="M546" s="180"/>
      <c r="N546" s="181" t="s">
        <v>43</v>
      </c>
      <c r="O546" s="24"/>
      <c r="P546" s="24"/>
      <c r="Q546" s="150">
        <v>0.03</v>
      </c>
      <c r="R546" s="150">
        <f>$Q$546*$H$546</f>
        <v>0.12</v>
      </c>
      <c r="S546" s="150">
        <v>0</v>
      </c>
      <c r="T546" s="151">
        <f>$S$546*$H$546</f>
        <v>0</v>
      </c>
      <c r="AR546" s="84" t="s">
        <v>188</v>
      </c>
      <c r="AT546" s="84" t="s">
        <v>263</v>
      </c>
      <c r="AU546" s="84" t="s">
        <v>83</v>
      </c>
      <c r="AY546" s="6" t="s">
        <v>134</v>
      </c>
      <c r="BE546" s="152">
        <f>IF($N$546="základní",$J$546,0)</f>
        <v>0</v>
      </c>
      <c r="BF546" s="152">
        <f>IF($N$546="snížená",$J$546,0)</f>
        <v>0</v>
      </c>
      <c r="BG546" s="152">
        <f>IF($N$546="zákl. přenesená",$J$546,0)</f>
        <v>0</v>
      </c>
      <c r="BH546" s="152">
        <f>IF($N$546="sníž. přenesená",$J$546,0)</f>
        <v>0</v>
      </c>
      <c r="BI546" s="152">
        <f>IF($N$546="nulová",$J$546,0)</f>
        <v>0</v>
      </c>
      <c r="BJ546" s="84" t="s">
        <v>20</v>
      </c>
      <c r="BK546" s="152">
        <f>ROUND($I$546*$H$546,2)</f>
        <v>0</v>
      </c>
      <c r="BL546" s="84" t="s">
        <v>140</v>
      </c>
      <c r="BM546" s="84" t="s">
        <v>837</v>
      </c>
    </row>
    <row r="547" spans="2:47" s="6" customFormat="1" ht="16.5" customHeight="1">
      <c r="B547" s="23"/>
      <c r="C547" s="24"/>
      <c r="D547" s="153" t="s">
        <v>142</v>
      </c>
      <c r="E547" s="24"/>
      <c r="F547" s="154" t="s">
        <v>838</v>
      </c>
      <c r="G547" s="24"/>
      <c r="H547" s="24"/>
      <c r="J547" s="24"/>
      <c r="K547" s="24"/>
      <c r="L547" s="43"/>
      <c r="M547" s="56"/>
      <c r="N547" s="24"/>
      <c r="O547" s="24"/>
      <c r="P547" s="24"/>
      <c r="Q547" s="24"/>
      <c r="R547" s="24"/>
      <c r="S547" s="24"/>
      <c r="T547" s="57"/>
      <c r="AT547" s="6" t="s">
        <v>142</v>
      </c>
      <c r="AU547" s="6" t="s">
        <v>83</v>
      </c>
    </row>
    <row r="548" spans="2:65" s="6" customFormat="1" ht="15.75" customHeight="1">
      <c r="B548" s="23"/>
      <c r="C548" s="172" t="s">
        <v>839</v>
      </c>
      <c r="D548" s="172" t="s">
        <v>263</v>
      </c>
      <c r="E548" s="173" t="s">
        <v>840</v>
      </c>
      <c r="F548" s="174" t="s">
        <v>841</v>
      </c>
      <c r="G548" s="175" t="s">
        <v>392</v>
      </c>
      <c r="H548" s="176">
        <v>6</v>
      </c>
      <c r="I548" s="177"/>
      <c r="J548" s="178">
        <f>ROUND($I$548*$H$548,2)</f>
        <v>0</v>
      </c>
      <c r="K548" s="174"/>
      <c r="L548" s="179"/>
      <c r="M548" s="180"/>
      <c r="N548" s="181" t="s">
        <v>43</v>
      </c>
      <c r="O548" s="24"/>
      <c r="P548" s="24"/>
      <c r="Q548" s="150">
        <v>0.04</v>
      </c>
      <c r="R548" s="150">
        <f>$Q$548*$H$548</f>
        <v>0.24</v>
      </c>
      <c r="S548" s="150">
        <v>0</v>
      </c>
      <c r="T548" s="151">
        <f>$S$548*$H$548</f>
        <v>0</v>
      </c>
      <c r="AR548" s="84" t="s">
        <v>188</v>
      </c>
      <c r="AT548" s="84" t="s">
        <v>263</v>
      </c>
      <c r="AU548" s="84" t="s">
        <v>83</v>
      </c>
      <c r="AY548" s="6" t="s">
        <v>134</v>
      </c>
      <c r="BE548" s="152">
        <f>IF($N$548="základní",$J$548,0)</f>
        <v>0</v>
      </c>
      <c r="BF548" s="152">
        <f>IF($N$548="snížená",$J$548,0)</f>
        <v>0</v>
      </c>
      <c r="BG548" s="152">
        <f>IF($N$548="zákl. přenesená",$J$548,0)</f>
        <v>0</v>
      </c>
      <c r="BH548" s="152">
        <f>IF($N$548="sníž. přenesená",$J$548,0)</f>
        <v>0</v>
      </c>
      <c r="BI548" s="152">
        <f>IF($N$548="nulová",$J$548,0)</f>
        <v>0</v>
      </c>
      <c r="BJ548" s="84" t="s">
        <v>20</v>
      </c>
      <c r="BK548" s="152">
        <f>ROUND($I$548*$H$548,2)</f>
        <v>0</v>
      </c>
      <c r="BL548" s="84" t="s">
        <v>140</v>
      </c>
      <c r="BM548" s="84" t="s">
        <v>842</v>
      </c>
    </row>
    <row r="549" spans="2:47" s="6" customFormat="1" ht="16.5" customHeight="1">
      <c r="B549" s="23"/>
      <c r="C549" s="24"/>
      <c r="D549" s="153" t="s">
        <v>142</v>
      </c>
      <c r="E549" s="24"/>
      <c r="F549" s="154" t="s">
        <v>841</v>
      </c>
      <c r="G549" s="24"/>
      <c r="H549" s="24"/>
      <c r="J549" s="24"/>
      <c r="K549" s="24"/>
      <c r="L549" s="43"/>
      <c r="M549" s="56"/>
      <c r="N549" s="24"/>
      <c r="O549" s="24"/>
      <c r="P549" s="24"/>
      <c r="Q549" s="24"/>
      <c r="R549" s="24"/>
      <c r="S549" s="24"/>
      <c r="T549" s="57"/>
      <c r="AT549" s="6" t="s">
        <v>142</v>
      </c>
      <c r="AU549" s="6" t="s">
        <v>83</v>
      </c>
    </row>
    <row r="550" spans="2:65" s="6" customFormat="1" ht="15.75" customHeight="1">
      <c r="B550" s="23"/>
      <c r="C550" s="172" t="s">
        <v>843</v>
      </c>
      <c r="D550" s="172" t="s">
        <v>263</v>
      </c>
      <c r="E550" s="173" t="s">
        <v>844</v>
      </c>
      <c r="F550" s="174" t="s">
        <v>845</v>
      </c>
      <c r="G550" s="175" t="s">
        <v>392</v>
      </c>
      <c r="H550" s="176">
        <v>5</v>
      </c>
      <c r="I550" s="177"/>
      <c r="J550" s="178">
        <f>ROUND($I$550*$H$550,2)</f>
        <v>0</v>
      </c>
      <c r="K550" s="174"/>
      <c r="L550" s="179"/>
      <c r="M550" s="180"/>
      <c r="N550" s="181" t="s">
        <v>43</v>
      </c>
      <c r="O550" s="24"/>
      <c r="P550" s="24"/>
      <c r="Q550" s="150">
        <v>0.012</v>
      </c>
      <c r="R550" s="150">
        <f>$Q$550*$H$550</f>
        <v>0.06</v>
      </c>
      <c r="S550" s="150">
        <v>0</v>
      </c>
      <c r="T550" s="151">
        <f>$S$550*$H$550</f>
        <v>0</v>
      </c>
      <c r="AR550" s="84" t="s">
        <v>188</v>
      </c>
      <c r="AT550" s="84" t="s">
        <v>263</v>
      </c>
      <c r="AU550" s="84" t="s">
        <v>83</v>
      </c>
      <c r="AY550" s="6" t="s">
        <v>134</v>
      </c>
      <c r="BE550" s="152">
        <f>IF($N$550="základní",$J$550,0)</f>
        <v>0</v>
      </c>
      <c r="BF550" s="152">
        <f>IF($N$550="snížená",$J$550,0)</f>
        <v>0</v>
      </c>
      <c r="BG550" s="152">
        <f>IF($N$550="zákl. přenesená",$J$550,0)</f>
        <v>0</v>
      </c>
      <c r="BH550" s="152">
        <f>IF($N$550="sníž. přenesená",$J$550,0)</f>
        <v>0</v>
      </c>
      <c r="BI550" s="152">
        <f>IF($N$550="nulová",$J$550,0)</f>
        <v>0</v>
      </c>
      <c r="BJ550" s="84" t="s">
        <v>20</v>
      </c>
      <c r="BK550" s="152">
        <f>ROUND($I$550*$H$550,2)</f>
        <v>0</v>
      </c>
      <c r="BL550" s="84" t="s">
        <v>140</v>
      </c>
      <c r="BM550" s="84" t="s">
        <v>846</v>
      </c>
    </row>
    <row r="551" spans="2:47" s="6" customFormat="1" ht="16.5" customHeight="1">
      <c r="B551" s="23"/>
      <c r="C551" s="24"/>
      <c r="D551" s="153" t="s">
        <v>142</v>
      </c>
      <c r="E551" s="24"/>
      <c r="F551" s="154" t="s">
        <v>847</v>
      </c>
      <c r="G551" s="24"/>
      <c r="H551" s="24"/>
      <c r="J551" s="24"/>
      <c r="K551" s="24"/>
      <c r="L551" s="43"/>
      <c r="M551" s="56"/>
      <c r="N551" s="24"/>
      <c r="O551" s="24"/>
      <c r="P551" s="24"/>
      <c r="Q551" s="24"/>
      <c r="R551" s="24"/>
      <c r="S551" s="24"/>
      <c r="T551" s="57"/>
      <c r="AT551" s="6" t="s">
        <v>142</v>
      </c>
      <c r="AU551" s="6" t="s">
        <v>83</v>
      </c>
    </row>
    <row r="552" spans="2:65" s="6" customFormat="1" ht="15.75" customHeight="1">
      <c r="B552" s="23"/>
      <c r="C552" s="141" t="s">
        <v>848</v>
      </c>
      <c r="D552" s="141" t="s">
        <v>136</v>
      </c>
      <c r="E552" s="142" t="s">
        <v>849</v>
      </c>
      <c r="F552" s="143" t="s">
        <v>850</v>
      </c>
      <c r="G552" s="144" t="s">
        <v>392</v>
      </c>
      <c r="H552" s="145">
        <v>1</v>
      </c>
      <c r="I552" s="146"/>
      <c r="J552" s="147">
        <f>ROUND($I$552*$H$552,2)</f>
        <v>0</v>
      </c>
      <c r="K552" s="143" t="s">
        <v>139</v>
      </c>
      <c r="L552" s="43"/>
      <c r="M552" s="148"/>
      <c r="N552" s="149" t="s">
        <v>43</v>
      </c>
      <c r="O552" s="24"/>
      <c r="P552" s="24"/>
      <c r="Q552" s="150">
        <v>0.00034</v>
      </c>
      <c r="R552" s="150">
        <f>$Q$552*$H$552</f>
        <v>0.00034</v>
      </c>
      <c r="S552" s="150">
        <v>0</v>
      </c>
      <c r="T552" s="151">
        <f>$S$552*$H$552</f>
        <v>0</v>
      </c>
      <c r="AR552" s="84" t="s">
        <v>140</v>
      </c>
      <c r="AT552" s="84" t="s">
        <v>136</v>
      </c>
      <c r="AU552" s="84" t="s">
        <v>83</v>
      </c>
      <c r="AY552" s="6" t="s">
        <v>134</v>
      </c>
      <c r="BE552" s="152">
        <f>IF($N$552="základní",$J$552,0)</f>
        <v>0</v>
      </c>
      <c r="BF552" s="152">
        <f>IF($N$552="snížená",$J$552,0)</f>
        <v>0</v>
      </c>
      <c r="BG552" s="152">
        <f>IF($N$552="zákl. přenesená",$J$552,0)</f>
        <v>0</v>
      </c>
      <c r="BH552" s="152">
        <f>IF($N$552="sníž. přenesená",$J$552,0)</f>
        <v>0</v>
      </c>
      <c r="BI552" s="152">
        <f>IF($N$552="nulová",$J$552,0)</f>
        <v>0</v>
      </c>
      <c r="BJ552" s="84" t="s">
        <v>20</v>
      </c>
      <c r="BK552" s="152">
        <f>ROUND($I$552*$H$552,2)</f>
        <v>0</v>
      </c>
      <c r="BL552" s="84" t="s">
        <v>140</v>
      </c>
      <c r="BM552" s="84" t="s">
        <v>851</v>
      </c>
    </row>
    <row r="553" spans="2:47" s="6" customFormat="1" ht="16.5" customHeight="1">
      <c r="B553" s="23"/>
      <c r="C553" s="24"/>
      <c r="D553" s="153" t="s">
        <v>142</v>
      </c>
      <c r="E553" s="24"/>
      <c r="F553" s="154" t="s">
        <v>852</v>
      </c>
      <c r="G553" s="24"/>
      <c r="H553" s="24"/>
      <c r="J553" s="24"/>
      <c r="K553" s="24"/>
      <c r="L553" s="43"/>
      <c r="M553" s="56"/>
      <c r="N553" s="24"/>
      <c r="O553" s="24"/>
      <c r="P553" s="24"/>
      <c r="Q553" s="24"/>
      <c r="R553" s="24"/>
      <c r="S553" s="24"/>
      <c r="T553" s="57"/>
      <c r="AT553" s="6" t="s">
        <v>142</v>
      </c>
      <c r="AU553" s="6" t="s">
        <v>83</v>
      </c>
    </row>
    <row r="554" spans="2:65" s="6" customFormat="1" ht="15.75" customHeight="1">
      <c r="B554" s="23"/>
      <c r="C554" s="172" t="s">
        <v>853</v>
      </c>
      <c r="D554" s="172" t="s">
        <v>263</v>
      </c>
      <c r="E554" s="173" t="s">
        <v>854</v>
      </c>
      <c r="F554" s="174" t="s">
        <v>855</v>
      </c>
      <c r="G554" s="175" t="s">
        <v>392</v>
      </c>
      <c r="H554" s="176">
        <v>1</v>
      </c>
      <c r="I554" s="177"/>
      <c r="J554" s="178">
        <f>ROUND($I$554*$H$554,2)</f>
        <v>0</v>
      </c>
      <c r="K554" s="174"/>
      <c r="L554" s="179"/>
      <c r="M554" s="180"/>
      <c r="N554" s="181" t="s">
        <v>43</v>
      </c>
      <c r="O554" s="24"/>
      <c r="P554" s="24"/>
      <c r="Q554" s="150">
        <v>0.069</v>
      </c>
      <c r="R554" s="150">
        <f>$Q$554*$H$554</f>
        <v>0.069</v>
      </c>
      <c r="S554" s="150">
        <v>0</v>
      </c>
      <c r="T554" s="151">
        <f>$S$554*$H$554</f>
        <v>0</v>
      </c>
      <c r="AR554" s="84" t="s">
        <v>188</v>
      </c>
      <c r="AT554" s="84" t="s">
        <v>263</v>
      </c>
      <c r="AU554" s="84" t="s">
        <v>83</v>
      </c>
      <c r="AY554" s="6" t="s">
        <v>134</v>
      </c>
      <c r="BE554" s="152">
        <f>IF($N$554="základní",$J$554,0)</f>
        <v>0</v>
      </c>
      <c r="BF554" s="152">
        <f>IF($N$554="snížená",$J$554,0)</f>
        <v>0</v>
      </c>
      <c r="BG554" s="152">
        <f>IF($N$554="zákl. přenesená",$J$554,0)</f>
        <v>0</v>
      </c>
      <c r="BH554" s="152">
        <f>IF($N$554="sníž. přenesená",$J$554,0)</f>
        <v>0</v>
      </c>
      <c r="BI554" s="152">
        <f>IF($N$554="nulová",$J$554,0)</f>
        <v>0</v>
      </c>
      <c r="BJ554" s="84" t="s">
        <v>20</v>
      </c>
      <c r="BK554" s="152">
        <f>ROUND($I$554*$H$554,2)</f>
        <v>0</v>
      </c>
      <c r="BL554" s="84" t="s">
        <v>140</v>
      </c>
      <c r="BM554" s="84" t="s">
        <v>856</v>
      </c>
    </row>
    <row r="555" spans="2:47" s="6" customFormat="1" ht="16.5" customHeight="1">
      <c r="B555" s="23"/>
      <c r="C555" s="24"/>
      <c r="D555" s="153" t="s">
        <v>142</v>
      </c>
      <c r="E555" s="24"/>
      <c r="F555" s="154" t="s">
        <v>855</v>
      </c>
      <c r="G555" s="24"/>
      <c r="H555" s="24"/>
      <c r="J555" s="24"/>
      <c r="K555" s="24"/>
      <c r="L555" s="43"/>
      <c r="M555" s="56"/>
      <c r="N555" s="24"/>
      <c r="O555" s="24"/>
      <c r="P555" s="24"/>
      <c r="Q555" s="24"/>
      <c r="R555" s="24"/>
      <c r="S555" s="24"/>
      <c r="T555" s="57"/>
      <c r="AT555" s="6" t="s">
        <v>142</v>
      </c>
      <c r="AU555" s="6" t="s">
        <v>83</v>
      </c>
    </row>
    <row r="556" spans="2:65" s="6" customFormat="1" ht="15.75" customHeight="1">
      <c r="B556" s="23"/>
      <c r="C556" s="141" t="s">
        <v>857</v>
      </c>
      <c r="D556" s="141" t="s">
        <v>136</v>
      </c>
      <c r="E556" s="142" t="s">
        <v>858</v>
      </c>
      <c r="F556" s="143" t="s">
        <v>859</v>
      </c>
      <c r="G556" s="144" t="s">
        <v>80</v>
      </c>
      <c r="H556" s="145">
        <v>529.8</v>
      </c>
      <c r="I556" s="146"/>
      <c r="J556" s="147">
        <f>ROUND($I$556*$H$556,2)</f>
        <v>0</v>
      </c>
      <c r="K556" s="143" t="s">
        <v>139</v>
      </c>
      <c r="L556" s="43"/>
      <c r="M556" s="148"/>
      <c r="N556" s="149" t="s">
        <v>43</v>
      </c>
      <c r="O556" s="24"/>
      <c r="P556" s="24"/>
      <c r="Q556" s="150">
        <v>0</v>
      </c>
      <c r="R556" s="150">
        <f>$Q$556*$H$556</f>
        <v>0</v>
      </c>
      <c r="S556" s="150">
        <v>0</v>
      </c>
      <c r="T556" s="151">
        <f>$S$556*$H$556</f>
        <v>0</v>
      </c>
      <c r="AR556" s="84" t="s">
        <v>140</v>
      </c>
      <c r="AT556" s="84" t="s">
        <v>136</v>
      </c>
      <c r="AU556" s="84" t="s">
        <v>83</v>
      </c>
      <c r="AY556" s="6" t="s">
        <v>134</v>
      </c>
      <c r="BE556" s="152">
        <f>IF($N$556="základní",$J$556,0)</f>
        <v>0</v>
      </c>
      <c r="BF556" s="152">
        <f>IF($N$556="snížená",$J$556,0)</f>
        <v>0</v>
      </c>
      <c r="BG556" s="152">
        <f>IF($N$556="zákl. přenesená",$J$556,0)</f>
        <v>0</v>
      </c>
      <c r="BH556" s="152">
        <f>IF($N$556="sníž. přenesená",$J$556,0)</f>
        <v>0</v>
      </c>
      <c r="BI556" s="152">
        <f>IF($N$556="nulová",$J$556,0)</f>
        <v>0</v>
      </c>
      <c r="BJ556" s="84" t="s">
        <v>20</v>
      </c>
      <c r="BK556" s="152">
        <f>ROUND($I$556*$H$556,2)</f>
        <v>0</v>
      </c>
      <c r="BL556" s="84" t="s">
        <v>140</v>
      </c>
      <c r="BM556" s="84" t="s">
        <v>860</v>
      </c>
    </row>
    <row r="557" spans="2:47" s="6" customFormat="1" ht="16.5" customHeight="1">
      <c r="B557" s="23"/>
      <c r="C557" s="24"/>
      <c r="D557" s="153" t="s">
        <v>142</v>
      </c>
      <c r="E557" s="24"/>
      <c r="F557" s="154" t="s">
        <v>859</v>
      </c>
      <c r="G557" s="24"/>
      <c r="H557" s="24"/>
      <c r="J557" s="24"/>
      <c r="K557" s="24"/>
      <c r="L557" s="43"/>
      <c r="M557" s="56"/>
      <c r="N557" s="24"/>
      <c r="O557" s="24"/>
      <c r="P557" s="24"/>
      <c r="Q557" s="24"/>
      <c r="R557" s="24"/>
      <c r="S557" s="24"/>
      <c r="T557" s="57"/>
      <c r="AT557" s="6" t="s">
        <v>142</v>
      </c>
      <c r="AU557" s="6" t="s">
        <v>83</v>
      </c>
    </row>
    <row r="558" spans="2:51" s="6" customFormat="1" ht="15.75" customHeight="1">
      <c r="B558" s="155"/>
      <c r="C558" s="156"/>
      <c r="D558" s="157" t="s">
        <v>144</v>
      </c>
      <c r="E558" s="156"/>
      <c r="F558" s="158" t="s">
        <v>861</v>
      </c>
      <c r="G558" s="156"/>
      <c r="H558" s="159">
        <v>203.8</v>
      </c>
      <c r="J558" s="156"/>
      <c r="K558" s="156"/>
      <c r="L558" s="160"/>
      <c r="M558" s="161"/>
      <c r="N558" s="156"/>
      <c r="O558" s="156"/>
      <c r="P558" s="156"/>
      <c r="Q558" s="156"/>
      <c r="R558" s="156"/>
      <c r="S558" s="156"/>
      <c r="T558" s="162"/>
      <c r="AT558" s="163" t="s">
        <v>144</v>
      </c>
      <c r="AU558" s="163" t="s">
        <v>83</v>
      </c>
      <c r="AV558" s="163" t="s">
        <v>83</v>
      </c>
      <c r="AW558" s="163" t="s">
        <v>98</v>
      </c>
      <c r="AX558" s="163" t="s">
        <v>72</v>
      </c>
      <c r="AY558" s="163" t="s">
        <v>134</v>
      </c>
    </row>
    <row r="559" spans="2:51" s="6" customFormat="1" ht="15.75" customHeight="1">
      <c r="B559" s="155"/>
      <c r="C559" s="156"/>
      <c r="D559" s="157" t="s">
        <v>144</v>
      </c>
      <c r="E559" s="156"/>
      <c r="F559" s="158" t="s">
        <v>639</v>
      </c>
      <c r="G559" s="156"/>
      <c r="H559" s="159">
        <v>220</v>
      </c>
      <c r="J559" s="156"/>
      <c r="K559" s="156"/>
      <c r="L559" s="160"/>
      <c r="M559" s="161"/>
      <c r="N559" s="156"/>
      <c r="O559" s="156"/>
      <c r="P559" s="156"/>
      <c r="Q559" s="156"/>
      <c r="R559" s="156"/>
      <c r="S559" s="156"/>
      <c r="T559" s="162"/>
      <c r="AT559" s="163" t="s">
        <v>144</v>
      </c>
      <c r="AU559" s="163" t="s">
        <v>83</v>
      </c>
      <c r="AV559" s="163" t="s">
        <v>83</v>
      </c>
      <c r="AW559" s="163" t="s">
        <v>98</v>
      </c>
      <c r="AX559" s="163" t="s">
        <v>72</v>
      </c>
      <c r="AY559" s="163" t="s">
        <v>134</v>
      </c>
    </row>
    <row r="560" spans="2:51" s="6" customFormat="1" ht="15.75" customHeight="1">
      <c r="B560" s="155"/>
      <c r="C560" s="156"/>
      <c r="D560" s="157" t="s">
        <v>144</v>
      </c>
      <c r="E560" s="156"/>
      <c r="F560" s="158" t="s">
        <v>640</v>
      </c>
      <c r="G560" s="156"/>
      <c r="H560" s="159">
        <v>76</v>
      </c>
      <c r="J560" s="156"/>
      <c r="K560" s="156"/>
      <c r="L560" s="160"/>
      <c r="M560" s="161"/>
      <c r="N560" s="156"/>
      <c r="O560" s="156"/>
      <c r="P560" s="156"/>
      <c r="Q560" s="156"/>
      <c r="R560" s="156"/>
      <c r="S560" s="156"/>
      <c r="T560" s="162"/>
      <c r="AT560" s="163" t="s">
        <v>144</v>
      </c>
      <c r="AU560" s="163" t="s">
        <v>83</v>
      </c>
      <c r="AV560" s="163" t="s">
        <v>83</v>
      </c>
      <c r="AW560" s="163" t="s">
        <v>98</v>
      </c>
      <c r="AX560" s="163" t="s">
        <v>72</v>
      </c>
      <c r="AY560" s="163" t="s">
        <v>134</v>
      </c>
    </row>
    <row r="561" spans="2:51" s="6" customFormat="1" ht="15.75" customHeight="1">
      <c r="B561" s="155"/>
      <c r="C561" s="156"/>
      <c r="D561" s="157" t="s">
        <v>144</v>
      </c>
      <c r="E561" s="156"/>
      <c r="F561" s="158" t="s">
        <v>641</v>
      </c>
      <c r="G561" s="156"/>
      <c r="H561" s="159">
        <v>30</v>
      </c>
      <c r="J561" s="156"/>
      <c r="K561" s="156"/>
      <c r="L561" s="160"/>
      <c r="M561" s="161"/>
      <c r="N561" s="156"/>
      <c r="O561" s="156"/>
      <c r="P561" s="156"/>
      <c r="Q561" s="156"/>
      <c r="R561" s="156"/>
      <c r="S561" s="156"/>
      <c r="T561" s="162"/>
      <c r="AT561" s="163" t="s">
        <v>144</v>
      </c>
      <c r="AU561" s="163" t="s">
        <v>83</v>
      </c>
      <c r="AV561" s="163" t="s">
        <v>83</v>
      </c>
      <c r="AW561" s="163" t="s">
        <v>98</v>
      </c>
      <c r="AX561" s="163" t="s">
        <v>72</v>
      </c>
      <c r="AY561" s="163" t="s">
        <v>134</v>
      </c>
    </row>
    <row r="562" spans="2:51" s="6" customFormat="1" ht="15.75" customHeight="1">
      <c r="B562" s="164"/>
      <c r="C562" s="165"/>
      <c r="D562" s="157" t="s">
        <v>144</v>
      </c>
      <c r="E562" s="165"/>
      <c r="F562" s="166" t="s">
        <v>153</v>
      </c>
      <c r="G562" s="165"/>
      <c r="H562" s="167">
        <v>529.8</v>
      </c>
      <c r="J562" s="165"/>
      <c r="K562" s="165"/>
      <c r="L562" s="168"/>
      <c r="M562" s="169"/>
      <c r="N562" s="165"/>
      <c r="O562" s="165"/>
      <c r="P562" s="165"/>
      <c r="Q562" s="165"/>
      <c r="R562" s="165"/>
      <c r="S562" s="165"/>
      <c r="T562" s="170"/>
      <c r="AT562" s="171" t="s">
        <v>144</v>
      </c>
      <c r="AU562" s="171" t="s">
        <v>83</v>
      </c>
      <c r="AV562" s="171" t="s">
        <v>140</v>
      </c>
      <c r="AW562" s="171" t="s">
        <v>98</v>
      </c>
      <c r="AX562" s="171" t="s">
        <v>20</v>
      </c>
      <c r="AY562" s="171" t="s">
        <v>134</v>
      </c>
    </row>
    <row r="563" spans="2:65" s="6" customFormat="1" ht="15.75" customHeight="1">
      <c r="B563" s="23"/>
      <c r="C563" s="141" t="s">
        <v>862</v>
      </c>
      <c r="D563" s="141" t="s">
        <v>136</v>
      </c>
      <c r="E563" s="142" t="s">
        <v>863</v>
      </c>
      <c r="F563" s="143" t="s">
        <v>864</v>
      </c>
      <c r="G563" s="144" t="s">
        <v>80</v>
      </c>
      <c r="H563" s="145">
        <v>1941</v>
      </c>
      <c r="I563" s="146"/>
      <c r="J563" s="147">
        <f>ROUND($I$563*$H$563,2)</f>
        <v>0</v>
      </c>
      <c r="K563" s="143" t="s">
        <v>139</v>
      </c>
      <c r="L563" s="43"/>
      <c r="M563" s="148"/>
      <c r="N563" s="149" t="s">
        <v>43</v>
      </c>
      <c r="O563" s="24"/>
      <c r="P563" s="24"/>
      <c r="Q563" s="150">
        <v>0</v>
      </c>
      <c r="R563" s="150">
        <f>$Q$563*$H$563</f>
        <v>0</v>
      </c>
      <c r="S563" s="150">
        <v>0</v>
      </c>
      <c r="T563" s="151">
        <f>$S$563*$H$563</f>
        <v>0</v>
      </c>
      <c r="AR563" s="84" t="s">
        <v>140</v>
      </c>
      <c r="AT563" s="84" t="s">
        <v>136</v>
      </c>
      <c r="AU563" s="84" t="s">
        <v>83</v>
      </c>
      <c r="AY563" s="6" t="s">
        <v>134</v>
      </c>
      <c r="BE563" s="152">
        <f>IF($N$563="základní",$J$563,0)</f>
        <v>0</v>
      </c>
      <c r="BF563" s="152">
        <f>IF($N$563="snížená",$J$563,0)</f>
        <v>0</v>
      </c>
      <c r="BG563" s="152">
        <f>IF($N$563="zákl. přenesená",$J$563,0)</f>
        <v>0</v>
      </c>
      <c r="BH563" s="152">
        <f>IF($N$563="sníž. přenesená",$J$563,0)</f>
        <v>0</v>
      </c>
      <c r="BI563" s="152">
        <f>IF($N$563="nulová",$J$563,0)</f>
        <v>0</v>
      </c>
      <c r="BJ563" s="84" t="s">
        <v>20</v>
      </c>
      <c r="BK563" s="152">
        <f>ROUND($I$563*$H$563,2)</f>
        <v>0</v>
      </c>
      <c r="BL563" s="84" t="s">
        <v>140</v>
      </c>
      <c r="BM563" s="84" t="s">
        <v>865</v>
      </c>
    </row>
    <row r="564" spans="2:47" s="6" customFormat="1" ht="16.5" customHeight="1">
      <c r="B564" s="23"/>
      <c r="C564" s="24"/>
      <c r="D564" s="153" t="s">
        <v>142</v>
      </c>
      <c r="E564" s="24"/>
      <c r="F564" s="154" t="s">
        <v>866</v>
      </c>
      <c r="G564" s="24"/>
      <c r="H564" s="24"/>
      <c r="J564" s="24"/>
      <c r="K564" s="24"/>
      <c r="L564" s="43"/>
      <c r="M564" s="56"/>
      <c r="N564" s="24"/>
      <c r="O564" s="24"/>
      <c r="P564" s="24"/>
      <c r="Q564" s="24"/>
      <c r="R564" s="24"/>
      <c r="S564" s="24"/>
      <c r="T564" s="57"/>
      <c r="AT564" s="6" t="s">
        <v>142</v>
      </c>
      <c r="AU564" s="6" t="s">
        <v>83</v>
      </c>
    </row>
    <row r="565" spans="2:51" s="6" customFormat="1" ht="15.75" customHeight="1">
      <c r="B565" s="155"/>
      <c r="C565" s="156"/>
      <c r="D565" s="157" t="s">
        <v>144</v>
      </c>
      <c r="E565" s="156"/>
      <c r="F565" s="158" t="s">
        <v>653</v>
      </c>
      <c r="G565" s="156"/>
      <c r="H565" s="159">
        <v>1260</v>
      </c>
      <c r="J565" s="156"/>
      <c r="K565" s="156"/>
      <c r="L565" s="160"/>
      <c r="M565" s="161"/>
      <c r="N565" s="156"/>
      <c r="O565" s="156"/>
      <c r="P565" s="156"/>
      <c r="Q565" s="156"/>
      <c r="R565" s="156"/>
      <c r="S565" s="156"/>
      <c r="T565" s="162"/>
      <c r="AT565" s="163" t="s">
        <v>144</v>
      </c>
      <c r="AU565" s="163" t="s">
        <v>83</v>
      </c>
      <c r="AV565" s="163" t="s">
        <v>83</v>
      </c>
      <c r="AW565" s="163" t="s">
        <v>98</v>
      </c>
      <c r="AX565" s="163" t="s">
        <v>72</v>
      </c>
      <c r="AY565" s="163" t="s">
        <v>134</v>
      </c>
    </row>
    <row r="566" spans="2:51" s="6" customFormat="1" ht="15.75" customHeight="1">
      <c r="B566" s="155"/>
      <c r="C566" s="156"/>
      <c r="D566" s="157" t="s">
        <v>144</v>
      </c>
      <c r="E566" s="156"/>
      <c r="F566" s="158" t="s">
        <v>867</v>
      </c>
      <c r="G566" s="156"/>
      <c r="H566" s="159">
        <v>355</v>
      </c>
      <c r="J566" s="156"/>
      <c r="K566" s="156"/>
      <c r="L566" s="160"/>
      <c r="M566" s="161"/>
      <c r="N566" s="156"/>
      <c r="O566" s="156"/>
      <c r="P566" s="156"/>
      <c r="Q566" s="156"/>
      <c r="R566" s="156"/>
      <c r="S566" s="156"/>
      <c r="T566" s="162"/>
      <c r="AT566" s="163" t="s">
        <v>144</v>
      </c>
      <c r="AU566" s="163" t="s">
        <v>83</v>
      </c>
      <c r="AV566" s="163" t="s">
        <v>83</v>
      </c>
      <c r="AW566" s="163" t="s">
        <v>98</v>
      </c>
      <c r="AX566" s="163" t="s">
        <v>72</v>
      </c>
      <c r="AY566" s="163" t="s">
        <v>134</v>
      </c>
    </row>
    <row r="567" spans="2:51" s="6" customFormat="1" ht="15.75" customHeight="1">
      <c r="B567" s="155"/>
      <c r="C567" s="156"/>
      <c r="D567" s="157" t="s">
        <v>144</v>
      </c>
      <c r="E567" s="156"/>
      <c r="F567" s="158" t="s">
        <v>639</v>
      </c>
      <c r="G567" s="156"/>
      <c r="H567" s="159">
        <v>220</v>
      </c>
      <c r="J567" s="156"/>
      <c r="K567" s="156"/>
      <c r="L567" s="160"/>
      <c r="M567" s="161"/>
      <c r="N567" s="156"/>
      <c r="O567" s="156"/>
      <c r="P567" s="156"/>
      <c r="Q567" s="156"/>
      <c r="R567" s="156"/>
      <c r="S567" s="156"/>
      <c r="T567" s="162"/>
      <c r="AT567" s="163" t="s">
        <v>144</v>
      </c>
      <c r="AU567" s="163" t="s">
        <v>83</v>
      </c>
      <c r="AV567" s="163" t="s">
        <v>83</v>
      </c>
      <c r="AW567" s="163" t="s">
        <v>98</v>
      </c>
      <c r="AX567" s="163" t="s">
        <v>72</v>
      </c>
      <c r="AY567" s="163" t="s">
        <v>134</v>
      </c>
    </row>
    <row r="568" spans="2:51" s="6" customFormat="1" ht="15.75" customHeight="1">
      <c r="B568" s="155"/>
      <c r="C568" s="156"/>
      <c r="D568" s="157" t="s">
        <v>144</v>
      </c>
      <c r="E568" s="156"/>
      <c r="F568" s="158" t="s">
        <v>640</v>
      </c>
      <c r="G568" s="156"/>
      <c r="H568" s="159">
        <v>76</v>
      </c>
      <c r="J568" s="156"/>
      <c r="K568" s="156"/>
      <c r="L568" s="160"/>
      <c r="M568" s="161"/>
      <c r="N568" s="156"/>
      <c r="O568" s="156"/>
      <c r="P568" s="156"/>
      <c r="Q568" s="156"/>
      <c r="R568" s="156"/>
      <c r="S568" s="156"/>
      <c r="T568" s="162"/>
      <c r="AT568" s="163" t="s">
        <v>144</v>
      </c>
      <c r="AU568" s="163" t="s">
        <v>83</v>
      </c>
      <c r="AV568" s="163" t="s">
        <v>83</v>
      </c>
      <c r="AW568" s="163" t="s">
        <v>98</v>
      </c>
      <c r="AX568" s="163" t="s">
        <v>72</v>
      </c>
      <c r="AY568" s="163" t="s">
        <v>134</v>
      </c>
    </row>
    <row r="569" spans="2:51" s="6" customFormat="1" ht="15.75" customHeight="1">
      <c r="B569" s="155"/>
      <c r="C569" s="156"/>
      <c r="D569" s="157" t="s">
        <v>144</v>
      </c>
      <c r="E569" s="156"/>
      <c r="F569" s="158" t="s">
        <v>641</v>
      </c>
      <c r="G569" s="156"/>
      <c r="H569" s="159">
        <v>30</v>
      </c>
      <c r="J569" s="156"/>
      <c r="K569" s="156"/>
      <c r="L569" s="160"/>
      <c r="M569" s="161"/>
      <c r="N569" s="156"/>
      <c r="O569" s="156"/>
      <c r="P569" s="156"/>
      <c r="Q569" s="156"/>
      <c r="R569" s="156"/>
      <c r="S569" s="156"/>
      <c r="T569" s="162"/>
      <c r="AT569" s="163" t="s">
        <v>144</v>
      </c>
      <c r="AU569" s="163" t="s">
        <v>83</v>
      </c>
      <c r="AV569" s="163" t="s">
        <v>83</v>
      </c>
      <c r="AW569" s="163" t="s">
        <v>98</v>
      </c>
      <c r="AX569" s="163" t="s">
        <v>72</v>
      </c>
      <c r="AY569" s="163" t="s">
        <v>134</v>
      </c>
    </row>
    <row r="570" spans="2:51" s="6" customFormat="1" ht="15.75" customHeight="1">
      <c r="B570" s="164"/>
      <c r="C570" s="165"/>
      <c r="D570" s="157" t="s">
        <v>144</v>
      </c>
      <c r="E570" s="165"/>
      <c r="F570" s="166" t="s">
        <v>153</v>
      </c>
      <c r="G570" s="165"/>
      <c r="H570" s="167">
        <v>1941</v>
      </c>
      <c r="J570" s="165"/>
      <c r="K570" s="165"/>
      <c r="L570" s="168"/>
      <c r="M570" s="169"/>
      <c r="N570" s="165"/>
      <c r="O570" s="165"/>
      <c r="P570" s="165"/>
      <c r="Q570" s="165"/>
      <c r="R570" s="165"/>
      <c r="S570" s="165"/>
      <c r="T570" s="170"/>
      <c r="AT570" s="171" t="s">
        <v>144</v>
      </c>
      <c r="AU570" s="171" t="s">
        <v>83</v>
      </c>
      <c r="AV570" s="171" t="s">
        <v>140</v>
      </c>
      <c r="AW570" s="171" t="s">
        <v>98</v>
      </c>
      <c r="AX570" s="171" t="s">
        <v>20</v>
      </c>
      <c r="AY570" s="171" t="s">
        <v>134</v>
      </c>
    </row>
    <row r="571" spans="2:65" s="6" customFormat="1" ht="15.75" customHeight="1">
      <c r="B571" s="23"/>
      <c r="C571" s="141" t="s">
        <v>868</v>
      </c>
      <c r="D571" s="141" t="s">
        <v>136</v>
      </c>
      <c r="E571" s="142" t="s">
        <v>869</v>
      </c>
      <c r="F571" s="143" t="s">
        <v>870</v>
      </c>
      <c r="G571" s="144" t="s">
        <v>80</v>
      </c>
      <c r="H571" s="145">
        <v>1411</v>
      </c>
      <c r="I571" s="146"/>
      <c r="J571" s="147">
        <f>ROUND($I$571*$H$571,2)</f>
        <v>0</v>
      </c>
      <c r="K571" s="143" t="s">
        <v>139</v>
      </c>
      <c r="L571" s="43"/>
      <c r="M571" s="148"/>
      <c r="N571" s="149" t="s">
        <v>43</v>
      </c>
      <c r="O571" s="24"/>
      <c r="P571" s="24"/>
      <c r="Q571" s="150">
        <v>0</v>
      </c>
      <c r="R571" s="150">
        <f>$Q$571*$H$571</f>
        <v>0</v>
      </c>
      <c r="S571" s="150">
        <v>0</v>
      </c>
      <c r="T571" s="151">
        <f>$S$571*$H$571</f>
        <v>0</v>
      </c>
      <c r="AR571" s="84" t="s">
        <v>140</v>
      </c>
      <c r="AT571" s="84" t="s">
        <v>136</v>
      </c>
      <c r="AU571" s="84" t="s">
        <v>83</v>
      </c>
      <c r="AY571" s="6" t="s">
        <v>134</v>
      </c>
      <c r="BE571" s="152">
        <f>IF($N$571="základní",$J$571,0)</f>
        <v>0</v>
      </c>
      <c r="BF571" s="152">
        <f>IF($N$571="snížená",$J$571,0)</f>
        <v>0</v>
      </c>
      <c r="BG571" s="152">
        <f>IF($N$571="zákl. přenesená",$J$571,0)</f>
        <v>0</v>
      </c>
      <c r="BH571" s="152">
        <f>IF($N$571="sníž. přenesená",$J$571,0)</f>
        <v>0</v>
      </c>
      <c r="BI571" s="152">
        <f>IF($N$571="nulová",$J$571,0)</f>
        <v>0</v>
      </c>
      <c r="BJ571" s="84" t="s">
        <v>20</v>
      </c>
      <c r="BK571" s="152">
        <f>ROUND($I$571*$H$571,2)</f>
        <v>0</v>
      </c>
      <c r="BL571" s="84" t="s">
        <v>140</v>
      </c>
      <c r="BM571" s="84" t="s">
        <v>871</v>
      </c>
    </row>
    <row r="572" spans="2:47" s="6" customFormat="1" ht="16.5" customHeight="1">
      <c r="B572" s="23"/>
      <c r="C572" s="24"/>
      <c r="D572" s="153" t="s">
        <v>142</v>
      </c>
      <c r="E572" s="24"/>
      <c r="F572" s="154" t="s">
        <v>870</v>
      </c>
      <c r="G572" s="24"/>
      <c r="H572" s="24"/>
      <c r="J572" s="24"/>
      <c r="K572" s="24"/>
      <c r="L572" s="43"/>
      <c r="M572" s="56"/>
      <c r="N572" s="24"/>
      <c r="O572" s="24"/>
      <c r="P572" s="24"/>
      <c r="Q572" s="24"/>
      <c r="R572" s="24"/>
      <c r="S572" s="24"/>
      <c r="T572" s="57"/>
      <c r="AT572" s="6" t="s">
        <v>142</v>
      </c>
      <c r="AU572" s="6" t="s">
        <v>83</v>
      </c>
    </row>
    <row r="573" spans="2:51" s="6" customFormat="1" ht="15.75" customHeight="1">
      <c r="B573" s="155"/>
      <c r="C573" s="156"/>
      <c r="D573" s="157" t="s">
        <v>144</v>
      </c>
      <c r="E573" s="156"/>
      <c r="F573" s="158" t="s">
        <v>653</v>
      </c>
      <c r="G573" s="156"/>
      <c r="H573" s="159">
        <v>1260</v>
      </c>
      <c r="J573" s="156"/>
      <c r="K573" s="156"/>
      <c r="L573" s="160"/>
      <c r="M573" s="161"/>
      <c r="N573" s="156"/>
      <c r="O573" s="156"/>
      <c r="P573" s="156"/>
      <c r="Q573" s="156"/>
      <c r="R573" s="156"/>
      <c r="S573" s="156"/>
      <c r="T573" s="162"/>
      <c r="AT573" s="163" t="s">
        <v>144</v>
      </c>
      <c r="AU573" s="163" t="s">
        <v>83</v>
      </c>
      <c r="AV573" s="163" t="s">
        <v>83</v>
      </c>
      <c r="AW573" s="163" t="s">
        <v>98</v>
      </c>
      <c r="AX573" s="163" t="s">
        <v>72</v>
      </c>
      <c r="AY573" s="163" t="s">
        <v>134</v>
      </c>
    </row>
    <row r="574" spans="2:51" s="6" customFormat="1" ht="15.75" customHeight="1">
      <c r="B574" s="155"/>
      <c r="C574" s="156"/>
      <c r="D574" s="157" t="s">
        <v>144</v>
      </c>
      <c r="E574" s="156"/>
      <c r="F574" s="158" t="s">
        <v>872</v>
      </c>
      <c r="G574" s="156"/>
      <c r="H574" s="159">
        <v>151</v>
      </c>
      <c r="J574" s="156"/>
      <c r="K574" s="156"/>
      <c r="L574" s="160"/>
      <c r="M574" s="161"/>
      <c r="N574" s="156"/>
      <c r="O574" s="156"/>
      <c r="P574" s="156"/>
      <c r="Q574" s="156"/>
      <c r="R574" s="156"/>
      <c r="S574" s="156"/>
      <c r="T574" s="162"/>
      <c r="AT574" s="163" t="s">
        <v>144</v>
      </c>
      <c r="AU574" s="163" t="s">
        <v>83</v>
      </c>
      <c r="AV574" s="163" t="s">
        <v>83</v>
      </c>
      <c r="AW574" s="163" t="s">
        <v>98</v>
      </c>
      <c r="AX574" s="163" t="s">
        <v>72</v>
      </c>
      <c r="AY574" s="163" t="s">
        <v>134</v>
      </c>
    </row>
    <row r="575" spans="2:51" s="6" customFormat="1" ht="15.75" customHeight="1">
      <c r="B575" s="164"/>
      <c r="C575" s="165"/>
      <c r="D575" s="157" t="s">
        <v>144</v>
      </c>
      <c r="E575" s="165"/>
      <c r="F575" s="166" t="s">
        <v>153</v>
      </c>
      <c r="G575" s="165"/>
      <c r="H575" s="167">
        <v>1411</v>
      </c>
      <c r="J575" s="165"/>
      <c r="K575" s="165"/>
      <c r="L575" s="168"/>
      <c r="M575" s="169"/>
      <c r="N575" s="165"/>
      <c r="O575" s="165"/>
      <c r="P575" s="165"/>
      <c r="Q575" s="165"/>
      <c r="R575" s="165"/>
      <c r="S575" s="165"/>
      <c r="T575" s="170"/>
      <c r="AT575" s="171" t="s">
        <v>144</v>
      </c>
      <c r="AU575" s="171" t="s">
        <v>83</v>
      </c>
      <c r="AV575" s="171" t="s">
        <v>140</v>
      </c>
      <c r="AW575" s="171" t="s">
        <v>98</v>
      </c>
      <c r="AX575" s="171" t="s">
        <v>20</v>
      </c>
      <c r="AY575" s="171" t="s">
        <v>134</v>
      </c>
    </row>
    <row r="576" spans="2:65" s="6" customFormat="1" ht="15.75" customHeight="1">
      <c r="B576" s="23"/>
      <c r="C576" s="141" t="s">
        <v>873</v>
      </c>
      <c r="D576" s="141" t="s">
        <v>136</v>
      </c>
      <c r="E576" s="142" t="s">
        <v>874</v>
      </c>
      <c r="F576" s="143" t="s">
        <v>875</v>
      </c>
      <c r="G576" s="144" t="s">
        <v>392</v>
      </c>
      <c r="H576" s="145">
        <v>6</v>
      </c>
      <c r="I576" s="146"/>
      <c r="J576" s="147">
        <f>ROUND($I$576*$H$576,2)</f>
        <v>0</v>
      </c>
      <c r="K576" s="143" t="s">
        <v>139</v>
      </c>
      <c r="L576" s="43"/>
      <c r="M576" s="148"/>
      <c r="N576" s="149" t="s">
        <v>43</v>
      </c>
      <c r="O576" s="24"/>
      <c r="P576" s="24"/>
      <c r="Q576" s="150">
        <v>0.01424</v>
      </c>
      <c r="R576" s="150">
        <f>$Q$576*$H$576</f>
        <v>0.08543999999999999</v>
      </c>
      <c r="S576" s="150">
        <v>0</v>
      </c>
      <c r="T576" s="151">
        <f>$S$576*$H$576</f>
        <v>0</v>
      </c>
      <c r="AR576" s="84" t="s">
        <v>140</v>
      </c>
      <c r="AT576" s="84" t="s">
        <v>136</v>
      </c>
      <c r="AU576" s="84" t="s">
        <v>83</v>
      </c>
      <c r="AY576" s="6" t="s">
        <v>134</v>
      </c>
      <c r="BE576" s="152">
        <f>IF($N$576="základní",$J$576,0)</f>
        <v>0</v>
      </c>
      <c r="BF576" s="152">
        <f>IF($N$576="snížená",$J$576,0)</f>
        <v>0</v>
      </c>
      <c r="BG576" s="152">
        <f>IF($N$576="zákl. přenesená",$J$576,0)</f>
        <v>0</v>
      </c>
      <c r="BH576" s="152">
        <f>IF($N$576="sníž. přenesená",$J$576,0)</f>
        <v>0</v>
      </c>
      <c r="BI576" s="152">
        <f>IF($N$576="nulová",$J$576,0)</f>
        <v>0</v>
      </c>
      <c r="BJ576" s="84" t="s">
        <v>20</v>
      </c>
      <c r="BK576" s="152">
        <f>ROUND($I$576*$H$576,2)</f>
        <v>0</v>
      </c>
      <c r="BL576" s="84" t="s">
        <v>140</v>
      </c>
      <c r="BM576" s="84" t="s">
        <v>876</v>
      </c>
    </row>
    <row r="577" spans="2:47" s="6" customFormat="1" ht="16.5" customHeight="1">
      <c r="B577" s="23"/>
      <c r="C577" s="24"/>
      <c r="D577" s="153" t="s">
        <v>142</v>
      </c>
      <c r="E577" s="24"/>
      <c r="F577" s="154" t="s">
        <v>875</v>
      </c>
      <c r="G577" s="24"/>
      <c r="H577" s="24"/>
      <c r="J577" s="24"/>
      <c r="K577" s="24"/>
      <c r="L577" s="43"/>
      <c r="M577" s="56"/>
      <c r="N577" s="24"/>
      <c r="O577" s="24"/>
      <c r="P577" s="24"/>
      <c r="Q577" s="24"/>
      <c r="R577" s="24"/>
      <c r="S577" s="24"/>
      <c r="T577" s="57"/>
      <c r="AT577" s="6" t="s">
        <v>142</v>
      </c>
      <c r="AU577" s="6" t="s">
        <v>83</v>
      </c>
    </row>
    <row r="578" spans="2:51" s="6" customFormat="1" ht="15.75" customHeight="1">
      <c r="B578" s="155"/>
      <c r="C578" s="156"/>
      <c r="D578" s="157" t="s">
        <v>144</v>
      </c>
      <c r="E578" s="156"/>
      <c r="F578" s="158" t="s">
        <v>877</v>
      </c>
      <c r="G578" s="156"/>
      <c r="H578" s="159">
        <v>6</v>
      </c>
      <c r="J578" s="156"/>
      <c r="K578" s="156"/>
      <c r="L578" s="160"/>
      <c r="M578" s="161"/>
      <c r="N578" s="156"/>
      <c r="O578" s="156"/>
      <c r="P578" s="156"/>
      <c r="Q578" s="156"/>
      <c r="R578" s="156"/>
      <c r="S578" s="156"/>
      <c r="T578" s="162"/>
      <c r="AT578" s="163" t="s">
        <v>144</v>
      </c>
      <c r="AU578" s="163" t="s">
        <v>83</v>
      </c>
      <c r="AV578" s="163" t="s">
        <v>83</v>
      </c>
      <c r="AW578" s="163" t="s">
        <v>98</v>
      </c>
      <c r="AX578" s="163" t="s">
        <v>20</v>
      </c>
      <c r="AY578" s="163" t="s">
        <v>134</v>
      </c>
    </row>
    <row r="579" spans="2:65" s="6" customFormat="1" ht="15.75" customHeight="1">
      <c r="B579" s="23"/>
      <c r="C579" s="172" t="s">
        <v>878</v>
      </c>
      <c r="D579" s="172" t="s">
        <v>263</v>
      </c>
      <c r="E579" s="173" t="s">
        <v>879</v>
      </c>
      <c r="F579" s="174" t="s">
        <v>880</v>
      </c>
      <c r="G579" s="175" t="s">
        <v>392</v>
      </c>
      <c r="H579" s="176">
        <v>6</v>
      </c>
      <c r="I579" s="177"/>
      <c r="J579" s="178">
        <f>ROUND($I$579*$H$579,2)</f>
        <v>0</v>
      </c>
      <c r="K579" s="174" t="s">
        <v>139</v>
      </c>
      <c r="L579" s="179"/>
      <c r="M579" s="180"/>
      <c r="N579" s="181" t="s">
        <v>43</v>
      </c>
      <c r="O579" s="24"/>
      <c r="P579" s="24"/>
      <c r="Q579" s="150">
        <v>0.397</v>
      </c>
      <c r="R579" s="150">
        <f>$Q$579*$H$579</f>
        <v>2.382</v>
      </c>
      <c r="S579" s="150">
        <v>0</v>
      </c>
      <c r="T579" s="151">
        <f>$S$579*$H$579</f>
        <v>0</v>
      </c>
      <c r="AR579" s="84" t="s">
        <v>188</v>
      </c>
      <c r="AT579" s="84" t="s">
        <v>263</v>
      </c>
      <c r="AU579" s="84" t="s">
        <v>83</v>
      </c>
      <c r="AY579" s="6" t="s">
        <v>134</v>
      </c>
      <c r="BE579" s="152">
        <f>IF($N$579="základní",$J$579,0)</f>
        <v>0</v>
      </c>
      <c r="BF579" s="152">
        <f>IF($N$579="snížená",$J$579,0)</f>
        <v>0</v>
      </c>
      <c r="BG579" s="152">
        <f>IF($N$579="zákl. přenesená",$J$579,0)</f>
        <v>0</v>
      </c>
      <c r="BH579" s="152">
        <f>IF($N$579="sníž. přenesená",$J$579,0)</f>
        <v>0</v>
      </c>
      <c r="BI579" s="152">
        <f>IF($N$579="nulová",$J$579,0)</f>
        <v>0</v>
      </c>
      <c r="BJ579" s="84" t="s">
        <v>20</v>
      </c>
      <c r="BK579" s="152">
        <f>ROUND($I$579*$H$579,2)</f>
        <v>0</v>
      </c>
      <c r="BL579" s="84" t="s">
        <v>140</v>
      </c>
      <c r="BM579" s="84" t="s">
        <v>881</v>
      </c>
    </row>
    <row r="580" spans="2:47" s="6" customFormat="1" ht="16.5" customHeight="1">
      <c r="B580" s="23"/>
      <c r="C580" s="24"/>
      <c r="D580" s="153" t="s">
        <v>142</v>
      </c>
      <c r="E580" s="24"/>
      <c r="F580" s="154" t="s">
        <v>882</v>
      </c>
      <c r="G580" s="24"/>
      <c r="H580" s="24"/>
      <c r="J580" s="24"/>
      <c r="K580" s="24"/>
      <c r="L580" s="43"/>
      <c r="M580" s="56"/>
      <c r="N580" s="24"/>
      <c r="O580" s="24"/>
      <c r="P580" s="24"/>
      <c r="Q580" s="24"/>
      <c r="R580" s="24"/>
      <c r="S580" s="24"/>
      <c r="T580" s="57"/>
      <c r="AT580" s="6" t="s">
        <v>142</v>
      </c>
      <c r="AU580" s="6" t="s">
        <v>83</v>
      </c>
    </row>
    <row r="581" spans="2:65" s="6" customFormat="1" ht="15.75" customHeight="1">
      <c r="B581" s="23"/>
      <c r="C581" s="141" t="s">
        <v>883</v>
      </c>
      <c r="D581" s="141" t="s">
        <v>136</v>
      </c>
      <c r="E581" s="142" t="s">
        <v>884</v>
      </c>
      <c r="F581" s="143" t="s">
        <v>885</v>
      </c>
      <c r="G581" s="144" t="s">
        <v>392</v>
      </c>
      <c r="H581" s="145">
        <v>37</v>
      </c>
      <c r="I581" s="146"/>
      <c r="J581" s="147">
        <f>ROUND($I$581*$H$581,2)</f>
        <v>0</v>
      </c>
      <c r="K581" s="143" t="s">
        <v>139</v>
      </c>
      <c r="L581" s="43"/>
      <c r="M581" s="148"/>
      <c r="N581" s="149" t="s">
        <v>43</v>
      </c>
      <c r="O581" s="24"/>
      <c r="P581" s="24"/>
      <c r="Q581" s="150">
        <v>0.12303</v>
      </c>
      <c r="R581" s="150">
        <f>$Q$581*$H$581</f>
        <v>4.55211</v>
      </c>
      <c r="S581" s="150">
        <v>0</v>
      </c>
      <c r="T581" s="151">
        <f>$S$581*$H$581</f>
        <v>0</v>
      </c>
      <c r="AR581" s="84" t="s">
        <v>140</v>
      </c>
      <c r="AT581" s="84" t="s">
        <v>136</v>
      </c>
      <c r="AU581" s="84" t="s">
        <v>83</v>
      </c>
      <c r="AY581" s="6" t="s">
        <v>134</v>
      </c>
      <c r="BE581" s="152">
        <f>IF($N$581="základní",$J$581,0)</f>
        <v>0</v>
      </c>
      <c r="BF581" s="152">
        <f>IF($N$581="snížená",$J$581,0)</f>
        <v>0</v>
      </c>
      <c r="BG581" s="152">
        <f>IF($N$581="zákl. přenesená",$J$581,0)</f>
        <v>0</v>
      </c>
      <c r="BH581" s="152">
        <f>IF($N$581="sníž. přenesená",$J$581,0)</f>
        <v>0</v>
      </c>
      <c r="BI581" s="152">
        <f>IF($N$581="nulová",$J$581,0)</f>
        <v>0</v>
      </c>
      <c r="BJ581" s="84" t="s">
        <v>20</v>
      </c>
      <c r="BK581" s="152">
        <f>ROUND($I$581*$H$581,2)</f>
        <v>0</v>
      </c>
      <c r="BL581" s="84" t="s">
        <v>140</v>
      </c>
      <c r="BM581" s="84" t="s">
        <v>886</v>
      </c>
    </row>
    <row r="582" spans="2:47" s="6" customFormat="1" ht="16.5" customHeight="1">
      <c r="B582" s="23"/>
      <c r="C582" s="24"/>
      <c r="D582" s="153" t="s">
        <v>142</v>
      </c>
      <c r="E582" s="24"/>
      <c r="F582" s="154" t="s">
        <v>885</v>
      </c>
      <c r="G582" s="24"/>
      <c r="H582" s="24"/>
      <c r="J582" s="24"/>
      <c r="K582" s="24"/>
      <c r="L582" s="43"/>
      <c r="M582" s="56"/>
      <c r="N582" s="24"/>
      <c r="O582" s="24"/>
      <c r="P582" s="24"/>
      <c r="Q582" s="24"/>
      <c r="R582" s="24"/>
      <c r="S582" s="24"/>
      <c r="T582" s="57"/>
      <c r="AT582" s="6" t="s">
        <v>142</v>
      </c>
      <c r="AU582" s="6" t="s">
        <v>83</v>
      </c>
    </row>
    <row r="583" spans="2:51" s="6" customFormat="1" ht="15.75" customHeight="1">
      <c r="B583" s="155"/>
      <c r="C583" s="156"/>
      <c r="D583" s="157" t="s">
        <v>144</v>
      </c>
      <c r="E583" s="156"/>
      <c r="F583" s="158" t="s">
        <v>887</v>
      </c>
      <c r="G583" s="156"/>
      <c r="H583" s="159">
        <v>22</v>
      </c>
      <c r="J583" s="156"/>
      <c r="K583" s="156"/>
      <c r="L583" s="160"/>
      <c r="M583" s="161"/>
      <c r="N583" s="156"/>
      <c r="O583" s="156"/>
      <c r="P583" s="156"/>
      <c r="Q583" s="156"/>
      <c r="R583" s="156"/>
      <c r="S583" s="156"/>
      <c r="T583" s="162"/>
      <c r="AT583" s="163" t="s">
        <v>144</v>
      </c>
      <c r="AU583" s="163" t="s">
        <v>83</v>
      </c>
      <c r="AV583" s="163" t="s">
        <v>83</v>
      </c>
      <c r="AW583" s="163" t="s">
        <v>98</v>
      </c>
      <c r="AX583" s="163" t="s">
        <v>72</v>
      </c>
      <c r="AY583" s="163" t="s">
        <v>134</v>
      </c>
    </row>
    <row r="584" spans="2:51" s="6" customFormat="1" ht="15.75" customHeight="1">
      <c r="B584" s="155"/>
      <c r="C584" s="156"/>
      <c r="D584" s="157" t="s">
        <v>144</v>
      </c>
      <c r="E584" s="156"/>
      <c r="F584" s="158" t="s">
        <v>888</v>
      </c>
      <c r="G584" s="156"/>
      <c r="H584" s="159">
        <v>11</v>
      </c>
      <c r="J584" s="156"/>
      <c r="K584" s="156"/>
      <c r="L584" s="160"/>
      <c r="M584" s="161"/>
      <c r="N584" s="156"/>
      <c r="O584" s="156"/>
      <c r="P584" s="156"/>
      <c r="Q584" s="156"/>
      <c r="R584" s="156"/>
      <c r="S584" s="156"/>
      <c r="T584" s="162"/>
      <c r="AT584" s="163" t="s">
        <v>144</v>
      </c>
      <c r="AU584" s="163" t="s">
        <v>83</v>
      </c>
      <c r="AV584" s="163" t="s">
        <v>83</v>
      </c>
      <c r="AW584" s="163" t="s">
        <v>98</v>
      </c>
      <c r="AX584" s="163" t="s">
        <v>72</v>
      </c>
      <c r="AY584" s="163" t="s">
        <v>134</v>
      </c>
    </row>
    <row r="585" spans="2:51" s="6" customFormat="1" ht="15.75" customHeight="1">
      <c r="B585" s="155"/>
      <c r="C585" s="156"/>
      <c r="D585" s="157" t="s">
        <v>144</v>
      </c>
      <c r="E585" s="156"/>
      <c r="F585" s="158" t="s">
        <v>889</v>
      </c>
      <c r="G585" s="156"/>
      <c r="H585" s="159">
        <v>4</v>
      </c>
      <c r="J585" s="156"/>
      <c r="K585" s="156"/>
      <c r="L585" s="160"/>
      <c r="M585" s="161"/>
      <c r="N585" s="156"/>
      <c r="O585" s="156"/>
      <c r="P585" s="156"/>
      <c r="Q585" s="156"/>
      <c r="R585" s="156"/>
      <c r="S585" s="156"/>
      <c r="T585" s="162"/>
      <c r="AT585" s="163" t="s">
        <v>144</v>
      </c>
      <c r="AU585" s="163" t="s">
        <v>83</v>
      </c>
      <c r="AV585" s="163" t="s">
        <v>83</v>
      </c>
      <c r="AW585" s="163" t="s">
        <v>98</v>
      </c>
      <c r="AX585" s="163" t="s">
        <v>72</v>
      </c>
      <c r="AY585" s="163" t="s">
        <v>134</v>
      </c>
    </row>
    <row r="586" spans="2:51" s="6" customFormat="1" ht="15.75" customHeight="1">
      <c r="B586" s="164"/>
      <c r="C586" s="165"/>
      <c r="D586" s="157" t="s">
        <v>144</v>
      </c>
      <c r="E586" s="165"/>
      <c r="F586" s="166" t="s">
        <v>153</v>
      </c>
      <c r="G586" s="165"/>
      <c r="H586" s="167">
        <v>37</v>
      </c>
      <c r="J586" s="165"/>
      <c r="K586" s="165"/>
      <c r="L586" s="168"/>
      <c r="M586" s="169"/>
      <c r="N586" s="165"/>
      <c r="O586" s="165"/>
      <c r="P586" s="165"/>
      <c r="Q586" s="165"/>
      <c r="R586" s="165"/>
      <c r="S586" s="165"/>
      <c r="T586" s="170"/>
      <c r="AT586" s="171" t="s">
        <v>144</v>
      </c>
      <c r="AU586" s="171" t="s">
        <v>83</v>
      </c>
      <c r="AV586" s="171" t="s">
        <v>140</v>
      </c>
      <c r="AW586" s="171" t="s">
        <v>98</v>
      </c>
      <c r="AX586" s="171" t="s">
        <v>20</v>
      </c>
      <c r="AY586" s="171" t="s">
        <v>134</v>
      </c>
    </row>
    <row r="587" spans="2:65" s="6" customFormat="1" ht="15.75" customHeight="1">
      <c r="B587" s="23"/>
      <c r="C587" s="172" t="s">
        <v>890</v>
      </c>
      <c r="D587" s="172" t="s">
        <v>263</v>
      </c>
      <c r="E587" s="173" t="s">
        <v>891</v>
      </c>
      <c r="F587" s="174" t="s">
        <v>892</v>
      </c>
      <c r="G587" s="175" t="s">
        <v>392</v>
      </c>
      <c r="H587" s="176">
        <v>37</v>
      </c>
      <c r="I587" s="177"/>
      <c r="J587" s="178">
        <f>ROUND($I$587*$H$587,2)</f>
        <v>0</v>
      </c>
      <c r="K587" s="174"/>
      <c r="L587" s="179"/>
      <c r="M587" s="180"/>
      <c r="N587" s="181" t="s">
        <v>43</v>
      </c>
      <c r="O587" s="24"/>
      <c r="P587" s="24"/>
      <c r="Q587" s="150">
        <v>0.001</v>
      </c>
      <c r="R587" s="150">
        <f>$Q$587*$H$587</f>
        <v>0.037</v>
      </c>
      <c r="S587" s="150">
        <v>0</v>
      </c>
      <c r="T587" s="151">
        <f>$S$587*$H$587</f>
        <v>0</v>
      </c>
      <c r="AR587" s="84" t="s">
        <v>188</v>
      </c>
      <c r="AT587" s="84" t="s">
        <v>263</v>
      </c>
      <c r="AU587" s="84" t="s">
        <v>83</v>
      </c>
      <c r="AY587" s="6" t="s">
        <v>134</v>
      </c>
      <c r="BE587" s="152">
        <f>IF($N$587="základní",$J$587,0)</f>
        <v>0</v>
      </c>
      <c r="BF587" s="152">
        <f>IF($N$587="snížená",$J$587,0)</f>
        <v>0</v>
      </c>
      <c r="BG587" s="152">
        <f>IF($N$587="zákl. přenesená",$J$587,0)</f>
        <v>0</v>
      </c>
      <c r="BH587" s="152">
        <f>IF($N$587="sníž. přenesená",$J$587,0)</f>
        <v>0</v>
      </c>
      <c r="BI587" s="152">
        <f>IF($N$587="nulová",$J$587,0)</f>
        <v>0</v>
      </c>
      <c r="BJ587" s="84" t="s">
        <v>20</v>
      </c>
      <c r="BK587" s="152">
        <f>ROUND($I$587*$H$587,2)</f>
        <v>0</v>
      </c>
      <c r="BL587" s="84" t="s">
        <v>140</v>
      </c>
      <c r="BM587" s="84" t="s">
        <v>893</v>
      </c>
    </row>
    <row r="588" spans="2:47" s="6" customFormat="1" ht="16.5" customHeight="1">
      <c r="B588" s="23"/>
      <c r="C588" s="24"/>
      <c r="D588" s="153" t="s">
        <v>142</v>
      </c>
      <c r="E588" s="24"/>
      <c r="F588" s="154" t="s">
        <v>894</v>
      </c>
      <c r="G588" s="24"/>
      <c r="H588" s="24"/>
      <c r="J588" s="24"/>
      <c r="K588" s="24"/>
      <c r="L588" s="43"/>
      <c r="M588" s="56"/>
      <c r="N588" s="24"/>
      <c r="O588" s="24"/>
      <c r="P588" s="24"/>
      <c r="Q588" s="24"/>
      <c r="R588" s="24"/>
      <c r="S588" s="24"/>
      <c r="T588" s="57"/>
      <c r="AT588" s="6" t="s">
        <v>142</v>
      </c>
      <c r="AU588" s="6" t="s">
        <v>83</v>
      </c>
    </row>
    <row r="589" spans="2:65" s="6" customFormat="1" ht="15.75" customHeight="1">
      <c r="B589" s="23"/>
      <c r="C589" s="172" t="s">
        <v>895</v>
      </c>
      <c r="D589" s="172" t="s">
        <v>263</v>
      </c>
      <c r="E589" s="173" t="s">
        <v>896</v>
      </c>
      <c r="F589" s="174" t="s">
        <v>897</v>
      </c>
      <c r="G589" s="175" t="s">
        <v>392</v>
      </c>
      <c r="H589" s="176">
        <v>26</v>
      </c>
      <c r="I589" s="177"/>
      <c r="J589" s="178">
        <f>ROUND($I$589*$H$589,2)</f>
        <v>0</v>
      </c>
      <c r="K589" s="174"/>
      <c r="L589" s="179"/>
      <c r="M589" s="180"/>
      <c r="N589" s="181" t="s">
        <v>43</v>
      </c>
      <c r="O589" s="24"/>
      <c r="P589" s="24"/>
      <c r="Q589" s="150">
        <v>0.006</v>
      </c>
      <c r="R589" s="150">
        <f>$Q$589*$H$589</f>
        <v>0.156</v>
      </c>
      <c r="S589" s="150">
        <v>0</v>
      </c>
      <c r="T589" s="151">
        <f>$S$589*$H$589</f>
        <v>0</v>
      </c>
      <c r="AR589" s="84" t="s">
        <v>188</v>
      </c>
      <c r="AT589" s="84" t="s">
        <v>263</v>
      </c>
      <c r="AU589" s="84" t="s">
        <v>83</v>
      </c>
      <c r="AY589" s="6" t="s">
        <v>134</v>
      </c>
      <c r="BE589" s="152">
        <f>IF($N$589="základní",$J$589,0)</f>
        <v>0</v>
      </c>
      <c r="BF589" s="152">
        <f>IF($N$589="snížená",$J$589,0)</f>
        <v>0</v>
      </c>
      <c r="BG589" s="152">
        <f>IF($N$589="zákl. přenesená",$J$589,0)</f>
        <v>0</v>
      </c>
      <c r="BH589" s="152">
        <f>IF($N$589="sníž. přenesená",$J$589,0)</f>
        <v>0</v>
      </c>
      <c r="BI589" s="152">
        <f>IF($N$589="nulová",$J$589,0)</f>
        <v>0</v>
      </c>
      <c r="BJ589" s="84" t="s">
        <v>20</v>
      </c>
      <c r="BK589" s="152">
        <f>ROUND($I$589*$H$589,2)</f>
        <v>0</v>
      </c>
      <c r="BL589" s="84" t="s">
        <v>140</v>
      </c>
      <c r="BM589" s="84" t="s">
        <v>898</v>
      </c>
    </row>
    <row r="590" spans="2:47" s="6" customFormat="1" ht="16.5" customHeight="1">
      <c r="B590" s="23"/>
      <c r="C590" s="24"/>
      <c r="D590" s="153" t="s">
        <v>142</v>
      </c>
      <c r="E590" s="24"/>
      <c r="F590" s="154" t="s">
        <v>899</v>
      </c>
      <c r="G590" s="24"/>
      <c r="H590" s="24"/>
      <c r="J590" s="24"/>
      <c r="K590" s="24"/>
      <c r="L590" s="43"/>
      <c r="M590" s="56"/>
      <c r="N590" s="24"/>
      <c r="O590" s="24"/>
      <c r="P590" s="24"/>
      <c r="Q590" s="24"/>
      <c r="R590" s="24"/>
      <c r="S590" s="24"/>
      <c r="T590" s="57"/>
      <c r="AT590" s="6" t="s">
        <v>142</v>
      </c>
      <c r="AU590" s="6" t="s">
        <v>83</v>
      </c>
    </row>
    <row r="591" spans="2:65" s="6" customFormat="1" ht="15.75" customHeight="1">
      <c r="B591" s="23"/>
      <c r="C591" s="172" t="s">
        <v>900</v>
      </c>
      <c r="D591" s="172" t="s">
        <v>263</v>
      </c>
      <c r="E591" s="173" t="s">
        <v>901</v>
      </c>
      <c r="F591" s="174" t="s">
        <v>902</v>
      </c>
      <c r="G591" s="175" t="s">
        <v>392</v>
      </c>
      <c r="H591" s="176">
        <v>11</v>
      </c>
      <c r="I591" s="177"/>
      <c r="J591" s="178">
        <f>ROUND($I$591*$H$591,2)</f>
        <v>0</v>
      </c>
      <c r="K591" s="174"/>
      <c r="L591" s="179"/>
      <c r="M591" s="180"/>
      <c r="N591" s="181" t="s">
        <v>43</v>
      </c>
      <c r="O591" s="24"/>
      <c r="P591" s="24"/>
      <c r="Q591" s="150">
        <v>0.012</v>
      </c>
      <c r="R591" s="150">
        <f>$Q$591*$H$591</f>
        <v>0.132</v>
      </c>
      <c r="S591" s="150">
        <v>0</v>
      </c>
      <c r="T591" s="151">
        <f>$S$591*$H$591</f>
        <v>0</v>
      </c>
      <c r="AR591" s="84" t="s">
        <v>188</v>
      </c>
      <c r="AT591" s="84" t="s">
        <v>263</v>
      </c>
      <c r="AU591" s="84" t="s">
        <v>83</v>
      </c>
      <c r="AY591" s="6" t="s">
        <v>134</v>
      </c>
      <c r="BE591" s="152">
        <f>IF($N$591="základní",$J$591,0)</f>
        <v>0</v>
      </c>
      <c r="BF591" s="152">
        <f>IF($N$591="snížená",$J$591,0)</f>
        <v>0</v>
      </c>
      <c r="BG591" s="152">
        <f>IF($N$591="zákl. přenesená",$J$591,0)</f>
        <v>0</v>
      </c>
      <c r="BH591" s="152">
        <f>IF($N$591="sníž. přenesená",$J$591,0)</f>
        <v>0</v>
      </c>
      <c r="BI591" s="152">
        <f>IF($N$591="nulová",$J$591,0)</f>
        <v>0</v>
      </c>
      <c r="BJ591" s="84" t="s">
        <v>20</v>
      </c>
      <c r="BK591" s="152">
        <f>ROUND($I$591*$H$591,2)</f>
        <v>0</v>
      </c>
      <c r="BL591" s="84" t="s">
        <v>140</v>
      </c>
      <c r="BM591" s="84" t="s">
        <v>903</v>
      </c>
    </row>
    <row r="592" spans="2:47" s="6" customFormat="1" ht="16.5" customHeight="1">
      <c r="B592" s="23"/>
      <c r="C592" s="24"/>
      <c r="D592" s="153" t="s">
        <v>142</v>
      </c>
      <c r="E592" s="24"/>
      <c r="F592" s="154" t="s">
        <v>904</v>
      </c>
      <c r="G592" s="24"/>
      <c r="H592" s="24"/>
      <c r="J592" s="24"/>
      <c r="K592" s="24"/>
      <c r="L592" s="43"/>
      <c r="M592" s="56"/>
      <c r="N592" s="24"/>
      <c r="O592" s="24"/>
      <c r="P592" s="24"/>
      <c r="Q592" s="24"/>
      <c r="R592" s="24"/>
      <c r="S592" s="24"/>
      <c r="T592" s="57"/>
      <c r="AT592" s="6" t="s">
        <v>142</v>
      </c>
      <c r="AU592" s="6" t="s">
        <v>83</v>
      </c>
    </row>
    <row r="593" spans="2:65" s="6" customFormat="1" ht="15.75" customHeight="1">
      <c r="B593" s="23"/>
      <c r="C593" s="141" t="s">
        <v>905</v>
      </c>
      <c r="D593" s="141" t="s">
        <v>136</v>
      </c>
      <c r="E593" s="142" t="s">
        <v>906</v>
      </c>
      <c r="F593" s="143" t="s">
        <v>907</v>
      </c>
      <c r="G593" s="144" t="s">
        <v>392</v>
      </c>
      <c r="H593" s="145">
        <v>15</v>
      </c>
      <c r="I593" s="146"/>
      <c r="J593" s="147">
        <f>ROUND($I$593*$H$593,2)</f>
        <v>0</v>
      </c>
      <c r="K593" s="143" t="s">
        <v>139</v>
      </c>
      <c r="L593" s="43"/>
      <c r="M593" s="148"/>
      <c r="N593" s="149" t="s">
        <v>43</v>
      </c>
      <c r="O593" s="24"/>
      <c r="P593" s="24"/>
      <c r="Q593" s="150">
        <v>0.32906</v>
      </c>
      <c r="R593" s="150">
        <f>$Q$593*$H$593</f>
        <v>4.9359</v>
      </c>
      <c r="S593" s="150">
        <v>0</v>
      </c>
      <c r="T593" s="151">
        <f>$S$593*$H$593</f>
        <v>0</v>
      </c>
      <c r="AR593" s="84" t="s">
        <v>140</v>
      </c>
      <c r="AT593" s="84" t="s">
        <v>136</v>
      </c>
      <c r="AU593" s="84" t="s">
        <v>83</v>
      </c>
      <c r="AY593" s="6" t="s">
        <v>134</v>
      </c>
      <c r="BE593" s="152">
        <f>IF($N$593="základní",$J$593,0)</f>
        <v>0</v>
      </c>
      <c r="BF593" s="152">
        <f>IF($N$593="snížená",$J$593,0)</f>
        <v>0</v>
      </c>
      <c r="BG593" s="152">
        <f>IF($N$593="zákl. přenesená",$J$593,0)</f>
        <v>0</v>
      </c>
      <c r="BH593" s="152">
        <f>IF($N$593="sníž. přenesená",$J$593,0)</f>
        <v>0</v>
      </c>
      <c r="BI593" s="152">
        <f>IF($N$593="nulová",$J$593,0)</f>
        <v>0</v>
      </c>
      <c r="BJ593" s="84" t="s">
        <v>20</v>
      </c>
      <c r="BK593" s="152">
        <f>ROUND($I$593*$H$593,2)</f>
        <v>0</v>
      </c>
      <c r="BL593" s="84" t="s">
        <v>140</v>
      </c>
      <c r="BM593" s="84" t="s">
        <v>908</v>
      </c>
    </row>
    <row r="594" spans="2:47" s="6" customFormat="1" ht="16.5" customHeight="1">
      <c r="B594" s="23"/>
      <c r="C594" s="24"/>
      <c r="D594" s="153" t="s">
        <v>142</v>
      </c>
      <c r="E594" s="24"/>
      <c r="F594" s="154" t="s">
        <v>907</v>
      </c>
      <c r="G594" s="24"/>
      <c r="H594" s="24"/>
      <c r="J594" s="24"/>
      <c r="K594" s="24"/>
      <c r="L594" s="43"/>
      <c r="M594" s="56"/>
      <c r="N594" s="24"/>
      <c r="O594" s="24"/>
      <c r="P594" s="24"/>
      <c r="Q594" s="24"/>
      <c r="R594" s="24"/>
      <c r="S594" s="24"/>
      <c r="T594" s="57"/>
      <c r="AT594" s="6" t="s">
        <v>142</v>
      </c>
      <c r="AU594" s="6" t="s">
        <v>83</v>
      </c>
    </row>
    <row r="595" spans="2:51" s="6" customFormat="1" ht="15.75" customHeight="1">
      <c r="B595" s="155"/>
      <c r="C595" s="156"/>
      <c r="D595" s="157" t="s">
        <v>144</v>
      </c>
      <c r="E595" s="156"/>
      <c r="F595" s="158" t="s">
        <v>909</v>
      </c>
      <c r="G595" s="156"/>
      <c r="H595" s="159">
        <v>6</v>
      </c>
      <c r="J595" s="156"/>
      <c r="K595" s="156"/>
      <c r="L595" s="160"/>
      <c r="M595" s="161"/>
      <c r="N595" s="156"/>
      <c r="O595" s="156"/>
      <c r="P595" s="156"/>
      <c r="Q595" s="156"/>
      <c r="R595" s="156"/>
      <c r="S595" s="156"/>
      <c r="T595" s="162"/>
      <c r="AT595" s="163" t="s">
        <v>144</v>
      </c>
      <c r="AU595" s="163" t="s">
        <v>83</v>
      </c>
      <c r="AV595" s="163" t="s">
        <v>83</v>
      </c>
      <c r="AW595" s="163" t="s">
        <v>98</v>
      </c>
      <c r="AX595" s="163" t="s">
        <v>72</v>
      </c>
      <c r="AY595" s="163" t="s">
        <v>134</v>
      </c>
    </row>
    <row r="596" spans="2:51" s="6" customFormat="1" ht="15.75" customHeight="1">
      <c r="B596" s="155"/>
      <c r="C596" s="156"/>
      <c r="D596" s="157" t="s">
        <v>144</v>
      </c>
      <c r="E596" s="156"/>
      <c r="F596" s="158" t="s">
        <v>910</v>
      </c>
      <c r="G596" s="156"/>
      <c r="H596" s="159">
        <v>5</v>
      </c>
      <c r="J596" s="156"/>
      <c r="K596" s="156"/>
      <c r="L596" s="160"/>
      <c r="M596" s="161"/>
      <c r="N596" s="156"/>
      <c r="O596" s="156"/>
      <c r="P596" s="156"/>
      <c r="Q596" s="156"/>
      <c r="R596" s="156"/>
      <c r="S596" s="156"/>
      <c r="T596" s="162"/>
      <c r="AT596" s="163" t="s">
        <v>144</v>
      </c>
      <c r="AU596" s="163" t="s">
        <v>83</v>
      </c>
      <c r="AV596" s="163" t="s">
        <v>83</v>
      </c>
      <c r="AW596" s="163" t="s">
        <v>98</v>
      </c>
      <c r="AX596" s="163" t="s">
        <v>72</v>
      </c>
      <c r="AY596" s="163" t="s">
        <v>134</v>
      </c>
    </row>
    <row r="597" spans="2:51" s="6" customFormat="1" ht="15.75" customHeight="1">
      <c r="B597" s="155"/>
      <c r="C597" s="156"/>
      <c r="D597" s="157" t="s">
        <v>144</v>
      </c>
      <c r="E597" s="156"/>
      <c r="F597" s="158" t="s">
        <v>911</v>
      </c>
      <c r="G597" s="156"/>
      <c r="H597" s="159">
        <v>4</v>
      </c>
      <c r="J597" s="156"/>
      <c r="K597" s="156"/>
      <c r="L597" s="160"/>
      <c r="M597" s="161"/>
      <c r="N597" s="156"/>
      <c r="O597" s="156"/>
      <c r="P597" s="156"/>
      <c r="Q597" s="156"/>
      <c r="R597" s="156"/>
      <c r="S597" s="156"/>
      <c r="T597" s="162"/>
      <c r="AT597" s="163" t="s">
        <v>144</v>
      </c>
      <c r="AU597" s="163" t="s">
        <v>83</v>
      </c>
      <c r="AV597" s="163" t="s">
        <v>83</v>
      </c>
      <c r="AW597" s="163" t="s">
        <v>98</v>
      </c>
      <c r="AX597" s="163" t="s">
        <v>72</v>
      </c>
      <c r="AY597" s="163" t="s">
        <v>134</v>
      </c>
    </row>
    <row r="598" spans="2:51" s="6" customFormat="1" ht="15.75" customHeight="1">
      <c r="B598" s="164"/>
      <c r="C598" s="165"/>
      <c r="D598" s="157" t="s">
        <v>144</v>
      </c>
      <c r="E598" s="165"/>
      <c r="F598" s="166" t="s">
        <v>153</v>
      </c>
      <c r="G598" s="165"/>
      <c r="H598" s="167">
        <v>15</v>
      </c>
      <c r="J598" s="165"/>
      <c r="K598" s="165"/>
      <c r="L598" s="168"/>
      <c r="M598" s="169"/>
      <c r="N598" s="165"/>
      <c r="O598" s="165"/>
      <c r="P598" s="165"/>
      <c r="Q598" s="165"/>
      <c r="R598" s="165"/>
      <c r="S598" s="165"/>
      <c r="T598" s="170"/>
      <c r="AT598" s="171" t="s">
        <v>144</v>
      </c>
      <c r="AU598" s="171" t="s">
        <v>83</v>
      </c>
      <c r="AV598" s="171" t="s">
        <v>140</v>
      </c>
      <c r="AW598" s="171" t="s">
        <v>98</v>
      </c>
      <c r="AX598" s="171" t="s">
        <v>20</v>
      </c>
      <c r="AY598" s="171" t="s">
        <v>134</v>
      </c>
    </row>
    <row r="599" spans="2:65" s="6" customFormat="1" ht="15.75" customHeight="1">
      <c r="B599" s="23"/>
      <c r="C599" s="172" t="s">
        <v>912</v>
      </c>
      <c r="D599" s="172" t="s">
        <v>263</v>
      </c>
      <c r="E599" s="173" t="s">
        <v>913</v>
      </c>
      <c r="F599" s="174" t="s">
        <v>914</v>
      </c>
      <c r="G599" s="175" t="s">
        <v>392</v>
      </c>
      <c r="H599" s="176">
        <v>15</v>
      </c>
      <c r="I599" s="177"/>
      <c r="J599" s="178">
        <f>ROUND($I$599*$H$599,2)</f>
        <v>0</v>
      </c>
      <c r="K599" s="174"/>
      <c r="L599" s="179"/>
      <c r="M599" s="180"/>
      <c r="N599" s="181" t="s">
        <v>43</v>
      </c>
      <c r="O599" s="24"/>
      <c r="P599" s="24"/>
      <c r="Q599" s="150">
        <v>0.001</v>
      </c>
      <c r="R599" s="150">
        <f>$Q$599*$H$599</f>
        <v>0.015</v>
      </c>
      <c r="S599" s="150">
        <v>0</v>
      </c>
      <c r="T599" s="151">
        <f>$S$599*$H$599</f>
        <v>0</v>
      </c>
      <c r="AR599" s="84" t="s">
        <v>188</v>
      </c>
      <c r="AT599" s="84" t="s">
        <v>263</v>
      </c>
      <c r="AU599" s="84" t="s">
        <v>83</v>
      </c>
      <c r="AY599" s="6" t="s">
        <v>134</v>
      </c>
      <c r="BE599" s="152">
        <f>IF($N$599="základní",$J$599,0)</f>
        <v>0</v>
      </c>
      <c r="BF599" s="152">
        <f>IF($N$599="snížená",$J$599,0)</f>
        <v>0</v>
      </c>
      <c r="BG599" s="152">
        <f>IF($N$599="zákl. přenesená",$J$599,0)</f>
        <v>0</v>
      </c>
      <c r="BH599" s="152">
        <f>IF($N$599="sníž. přenesená",$J$599,0)</f>
        <v>0</v>
      </c>
      <c r="BI599" s="152">
        <f>IF($N$599="nulová",$J$599,0)</f>
        <v>0</v>
      </c>
      <c r="BJ599" s="84" t="s">
        <v>20</v>
      </c>
      <c r="BK599" s="152">
        <f>ROUND($I$599*$H$599,2)</f>
        <v>0</v>
      </c>
      <c r="BL599" s="84" t="s">
        <v>140</v>
      </c>
      <c r="BM599" s="84" t="s">
        <v>915</v>
      </c>
    </row>
    <row r="600" spans="2:47" s="6" customFormat="1" ht="16.5" customHeight="1">
      <c r="B600" s="23"/>
      <c r="C600" s="24"/>
      <c r="D600" s="153" t="s">
        <v>142</v>
      </c>
      <c r="E600" s="24"/>
      <c r="F600" s="154" t="s">
        <v>916</v>
      </c>
      <c r="G600" s="24"/>
      <c r="H600" s="24"/>
      <c r="J600" s="24"/>
      <c r="K600" s="24"/>
      <c r="L600" s="43"/>
      <c r="M600" s="56"/>
      <c r="N600" s="24"/>
      <c r="O600" s="24"/>
      <c r="P600" s="24"/>
      <c r="Q600" s="24"/>
      <c r="R600" s="24"/>
      <c r="S600" s="24"/>
      <c r="T600" s="57"/>
      <c r="AT600" s="6" t="s">
        <v>142</v>
      </c>
      <c r="AU600" s="6" t="s">
        <v>83</v>
      </c>
    </row>
    <row r="601" spans="2:65" s="6" customFormat="1" ht="15.75" customHeight="1">
      <c r="B601" s="23"/>
      <c r="C601" s="172" t="s">
        <v>917</v>
      </c>
      <c r="D601" s="172" t="s">
        <v>263</v>
      </c>
      <c r="E601" s="173" t="s">
        <v>918</v>
      </c>
      <c r="F601" s="174" t="s">
        <v>919</v>
      </c>
      <c r="G601" s="175" t="s">
        <v>392</v>
      </c>
      <c r="H601" s="176">
        <v>4</v>
      </c>
      <c r="I601" s="177"/>
      <c r="J601" s="178">
        <f>ROUND($I$601*$H$601,2)</f>
        <v>0</v>
      </c>
      <c r="K601" s="174"/>
      <c r="L601" s="179"/>
      <c r="M601" s="180"/>
      <c r="N601" s="181" t="s">
        <v>43</v>
      </c>
      <c r="O601" s="24"/>
      <c r="P601" s="24"/>
      <c r="Q601" s="150">
        <v>0.042</v>
      </c>
      <c r="R601" s="150">
        <f>$Q$601*$H$601</f>
        <v>0.168</v>
      </c>
      <c r="S601" s="150">
        <v>0</v>
      </c>
      <c r="T601" s="151">
        <f>$S$601*$H$601</f>
        <v>0</v>
      </c>
      <c r="AR601" s="84" t="s">
        <v>188</v>
      </c>
      <c r="AT601" s="84" t="s">
        <v>263</v>
      </c>
      <c r="AU601" s="84" t="s">
        <v>83</v>
      </c>
      <c r="AY601" s="6" t="s">
        <v>134</v>
      </c>
      <c r="BE601" s="152">
        <f>IF($N$601="základní",$J$601,0)</f>
        <v>0</v>
      </c>
      <c r="BF601" s="152">
        <f>IF($N$601="snížená",$J$601,0)</f>
        <v>0</v>
      </c>
      <c r="BG601" s="152">
        <f>IF($N$601="zákl. přenesená",$J$601,0)</f>
        <v>0</v>
      </c>
      <c r="BH601" s="152">
        <f>IF($N$601="sníž. přenesená",$J$601,0)</f>
        <v>0</v>
      </c>
      <c r="BI601" s="152">
        <f>IF($N$601="nulová",$J$601,0)</f>
        <v>0</v>
      </c>
      <c r="BJ601" s="84" t="s">
        <v>20</v>
      </c>
      <c r="BK601" s="152">
        <f>ROUND($I$601*$H$601,2)</f>
        <v>0</v>
      </c>
      <c r="BL601" s="84" t="s">
        <v>140</v>
      </c>
      <c r="BM601" s="84" t="s">
        <v>920</v>
      </c>
    </row>
    <row r="602" spans="2:47" s="6" customFormat="1" ht="16.5" customHeight="1">
      <c r="B602" s="23"/>
      <c r="C602" s="24"/>
      <c r="D602" s="153" t="s">
        <v>142</v>
      </c>
      <c r="E602" s="24"/>
      <c r="F602" s="154" t="s">
        <v>921</v>
      </c>
      <c r="G602" s="24"/>
      <c r="H602" s="24"/>
      <c r="J602" s="24"/>
      <c r="K602" s="24"/>
      <c r="L602" s="43"/>
      <c r="M602" s="56"/>
      <c r="N602" s="24"/>
      <c r="O602" s="24"/>
      <c r="P602" s="24"/>
      <c r="Q602" s="24"/>
      <c r="R602" s="24"/>
      <c r="S602" s="24"/>
      <c r="T602" s="57"/>
      <c r="AT602" s="6" t="s">
        <v>142</v>
      </c>
      <c r="AU602" s="6" t="s">
        <v>83</v>
      </c>
    </row>
    <row r="603" spans="2:65" s="6" customFormat="1" ht="15.75" customHeight="1">
      <c r="B603" s="23"/>
      <c r="C603" s="172" t="s">
        <v>922</v>
      </c>
      <c r="D603" s="172" t="s">
        <v>263</v>
      </c>
      <c r="E603" s="173" t="s">
        <v>923</v>
      </c>
      <c r="F603" s="174" t="s">
        <v>924</v>
      </c>
      <c r="G603" s="175" t="s">
        <v>392</v>
      </c>
      <c r="H603" s="176">
        <v>11</v>
      </c>
      <c r="I603" s="177"/>
      <c r="J603" s="178">
        <f>ROUND($I$603*$H$603,2)</f>
        <v>0</v>
      </c>
      <c r="K603" s="174"/>
      <c r="L603" s="179"/>
      <c r="M603" s="180"/>
      <c r="N603" s="181" t="s">
        <v>43</v>
      </c>
      <c r="O603" s="24"/>
      <c r="P603" s="24"/>
      <c r="Q603" s="150">
        <v>0.018</v>
      </c>
      <c r="R603" s="150">
        <f>$Q$603*$H$603</f>
        <v>0.19799999999999998</v>
      </c>
      <c r="S603" s="150">
        <v>0</v>
      </c>
      <c r="T603" s="151">
        <f>$S$603*$H$603</f>
        <v>0</v>
      </c>
      <c r="AR603" s="84" t="s">
        <v>188</v>
      </c>
      <c r="AT603" s="84" t="s">
        <v>263</v>
      </c>
      <c r="AU603" s="84" t="s">
        <v>83</v>
      </c>
      <c r="AY603" s="6" t="s">
        <v>134</v>
      </c>
      <c r="BE603" s="152">
        <f>IF($N$603="základní",$J$603,0)</f>
        <v>0</v>
      </c>
      <c r="BF603" s="152">
        <f>IF($N$603="snížená",$J$603,0)</f>
        <v>0</v>
      </c>
      <c r="BG603" s="152">
        <f>IF($N$603="zákl. přenesená",$J$603,0)</f>
        <v>0</v>
      </c>
      <c r="BH603" s="152">
        <f>IF($N$603="sníž. přenesená",$J$603,0)</f>
        <v>0</v>
      </c>
      <c r="BI603" s="152">
        <f>IF($N$603="nulová",$J$603,0)</f>
        <v>0</v>
      </c>
      <c r="BJ603" s="84" t="s">
        <v>20</v>
      </c>
      <c r="BK603" s="152">
        <f>ROUND($I$603*$H$603,2)</f>
        <v>0</v>
      </c>
      <c r="BL603" s="84" t="s">
        <v>140</v>
      </c>
      <c r="BM603" s="84" t="s">
        <v>925</v>
      </c>
    </row>
    <row r="604" spans="2:47" s="6" customFormat="1" ht="16.5" customHeight="1">
      <c r="B604" s="23"/>
      <c r="C604" s="24"/>
      <c r="D604" s="153" t="s">
        <v>142</v>
      </c>
      <c r="E604" s="24"/>
      <c r="F604" s="154" t="s">
        <v>926</v>
      </c>
      <c r="G604" s="24"/>
      <c r="H604" s="24"/>
      <c r="J604" s="24"/>
      <c r="K604" s="24"/>
      <c r="L604" s="43"/>
      <c r="M604" s="56"/>
      <c r="N604" s="24"/>
      <c r="O604" s="24"/>
      <c r="P604" s="24"/>
      <c r="Q604" s="24"/>
      <c r="R604" s="24"/>
      <c r="S604" s="24"/>
      <c r="T604" s="57"/>
      <c r="AT604" s="6" t="s">
        <v>142</v>
      </c>
      <c r="AU604" s="6" t="s">
        <v>83</v>
      </c>
    </row>
    <row r="605" spans="2:65" s="6" customFormat="1" ht="15.75" customHeight="1">
      <c r="B605" s="23"/>
      <c r="C605" s="172" t="s">
        <v>927</v>
      </c>
      <c r="D605" s="172" t="s">
        <v>263</v>
      </c>
      <c r="E605" s="173" t="s">
        <v>928</v>
      </c>
      <c r="F605" s="174" t="s">
        <v>929</v>
      </c>
      <c r="G605" s="175" t="s">
        <v>392</v>
      </c>
      <c r="H605" s="176">
        <v>2</v>
      </c>
      <c r="I605" s="177"/>
      <c r="J605" s="178">
        <f>ROUND($I$605*$H$605,2)</f>
        <v>0</v>
      </c>
      <c r="K605" s="174" t="s">
        <v>139</v>
      </c>
      <c r="L605" s="179"/>
      <c r="M605" s="180"/>
      <c r="N605" s="181" t="s">
        <v>43</v>
      </c>
      <c r="O605" s="24"/>
      <c r="P605" s="24"/>
      <c r="Q605" s="150">
        <v>0.00046</v>
      </c>
      <c r="R605" s="150">
        <f>$Q$605*$H$605</f>
        <v>0.00092</v>
      </c>
      <c r="S605" s="150">
        <v>0</v>
      </c>
      <c r="T605" s="151">
        <f>$S$605*$H$605</f>
        <v>0</v>
      </c>
      <c r="AR605" s="84" t="s">
        <v>188</v>
      </c>
      <c r="AT605" s="84" t="s">
        <v>263</v>
      </c>
      <c r="AU605" s="84" t="s">
        <v>83</v>
      </c>
      <c r="AY605" s="6" t="s">
        <v>134</v>
      </c>
      <c r="BE605" s="152">
        <f>IF($N$605="základní",$J$605,0)</f>
        <v>0</v>
      </c>
      <c r="BF605" s="152">
        <f>IF($N$605="snížená",$J$605,0)</f>
        <v>0</v>
      </c>
      <c r="BG605" s="152">
        <f>IF($N$605="zákl. přenesená",$J$605,0)</f>
        <v>0</v>
      </c>
      <c r="BH605" s="152">
        <f>IF($N$605="sníž. přenesená",$J$605,0)</f>
        <v>0</v>
      </c>
      <c r="BI605" s="152">
        <f>IF($N$605="nulová",$J$605,0)</f>
        <v>0</v>
      </c>
      <c r="BJ605" s="84" t="s">
        <v>20</v>
      </c>
      <c r="BK605" s="152">
        <f>ROUND($I$605*$H$605,2)</f>
        <v>0</v>
      </c>
      <c r="BL605" s="84" t="s">
        <v>140</v>
      </c>
      <c r="BM605" s="84" t="s">
        <v>930</v>
      </c>
    </row>
    <row r="606" spans="2:47" s="6" customFormat="1" ht="27" customHeight="1">
      <c r="B606" s="23"/>
      <c r="C606" s="24"/>
      <c r="D606" s="153" t="s">
        <v>142</v>
      </c>
      <c r="E606" s="24"/>
      <c r="F606" s="154" t="s">
        <v>931</v>
      </c>
      <c r="G606" s="24"/>
      <c r="H606" s="24"/>
      <c r="J606" s="24"/>
      <c r="K606" s="24"/>
      <c r="L606" s="43"/>
      <c r="M606" s="56"/>
      <c r="N606" s="24"/>
      <c r="O606" s="24"/>
      <c r="P606" s="24"/>
      <c r="Q606" s="24"/>
      <c r="R606" s="24"/>
      <c r="S606" s="24"/>
      <c r="T606" s="57"/>
      <c r="AT606" s="6" t="s">
        <v>142</v>
      </c>
      <c r="AU606" s="6" t="s">
        <v>83</v>
      </c>
    </row>
    <row r="607" spans="2:65" s="6" customFormat="1" ht="15.75" customHeight="1">
      <c r="B607" s="23"/>
      <c r="C607" s="172" t="s">
        <v>932</v>
      </c>
      <c r="D607" s="172" t="s">
        <v>263</v>
      </c>
      <c r="E607" s="173" t="s">
        <v>933</v>
      </c>
      <c r="F607" s="174" t="s">
        <v>934</v>
      </c>
      <c r="G607" s="175" t="s">
        <v>392</v>
      </c>
      <c r="H607" s="176">
        <v>2</v>
      </c>
      <c r="I607" s="177"/>
      <c r="J607" s="178">
        <f>ROUND($I$607*$H$607,2)</f>
        <v>0</v>
      </c>
      <c r="K607" s="174" t="s">
        <v>139</v>
      </c>
      <c r="L607" s="179"/>
      <c r="M607" s="180"/>
      <c r="N607" s="181" t="s">
        <v>43</v>
      </c>
      <c r="O607" s="24"/>
      <c r="P607" s="24"/>
      <c r="Q607" s="150">
        <v>0.00066</v>
      </c>
      <c r="R607" s="150">
        <f>$Q$607*$H$607</f>
        <v>0.00132</v>
      </c>
      <c r="S607" s="150">
        <v>0</v>
      </c>
      <c r="T607" s="151">
        <f>$S$607*$H$607</f>
        <v>0</v>
      </c>
      <c r="AR607" s="84" t="s">
        <v>188</v>
      </c>
      <c r="AT607" s="84" t="s">
        <v>263</v>
      </c>
      <c r="AU607" s="84" t="s">
        <v>83</v>
      </c>
      <c r="AY607" s="6" t="s">
        <v>134</v>
      </c>
      <c r="BE607" s="152">
        <f>IF($N$607="základní",$J$607,0)</f>
        <v>0</v>
      </c>
      <c r="BF607" s="152">
        <f>IF($N$607="snížená",$J$607,0)</f>
        <v>0</v>
      </c>
      <c r="BG607" s="152">
        <f>IF($N$607="zákl. přenesená",$J$607,0)</f>
        <v>0</v>
      </c>
      <c r="BH607" s="152">
        <f>IF($N$607="sníž. přenesená",$J$607,0)</f>
        <v>0</v>
      </c>
      <c r="BI607" s="152">
        <f>IF($N$607="nulová",$J$607,0)</f>
        <v>0</v>
      </c>
      <c r="BJ607" s="84" t="s">
        <v>20</v>
      </c>
      <c r="BK607" s="152">
        <f>ROUND($I$607*$H$607,2)</f>
        <v>0</v>
      </c>
      <c r="BL607" s="84" t="s">
        <v>140</v>
      </c>
      <c r="BM607" s="84" t="s">
        <v>935</v>
      </c>
    </row>
    <row r="608" spans="2:47" s="6" customFormat="1" ht="27" customHeight="1">
      <c r="B608" s="23"/>
      <c r="C608" s="24"/>
      <c r="D608" s="153" t="s">
        <v>142</v>
      </c>
      <c r="E608" s="24"/>
      <c r="F608" s="154" t="s">
        <v>936</v>
      </c>
      <c r="G608" s="24"/>
      <c r="H608" s="24"/>
      <c r="J608" s="24"/>
      <c r="K608" s="24"/>
      <c r="L608" s="43"/>
      <c r="M608" s="56"/>
      <c r="N608" s="24"/>
      <c r="O608" s="24"/>
      <c r="P608" s="24"/>
      <c r="Q608" s="24"/>
      <c r="R608" s="24"/>
      <c r="S608" s="24"/>
      <c r="T608" s="57"/>
      <c r="AT608" s="6" t="s">
        <v>142</v>
      </c>
      <c r="AU608" s="6" t="s">
        <v>83</v>
      </c>
    </row>
    <row r="609" spans="2:65" s="6" customFormat="1" ht="15.75" customHeight="1">
      <c r="B609" s="23"/>
      <c r="C609" s="172" t="s">
        <v>937</v>
      </c>
      <c r="D609" s="172" t="s">
        <v>263</v>
      </c>
      <c r="E609" s="173" t="s">
        <v>938</v>
      </c>
      <c r="F609" s="174" t="s">
        <v>939</v>
      </c>
      <c r="G609" s="175" t="s">
        <v>392</v>
      </c>
      <c r="H609" s="176">
        <v>2</v>
      </c>
      <c r="I609" s="177"/>
      <c r="J609" s="178">
        <f>ROUND($I$609*$H$609,2)</f>
        <v>0</v>
      </c>
      <c r="K609" s="174" t="s">
        <v>139</v>
      </c>
      <c r="L609" s="179"/>
      <c r="M609" s="180"/>
      <c r="N609" s="181" t="s">
        <v>43</v>
      </c>
      <c r="O609" s="24"/>
      <c r="P609" s="24"/>
      <c r="Q609" s="150">
        <v>0.000195</v>
      </c>
      <c r="R609" s="150">
        <f>$Q$609*$H$609</f>
        <v>0.00039</v>
      </c>
      <c r="S609" s="150">
        <v>0</v>
      </c>
      <c r="T609" s="151">
        <f>$S$609*$H$609</f>
        <v>0</v>
      </c>
      <c r="AR609" s="84" t="s">
        <v>188</v>
      </c>
      <c r="AT609" s="84" t="s">
        <v>263</v>
      </c>
      <c r="AU609" s="84" t="s">
        <v>83</v>
      </c>
      <c r="AY609" s="6" t="s">
        <v>134</v>
      </c>
      <c r="BE609" s="152">
        <f>IF($N$609="základní",$J$609,0)</f>
        <v>0</v>
      </c>
      <c r="BF609" s="152">
        <f>IF($N$609="snížená",$J$609,0)</f>
        <v>0</v>
      </c>
      <c r="BG609" s="152">
        <f>IF($N$609="zákl. přenesená",$J$609,0)</f>
        <v>0</v>
      </c>
      <c r="BH609" s="152">
        <f>IF($N$609="sníž. přenesená",$J$609,0)</f>
        <v>0</v>
      </c>
      <c r="BI609" s="152">
        <f>IF($N$609="nulová",$J$609,0)</f>
        <v>0</v>
      </c>
      <c r="BJ609" s="84" t="s">
        <v>20</v>
      </c>
      <c r="BK609" s="152">
        <f>ROUND($I$609*$H$609,2)</f>
        <v>0</v>
      </c>
      <c r="BL609" s="84" t="s">
        <v>140</v>
      </c>
      <c r="BM609" s="84" t="s">
        <v>940</v>
      </c>
    </row>
    <row r="610" spans="2:47" s="6" customFormat="1" ht="27" customHeight="1">
      <c r="B610" s="23"/>
      <c r="C610" s="24"/>
      <c r="D610" s="153" t="s">
        <v>142</v>
      </c>
      <c r="E610" s="24"/>
      <c r="F610" s="154" t="s">
        <v>941</v>
      </c>
      <c r="G610" s="24"/>
      <c r="H610" s="24"/>
      <c r="J610" s="24"/>
      <c r="K610" s="24"/>
      <c r="L610" s="43"/>
      <c r="M610" s="56"/>
      <c r="N610" s="24"/>
      <c r="O610" s="24"/>
      <c r="P610" s="24"/>
      <c r="Q610" s="24"/>
      <c r="R610" s="24"/>
      <c r="S610" s="24"/>
      <c r="T610" s="57"/>
      <c r="AT610" s="6" t="s">
        <v>142</v>
      </c>
      <c r="AU610" s="6" t="s">
        <v>83</v>
      </c>
    </row>
    <row r="611" spans="2:65" s="6" customFormat="1" ht="15.75" customHeight="1">
      <c r="B611" s="23"/>
      <c r="C611" s="172" t="s">
        <v>942</v>
      </c>
      <c r="D611" s="172" t="s">
        <v>263</v>
      </c>
      <c r="E611" s="173" t="s">
        <v>943</v>
      </c>
      <c r="F611" s="174" t="s">
        <v>944</v>
      </c>
      <c r="G611" s="175" t="s">
        <v>392</v>
      </c>
      <c r="H611" s="176">
        <v>5</v>
      </c>
      <c r="I611" s="177"/>
      <c r="J611" s="178">
        <f>ROUND($I$611*$H$611,2)</f>
        <v>0</v>
      </c>
      <c r="K611" s="174" t="s">
        <v>139</v>
      </c>
      <c r="L611" s="179"/>
      <c r="M611" s="180"/>
      <c r="N611" s="181" t="s">
        <v>43</v>
      </c>
      <c r="O611" s="24"/>
      <c r="P611" s="24"/>
      <c r="Q611" s="150">
        <v>8.2E-05</v>
      </c>
      <c r="R611" s="150">
        <f>$Q$611*$H$611</f>
        <v>0.00041</v>
      </c>
      <c r="S611" s="150">
        <v>0</v>
      </c>
      <c r="T611" s="151">
        <f>$S$611*$H$611</f>
        <v>0</v>
      </c>
      <c r="AR611" s="84" t="s">
        <v>188</v>
      </c>
      <c r="AT611" s="84" t="s">
        <v>263</v>
      </c>
      <c r="AU611" s="84" t="s">
        <v>83</v>
      </c>
      <c r="AY611" s="6" t="s">
        <v>134</v>
      </c>
      <c r="BE611" s="152">
        <f>IF($N$611="základní",$J$611,0)</f>
        <v>0</v>
      </c>
      <c r="BF611" s="152">
        <f>IF($N$611="snížená",$J$611,0)</f>
        <v>0</v>
      </c>
      <c r="BG611" s="152">
        <f>IF($N$611="zákl. přenesená",$J$611,0)</f>
        <v>0</v>
      </c>
      <c r="BH611" s="152">
        <f>IF($N$611="sníž. přenesená",$J$611,0)</f>
        <v>0</v>
      </c>
      <c r="BI611" s="152">
        <f>IF($N$611="nulová",$J$611,0)</f>
        <v>0</v>
      </c>
      <c r="BJ611" s="84" t="s">
        <v>20</v>
      </c>
      <c r="BK611" s="152">
        <f>ROUND($I$611*$H$611,2)</f>
        <v>0</v>
      </c>
      <c r="BL611" s="84" t="s">
        <v>140</v>
      </c>
      <c r="BM611" s="84" t="s">
        <v>945</v>
      </c>
    </row>
    <row r="612" spans="2:47" s="6" customFormat="1" ht="27" customHeight="1">
      <c r="B612" s="23"/>
      <c r="C612" s="24"/>
      <c r="D612" s="153" t="s">
        <v>142</v>
      </c>
      <c r="E612" s="24"/>
      <c r="F612" s="154" t="s">
        <v>946</v>
      </c>
      <c r="G612" s="24"/>
      <c r="H612" s="24"/>
      <c r="J612" s="24"/>
      <c r="K612" s="24"/>
      <c r="L612" s="43"/>
      <c r="M612" s="56"/>
      <c r="N612" s="24"/>
      <c r="O612" s="24"/>
      <c r="P612" s="24"/>
      <c r="Q612" s="24"/>
      <c r="R612" s="24"/>
      <c r="S612" s="24"/>
      <c r="T612" s="57"/>
      <c r="AT612" s="6" t="s">
        <v>142</v>
      </c>
      <c r="AU612" s="6" t="s">
        <v>83</v>
      </c>
    </row>
    <row r="613" spans="2:65" s="6" customFormat="1" ht="15.75" customHeight="1">
      <c r="B613" s="23"/>
      <c r="C613" s="172" t="s">
        <v>947</v>
      </c>
      <c r="D613" s="172" t="s">
        <v>263</v>
      </c>
      <c r="E613" s="173" t="s">
        <v>948</v>
      </c>
      <c r="F613" s="174" t="s">
        <v>949</v>
      </c>
      <c r="G613" s="175" t="s">
        <v>392</v>
      </c>
      <c r="H613" s="176">
        <v>8</v>
      </c>
      <c r="I613" s="177"/>
      <c r="J613" s="178">
        <f>ROUND($I$613*$H$613,2)</f>
        <v>0</v>
      </c>
      <c r="K613" s="174" t="s">
        <v>139</v>
      </c>
      <c r="L613" s="179"/>
      <c r="M613" s="180"/>
      <c r="N613" s="181" t="s">
        <v>43</v>
      </c>
      <c r="O613" s="24"/>
      <c r="P613" s="24"/>
      <c r="Q613" s="150">
        <v>9.5E-05</v>
      </c>
      <c r="R613" s="150">
        <f>$Q$613*$H$613</f>
        <v>0.00076</v>
      </c>
      <c r="S613" s="150">
        <v>0</v>
      </c>
      <c r="T613" s="151">
        <f>$S$613*$H$613</f>
        <v>0</v>
      </c>
      <c r="AR613" s="84" t="s">
        <v>188</v>
      </c>
      <c r="AT613" s="84" t="s">
        <v>263</v>
      </c>
      <c r="AU613" s="84" t="s">
        <v>83</v>
      </c>
      <c r="AY613" s="6" t="s">
        <v>134</v>
      </c>
      <c r="BE613" s="152">
        <f>IF($N$613="základní",$J$613,0)</f>
        <v>0</v>
      </c>
      <c r="BF613" s="152">
        <f>IF($N$613="snížená",$J$613,0)</f>
        <v>0</v>
      </c>
      <c r="BG613" s="152">
        <f>IF($N$613="zákl. přenesená",$J$613,0)</f>
        <v>0</v>
      </c>
      <c r="BH613" s="152">
        <f>IF($N$613="sníž. přenesená",$J$613,0)</f>
        <v>0</v>
      </c>
      <c r="BI613" s="152">
        <f>IF($N$613="nulová",$J$613,0)</f>
        <v>0</v>
      </c>
      <c r="BJ613" s="84" t="s">
        <v>20</v>
      </c>
      <c r="BK613" s="152">
        <f>ROUND($I$613*$H$613,2)</f>
        <v>0</v>
      </c>
      <c r="BL613" s="84" t="s">
        <v>140</v>
      </c>
      <c r="BM613" s="84" t="s">
        <v>950</v>
      </c>
    </row>
    <row r="614" spans="2:47" s="6" customFormat="1" ht="27" customHeight="1">
      <c r="B614" s="23"/>
      <c r="C614" s="24"/>
      <c r="D614" s="153" t="s">
        <v>142</v>
      </c>
      <c r="E614" s="24"/>
      <c r="F614" s="154" t="s">
        <v>951</v>
      </c>
      <c r="G614" s="24"/>
      <c r="H614" s="24"/>
      <c r="J614" s="24"/>
      <c r="K614" s="24"/>
      <c r="L614" s="43"/>
      <c r="M614" s="56"/>
      <c r="N614" s="24"/>
      <c r="O614" s="24"/>
      <c r="P614" s="24"/>
      <c r="Q614" s="24"/>
      <c r="R614" s="24"/>
      <c r="S614" s="24"/>
      <c r="T614" s="57"/>
      <c r="AT614" s="6" t="s">
        <v>142</v>
      </c>
      <c r="AU614" s="6" t="s">
        <v>83</v>
      </c>
    </row>
    <row r="615" spans="2:65" s="6" customFormat="1" ht="15.75" customHeight="1">
      <c r="B615" s="23"/>
      <c r="C615" s="172" t="s">
        <v>952</v>
      </c>
      <c r="D615" s="172" t="s">
        <v>263</v>
      </c>
      <c r="E615" s="173" t="s">
        <v>953</v>
      </c>
      <c r="F615" s="174" t="s">
        <v>954</v>
      </c>
      <c r="G615" s="175" t="s">
        <v>392</v>
      </c>
      <c r="H615" s="176">
        <v>10</v>
      </c>
      <c r="I615" s="177"/>
      <c r="J615" s="178">
        <f>ROUND($I$615*$H$615,2)</f>
        <v>0</v>
      </c>
      <c r="K615" s="174" t="s">
        <v>139</v>
      </c>
      <c r="L615" s="179"/>
      <c r="M615" s="180"/>
      <c r="N615" s="181" t="s">
        <v>43</v>
      </c>
      <c r="O615" s="24"/>
      <c r="P615" s="24"/>
      <c r="Q615" s="150">
        <v>0.00038</v>
      </c>
      <c r="R615" s="150">
        <f>$Q$615*$H$615</f>
        <v>0.0038000000000000004</v>
      </c>
      <c r="S615" s="150">
        <v>0</v>
      </c>
      <c r="T615" s="151">
        <f>$S$615*$H$615</f>
        <v>0</v>
      </c>
      <c r="AR615" s="84" t="s">
        <v>188</v>
      </c>
      <c r="AT615" s="84" t="s">
        <v>263</v>
      </c>
      <c r="AU615" s="84" t="s">
        <v>83</v>
      </c>
      <c r="AY615" s="6" t="s">
        <v>134</v>
      </c>
      <c r="BE615" s="152">
        <f>IF($N$615="základní",$J$615,0)</f>
        <v>0</v>
      </c>
      <c r="BF615" s="152">
        <f>IF($N$615="snížená",$J$615,0)</f>
        <v>0</v>
      </c>
      <c r="BG615" s="152">
        <f>IF($N$615="zákl. přenesená",$J$615,0)</f>
        <v>0</v>
      </c>
      <c r="BH615" s="152">
        <f>IF($N$615="sníž. přenesená",$J$615,0)</f>
        <v>0</v>
      </c>
      <c r="BI615" s="152">
        <f>IF($N$615="nulová",$J$615,0)</f>
        <v>0</v>
      </c>
      <c r="BJ615" s="84" t="s">
        <v>20</v>
      </c>
      <c r="BK615" s="152">
        <f>ROUND($I$615*$H$615,2)</f>
        <v>0</v>
      </c>
      <c r="BL615" s="84" t="s">
        <v>140</v>
      </c>
      <c r="BM615" s="84" t="s">
        <v>955</v>
      </c>
    </row>
    <row r="616" spans="2:47" s="6" customFormat="1" ht="27" customHeight="1">
      <c r="B616" s="23"/>
      <c r="C616" s="24"/>
      <c r="D616" s="153" t="s">
        <v>142</v>
      </c>
      <c r="E616" s="24"/>
      <c r="F616" s="154" t="s">
        <v>956</v>
      </c>
      <c r="G616" s="24"/>
      <c r="H616" s="24"/>
      <c r="J616" s="24"/>
      <c r="K616" s="24"/>
      <c r="L616" s="43"/>
      <c r="M616" s="56"/>
      <c r="N616" s="24"/>
      <c r="O616" s="24"/>
      <c r="P616" s="24"/>
      <c r="Q616" s="24"/>
      <c r="R616" s="24"/>
      <c r="S616" s="24"/>
      <c r="T616" s="57"/>
      <c r="AT616" s="6" t="s">
        <v>142</v>
      </c>
      <c r="AU616" s="6" t="s">
        <v>83</v>
      </c>
    </row>
    <row r="617" spans="2:65" s="6" customFormat="1" ht="15.75" customHeight="1">
      <c r="B617" s="23"/>
      <c r="C617" s="172" t="s">
        <v>957</v>
      </c>
      <c r="D617" s="172" t="s">
        <v>263</v>
      </c>
      <c r="E617" s="173" t="s">
        <v>958</v>
      </c>
      <c r="F617" s="174" t="s">
        <v>959</v>
      </c>
      <c r="G617" s="175" t="s">
        <v>80</v>
      </c>
      <c r="H617" s="176">
        <v>10</v>
      </c>
      <c r="I617" s="177"/>
      <c r="J617" s="178">
        <f>ROUND($I$617*$H$617,2)</f>
        <v>0</v>
      </c>
      <c r="K617" s="174" t="s">
        <v>139</v>
      </c>
      <c r="L617" s="179"/>
      <c r="M617" s="180"/>
      <c r="N617" s="181" t="s">
        <v>43</v>
      </c>
      <c r="O617" s="24"/>
      <c r="P617" s="24"/>
      <c r="Q617" s="150">
        <v>2E-05</v>
      </c>
      <c r="R617" s="150">
        <f>$Q$617*$H$617</f>
        <v>0.0002</v>
      </c>
      <c r="S617" s="150">
        <v>0</v>
      </c>
      <c r="T617" s="151">
        <f>$S$617*$H$617</f>
        <v>0</v>
      </c>
      <c r="AR617" s="84" t="s">
        <v>188</v>
      </c>
      <c r="AT617" s="84" t="s">
        <v>263</v>
      </c>
      <c r="AU617" s="84" t="s">
        <v>83</v>
      </c>
      <c r="AY617" s="6" t="s">
        <v>134</v>
      </c>
      <c r="BE617" s="152">
        <f>IF($N$617="základní",$J$617,0)</f>
        <v>0</v>
      </c>
      <c r="BF617" s="152">
        <f>IF($N$617="snížená",$J$617,0)</f>
        <v>0</v>
      </c>
      <c r="BG617" s="152">
        <f>IF($N$617="zákl. přenesená",$J$617,0)</f>
        <v>0</v>
      </c>
      <c r="BH617" s="152">
        <f>IF($N$617="sníž. přenesená",$J$617,0)</f>
        <v>0</v>
      </c>
      <c r="BI617" s="152">
        <f>IF($N$617="nulová",$J$617,0)</f>
        <v>0</v>
      </c>
      <c r="BJ617" s="84" t="s">
        <v>20</v>
      </c>
      <c r="BK617" s="152">
        <f>ROUND($I$617*$H$617,2)</f>
        <v>0</v>
      </c>
      <c r="BL617" s="84" t="s">
        <v>140</v>
      </c>
      <c r="BM617" s="84" t="s">
        <v>960</v>
      </c>
    </row>
    <row r="618" spans="2:47" s="6" customFormat="1" ht="16.5" customHeight="1">
      <c r="B618" s="23"/>
      <c r="C618" s="24"/>
      <c r="D618" s="153" t="s">
        <v>142</v>
      </c>
      <c r="E618" s="24"/>
      <c r="F618" s="154" t="s">
        <v>961</v>
      </c>
      <c r="G618" s="24"/>
      <c r="H618" s="24"/>
      <c r="J618" s="24"/>
      <c r="K618" s="24"/>
      <c r="L618" s="43"/>
      <c r="M618" s="56"/>
      <c r="N618" s="24"/>
      <c r="O618" s="24"/>
      <c r="P618" s="24"/>
      <c r="Q618" s="24"/>
      <c r="R618" s="24"/>
      <c r="S618" s="24"/>
      <c r="T618" s="57"/>
      <c r="AT618" s="6" t="s">
        <v>142</v>
      </c>
      <c r="AU618" s="6" t="s">
        <v>83</v>
      </c>
    </row>
    <row r="619" spans="2:65" s="6" customFormat="1" ht="15.75" customHeight="1">
      <c r="B619" s="23"/>
      <c r="C619" s="141" t="s">
        <v>962</v>
      </c>
      <c r="D619" s="141" t="s">
        <v>136</v>
      </c>
      <c r="E619" s="142" t="s">
        <v>963</v>
      </c>
      <c r="F619" s="143" t="s">
        <v>964</v>
      </c>
      <c r="G619" s="144" t="s">
        <v>392</v>
      </c>
      <c r="H619" s="145">
        <v>40</v>
      </c>
      <c r="I619" s="146"/>
      <c r="J619" s="147">
        <f>ROUND($I$619*$H$619,2)</f>
        <v>0</v>
      </c>
      <c r="K619" s="143" t="s">
        <v>139</v>
      </c>
      <c r="L619" s="43"/>
      <c r="M619" s="148"/>
      <c r="N619" s="149" t="s">
        <v>43</v>
      </c>
      <c r="O619" s="24"/>
      <c r="P619" s="24"/>
      <c r="Q619" s="150">
        <v>0.00031</v>
      </c>
      <c r="R619" s="150">
        <f>$Q$619*$H$619</f>
        <v>0.0124</v>
      </c>
      <c r="S619" s="150">
        <v>0</v>
      </c>
      <c r="T619" s="151">
        <f>$S$619*$H$619</f>
        <v>0</v>
      </c>
      <c r="AR619" s="84" t="s">
        <v>140</v>
      </c>
      <c r="AT619" s="84" t="s">
        <v>136</v>
      </c>
      <c r="AU619" s="84" t="s">
        <v>83</v>
      </c>
      <c r="AY619" s="6" t="s">
        <v>134</v>
      </c>
      <c r="BE619" s="152">
        <f>IF($N$619="základní",$J$619,0)</f>
        <v>0</v>
      </c>
      <c r="BF619" s="152">
        <f>IF($N$619="snížená",$J$619,0)</f>
        <v>0</v>
      </c>
      <c r="BG619" s="152">
        <f>IF($N$619="zákl. přenesená",$J$619,0)</f>
        <v>0</v>
      </c>
      <c r="BH619" s="152">
        <f>IF($N$619="sníž. přenesená",$J$619,0)</f>
        <v>0</v>
      </c>
      <c r="BI619" s="152">
        <f>IF($N$619="nulová",$J$619,0)</f>
        <v>0</v>
      </c>
      <c r="BJ619" s="84" t="s">
        <v>20</v>
      </c>
      <c r="BK619" s="152">
        <f>ROUND($I$619*$H$619,2)</f>
        <v>0</v>
      </c>
      <c r="BL619" s="84" t="s">
        <v>140</v>
      </c>
      <c r="BM619" s="84" t="s">
        <v>965</v>
      </c>
    </row>
    <row r="620" spans="2:47" s="6" customFormat="1" ht="16.5" customHeight="1">
      <c r="B620" s="23"/>
      <c r="C620" s="24"/>
      <c r="D620" s="153" t="s">
        <v>142</v>
      </c>
      <c r="E620" s="24"/>
      <c r="F620" s="154" t="s">
        <v>966</v>
      </c>
      <c r="G620" s="24"/>
      <c r="H620" s="24"/>
      <c r="J620" s="24"/>
      <c r="K620" s="24"/>
      <c r="L620" s="43"/>
      <c r="M620" s="56"/>
      <c r="N620" s="24"/>
      <c r="O620" s="24"/>
      <c r="P620" s="24"/>
      <c r="Q620" s="24"/>
      <c r="R620" s="24"/>
      <c r="S620" s="24"/>
      <c r="T620" s="57"/>
      <c r="AT620" s="6" t="s">
        <v>142</v>
      </c>
      <c r="AU620" s="6" t="s">
        <v>83</v>
      </c>
    </row>
    <row r="621" spans="2:51" s="6" customFormat="1" ht="15.75" customHeight="1">
      <c r="B621" s="155"/>
      <c r="C621" s="156"/>
      <c r="D621" s="157" t="s">
        <v>144</v>
      </c>
      <c r="E621" s="156"/>
      <c r="F621" s="158" t="s">
        <v>719</v>
      </c>
      <c r="G621" s="156"/>
      <c r="H621" s="159">
        <v>18</v>
      </c>
      <c r="J621" s="156"/>
      <c r="K621" s="156"/>
      <c r="L621" s="160"/>
      <c r="M621" s="161"/>
      <c r="N621" s="156"/>
      <c r="O621" s="156"/>
      <c r="P621" s="156"/>
      <c r="Q621" s="156"/>
      <c r="R621" s="156"/>
      <c r="S621" s="156"/>
      <c r="T621" s="162"/>
      <c r="AT621" s="163" t="s">
        <v>144</v>
      </c>
      <c r="AU621" s="163" t="s">
        <v>83</v>
      </c>
      <c r="AV621" s="163" t="s">
        <v>83</v>
      </c>
      <c r="AW621" s="163" t="s">
        <v>98</v>
      </c>
      <c r="AX621" s="163" t="s">
        <v>72</v>
      </c>
      <c r="AY621" s="163" t="s">
        <v>134</v>
      </c>
    </row>
    <row r="622" spans="2:51" s="6" customFormat="1" ht="15.75" customHeight="1">
      <c r="B622" s="155"/>
      <c r="C622" s="156"/>
      <c r="D622" s="157" t="s">
        <v>144</v>
      </c>
      <c r="E622" s="156"/>
      <c r="F622" s="158" t="s">
        <v>967</v>
      </c>
      <c r="G622" s="156"/>
      <c r="H622" s="159">
        <v>22</v>
      </c>
      <c r="J622" s="156"/>
      <c r="K622" s="156"/>
      <c r="L622" s="160"/>
      <c r="M622" s="161"/>
      <c r="N622" s="156"/>
      <c r="O622" s="156"/>
      <c r="P622" s="156"/>
      <c r="Q622" s="156"/>
      <c r="R622" s="156"/>
      <c r="S622" s="156"/>
      <c r="T622" s="162"/>
      <c r="AT622" s="163" t="s">
        <v>144</v>
      </c>
      <c r="AU622" s="163" t="s">
        <v>83</v>
      </c>
      <c r="AV622" s="163" t="s">
        <v>83</v>
      </c>
      <c r="AW622" s="163" t="s">
        <v>98</v>
      </c>
      <c r="AX622" s="163" t="s">
        <v>72</v>
      </c>
      <c r="AY622" s="163" t="s">
        <v>134</v>
      </c>
    </row>
    <row r="623" spans="2:51" s="6" customFormat="1" ht="15.75" customHeight="1">
      <c r="B623" s="164"/>
      <c r="C623" s="165"/>
      <c r="D623" s="157" t="s">
        <v>144</v>
      </c>
      <c r="E623" s="165"/>
      <c r="F623" s="166" t="s">
        <v>153</v>
      </c>
      <c r="G623" s="165"/>
      <c r="H623" s="167">
        <v>40</v>
      </c>
      <c r="J623" s="165"/>
      <c r="K623" s="165"/>
      <c r="L623" s="168"/>
      <c r="M623" s="169"/>
      <c r="N623" s="165"/>
      <c r="O623" s="165"/>
      <c r="P623" s="165"/>
      <c r="Q623" s="165"/>
      <c r="R623" s="165"/>
      <c r="S623" s="165"/>
      <c r="T623" s="170"/>
      <c r="AT623" s="171" t="s">
        <v>144</v>
      </c>
      <c r="AU623" s="171" t="s">
        <v>83</v>
      </c>
      <c r="AV623" s="171" t="s">
        <v>140</v>
      </c>
      <c r="AW623" s="171" t="s">
        <v>98</v>
      </c>
      <c r="AX623" s="171" t="s">
        <v>20</v>
      </c>
      <c r="AY623" s="171" t="s">
        <v>134</v>
      </c>
    </row>
    <row r="624" spans="2:65" s="6" customFormat="1" ht="15.75" customHeight="1">
      <c r="B624" s="23"/>
      <c r="C624" s="141" t="s">
        <v>968</v>
      </c>
      <c r="D624" s="141" t="s">
        <v>136</v>
      </c>
      <c r="E624" s="142" t="s">
        <v>969</v>
      </c>
      <c r="F624" s="143" t="s">
        <v>970</v>
      </c>
      <c r="G624" s="144" t="s">
        <v>392</v>
      </c>
      <c r="H624" s="145">
        <v>6</v>
      </c>
      <c r="I624" s="146"/>
      <c r="J624" s="147">
        <f>ROUND($I$624*$H$624,2)</f>
        <v>0</v>
      </c>
      <c r="K624" s="143" t="s">
        <v>139</v>
      </c>
      <c r="L624" s="43"/>
      <c r="M624" s="148"/>
      <c r="N624" s="149" t="s">
        <v>43</v>
      </c>
      <c r="O624" s="24"/>
      <c r="P624" s="24"/>
      <c r="Q624" s="150">
        <v>0.00016</v>
      </c>
      <c r="R624" s="150">
        <f>$Q$624*$H$624</f>
        <v>0.0009600000000000001</v>
      </c>
      <c r="S624" s="150">
        <v>0</v>
      </c>
      <c r="T624" s="151">
        <f>$S$624*$H$624</f>
        <v>0</v>
      </c>
      <c r="AR624" s="84" t="s">
        <v>140</v>
      </c>
      <c r="AT624" s="84" t="s">
        <v>136</v>
      </c>
      <c r="AU624" s="84" t="s">
        <v>83</v>
      </c>
      <c r="AY624" s="6" t="s">
        <v>134</v>
      </c>
      <c r="BE624" s="152">
        <f>IF($N$624="základní",$J$624,0)</f>
        <v>0</v>
      </c>
      <c r="BF624" s="152">
        <f>IF($N$624="snížená",$J$624,0)</f>
        <v>0</v>
      </c>
      <c r="BG624" s="152">
        <f>IF($N$624="zákl. přenesená",$J$624,0)</f>
        <v>0</v>
      </c>
      <c r="BH624" s="152">
        <f>IF($N$624="sníž. přenesená",$J$624,0)</f>
        <v>0</v>
      </c>
      <c r="BI624" s="152">
        <f>IF($N$624="nulová",$J$624,0)</f>
        <v>0</v>
      </c>
      <c r="BJ624" s="84" t="s">
        <v>20</v>
      </c>
      <c r="BK624" s="152">
        <f>ROUND($I$624*$H$624,2)</f>
        <v>0</v>
      </c>
      <c r="BL624" s="84" t="s">
        <v>140</v>
      </c>
      <c r="BM624" s="84" t="s">
        <v>971</v>
      </c>
    </row>
    <row r="625" spans="2:47" s="6" customFormat="1" ht="16.5" customHeight="1">
      <c r="B625" s="23"/>
      <c r="C625" s="24"/>
      <c r="D625" s="153" t="s">
        <v>142</v>
      </c>
      <c r="E625" s="24"/>
      <c r="F625" s="154" t="s">
        <v>972</v>
      </c>
      <c r="G625" s="24"/>
      <c r="H625" s="24"/>
      <c r="J625" s="24"/>
      <c r="K625" s="24"/>
      <c r="L625" s="43"/>
      <c r="M625" s="56"/>
      <c r="N625" s="24"/>
      <c r="O625" s="24"/>
      <c r="P625" s="24"/>
      <c r="Q625" s="24"/>
      <c r="R625" s="24"/>
      <c r="S625" s="24"/>
      <c r="T625" s="57"/>
      <c r="AT625" s="6" t="s">
        <v>142</v>
      </c>
      <c r="AU625" s="6" t="s">
        <v>83</v>
      </c>
    </row>
    <row r="626" spans="2:65" s="6" customFormat="1" ht="15.75" customHeight="1">
      <c r="B626" s="23"/>
      <c r="C626" s="172" t="s">
        <v>973</v>
      </c>
      <c r="D626" s="172" t="s">
        <v>263</v>
      </c>
      <c r="E626" s="173" t="s">
        <v>974</v>
      </c>
      <c r="F626" s="174" t="s">
        <v>975</v>
      </c>
      <c r="G626" s="175" t="s">
        <v>392</v>
      </c>
      <c r="H626" s="176">
        <v>2460</v>
      </c>
      <c r="I626" s="177"/>
      <c r="J626" s="178">
        <f>ROUND($I$626*$H$626,2)</f>
        <v>0</v>
      </c>
      <c r="K626" s="174" t="s">
        <v>139</v>
      </c>
      <c r="L626" s="179"/>
      <c r="M626" s="180"/>
      <c r="N626" s="181" t="s">
        <v>43</v>
      </c>
      <c r="O626" s="24"/>
      <c r="P626" s="24"/>
      <c r="Q626" s="150">
        <v>0.0045</v>
      </c>
      <c r="R626" s="150">
        <f>$Q$626*$H$626</f>
        <v>11.069999999999999</v>
      </c>
      <c r="S626" s="150">
        <v>0</v>
      </c>
      <c r="T626" s="151">
        <f>$S$626*$H$626</f>
        <v>0</v>
      </c>
      <c r="AR626" s="84" t="s">
        <v>188</v>
      </c>
      <c r="AT626" s="84" t="s">
        <v>263</v>
      </c>
      <c r="AU626" s="84" t="s">
        <v>83</v>
      </c>
      <c r="AY626" s="6" t="s">
        <v>134</v>
      </c>
      <c r="BE626" s="152">
        <f>IF($N$626="základní",$J$626,0)</f>
        <v>0</v>
      </c>
      <c r="BF626" s="152">
        <f>IF($N$626="snížená",$J$626,0)</f>
        <v>0</v>
      </c>
      <c r="BG626" s="152">
        <f>IF($N$626="zákl. přenesená",$J$626,0)</f>
        <v>0</v>
      </c>
      <c r="BH626" s="152">
        <f>IF($N$626="sníž. přenesená",$J$626,0)</f>
        <v>0</v>
      </c>
      <c r="BI626" s="152">
        <f>IF($N$626="nulová",$J$626,0)</f>
        <v>0</v>
      </c>
      <c r="BJ626" s="84" t="s">
        <v>20</v>
      </c>
      <c r="BK626" s="152">
        <f>ROUND($I$626*$H$626,2)</f>
        <v>0</v>
      </c>
      <c r="BL626" s="84" t="s">
        <v>140</v>
      </c>
      <c r="BM626" s="84" t="s">
        <v>976</v>
      </c>
    </row>
    <row r="627" spans="2:47" s="6" customFormat="1" ht="16.5" customHeight="1">
      <c r="B627" s="23"/>
      <c r="C627" s="24"/>
      <c r="D627" s="153" t="s">
        <v>142</v>
      </c>
      <c r="E627" s="24"/>
      <c r="F627" s="154" t="s">
        <v>977</v>
      </c>
      <c r="G627" s="24"/>
      <c r="H627" s="24"/>
      <c r="J627" s="24"/>
      <c r="K627" s="24"/>
      <c r="L627" s="43"/>
      <c r="M627" s="56"/>
      <c r="N627" s="24"/>
      <c r="O627" s="24"/>
      <c r="P627" s="24"/>
      <c r="Q627" s="24"/>
      <c r="R627" s="24"/>
      <c r="S627" s="24"/>
      <c r="T627" s="57"/>
      <c r="AT627" s="6" t="s">
        <v>142</v>
      </c>
      <c r="AU627" s="6" t="s">
        <v>83</v>
      </c>
    </row>
    <row r="628" spans="2:63" s="128" customFormat="1" ht="30.75" customHeight="1">
      <c r="B628" s="129"/>
      <c r="C628" s="130"/>
      <c r="D628" s="130" t="s">
        <v>71</v>
      </c>
      <c r="E628" s="139" t="s">
        <v>194</v>
      </c>
      <c r="F628" s="139" t="s">
        <v>978</v>
      </c>
      <c r="G628" s="130"/>
      <c r="H628" s="130"/>
      <c r="J628" s="140">
        <f>$BK$628</f>
        <v>0</v>
      </c>
      <c r="K628" s="130"/>
      <c r="L628" s="133"/>
      <c r="M628" s="134"/>
      <c r="N628" s="130"/>
      <c r="O628" s="130"/>
      <c r="P628" s="135">
        <f>$P$629+SUM($P$630:$P$640)</f>
        <v>0</v>
      </c>
      <c r="Q628" s="130"/>
      <c r="R628" s="135">
        <f>$R$629+SUM($R$630:$R$640)</f>
        <v>0.0351</v>
      </c>
      <c r="S628" s="130"/>
      <c r="T628" s="136">
        <f>$T$629+SUM($T$630:$T$640)</f>
        <v>1.01</v>
      </c>
      <c r="AR628" s="137" t="s">
        <v>20</v>
      </c>
      <c r="AT628" s="137" t="s">
        <v>71</v>
      </c>
      <c r="AU628" s="137" t="s">
        <v>20</v>
      </c>
      <c r="AY628" s="137" t="s">
        <v>134</v>
      </c>
      <c r="BK628" s="138">
        <f>$BK$629+SUM($BK$630:$BK$640)</f>
        <v>0</v>
      </c>
    </row>
    <row r="629" spans="2:65" s="6" customFormat="1" ht="15.75" customHeight="1">
      <c r="B629" s="23"/>
      <c r="C629" s="141" t="s">
        <v>979</v>
      </c>
      <c r="D629" s="141" t="s">
        <v>136</v>
      </c>
      <c r="E629" s="142" t="s">
        <v>980</v>
      </c>
      <c r="F629" s="143" t="s">
        <v>981</v>
      </c>
      <c r="G629" s="144" t="s">
        <v>80</v>
      </c>
      <c r="H629" s="145">
        <v>585</v>
      </c>
      <c r="I629" s="146"/>
      <c r="J629" s="147">
        <f>ROUND($I$629*$H$629,2)</f>
        <v>0</v>
      </c>
      <c r="K629" s="143" t="s">
        <v>139</v>
      </c>
      <c r="L629" s="43"/>
      <c r="M629" s="148"/>
      <c r="N629" s="149" t="s">
        <v>43</v>
      </c>
      <c r="O629" s="24"/>
      <c r="P629" s="24"/>
      <c r="Q629" s="150">
        <v>6E-05</v>
      </c>
      <c r="R629" s="150">
        <f>$Q$629*$H$629</f>
        <v>0.0351</v>
      </c>
      <c r="S629" s="150">
        <v>0</v>
      </c>
      <c r="T629" s="151">
        <f>$S$629*$H$629</f>
        <v>0</v>
      </c>
      <c r="AR629" s="84" t="s">
        <v>140</v>
      </c>
      <c r="AT629" s="84" t="s">
        <v>136</v>
      </c>
      <c r="AU629" s="84" t="s">
        <v>83</v>
      </c>
      <c r="AY629" s="6" t="s">
        <v>134</v>
      </c>
      <c r="BE629" s="152">
        <f>IF($N$629="základní",$J$629,0)</f>
        <v>0</v>
      </c>
      <c r="BF629" s="152">
        <f>IF($N$629="snížená",$J$629,0)</f>
        <v>0</v>
      </c>
      <c r="BG629" s="152">
        <f>IF($N$629="zákl. přenesená",$J$629,0)</f>
        <v>0</v>
      </c>
      <c r="BH629" s="152">
        <f>IF($N$629="sníž. přenesená",$J$629,0)</f>
        <v>0</v>
      </c>
      <c r="BI629" s="152">
        <f>IF($N$629="nulová",$J$629,0)</f>
        <v>0</v>
      </c>
      <c r="BJ629" s="84" t="s">
        <v>20</v>
      </c>
      <c r="BK629" s="152">
        <f>ROUND($I$629*$H$629,2)</f>
        <v>0</v>
      </c>
      <c r="BL629" s="84" t="s">
        <v>140</v>
      </c>
      <c r="BM629" s="84" t="s">
        <v>982</v>
      </c>
    </row>
    <row r="630" spans="2:47" s="6" customFormat="1" ht="27" customHeight="1">
      <c r="B630" s="23"/>
      <c r="C630" s="24"/>
      <c r="D630" s="153" t="s">
        <v>142</v>
      </c>
      <c r="E630" s="24"/>
      <c r="F630" s="154" t="s">
        <v>983</v>
      </c>
      <c r="G630" s="24"/>
      <c r="H630" s="24"/>
      <c r="J630" s="24"/>
      <c r="K630" s="24"/>
      <c r="L630" s="43"/>
      <c r="M630" s="56"/>
      <c r="N630" s="24"/>
      <c r="O630" s="24"/>
      <c r="P630" s="24"/>
      <c r="Q630" s="24"/>
      <c r="R630" s="24"/>
      <c r="S630" s="24"/>
      <c r="T630" s="57"/>
      <c r="AT630" s="6" t="s">
        <v>142</v>
      </c>
      <c r="AU630" s="6" t="s">
        <v>83</v>
      </c>
    </row>
    <row r="631" spans="2:65" s="6" customFormat="1" ht="15.75" customHeight="1">
      <c r="B631" s="23"/>
      <c r="C631" s="141" t="s">
        <v>984</v>
      </c>
      <c r="D631" s="141" t="s">
        <v>136</v>
      </c>
      <c r="E631" s="142" t="s">
        <v>985</v>
      </c>
      <c r="F631" s="143" t="s">
        <v>986</v>
      </c>
      <c r="G631" s="144" t="s">
        <v>80</v>
      </c>
      <c r="H631" s="145">
        <v>701.6</v>
      </c>
      <c r="I631" s="146"/>
      <c r="J631" s="147">
        <f>ROUND($I$631*$H$631,2)</f>
        <v>0</v>
      </c>
      <c r="K631" s="143" t="s">
        <v>139</v>
      </c>
      <c r="L631" s="43"/>
      <c r="M631" s="148"/>
      <c r="N631" s="149" t="s">
        <v>43</v>
      </c>
      <c r="O631" s="24"/>
      <c r="P631" s="24"/>
      <c r="Q631" s="150">
        <v>0</v>
      </c>
      <c r="R631" s="150">
        <f>$Q$631*$H$631</f>
        <v>0</v>
      </c>
      <c r="S631" s="150">
        <v>0</v>
      </c>
      <c r="T631" s="151">
        <f>$S$631*$H$631</f>
        <v>0</v>
      </c>
      <c r="AR631" s="84" t="s">
        <v>140</v>
      </c>
      <c r="AT631" s="84" t="s">
        <v>136</v>
      </c>
      <c r="AU631" s="84" t="s">
        <v>83</v>
      </c>
      <c r="AY631" s="6" t="s">
        <v>134</v>
      </c>
      <c r="BE631" s="152">
        <f>IF($N$631="základní",$J$631,0)</f>
        <v>0</v>
      </c>
      <c r="BF631" s="152">
        <f>IF($N$631="snížená",$J$631,0)</f>
        <v>0</v>
      </c>
      <c r="BG631" s="152">
        <f>IF($N$631="zákl. přenesená",$J$631,0)</f>
        <v>0</v>
      </c>
      <c r="BH631" s="152">
        <f>IF($N$631="sníž. přenesená",$J$631,0)</f>
        <v>0</v>
      </c>
      <c r="BI631" s="152">
        <f>IF($N$631="nulová",$J$631,0)</f>
        <v>0</v>
      </c>
      <c r="BJ631" s="84" t="s">
        <v>20</v>
      </c>
      <c r="BK631" s="152">
        <f>ROUND($I$631*$H$631,2)</f>
        <v>0</v>
      </c>
      <c r="BL631" s="84" t="s">
        <v>140</v>
      </c>
      <c r="BM631" s="84" t="s">
        <v>987</v>
      </c>
    </row>
    <row r="632" spans="2:47" s="6" customFormat="1" ht="16.5" customHeight="1">
      <c r="B632" s="23"/>
      <c r="C632" s="24"/>
      <c r="D632" s="153" t="s">
        <v>142</v>
      </c>
      <c r="E632" s="24"/>
      <c r="F632" s="154" t="s">
        <v>988</v>
      </c>
      <c r="G632" s="24"/>
      <c r="H632" s="24"/>
      <c r="J632" s="24"/>
      <c r="K632" s="24"/>
      <c r="L632" s="43"/>
      <c r="M632" s="56"/>
      <c r="N632" s="24"/>
      <c r="O632" s="24"/>
      <c r="P632" s="24"/>
      <c r="Q632" s="24"/>
      <c r="R632" s="24"/>
      <c r="S632" s="24"/>
      <c r="T632" s="57"/>
      <c r="AT632" s="6" t="s">
        <v>142</v>
      </c>
      <c r="AU632" s="6" t="s">
        <v>83</v>
      </c>
    </row>
    <row r="633" spans="2:51" s="6" customFormat="1" ht="15.75" customHeight="1">
      <c r="B633" s="155"/>
      <c r="C633" s="156"/>
      <c r="D633" s="157" t="s">
        <v>144</v>
      </c>
      <c r="E633" s="156"/>
      <c r="F633" s="158" t="s">
        <v>989</v>
      </c>
      <c r="G633" s="156"/>
      <c r="H633" s="159">
        <v>40.6</v>
      </c>
      <c r="J633" s="156"/>
      <c r="K633" s="156"/>
      <c r="L633" s="160"/>
      <c r="M633" s="161"/>
      <c r="N633" s="156"/>
      <c r="O633" s="156"/>
      <c r="P633" s="156"/>
      <c r="Q633" s="156"/>
      <c r="R633" s="156"/>
      <c r="S633" s="156"/>
      <c r="T633" s="162"/>
      <c r="AT633" s="163" t="s">
        <v>144</v>
      </c>
      <c r="AU633" s="163" t="s">
        <v>83</v>
      </c>
      <c r="AV633" s="163" t="s">
        <v>83</v>
      </c>
      <c r="AW633" s="163" t="s">
        <v>98</v>
      </c>
      <c r="AX633" s="163" t="s">
        <v>72</v>
      </c>
      <c r="AY633" s="163" t="s">
        <v>134</v>
      </c>
    </row>
    <row r="634" spans="2:51" s="6" customFormat="1" ht="15.75" customHeight="1">
      <c r="B634" s="155"/>
      <c r="C634" s="156"/>
      <c r="D634" s="157" t="s">
        <v>144</v>
      </c>
      <c r="E634" s="156"/>
      <c r="F634" s="158" t="s">
        <v>990</v>
      </c>
      <c r="G634" s="156"/>
      <c r="H634" s="159">
        <v>58</v>
      </c>
      <c r="J634" s="156"/>
      <c r="K634" s="156"/>
      <c r="L634" s="160"/>
      <c r="M634" s="161"/>
      <c r="N634" s="156"/>
      <c r="O634" s="156"/>
      <c r="P634" s="156"/>
      <c r="Q634" s="156"/>
      <c r="R634" s="156"/>
      <c r="S634" s="156"/>
      <c r="T634" s="162"/>
      <c r="AT634" s="163" t="s">
        <v>144</v>
      </c>
      <c r="AU634" s="163" t="s">
        <v>83</v>
      </c>
      <c r="AV634" s="163" t="s">
        <v>83</v>
      </c>
      <c r="AW634" s="163" t="s">
        <v>98</v>
      </c>
      <c r="AX634" s="163" t="s">
        <v>72</v>
      </c>
      <c r="AY634" s="163" t="s">
        <v>134</v>
      </c>
    </row>
    <row r="635" spans="2:51" s="6" customFormat="1" ht="15.75" customHeight="1">
      <c r="B635" s="155"/>
      <c r="C635" s="156"/>
      <c r="D635" s="157" t="s">
        <v>144</v>
      </c>
      <c r="E635" s="156"/>
      <c r="F635" s="158" t="s">
        <v>991</v>
      </c>
      <c r="G635" s="156"/>
      <c r="H635" s="159">
        <v>20</v>
      </c>
      <c r="J635" s="156"/>
      <c r="K635" s="156"/>
      <c r="L635" s="160"/>
      <c r="M635" s="161"/>
      <c r="N635" s="156"/>
      <c r="O635" s="156"/>
      <c r="P635" s="156"/>
      <c r="Q635" s="156"/>
      <c r="R635" s="156"/>
      <c r="S635" s="156"/>
      <c r="T635" s="162"/>
      <c r="AT635" s="163" t="s">
        <v>144</v>
      </c>
      <c r="AU635" s="163" t="s">
        <v>83</v>
      </c>
      <c r="AV635" s="163" t="s">
        <v>83</v>
      </c>
      <c r="AW635" s="163" t="s">
        <v>98</v>
      </c>
      <c r="AX635" s="163" t="s">
        <v>72</v>
      </c>
      <c r="AY635" s="163" t="s">
        <v>134</v>
      </c>
    </row>
    <row r="636" spans="2:51" s="6" customFormat="1" ht="15.75" customHeight="1">
      <c r="B636" s="155"/>
      <c r="C636" s="156"/>
      <c r="D636" s="157" t="s">
        <v>144</v>
      </c>
      <c r="E636" s="156"/>
      <c r="F636" s="158" t="s">
        <v>992</v>
      </c>
      <c r="G636" s="156"/>
      <c r="H636" s="159">
        <v>583</v>
      </c>
      <c r="J636" s="156"/>
      <c r="K636" s="156"/>
      <c r="L636" s="160"/>
      <c r="M636" s="161"/>
      <c r="N636" s="156"/>
      <c r="O636" s="156"/>
      <c r="P636" s="156"/>
      <c r="Q636" s="156"/>
      <c r="R636" s="156"/>
      <c r="S636" s="156"/>
      <c r="T636" s="162"/>
      <c r="AT636" s="163" t="s">
        <v>144</v>
      </c>
      <c r="AU636" s="163" t="s">
        <v>83</v>
      </c>
      <c r="AV636" s="163" t="s">
        <v>83</v>
      </c>
      <c r="AW636" s="163" t="s">
        <v>98</v>
      </c>
      <c r="AX636" s="163" t="s">
        <v>72</v>
      </c>
      <c r="AY636" s="163" t="s">
        <v>134</v>
      </c>
    </row>
    <row r="637" spans="2:51" s="6" customFormat="1" ht="15.75" customHeight="1">
      <c r="B637" s="164"/>
      <c r="C637" s="165"/>
      <c r="D637" s="157" t="s">
        <v>144</v>
      </c>
      <c r="E637" s="165"/>
      <c r="F637" s="166" t="s">
        <v>153</v>
      </c>
      <c r="G637" s="165"/>
      <c r="H637" s="167">
        <v>701.6</v>
      </c>
      <c r="J637" s="165"/>
      <c r="K637" s="165"/>
      <c r="L637" s="168"/>
      <c r="M637" s="169"/>
      <c r="N637" s="165"/>
      <c r="O637" s="165"/>
      <c r="P637" s="165"/>
      <c r="Q637" s="165"/>
      <c r="R637" s="165"/>
      <c r="S637" s="165"/>
      <c r="T637" s="170"/>
      <c r="AT637" s="171" t="s">
        <v>144</v>
      </c>
      <c r="AU637" s="171" t="s">
        <v>83</v>
      </c>
      <c r="AV637" s="171" t="s">
        <v>140</v>
      </c>
      <c r="AW637" s="171" t="s">
        <v>98</v>
      </c>
      <c r="AX637" s="171" t="s">
        <v>20</v>
      </c>
      <c r="AY637" s="171" t="s">
        <v>134</v>
      </c>
    </row>
    <row r="638" spans="2:65" s="6" customFormat="1" ht="15.75" customHeight="1">
      <c r="B638" s="23"/>
      <c r="C638" s="141" t="s">
        <v>993</v>
      </c>
      <c r="D638" s="141" t="s">
        <v>136</v>
      </c>
      <c r="E638" s="142" t="s">
        <v>994</v>
      </c>
      <c r="F638" s="143" t="s">
        <v>995</v>
      </c>
      <c r="G638" s="144" t="s">
        <v>80</v>
      </c>
      <c r="H638" s="145">
        <v>101</v>
      </c>
      <c r="I638" s="146"/>
      <c r="J638" s="147">
        <f>ROUND($I$638*$H$638,2)</f>
        <v>0</v>
      </c>
      <c r="K638" s="143"/>
      <c r="L638" s="43"/>
      <c r="M638" s="148"/>
      <c r="N638" s="149" t="s">
        <v>43</v>
      </c>
      <c r="O638" s="24"/>
      <c r="P638" s="24"/>
      <c r="Q638" s="150">
        <v>0</v>
      </c>
      <c r="R638" s="150">
        <f>$Q$638*$H$638</f>
        <v>0</v>
      </c>
      <c r="S638" s="150">
        <v>0.01</v>
      </c>
      <c r="T638" s="151">
        <f>$S$638*$H$638</f>
        <v>1.01</v>
      </c>
      <c r="AR638" s="84" t="s">
        <v>140</v>
      </c>
      <c r="AT638" s="84" t="s">
        <v>136</v>
      </c>
      <c r="AU638" s="84" t="s">
        <v>83</v>
      </c>
      <c r="AY638" s="6" t="s">
        <v>134</v>
      </c>
      <c r="BE638" s="152">
        <f>IF($N$638="základní",$J$638,0)</f>
        <v>0</v>
      </c>
      <c r="BF638" s="152">
        <f>IF($N$638="snížená",$J$638,0)</f>
        <v>0</v>
      </c>
      <c r="BG638" s="152">
        <f>IF($N$638="zákl. přenesená",$J$638,0)</f>
        <v>0</v>
      </c>
      <c r="BH638" s="152">
        <f>IF($N$638="sníž. přenesená",$J$638,0)</f>
        <v>0</v>
      </c>
      <c r="BI638" s="152">
        <f>IF($N$638="nulová",$J$638,0)</f>
        <v>0</v>
      </c>
      <c r="BJ638" s="84" t="s">
        <v>20</v>
      </c>
      <c r="BK638" s="152">
        <f>ROUND($I$638*$H$638,2)</f>
        <v>0</v>
      </c>
      <c r="BL638" s="84" t="s">
        <v>140</v>
      </c>
      <c r="BM638" s="84" t="s">
        <v>996</v>
      </c>
    </row>
    <row r="639" spans="2:47" s="6" customFormat="1" ht="27" customHeight="1">
      <c r="B639" s="23"/>
      <c r="C639" s="24"/>
      <c r="D639" s="153" t="s">
        <v>142</v>
      </c>
      <c r="E639" s="24"/>
      <c r="F639" s="154" t="s">
        <v>997</v>
      </c>
      <c r="G639" s="24"/>
      <c r="H639" s="24"/>
      <c r="J639" s="24"/>
      <c r="K639" s="24"/>
      <c r="L639" s="43"/>
      <c r="M639" s="56"/>
      <c r="N639" s="24"/>
      <c r="O639" s="24"/>
      <c r="P639" s="24"/>
      <c r="Q639" s="24"/>
      <c r="R639" s="24"/>
      <c r="S639" s="24"/>
      <c r="T639" s="57"/>
      <c r="AT639" s="6" t="s">
        <v>142</v>
      </c>
      <c r="AU639" s="6" t="s">
        <v>83</v>
      </c>
    </row>
    <row r="640" spans="2:63" s="128" customFormat="1" ht="23.25" customHeight="1">
      <c r="B640" s="129"/>
      <c r="C640" s="130"/>
      <c r="D640" s="130" t="s">
        <v>71</v>
      </c>
      <c r="E640" s="139" t="s">
        <v>757</v>
      </c>
      <c r="F640" s="139" t="s">
        <v>998</v>
      </c>
      <c r="G640" s="130"/>
      <c r="H640" s="130"/>
      <c r="J640" s="140">
        <f>$BK$640</f>
        <v>0</v>
      </c>
      <c r="K640" s="130"/>
      <c r="L640" s="133"/>
      <c r="M640" s="134"/>
      <c r="N640" s="130"/>
      <c r="O640" s="130"/>
      <c r="P640" s="135">
        <f>SUM($P$641:$P$649)</f>
        <v>0</v>
      </c>
      <c r="Q640" s="130"/>
      <c r="R640" s="135">
        <f>SUM($R$641:$R$649)</f>
        <v>0</v>
      </c>
      <c r="S640" s="130"/>
      <c r="T640" s="136">
        <f>SUM($T$641:$T$649)</f>
        <v>0</v>
      </c>
      <c r="AR640" s="137" t="s">
        <v>20</v>
      </c>
      <c r="AT640" s="137" t="s">
        <v>71</v>
      </c>
      <c r="AU640" s="137" t="s">
        <v>83</v>
      </c>
      <c r="AY640" s="137" t="s">
        <v>134</v>
      </c>
      <c r="BK640" s="138">
        <f>SUM($BK$641:$BK$649)</f>
        <v>0</v>
      </c>
    </row>
    <row r="641" spans="2:65" s="6" customFormat="1" ht="15.75" customHeight="1">
      <c r="B641" s="23"/>
      <c r="C641" s="141" t="s">
        <v>999</v>
      </c>
      <c r="D641" s="141" t="s">
        <v>136</v>
      </c>
      <c r="E641" s="142" t="s">
        <v>1000</v>
      </c>
      <c r="F641" s="143" t="s">
        <v>1001</v>
      </c>
      <c r="G641" s="144" t="s">
        <v>331</v>
      </c>
      <c r="H641" s="145">
        <v>200.941</v>
      </c>
      <c r="I641" s="146"/>
      <c r="J641" s="147">
        <f>ROUND($I$641*$H$641,2)</f>
        <v>0</v>
      </c>
      <c r="K641" s="143" t="s">
        <v>139</v>
      </c>
      <c r="L641" s="43"/>
      <c r="M641" s="148"/>
      <c r="N641" s="149" t="s">
        <v>43</v>
      </c>
      <c r="O641" s="24"/>
      <c r="P641" s="24"/>
      <c r="Q641" s="150">
        <v>0</v>
      </c>
      <c r="R641" s="150">
        <f>$Q$641*$H$641</f>
        <v>0</v>
      </c>
      <c r="S641" s="150">
        <v>0</v>
      </c>
      <c r="T641" s="151">
        <f>$S$641*$H$641</f>
        <v>0</v>
      </c>
      <c r="AR641" s="84" t="s">
        <v>140</v>
      </c>
      <c r="AT641" s="84" t="s">
        <v>136</v>
      </c>
      <c r="AU641" s="84" t="s">
        <v>82</v>
      </c>
      <c r="AY641" s="6" t="s">
        <v>134</v>
      </c>
      <c r="BE641" s="152">
        <f>IF($N$641="základní",$J$641,0)</f>
        <v>0</v>
      </c>
      <c r="BF641" s="152">
        <f>IF($N$641="snížená",$J$641,0)</f>
        <v>0</v>
      </c>
      <c r="BG641" s="152">
        <f>IF($N$641="zákl. přenesená",$J$641,0)</f>
        <v>0</v>
      </c>
      <c r="BH641" s="152">
        <f>IF($N$641="sníž. přenesená",$J$641,0)</f>
        <v>0</v>
      </c>
      <c r="BI641" s="152">
        <f>IF($N$641="nulová",$J$641,0)</f>
        <v>0</v>
      </c>
      <c r="BJ641" s="84" t="s">
        <v>20</v>
      </c>
      <c r="BK641" s="152">
        <f>ROUND($I$641*$H$641,2)</f>
        <v>0</v>
      </c>
      <c r="BL641" s="84" t="s">
        <v>140</v>
      </c>
      <c r="BM641" s="84" t="s">
        <v>1002</v>
      </c>
    </row>
    <row r="642" spans="2:47" s="6" customFormat="1" ht="16.5" customHeight="1">
      <c r="B642" s="23"/>
      <c r="C642" s="24"/>
      <c r="D642" s="153" t="s">
        <v>142</v>
      </c>
      <c r="E642" s="24"/>
      <c r="F642" s="154" t="s">
        <v>1003</v>
      </c>
      <c r="G642" s="24"/>
      <c r="H642" s="24"/>
      <c r="J642" s="24"/>
      <c r="K642" s="24"/>
      <c r="L642" s="43"/>
      <c r="M642" s="56"/>
      <c r="N642" s="24"/>
      <c r="O642" s="24"/>
      <c r="P642" s="24"/>
      <c r="Q642" s="24"/>
      <c r="R642" s="24"/>
      <c r="S642" s="24"/>
      <c r="T642" s="57"/>
      <c r="AT642" s="6" t="s">
        <v>142</v>
      </c>
      <c r="AU642" s="6" t="s">
        <v>82</v>
      </c>
    </row>
    <row r="643" spans="2:65" s="6" customFormat="1" ht="15.75" customHeight="1">
      <c r="B643" s="23"/>
      <c r="C643" s="141" t="s">
        <v>1004</v>
      </c>
      <c r="D643" s="141" t="s">
        <v>136</v>
      </c>
      <c r="E643" s="142" t="s">
        <v>1005</v>
      </c>
      <c r="F643" s="143" t="s">
        <v>1006</v>
      </c>
      <c r="G643" s="144" t="s">
        <v>331</v>
      </c>
      <c r="H643" s="145">
        <v>2790.074</v>
      </c>
      <c r="I643" s="146"/>
      <c r="J643" s="147">
        <f>ROUND($I$643*$H$643,2)</f>
        <v>0</v>
      </c>
      <c r="K643" s="143" t="s">
        <v>139</v>
      </c>
      <c r="L643" s="43"/>
      <c r="M643" s="148"/>
      <c r="N643" s="149" t="s">
        <v>43</v>
      </c>
      <c r="O643" s="24"/>
      <c r="P643" s="24"/>
      <c r="Q643" s="150">
        <v>0</v>
      </c>
      <c r="R643" s="150">
        <f>$Q$643*$H$643</f>
        <v>0</v>
      </c>
      <c r="S643" s="150">
        <v>0</v>
      </c>
      <c r="T643" s="151">
        <f>$S$643*$H$643</f>
        <v>0</v>
      </c>
      <c r="AR643" s="84" t="s">
        <v>140</v>
      </c>
      <c r="AT643" s="84" t="s">
        <v>136</v>
      </c>
      <c r="AU643" s="84" t="s">
        <v>82</v>
      </c>
      <c r="AY643" s="6" t="s">
        <v>134</v>
      </c>
      <c r="BE643" s="152">
        <f>IF($N$643="základní",$J$643,0)</f>
        <v>0</v>
      </c>
      <c r="BF643" s="152">
        <f>IF($N$643="snížená",$J$643,0)</f>
        <v>0</v>
      </c>
      <c r="BG643" s="152">
        <f>IF($N$643="zákl. přenesená",$J$643,0)</f>
        <v>0</v>
      </c>
      <c r="BH643" s="152">
        <f>IF($N$643="sníž. přenesená",$J$643,0)</f>
        <v>0</v>
      </c>
      <c r="BI643" s="152">
        <f>IF($N$643="nulová",$J$643,0)</f>
        <v>0</v>
      </c>
      <c r="BJ643" s="84" t="s">
        <v>20</v>
      </c>
      <c r="BK643" s="152">
        <f>ROUND($I$643*$H$643,2)</f>
        <v>0</v>
      </c>
      <c r="BL643" s="84" t="s">
        <v>140</v>
      </c>
      <c r="BM643" s="84" t="s">
        <v>1007</v>
      </c>
    </row>
    <row r="644" spans="2:47" s="6" customFormat="1" ht="27" customHeight="1">
      <c r="B644" s="23"/>
      <c r="C644" s="24"/>
      <c r="D644" s="153" t="s">
        <v>142</v>
      </c>
      <c r="E644" s="24"/>
      <c r="F644" s="154" t="s">
        <v>1008</v>
      </c>
      <c r="G644" s="24"/>
      <c r="H644" s="24"/>
      <c r="J644" s="24"/>
      <c r="K644" s="24"/>
      <c r="L644" s="43"/>
      <c r="M644" s="56"/>
      <c r="N644" s="24"/>
      <c r="O644" s="24"/>
      <c r="P644" s="24"/>
      <c r="Q644" s="24"/>
      <c r="R644" s="24"/>
      <c r="S644" s="24"/>
      <c r="T644" s="57"/>
      <c r="AT644" s="6" t="s">
        <v>142</v>
      </c>
      <c r="AU644" s="6" t="s">
        <v>82</v>
      </c>
    </row>
    <row r="645" spans="2:51" s="6" customFormat="1" ht="15.75" customHeight="1">
      <c r="B645" s="155"/>
      <c r="C645" s="156"/>
      <c r="D645" s="157" t="s">
        <v>144</v>
      </c>
      <c r="E645" s="156"/>
      <c r="F645" s="158" t="s">
        <v>1009</v>
      </c>
      <c r="G645" s="156"/>
      <c r="H645" s="159">
        <v>2790.074</v>
      </c>
      <c r="J645" s="156"/>
      <c r="K645" s="156"/>
      <c r="L645" s="160"/>
      <c r="M645" s="161"/>
      <c r="N645" s="156"/>
      <c r="O645" s="156"/>
      <c r="P645" s="156"/>
      <c r="Q645" s="156"/>
      <c r="R645" s="156"/>
      <c r="S645" s="156"/>
      <c r="T645" s="162"/>
      <c r="AT645" s="163" t="s">
        <v>144</v>
      </c>
      <c r="AU645" s="163" t="s">
        <v>82</v>
      </c>
      <c r="AV645" s="163" t="s">
        <v>83</v>
      </c>
      <c r="AW645" s="163" t="s">
        <v>98</v>
      </c>
      <c r="AX645" s="163" t="s">
        <v>20</v>
      </c>
      <c r="AY645" s="163" t="s">
        <v>134</v>
      </c>
    </row>
    <row r="646" spans="2:65" s="6" customFormat="1" ht="15.75" customHeight="1">
      <c r="B646" s="23"/>
      <c r="C646" s="141" t="s">
        <v>1010</v>
      </c>
      <c r="D646" s="141" t="s">
        <v>136</v>
      </c>
      <c r="E646" s="142" t="s">
        <v>1011</v>
      </c>
      <c r="F646" s="143" t="s">
        <v>1012</v>
      </c>
      <c r="G646" s="144" t="s">
        <v>331</v>
      </c>
      <c r="H646" s="145">
        <v>200.941</v>
      </c>
      <c r="I646" s="146"/>
      <c r="J646" s="147">
        <f>ROUND($I$646*$H$646,2)</f>
        <v>0</v>
      </c>
      <c r="K646" s="143" t="s">
        <v>139</v>
      </c>
      <c r="L646" s="43"/>
      <c r="M646" s="148"/>
      <c r="N646" s="149" t="s">
        <v>43</v>
      </c>
      <c r="O646" s="24"/>
      <c r="P646" s="24"/>
      <c r="Q646" s="150">
        <v>0</v>
      </c>
      <c r="R646" s="150">
        <f>$Q$646*$H$646</f>
        <v>0</v>
      </c>
      <c r="S646" s="150">
        <v>0</v>
      </c>
      <c r="T646" s="151">
        <f>$S$646*$H$646</f>
        <v>0</v>
      </c>
      <c r="AR646" s="84" t="s">
        <v>140</v>
      </c>
      <c r="AT646" s="84" t="s">
        <v>136</v>
      </c>
      <c r="AU646" s="84" t="s">
        <v>82</v>
      </c>
      <c r="AY646" s="6" t="s">
        <v>134</v>
      </c>
      <c r="BE646" s="152">
        <f>IF($N$646="základní",$J$646,0)</f>
        <v>0</v>
      </c>
      <c r="BF646" s="152">
        <f>IF($N$646="snížená",$J$646,0)</f>
        <v>0</v>
      </c>
      <c r="BG646" s="152">
        <f>IF($N$646="zákl. přenesená",$J$646,0)</f>
        <v>0</v>
      </c>
      <c r="BH646" s="152">
        <f>IF($N$646="sníž. přenesená",$J$646,0)</f>
        <v>0</v>
      </c>
      <c r="BI646" s="152">
        <f>IF($N$646="nulová",$J$646,0)</f>
        <v>0</v>
      </c>
      <c r="BJ646" s="84" t="s">
        <v>20</v>
      </c>
      <c r="BK646" s="152">
        <f>ROUND($I$646*$H$646,2)</f>
        <v>0</v>
      </c>
      <c r="BL646" s="84" t="s">
        <v>140</v>
      </c>
      <c r="BM646" s="84" t="s">
        <v>1013</v>
      </c>
    </row>
    <row r="647" spans="2:47" s="6" customFormat="1" ht="16.5" customHeight="1">
      <c r="B647" s="23"/>
      <c r="C647" s="24"/>
      <c r="D647" s="153" t="s">
        <v>142</v>
      </c>
      <c r="E647" s="24"/>
      <c r="F647" s="154" t="s">
        <v>1014</v>
      </c>
      <c r="G647" s="24"/>
      <c r="H647" s="24"/>
      <c r="J647" s="24"/>
      <c r="K647" s="24"/>
      <c r="L647" s="43"/>
      <c r="M647" s="56"/>
      <c r="N647" s="24"/>
      <c r="O647" s="24"/>
      <c r="P647" s="24"/>
      <c r="Q647" s="24"/>
      <c r="R647" s="24"/>
      <c r="S647" s="24"/>
      <c r="T647" s="57"/>
      <c r="AT647" s="6" t="s">
        <v>142</v>
      </c>
      <c r="AU647" s="6" t="s">
        <v>82</v>
      </c>
    </row>
    <row r="648" spans="2:65" s="6" customFormat="1" ht="15.75" customHeight="1">
      <c r="B648" s="23"/>
      <c r="C648" s="141" t="s">
        <v>1015</v>
      </c>
      <c r="D648" s="141" t="s">
        <v>136</v>
      </c>
      <c r="E648" s="142" t="s">
        <v>1016</v>
      </c>
      <c r="F648" s="143" t="s">
        <v>1017</v>
      </c>
      <c r="G648" s="144" t="s">
        <v>331</v>
      </c>
      <c r="H648" s="145">
        <v>1247.96</v>
      </c>
      <c r="I648" s="146"/>
      <c r="J648" s="147">
        <f>ROUND($I$648*$H$648,2)</f>
        <v>0</v>
      </c>
      <c r="K648" s="143" t="s">
        <v>139</v>
      </c>
      <c r="L648" s="43"/>
      <c r="M648" s="148"/>
      <c r="N648" s="149" t="s">
        <v>43</v>
      </c>
      <c r="O648" s="24"/>
      <c r="P648" s="24"/>
      <c r="Q648" s="150">
        <v>0</v>
      </c>
      <c r="R648" s="150">
        <f>$Q$648*$H$648</f>
        <v>0</v>
      </c>
      <c r="S648" s="150">
        <v>0</v>
      </c>
      <c r="T648" s="151">
        <f>$S$648*$H$648</f>
        <v>0</v>
      </c>
      <c r="AR648" s="84" t="s">
        <v>140</v>
      </c>
      <c r="AT648" s="84" t="s">
        <v>136</v>
      </c>
      <c r="AU648" s="84" t="s">
        <v>82</v>
      </c>
      <c r="AY648" s="6" t="s">
        <v>134</v>
      </c>
      <c r="BE648" s="152">
        <f>IF($N$648="základní",$J$648,0)</f>
        <v>0</v>
      </c>
      <c r="BF648" s="152">
        <f>IF($N$648="snížená",$J$648,0)</f>
        <v>0</v>
      </c>
      <c r="BG648" s="152">
        <f>IF($N$648="zákl. přenesená",$J$648,0)</f>
        <v>0</v>
      </c>
      <c r="BH648" s="152">
        <f>IF($N$648="sníž. přenesená",$J$648,0)</f>
        <v>0</v>
      </c>
      <c r="BI648" s="152">
        <f>IF($N$648="nulová",$J$648,0)</f>
        <v>0</v>
      </c>
      <c r="BJ648" s="84" t="s">
        <v>20</v>
      </c>
      <c r="BK648" s="152">
        <f>ROUND($I$648*$H$648,2)</f>
        <v>0</v>
      </c>
      <c r="BL648" s="84" t="s">
        <v>140</v>
      </c>
      <c r="BM648" s="84" t="s">
        <v>1018</v>
      </c>
    </row>
    <row r="649" spans="2:47" s="6" customFormat="1" ht="27" customHeight="1">
      <c r="B649" s="23"/>
      <c r="C649" s="24"/>
      <c r="D649" s="153" t="s">
        <v>142</v>
      </c>
      <c r="E649" s="24"/>
      <c r="F649" s="154" t="s">
        <v>1019</v>
      </c>
      <c r="G649" s="24"/>
      <c r="H649" s="24"/>
      <c r="J649" s="24"/>
      <c r="K649" s="24"/>
      <c r="L649" s="43"/>
      <c r="M649" s="56"/>
      <c r="N649" s="24"/>
      <c r="O649" s="24"/>
      <c r="P649" s="24"/>
      <c r="Q649" s="24"/>
      <c r="R649" s="24"/>
      <c r="S649" s="24"/>
      <c r="T649" s="57"/>
      <c r="AT649" s="6" t="s">
        <v>142</v>
      </c>
      <c r="AU649" s="6" t="s">
        <v>82</v>
      </c>
    </row>
    <row r="650" spans="2:63" s="128" customFormat="1" ht="37.5" customHeight="1">
      <c r="B650" s="129"/>
      <c r="C650" s="130"/>
      <c r="D650" s="130" t="s">
        <v>71</v>
      </c>
      <c r="E650" s="131" t="s">
        <v>263</v>
      </c>
      <c r="F650" s="131" t="s">
        <v>1020</v>
      </c>
      <c r="G650" s="130"/>
      <c r="H650" s="130"/>
      <c r="J650" s="132">
        <f>$BK$650</f>
        <v>0</v>
      </c>
      <c r="K650" s="130"/>
      <c r="L650" s="133"/>
      <c r="M650" s="134"/>
      <c r="N650" s="130"/>
      <c r="O650" s="130"/>
      <c r="P650" s="135">
        <f>$P$651</f>
        <v>0</v>
      </c>
      <c r="Q650" s="130"/>
      <c r="R650" s="135">
        <f>$R$651</f>
        <v>0.10080183999999999</v>
      </c>
      <c r="S650" s="130"/>
      <c r="T650" s="136">
        <f>$T$651</f>
        <v>0</v>
      </c>
      <c r="AR650" s="137" t="s">
        <v>82</v>
      </c>
      <c r="AT650" s="137" t="s">
        <v>71</v>
      </c>
      <c r="AU650" s="137" t="s">
        <v>72</v>
      </c>
      <c r="AY650" s="137" t="s">
        <v>134</v>
      </c>
      <c r="BK650" s="138">
        <f>$BK$651</f>
        <v>0</v>
      </c>
    </row>
    <row r="651" spans="2:63" s="128" customFormat="1" ht="21" customHeight="1">
      <c r="B651" s="129"/>
      <c r="C651" s="130"/>
      <c r="D651" s="130" t="s">
        <v>71</v>
      </c>
      <c r="E651" s="139" t="s">
        <v>1021</v>
      </c>
      <c r="F651" s="139" t="s">
        <v>1022</v>
      </c>
      <c r="G651" s="130"/>
      <c r="H651" s="130"/>
      <c r="J651" s="140">
        <f>$BK$651</f>
        <v>0</v>
      </c>
      <c r="K651" s="130"/>
      <c r="L651" s="133"/>
      <c r="M651" s="134"/>
      <c r="N651" s="130"/>
      <c r="O651" s="130"/>
      <c r="P651" s="135">
        <f>SUM($P$652:$P$676)</f>
        <v>0</v>
      </c>
      <c r="Q651" s="130"/>
      <c r="R651" s="135">
        <f>SUM($R$652:$R$676)</f>
        <v>0.10080183999999999</v>
      </c>
      <c r="S651" s="130"/>
      <c r="T651" s="136">
        <f>SUM($T$652:$T$676)</f>
        <v>0</v>
      </c>
      <c r="AR651" s="137" t="s">
        <v>82</v>
      </c>
      <c r="AT651" s="137" t="s">
        <v>71</v>
      </c>
      <c r="AU651" s="137" t="s">
        <v>20</v>
      </c>
      <c r="AY651" s="137" t="s">
        <v>134</v>
      </c>
      <c r="BK651" s="138">
        <f>SUM($BK$652:$BK$676)</f>
        <v>0</v>
      </c>
    </row>
    <row r="652" spans="2:65" s="6" customFormat="1" ht="15.75" customHeight="1">
      <c r="B652" s="23"/>
      <c r="C652" s="141" t="s">
        <v>1023</v>
      </c>
      <c r="D652" s="141" t="s">
        <v>136</v>
      </c>
      <c r="E652" s="142" t="s">
        <v>1024</v>
      </c>
      <c r="F652" s="143" t="s">
        <v>1025</v>
      </c>
      <c r="G652" s="144" t="s">
        <v>80</v>
      </c>
      <c r="H652" s="145">
        <v>1921</v>
      </c>
      <c r="I652" s="146"/>
      <c r="J652" s="147">
        <f>ROUND($I$652*$H$652,2)</f>
        <v>0</v>
      </c>
      <c r="K652" s="143" t="s">
        <v>139</v>
      </c>
      <c r="L652" s="43"/>
      <c r="M652" s="148"/>
      <c r="N652" s="149" t="s">
        <v>43</v>
      </c>
      <c r="O652" s="24"/>
      <c r="P652" s="24"/>
      <c r="Q652" s="150">
        <v>0</v>
      </c>
      <c r="R652" s="150">
        <f>$Q$652*$H$652</f>
        <v>0</v>
      </c>
      <c r="S652" s="150">
        <v>0</v>
      </c>
      <c r="T652" s="151">
        <f>$S$652*$H$652</f>
        <v>0</v>
      </c>
      <c r="AR652" s="84" t="s">
        <v>574</v>
      </c>
      <c r="AT652" s="84" t="s">
        <v>136</v>
      </c>
      <c r="AU652" s="84" t="s">
        <v>83</v>
      </c>
      <c r="AY652" s="6" t="s">
        <v>134</v>
      </c>
      <c r="BE652" s="152">
        <f>IF($N$652="základní",$J$652,0)</f>
        <v>0</v>
      </c>
      <c r="BF652" s="152">
        <f>IF($N$652="snížená",$J$652,0)</f>
        <v>0</v>
      </c>
      <c r="BG652" s="152">
        <f>IF($N$652="zákl. přenesená",$J$652,0)</f>
        <v>0</v>
      </c>
      <c r="BH652" s="152">
        <f>IF($N$652="sníž. přenesená",$J$652,0)</f>
        <v>0</v>
      </c>
      <c r="BI652" s="152">
        <f>IF($N$652="nulová",$J$652,0)</f>
        <v>0</v>
      </c>
      <c r="BJ652" s="84" t="s">
        <v>20</v>
      </c>
      <c r="BK652" s="152">
        <f>ROUND($I$652*$H$652,2)</f>
        <v>0</v>
      </c>
      <c r="BL652" s="84" t="s">
        <v>574</v>
      </c>
      <c r="BM652" s="84" t="s">
        <v>1026</v>
      </c>
    </row>
    <row r="653" spans="2:47" s="6" customFormat="1" ht="16.5" customHeight="1">
      <c r="B653" s="23"/>
      <c r="C653" s="24"/>
      <c r="D653" s="153" t="s">
        <v>142</v>
      </c>
      <c r="E653" s="24"/>
      <c r="F653" s="154" t="s">
        <v>1027</v>
      </c>
      <c r="G653" s="24"/>
      <c r="H653" s="24"/>
      <c r="J653" s="24"/>
      <c r="K653" s="24"/>
      <c r="L653" s="43"/>
      <c r="M653" s="56"/>
      <c r="N653" s="24"/>
      <c r="O653" s="24"/>
      <c r="P653" s="24"/>
      <c r="Q653" s="24"/>
      <c r="R653" s="24"/>
      <c r="S653" s="24"/>
      <c r="T653" s="57"/>
      <c r="AT653" s="6" t="s">
        <v>142</v>
      </c>
      <c r="AU653" s="6" t="s">
        <v>83</v>
      </c>
    </row>
    <row r="654" spans="2:51" s="6" customFormat="1" ht="15.75" customHeight="1">
      <c r="B654" s="155"/>
      <c r="C654" s="156"/>
      <c r="D654" s="157" t="s">
        <v>144</v>
      </c>
      <c r="E654" s="156"/>
      <c r="F654" s="158" t="s">
        <v>653</v>
      </c>
      <c r="G654" s="156"/>
      <c r="H654" s="159">
        <v>1260</v>
      </c>
      <c r="J654" s="156"/>
      <c r="K654" s="156"/>
      <c r="L654" s="160"/>
      <c r="M654" s="161"/>
      <c r="N654" s="156"/>
      <c r="O654" s="156"/>
      <c r="P654" s="156"/>
      <c r="Q654" s="156"/>
      <c r="R654" s="156"/>
      <c r="S654" s="156"/>
      <c r="T654" s="162"/>
      <c r="AT654" s="163" t="s">
        <v>144</v>
      </c>
      <c r="AU654" s="163" t="s">
        <v>83</v>
      </c>
      <c r="AV654" s="163" t="s">
        <v>83</v>
      </c>
      <c r="AW654" s="163" t="s">
        <v>98</v>
      </c>
      <c r="AX654" s="163" t="s">
        <v>72</v>
      </c>
      <c r="AY654" s="163" t="s">
        <v>134</v>
      </c>
    </row>
    <row r="655" spans="2:51" s="6" customFormat="1" ht="15.75" customHeight="1">
      <c r="B655" s="155"/>
      <c r="C655" s="156"/>
      <c r="D655" s="157" t="s">
        <v>144</v>
      </c>
      <c r="E655" s="156"/>
      <c r="F655" s="158" t="s">
        <v>1028</v>
      </c>
      <c r="G655" s="156"/>
      <c r="H655" s="159">
        <v>335</v>
      </c>
      <c r="J655" s="156"/>
      <c r="K655" s="156"/>
      <c r="L655" s="160"/>
      <c r="M655" s="161"/>
      <c r="N655" s="156"/>
      <c r="O655" s="156"/>
      <c r="P655" s="156"/>
      <c r="Q655" s="156"/>
      <c r="R655" s="156"/>
      <c r="S655" s="156"/>
      <c r="T655" s="162"/>
      <c r="AT655" s="163" t="s">
        <v>144</v>
      </c>
      <c r="AU655" s="163" t="s">
        <v>83</v>
      </c>
      <c r="AV655" s="163" t="s">
        <v>83</v>
      </c>
      <c r="AW655" s="163" t="s">
        <v>98</v>
      </c>
      <c r="AX655" s="163" t="s">
        <v>72</v>
      </c>
      <c r="AY655" s="163" t="s">
        <v>134</v>
      </c>
    </row>
    <row r="656" spans="2:51" s="6" customFormat="1" ht="15.75" customHeight="1">
      <c r="B656" s="155"/>
      <c r="C656" s="156"/>
      <c r="D656" s="157" t="s">
        <v>144</v>
      </c>
      <c r="E656" s="156"/>
      <c r="F656" s="158" t="s">
        <v>639</v>
      </c>
      <c r="G656" s="156"/>
      <c r="H656" s="159">
        <v>220</v>
      </c>
      <c r="J656" s="156"/>
      <c r="K656" s="156"/>
      <c r="L656" s="160"/>
      <c r="M656" s="161"/>
      <c r="N656" s="156"/>
      <c r="O656" s="156"/>
      <c r="P656" s="156"/>
      <c r="Q656" s="156"/>
      <c r="R656" s="156"/>
      <c r="S656" s="156"/>
      <c r="T656" s="162"/>
      <c r="AT656" s="163" t="s">
        <v>144</v>
      </c>
      <c r="AU656" s="163" t="s">
        <v>83</v>
      </c>
      <c r="AV656" s="163" t="s">
        <v>83</v>
      </c>
      <c r="AW656" s="163" t="s">
        <v>98</v>
      </c>
      <c r="AX656" s="163" t="s">
        <v>72</v>
      </c>
      <c r="AY656" s="163" t="s">
        <v>134</v>
      </c>
    </row>
    <row r="657" spans="2:51" s="6" customFormat="1" ht="15.75" customHeight="1">
      <c r="B657" s="155"/>
      <c r="C657" s="156"/>
      <c r="D657" s="157" t="s">
        <v>144</v>
      </c>
      <c r="E657" s="156"/>
      <c r="F657" s="158" t="s">
        <v>640</v>
      </c>
      <c r="G657" s="156"/>
      <c r="H657" s="159">
        <v>76</v>
      </c>
      <c r="J657" s="156"/>
      <c r="K657" s="156"/>
      <c r="L657" s="160"/>
      <c r="M657" s="161"/>
      <c r="N657" s="156"/>
      <c r="O657" s="156"/>
      <c r="P657" s="156"/>
      <c r="Q657" s="156"/>
      <c r="R657" s="156"/>
      <c r="S657" s="156"/>
      <c r="T657" s="162"/>
      <c r="AT657" s="163" t="s">
        <v>144</v>
      </c>
      <c r="AU657" s="163" t="s">
        <v>83</v>
      </c>
      <c r="AV657" s="163" t="s">
        <v>83</v>
      </c>
      <c r="AW657" s="163" t="s">
        <v>98</v>
      </c>
      <c r="AX657" s="163" t="s">
        <v>72</v>
      </c>
      <c r="AY657" s="163" t="s">
        <v>134</v>
      </c>
    </row>
    <row r="658" spans="2:51" s="6" customFormat="1" ht="15.75" customHeight="1">
      <c r="B658" s="155"/>
      <c r="C658" s="156"/>
      <c r="D658" s="157" t="s">
        <v>144</v>
      </c>
      <c r="E658" s="156"/>
      <c r="F658" s="158" t="s">
        <v>641</v>
      </c>
      <c r="G658" s="156"/>
      <c r="H658" s="159">
        <v>30</v>
      </c>
      <c r="J658" s="156"/>
      <c r="K658" s="156"/>
      <c r="L658" s="160"/>
      <c r="M658" s="161"/>
      <c r="N658" s="156"/>
      <c r="O658" s="156"/>
      <c r="P658" s="156"/>
      <c r="Q658" s="156"/>
      <c r="R658" s="156"/>
      <c r="S658" s="156"/>
      <c r="T658" s="162"/>
      <c r="AT658" s="163" t="s">
        <v>144</v>
      </c>
      <c r="AU658" s="163" t="s">
        <v>83</v>
      </c>
      <c r="AV658" s="163" t="s">
        <v>83</v>
      </c>
      <c r="AW658" s="163" t="s">
        <v>98</v>
      </c>
      <c r="AX658" s="163" t="s">
        <v>72</v>
      </c>
      <c r="AY658" s="163" t="s">
        <v>134</v>
      </c>
    </row>
    <row r="659" spans="2:51" s="6" customFormat="1" ht="15.75" customHeight="1">
      <c r="B659" s="164"/>
      <c r="C659" s="165"/>
      <c r="D659" s="157" t="s">
        <v>144</v>
      </c>
      <c r="E659" s="165"/>
      <c r="F659" s="166" t="s">
        <v>153</v>
      </c>
      <c r="G659" s="165"/>
      <c r="H659" s="167">
        <v>1921</v>
      </c>
      <c r="J659" s="165"/>
      <c r="K659" s="165"/>
      <c r="L659" s="168"/>
      <c r="M659" s="169"/>
      <c r="N659" s="165"/>
      <c r="O659" s="165"/>
      <c r="P659" s="165"/>
      <c r="Q659" s="165"/>
      <c r="R659" s="165"/>
      <c r="S659" s="165"/>
      <c r="T659" s="170"/>
      <c r="AT659" s="171" t="s">
        <v>144</v>
      </c>
      <c r="AU659" s="171" t="s">
        <v>83</v>
      </c>
      <c r="AV659" s="171" t="s">
        <v>140</v>
      </c>
      <c r="AW659" s="171" t="s">
        <v>98</v>
      </c>
      <c r="AX659" s="171" t="s">
        <v>20</v>
      </c>
      <c r="AY659" s="171" t="s">
        <v>134</v>
      </c>
    </row>
    <row r="660" spans="2:65" s="6" customFormat="1" ht="15.75" customHeight="1">
      <c r="B660" s="23"/>
      <c r="C660" s="172" t="s">
        <v>1029</v>
      </c>
      <c r="D660" s="172" t="s">
        <v>263</v>
      </c>
      <c r="E660" s="173" t="s">
        <v>1030</v>
      </c>
      <c r="F660" s="174" t="s">
        <v>1031</v>
      </c>
      <c r="G660" s="175" t="s">
        <v>392</v>
      </c>
      <c r="H660" s="176">
        <v>3.842</v>
      </c>
      <c r="I660" s="177"/>
      <c r="J660" s="178">
        <f>ROUND($I$660*$H$660,2)</f>
        <v>0</v>
      </c>
      <c r="K660" s="174" t="s">
        <v>139</v>
      </c>
      <c r="L660" s="179"/>
      <c r="M660" s="180"/>
      <c r="N660" s="181" t="s">
        <v>43</v>
      </c>
      <c r="O660" s="24"/>
      <c r="P660" s="24"/>
      <c r="Q660" s="150">
        <v>2E-05</v>
      </c>
      <c r="R660" s="150">
        <f>$Q$660*$H$660</f>
        <v>7.684E-05</v>
      </c>
      <c r="S660" s="150">
        <v>0</v>
      </c>
      <c r="T660" s="151">
        <f>$S$660*$H$660</f>
        <v>0</v>
      </c>
      <c r="AR660" s="84" t="s">
        <v>905</v>
      </c>
      <c r="AT660" s="84" t="s">
        <v>263</v>
      </c>
      <c r="AU660" s="84" t="s">
        <v>83</v>
      </c>
      <c r="AY660" s="6" t="s">
        <v>134</v>
      </c>
      <c r="BE660" s="152">
        <f>IF($N$660="základní",$J$660,0)</f>
        <v>0</v>
      </c>
      <c r="BF660" s="152">
        <f>IF($N$660="snížená",$J$660,0)</f>
        <v>0</v>
      </c>
      <c r="BG660" s="152">
        <f>IF($N$660="zákl. přenesená",$J$660,0)</f>
        <v>0</v>
      </c>
      <c r="BH660" s="152">
        <f>IF($N$660="sníž. přenesená",$J$660,0)</f>
        <v>0</v>
      </c>
      <c r="BI660" s="152">
        <f>IF($N$660="nulová",$J$660,0)</f>
        <v>0</v>
      </c>
      <c r="BJ660" s="84" t="s">
        <v>20</v>
      </c>
      <c r="BK660" s="152">
        <f>ROUND($I$660*$H$660,2)</f>
        <v>0</v>
      </c>
      <c r="BL660" s="84" t="s">
        <v>905</v>
      </c>
      <c r="BM660" s="84" t="s">
        <v>1032</v>
      </c>
    </row>
    <row r="661" spans="2:47" s="6" customFormat="1" ht="16.5" customHeight="1">
      <c r="B661" s="23"/>
      <c r="C661" s="24"/>
      <c r="D661" s="153" t="s">
        <v>142</v>
      </c>
      <c r="E661" s="24"/>
      <c r="F661" s="154" t="s">
        <v>1033</v>
      </c>
      <c r="G661" s="24"/>
      <c r="H661" s="24"/>
      <c r="J661" s="24"/>
      <c r="K661" s="24"/>
      <c r="L661" s="43"/>
      <c r="M661" s="56"/>
      <c r="N661" s="24"/>
      <c r="O661" s="24"/>
      <c r="P661" s="24"/>
      <c r="Q661" s="24"/>
      <c r="R661" s="24"/>
      <c r="S661" s="24"/>
      <c r="T661" s="57"/>
      <c r="AT661" s="6" t="s">
        <v>142</v>
      </c>
      <c r="AU661" s="6" t="s">
        <v>83</v>
      </c>
    </row>
    <row r="662" spans="2:51" s="6" customFormat="1" ht="15.75" customHeight="1">
      <c r="B662" s="155"/>
      <c r="C662" s="156"/>
      <c r="D662" s="157" t="s">
        <v>144</v>
      </c>
      <c r="E662" s="156"/>
      <c r="F662" s="158" t="s">
        <v>1034</v>
      </c>
      <c r="G662" s="156"/>
      <c r="H662" s="159">
        <v>3.842</v>
      </c>
      <c r="J662" s="156"/>
      <c r="K662" s="156"/>
      <c r="L662" s="160"/>
      <c r="M662" s="161"/>
      <c r="N662" s="156"/>
      <c r="O662" s="156"/>
      <c r="P662" s="156"/>
      <c r="Q662" s="156"/>
      <c r="R662" s="156"/>
      <c r="S662" s="156"/>
      <c r="T662" s="162"/>
      <c r="AT662" s="163" t="s">
        <v>144</v>
      </c>
      <c r="AU662" s="163" t="s">
        <v>83</v>
      </c>
      <c r="AV662" s="163" t="s">
        <v>83</v>
      </c>
      <c r="AW662" s="163" t="s">
        <v>98</v>
      </c>
      <c r="AX662" s="163" t="s">
        <v>20</v>
      </c>
      <c r="AY662" s="163" t="s">
        <v>134</v>
      </c>
    </row>
    <row r="663" spans="2:65" s="6" customFormat="1" ht="15.75" customHeight="1">
      <c r="B663" s="23"/>
      <c r="C663" s="141" t="s">
        <v>1035</v>
      </c>
      <c r="D663" s="141" t="s">
        <v>136</v>
      </c>
      <c r="E663" s="142" t="s">
        <v>1036</v>
      </c>
      <c r="F663" s="143" t="s">
        <v>1037</v>
      </c>
      <c r="G663" s="144" t="s">
        <v>80</v>
      </c>
      <c r="H663" s="145">
        <v>1921</v>
      </c>
      <c r="I663" s="146"/>
      <c r="J663" s="147">
        <f>ROUND($I$663*$H$663,2)</f>
        <v>0</v>
      </c>
      <c r="K663" s="143" t="s">
        <v>139</v>
      </c>
      <c r="L663" s="43"/>
      <c r="M663" s="148"/>
      <c r="N663" s="149" t="s">
        <v>43</v>
      </c>
      <c r="O663" s="24"/>
      <c r="P663" s="24"/>
      <c r="Q663" s="150">
        <v>0</v>
      </c>
      <c r="R663" s="150">
        <f>$Q$663*$H$663</f>
        <v>0</v>
      </c>
      <c r="S663" s="150">
        <v>0</v>
      </c>
      <c r="T663" s="151">
        <f>$S$663*$H$663</f>
        <v>0</v>
      </c>
      <c r="AR663" s="84" t="s">
        <v>574</v>
      </c>
      <c r="AT663" s="84" t="s">
        <v>136</v>
      </c>
      <c r="AU663" s="84" t="s">
        <v>83</v>
      </c>
      <c r="AY663" s="6" t="s">
        <v>134</v>
      </c>
      <c r="BE663" s="152">
        <f>IF($N$663="základní",$J$663,0)</f>
        <v>0</v>
      </c>
      <c r="BF663" s="152">
        <f>IF($N$663="snížená",$J$663,0)</f>
        <v>0</v>
      </c>
      <c r="BG663" s="152">
        <f>IF($N$663="zákl. přenesená",$J$663,0)</f>
        <v>0</v>
      </c>
      <c r="BH663" s="152">
        <f>IF($N$663="sníž. přenesená",$J$663,0)</f>
        <v>0</v>
      </c>
      <c r="BI663" s="152">
        <f>IF($N$663="nulová",$J$663,0)</f>
        <v>0</v>
      </c>
      <c r="BJ663" s="84" t="s">
        <v>20</v>
      </c>
      <c r="BK663" s="152">
        <f>ROUND($I$663*$H$663,2)</f>
        <v>0</v>
      </c>
      <c r="BL663" s="84" t="s">
        <v>574</v>
      </c>
      <c r="BM663" s="84" t="s">
        <v>1038</v>
      </c>
    </row>
    <row r="664" spans="2:47" s="6" customFormat="1" ht="27" customHeight="1">
      <c r="B664" s="23"/>
      <c r="C664" s="24"/>
      <c r="D664" s="153" t="s">
        <v>142</v>
      </c>
      <c r="E664" s="24"/>
      <c r="F664" s="154" t="s">
        <v>1039</v>
      </c>
      <c r="G664" s="24"/>
      <c r="H664" s="24"/>
      <c r="J664" s="24"/>
      <c r="K664" s="24"/>
      <c r="L664" s="43"/>
      <c r="M664" s="56"/>
      <c r="N664" s="24"/>
      <c r="O664" s="24"/>
      <c r="P664" s="24"/>
      <c r="Q664" s="24"/>
      <c r="R664" s="24"/>
      <c r="S664" s="24"/>
      <c r="T664" s="57"/>
      <c r="AT664" s="6" t="s">
        <v>142</v>
      </c>
      <c r="AU664" s="6" t="s">
        <v>83</v>
      </c>
    </row>
    <row r="665" spans="2:51" s="6" customFormat="1" ht="15.75" customHeight="1">
      <c r="B665" s="155"/>
      <c r="C665" s="156"/>
      <c r="D665" s="157" t="s">
        <v>144</v>
      </c>
      <c r="E665" s="156"/>
      <c r="F665" s="158" t="s">
        <v>653</v>
      </c>
      <c r="G665" s="156"/>
      <c r="H665" s="159">
        <v>1260</v>
      </c>
      <c r="J665" s="156"/>
      <c r="K665" s="156"/>
      <c r="L665" s="160"/>
      <c r="M665" s="161"/>
      <c r="N665" s="156"/>
      <c r="O665" s="156"/>
      <c r="P665" s="156"/>
      <c r="Q665" s="156"/>
      <c r="R665" s="156"/>
      <c r="S665" s="156"/>
      <c r="T665" s="162"/>
      <c r="AT665" s="163" t="s">
        <v>144</v>
      </c>
      <c r="AU665" s="163" t="s">
        <v>83</v>
      </c>
      <c r="AV665" s="163" t="s">
        <v>83</v>
      </c>
      <c r="AW665" s="163" t="s">
        <v>98</v>
      </c>
      <c r="AX665" s="163" t="s">
        <v>72</v>
      </c>
      <c r="AY665" s="163" t="s">
        <v>134</v>
      </c>
    </row>
    <row r="666" spans="2:51" s="6" customFormat="1" ht="15.75" customHeight="1">
      <c r="B666" s="155"/>
      <c r="C666" s="156"/>
      <c r="D666" s="157" t="s">
        <v>144</v>
      </c>
      <c r="E666" s="156"/>
      <c r="F666" s="158" t="s">
        <v>1028</v>
      </c>
      <c r="G666" s="156"/>
      <c r="H666" s="159">
        <v>335</v>
      </c>
      <c r="J666" s="156"/>
      <c r="K666" s="156"/>
      <c r="L666" s="160"/>
      <c r="M666" s="161"/>
      <c r="N666" s="156"/>
      <c r="O666" s="156"/>
      <c r="P666" s="156"/>
      <c r="Q666" s="156"/>
      <c r="R666" s="156"/>
      <c r="S666" s="156"/>
      <c r="T666" s="162"/>
      <c r="AT666" s="163" t="s">
        <v>144</v>
      </c>
      <c r="AU666" s="163" t="s">
        <v>83</v>
      </c>
      <c r="AV666" s="163" t="s">
        <v>83</v>
      </c>
      <c r="AW666" s="163" t="s">
        <v>98</v>
      </c>
      <c r="AX666" s="163" t="s">
        <v>72</v>
      </c>
      <c r="AY666" s="163" t="s">
        <v>134</v>
      </c>
    </row>
    <row r="667" spans="2:51" s="6" customFormat="1" ht="15.75" customHeight="1">
      <c r="B667" s="155"/>
      <c r="C667" s="156"/>
      <c r="D667" s="157" t="s">
        <v>144</v>
      </c>
      <c r="E667" s="156"/>
      <c r="F667" s="158" t="s">
        <v>639</v>
      </c>
      <c r="G667" s="156"/>
      <c r="H667" s="159">
        <v>220</v>
      </c>
      <c r="J667" s="156"/>
      <c r="K667" s="156"/>
      <c r="L667" s="160"/>
      <c r="M667" s="161"/>
      <c r="N667" s="156"/>
      <c r="O667" s="156"/>
      <c r="P667" s="156"/>
      <c r="Q667" s="156"/>
      <c r="R667" s="156"/>
      <c r="S667" s="156"/>
      <c r="T667" s="162"/>
      <c r="AT667" s="163" t="s">
        <v>144</v>
      </c>
      <c r="AU667" s="163" t="s">
        <v>83</v>
      </c>
      <c r="AV667" s="163" t="s">
        <v>83</v>
      </c>
      <c r="AW667" s="163" t="s">
        <v>98</v>
      </c>
      <c r="AX667" s="163" t="s">
        <v>72</v>
      </c>
      <c r="AY667" s="163" t="s">
        <v>134</v>
      </c>
    </row>
    <row r="668" spans="2:51" s="6" customFormat="1" ht="15.75" customHeight="1">
      <c r="B668" s="155"/>
      <c r="C668" s="156"/>
      <c r="D668" s="157" t="s">
        <v>144</v>
      </c>
      <c r="E668" s="156"/>
      <c r="F668" s="158" t="s">
        <v>640</v>
      </c>
      <c r="G668" s="156"/>
      <c r="H668" s="159">
        <v>76</v>
      </c>
      <c r="J668" s="156"/>
      <c r="K668" s="156"/>
      <c r="L668" s="160"/>
      <c r="M668" s="161"/>
      <c r="N668" s="156"/>
      <c r="O668" s="156"/>
      <c r="P668" s="156"/>
      <c r="Q668" s="156"/>
      <c r="R668" s="156"/>
      <c r="S668" s="156"/>
      <c r="T668" s="162"/>
      <c r="AT668" s="163" t="s">
        <v>144</v>
      </c>
      <c r="AU668" s="163" t="s">
        <v>83</v>
      </c>
      <c r="AV668" s="163" t="s">
        <v>83</v>
      </c>
      <c r="AW668" s="163" t="s">
        <v>98</v>
      </c>
      <c r="AX668" s="163" t="s">
        <v>72</v>
      </c>
      <c r="AY668" s="163" t="s">
        <v>134</v>
      </c>
    </row>
    <row r="669" spans="2:51" s="6" customFormat="1" ht="15.75" customHeight="1">
      <c r="B669" s="155"/>
      <c r="C669" s="156"/>
      <c r="D669" s="157" t="s">
        <v>144</v>
      </c>
      <c r="E669" s="156"/>
      <c r="F669" s="158" t="s">
        <v>641</v>
      </c>
      <c r="G669" s="156"/>
      <c r="H669" s="159">
        <v>30</v>
      </c>
      <c r="J669" s="156"/>
      <c r="K669" s="156"/>
      <c r="L669" s="160"/>
      <c r="M669" s="161"/>
      <c r="N669" s="156"/>
      <c r="O669" s="156"/>
      <c r="P669" s="156"/>
      <c r="Q669" s="156"/>
      <c r="R669" s="156"/>
      <c r="S669" s="156"/>
      <c r="T669" s="162"/>
      <c r="AT669" s="163" t="s">
        <v>144</v>
      </c>
      <c r="AU669" s="163" t="s">
        <v>83</v>
      </c>
      <c r="AV669" s="163" t="s">
        <v>83</v>
      </c>
      <c r="AW669" s="163" t="s">
        <v>98</v>
      </c>
      <c r="AX669" s="163" t="s">
        <v>72</v>
      </c>
      <c r="AY669" s="163" t="s">
        <v>134</v>
      </c>
    </row>
    <row r="670" spans="2:51" s="6" customFormat="1" ht="15.75" customHeight="1">
      <c r="B670" s="164"/>
      <c r="C670" s="165"/>
      <c r="D670" s="157" t="s">
        <v>144</v>
      </c>
      <c r="E670" s="165"/>
      <c r="F670" s="166" t="s">
        <v>153</v>
      </c>
      <c r="G670" s="165"/>
      <c r="H670" s="167">
        <v>1921</v>
      </c>
      <c r="J670" s="165"/>
      <c r="K670" s="165"/>
      <c r="L670" s="168"/>
      <c r="M670" s="169"/>
      <c r="N670" s="165"/>
      <c r="O670" s="165"/>
      <c r="P670" s="165"/>
      <c r="Q670" s="165"/>
      <c r="R670" s="165"/>
      <c r="S670" s="165"/>
      <c r="T670" s="170"/>
      <c r="AT670" s="171" t="s">
        <v>144</v>
      </c>
      <c r="AU670" s="171" t="s">
        <v>83</v>
      </c>
      <c r="AV670" s="171" t="s">
        <v>140</v>
      </c>
      <c r="AW670" s="171" t="s">
        <v>98</v>
      </c>
      <c r="AX670" s="171" t="s">
        <v>20</v>
      </c>
      <c r="AY670" s="171" t="s">
        <v>134</v>
      </c>
    </row>
    <row r="671" spans="2:65" s="6" customFormat="1" ht="15.75" customHeight="1">
      <c r="B671" s="23"/>
      <c r="C671" s="172" t="s">
        <v>1040</v>
      </c>
      <c r="D671" s="172" t="s">
        <v>263</v>
      </c>
      <c r="E671" s="173" t="s">
        <v>1041</v>
      </c>
      <c r="F671" s="174" t="s">
        <v>1042</v>
      </c>
      <c r="G671" s="175" t="s">
        <v>80</v>
      </c>
      <c r="H671" s="176">
        <v>1975</v>
      </c>
      <c r="I671" s="177"/>
      <c r="J671" s="178">
        <f>ROUND($I$671*$H$671,2)</f>
        <v>0</v>
      </c>
      <c r="K671" s="174" t="s">
        <v>139</v>
      </c>
      <c r="L671" s="179"/>
      <c r="M671" s="180"/>
      <c r="N671" s="181" t="s">
        <v>43</v>
      </c>
      <c r="O671" s="24"/>
      <c r="P671" s="24"/>
      <c r="Q671" s="150">
        <v>5.1E-05</v>
      </c>
      <c r="R671" s="150">
        <f>$Q$671*$H$671</f>
        <v>0.100725</v>
      </c>
      <c r="S671" s="150">
        <v>0</v>
      </c>
      <c r="T671" s="151">
        <f>$S$671*$H$671</f>
        <v>0</v>
      </c>
      <c r="AR671" s="84" t="s">
        <v>905</v>
      </c>
      <c r="AT671" s="84" t="s">
        <v>263</v>
      </c>
      <c r="AU671" s="84" t="s">
        <v>83</v>
      </c>
      <c r="AY671" s="6" t="s">
        <v>134</v>
      </c>
      <c r="BE671" s="152">
        <f>IF($N$671="základní",$J$671,0)</f>
        <v>0</v>
      </c>
      <c r="BF671" s="152">
        <f>IF($N$671="snížená",$J$671,0)</f>
        <v>0</v>
      </c>
      <c r="BG671" s="152">
        <f>IF($N$671="zákl. přenesená",$J$671,0)</f>
        <v>0</v>
      </c>
      <c r="BH671" s="152">
        <f>IF($N$671="sníž. přenesená",$J$671,0)</f>
        <v>0</v>
      </c>
      <c r="BI671" s="152">
        <f>IF($N$671="nulová",$J$671,0)</f>
        <v>0</v>
      </c>
      <c r="BJ671" s="84" t="s">
        <v>20</v>
      </c>
      <c r="BK671" s="152">
        <f>ROUND($I$671*$H$671,2)</f>
        <v>0</v>
      </c>
      <c r="BL671" s="84" t="s">
        <v>905</v>
      </c>
      <c r="BM671" s="84" t="s">
        <v>1043</v>
      </c>
    </row>
    <row r="672" spans="2:47" s="6" customFormat="1" ht="27" customHeight="1">
      <c r="B672" s="23"/>
      <c r="C672" s="24"/>
      <c r="D672" s="153" t="s">
        <v>142</v>
      </c>
      <c r="E672" s="24"/>
      <c r="F672" s="154" t="s">
        <v>1044</v>
      </c>
      <c r="G672" s="24"/>
      <c r="H672" s="24"/>
      <c r="J672" s="24"/>
      <c r="K672" s="24"/>
      <c r="L672" s="43"/>
      <c r="M672" s="56"/>
      <c r="N672" s="24"/>
      <c r="O672" s="24"/>
      <c r="P672" s="24"/>
      <c r="Q672" s="24"/>
      <c r="R672" s="24"/>
      <c r="S672" s="24"/>
      <c r="T672" s="57"/>
      <c r="AT672" s="6" t="s">
        <v>142</v>
      </c>
      <c r="AU672" s="6" t="s">
        <v>83</v>
      </c>
    </row>
    <row r="673" spans="2:51" s="6" customFormat="1" ht="15.75" customHeight="1">
      <c r="B673" s="155"/>
      <c r="C673" s="156"/>
      <c r="D673" s="157" t="s">
        <v>144</v>
      </c>
      <c r="E673" s="156"/>
      <c r="F673" s="158" t="s">
        <v>1045</v>
      </c>
      <c r="G673" s="156"/>
      <c r="H673" s="159">
        <v>36</v>
      </c>
      <c r="J673" s="156"/>
      <c r="K673" s="156"/>
      <c r="L673" s="160"/>
      <c r="M673" s="161"/>
      <c r="N673" s="156"/>
      <c r="O673" s="156"/>
      <c r="P673" s="156"/>
      <c r="Q673" s="156"/>
      <c r="R673" s="156"/>
      <c r="S673" s="156"/>
      <c r="T673" s="162"/>
      <c r="AT673" s="163" t="s">
        <v>144</v>
      </c>
      <c r="AU673" s="163" t="s">
        <v>83</v>
      </c>
      <c r="AV673" s="163" t="s">
        <v>83</v>
      </c>
      <c r="AW673" s="163" t="s">
        <v>98</v>
      </c>
      <c r="AX673" s="163" t="s">
        <v>72</v>
      </c>
      <c r="AY673" s="163" t="s">
        <v>134</v>
      </c>
    </row>
    <row r="674" spans="2:51" s="6" customFormat="1" ht="15.75" customHeight="1">
      <c r="B674" s="155"/>
      <c r="C674" s="156"/>
      <c r="D674" s="157" t="s">
        <v>144</v>
      </c>
      <c r="E674" s="156"/>
      <c r="F674" s="158" t="s">
        <v>1046</v>
      </c>
      <c r="G674" s="156"/>
      <c r="H674" s="159">
        <v>1921</v>
      </c>
      <c r="J674" s="156"/>
      <c r="K674" s="156"/>
      <c r="L674" s="160"/>
      <c r="M674" s="161"/>
      <c r="N674" s="156"/>
      <c r="O674" s="156"/>
      <c r="P674" s="156"/>
      <c r="Q674" s="156"/>
      <c r="R674" s="156"/>
      <c r="S674" s="156"/>
      <c r="T674" s="162"/>
      <c r="AT674" s="163" t="s">
        <v>144</v>
      </c>
      <c r="AU674" s="163" t="s">
        <v>83</v>
      </c>
      <c r="AV674" s="163" t="s">
        <v>83</v>
      </c>
      <c r="AW674" s="163" t="s">
        <v>98</v>
      </c>
      <c r="AX674" s="163" t="s">
        <v>72</v>
      </c>
      <c r="AY674" s="163" t="s">
        <v>134</v>
      </c>
    </row>
    <row r="675" spans="2:51" s="6" customFormat="1" ht="15.75" customHeight="1">
      <c r="B675" s="155"/>
      <c r="C675" s="156"/>
      <c r="D675" s="157" t="s">
        <v>144</v>
      </c>
      <c r="E675" s="156"/>
      <c r="F675" s="158" t="s">
        <v>256</v>
      </c>
      <c r="G675" s="156"/>
      <c r="H675" s="159">
        <v>18</v>
      </c>
      <c r="J675" s="156"/>
      <c r="K675" s="156"/>
      <c r="L675" s="160"/>
      <c r="M675" s="161"/>
      <c r="N675" s="156"/>
      <c r="O675" s="156"/>
      <c r="P675" s="156"/>
      <c r="Q675" s="156"/>
      <c r="R675" s="156"/>
      <c r="S675" s="156"/>
      <c r="T675" s="162"/>
      <c r="AT675" s="163" t="s">
        <v>144</v>
      </c>
      <c r="AU675" s="163" t="s">
        <v>83</v>
      </c>
      <c r="AV675" s="163" t="s">
        <v>83</v>
      </c>
      <c r="AW675" s="163" t="s">
        <v>98</v>
      </c>
      <c r="AX675" s="163" t="s">
        <v>72</v>
      </c>
      <c r="AY675" s="163" t="s">
        <v>134</v>
      </c>
    </row>
    <row r="676" spans="2:51" s="6" customFormat="1" ht="15.75" customHeight="1">
      <c r="B676" s="164"/>
      <c r="C676" s="165"/>
      <c r="D676" s="157" t="s">
        <v>144</v>
      </c>
      <c r="E676" s="165"/>
      <c r="F676" s="166" t="s">
        <v>153</v>
      </c>
      <c r="G676" s="165"/>
      <c r="H676" s="167">
        <v>1975</v>
      </c>
      <c r="J676" s="165"/>
      <c r="K676" s="165"/>
      <c r="L676" s="168"/>
      <c r="M676" s="169"/>
      <c r="N676" s="165"/>
      <c r="O676" s="165"/>
      <c r="P676" s="165"/>
      <c r="Q676" s="165"/>
      <c r="R676" s="165"/>
      <c r="S676" s="165"/>
      <c r="T676" s="170"/>
      <c r="AT676" s="171" t="s">
        <v>144</v>
      </c>
      <c r="AU676" s="171" t="s">
        <v>83</v>
      </c>
      <c r="AV676" s="171" t="s">
        <v>140</v>
      </c>
      <c r="AW676" s="171" t="s">
        <v>98</v>
      </c>
      <c r="AX676" s="171" t="s">
        <v>20</v>
      </c>
      <c r="AY676" s="171" t="s">
        <v>134</v>
      </c>
    </row>
    <row r="677" spans="2:63" s="128" customFormat="1" ht="37.5" customHeight="1">
      <c r="B677" s="129"/>
      <c r="C677" s="130"/>
      <c r="D677" s="130" t="s">
        <v>71</v>
      </c>
      <c r="E677" s="131" t="s">
        <v>1047</v>
      </c>
      <c r="F677" s="131" t="s">
        <v>1048</v>
      </c>
      <c r="G677" s="130"/>
      <c r="H677" s="130"/>
      <c r="J677" s="132">
        <f>$BK$677</f>
        <v>0</v>
      </c>
      <c r="K677" s="130"/>
      <c r="L677" s="133"/>
      <c r="M677" s="134"/>
      <c r="N677" s="130"/>
      <c r="O677" s="130"/>
      <c r="P677" s="135">
        <f>$P$678+$P$681+$P$684+$P$687+$P$690</f>
        <v>0</v>
      </c>
      <c r="Q677" s="130"/>
      <c r="R677" s="135">
        <f>$R$678+$R$681+$R$684+$R$687+$R$690</f>
        <v>0</v>
      </c>
      <c r="S677" s="130"/>
      <c r="T677" s="136">
        <f>$T$678+$T$681+$T$684+$T$687+$T$690</f>
        <v>0</v>
      </c>
      <c r="AR677" s="137" t="s">
        <v>168</v>
      </c>
      <c r="AT677" s="137" t="s">
        <v>71</v>
      </c>
      <c r="AU677" s="137" t="s">
        <v>72</v>
      </c>
      <c r="AY677" s="137" t="s">
        <v>134</v>
      </c>
      <c r="BK677" s="138">
        <f>$BK$678+$BK$681+$BK$684+$BK$687+$BK$690</f>
        <v>0</v>
      </c>
    </row>
    <row r="678" spans="2:63" s="128" customFormat="1" ht="21" customHeight="1">
      <c r="B678" s="129"/>
      <c r="C678" s="130"/>
      <c r="D678" s="130" t="s">
        <v>71</v>
      </c>
      <c r="E678" s="139" t="s">
        <v>1049</v>
      </c>
      <c r="F678" s="139" t="s">
        <v>1050</v>
      </c>
      <c r="G678" s="130"/>
      <c r="H678" s="130"/>
      <c r="J678" s="140">
        <f>$BK$678</f>
        <v>0</v>
      </c>
      <c r="K678" s="130"/>
      <c r="L678" s="133"/>
      <c r="M678" s="134"/>
      <c r="N678" s="130"/>
      <c r="O678" s="130"/>
      <c r="P678" s="135">
        <f>SUM($P$679:$P$680)</f>
        <v>0</v>
      </c>
      <c r="Q678" s="130"/>
      <c r="R678" s="135">
        <f>SUM($R$679:$R$680)</f>
        <v>0</v>
      </c>
      <c r="S678" s="130"/>
      <c r="T678" s="136">
        <f>SUM($T$679:$T$680)</f>
        <v>0</v>
      </c>
      <c r="AR678" s="137" t="s">
        <v>168</v>
      </c>
      <c r="AT678" s="137" t="s">
        <v>71</v>
      </c>
      <c r="AU678" s="137" t="s">
        <v>20</v>
      </c>
      <c r="AY678" s="137" t="s">
        <v>134</v>
      </c>
      <c r="BK678" s="138">
        <f>SUM($BK$679:$BK$680)</f>
        <v>0</v>
      </c>
    </row>
    <row r="679" spans="2:65" s="6" customFormat="1" ht="15.75" customHeight="1">
      <c r="B679" s="23"/>
      <c r="C679" s="141" t="s">
        <v>1051</v>
      </c>
      <c r="D679" s="141" t="s">
        <v>136</v>
      </c>
      <c r="E679" s="142" t="s">
        <v>1052</v>
      </c>
      <c r="F679" s="143" t="s">
        <v>1050</v>
      </c>
      <c r="G679" s="144" t="s">
        <v>1053</v>
      </c>
      <c r="H679" s="145">
        <v>0.04</v>
      </c>
      <c r="I679" s="146"/>
      <c r="J679" s="147">
        <f>ROUND($I$679*$H$679,2)</f>
        <v>0</v>
      </c>
      <c r="K679" s="143" t="s">
        <v>139</v>
      </c>
      <c r="L679" s="43"/>
      <c r="M679" s="148"/>
      <c r="N679" s="149" t="s">
        <v>43</v>
      </c>
      <c r="O679" s="24"/>
      <c r="P679" s="24"/>
      <c r="Q679" s="150">
        <v>0</v>
      </c>
      <c r="R679" s="150">
        <f>$Q$679*$H$679</f>
        <v>0</v>
      </c>
      <c r="S679" s="150">
        <v>0</v>
      </c>
      <c r="T679" s="151">
        <f>$S$679*$H$679</f>
        <v>0</v>
      </c>
      <c r="AR679" s="84" t="s">
        <v>1054</v>
      </c>
      <c r="AT679" s="84" t="s">
        <v>136</v>
      </c>
      <c r="AU679" s="84" t="s">
        <v>83</v>
      </c>
      <c r="AY679" s="6" t="s">
        <v>134</v>
      </c>
      <c r="BE679" s="152">
        <f>IF($N$679="základní",$J$679,0)</f>
        <v>0</v>
      </c>
      <c r="BF679" s="152">
        <f>IF($N$679="snížená",$J$679,0)</f>
        <v>0</v>
      </c>
      <c r="BG679" s="152">
        <f>IF($N$679="zákl. přenesená",$J$679,0)</f>
        <v>0</v>
      </c>
      <c r="BH679" s="152">
        <f>IF($N$679="sníž. přenesená",$J$679,0)</f>
        <v>0</v>
      </c>
      <c r="BI679" s="152">
        <f>IF($N$679="nulová",$J$679,0)</f>
        <v>0</v>
      </c>
      <c r="BJ679" s="84" t="s">
        <v>20</v>
      </c>
      <c r="BK679" s="152">
        <f>ROUND($I$679*$H$679,2)</f>
        <v>0</v>
      </c>
      <c r="BL679" s="84" t="s">
        <v>1054</v>
      </c>
      <c r="BM679" s="84" t="s">
        <v>1055</v>
      </c>
    </row>
    <row r="680" spans="2:47" s="6" customFormat="1" ht="16.5" customHeight="1">
      <c r="B680" s="23"/>
      <c r="C680" s="24"/>
      <c r="D680" s="153" t="s">
        <v>142</v>
      </c>
      <c r="E680" s="24"/>
      <c r="F680" s="154" t="s">
        <v>1056</v>
      </c>
      <c r="G680" s="24"/>
      <c r="H680" s="24"/>
      <c r="J680" s="24"/>
      <c r="K680" s="24"/>
      <c r="L680" s="43"/>
      <c r="M680" s="56"/>
      <c r="N680" s="24"/>
      <c r="O680" s="24"/>
      <c r="P680" s="24"/>
      <c r="Q680" s="24"/>
      <c r="R680" s="24"/>
      <c r="S680" s="24"/>
      <c r="T680" s="57"/>
      <c r="AT680" s="6" t="s">
        <v>142</v>
      </c>
      <c r="AU680" s="6" t="s">
        <v>83</v>
      </c>
    </row>
    <row r="681" spans="2:63" s="128" customFormat="1" ht="30.75" customHeight="1">
      <c r="B681" s="129"/>
      <c r="C681" s="130"/>
      <c r="D681" s="130" t="s">
        <v>71</v>
      </c>
      <c r="E681" s="139" t="s">
        <v>1057</v>
      </c>
      <c r="F681" s="139" t="s">
        <v>1058</v>
      </c>
      <c r="G681" s="130"/>
      <c r="H681" s="130"/>
      <c r="J681" s="140">
        <f>$BK$681</f>
        <v>0</v>
      </c>
      <c r="K681" s="130"/>
      <c r="L681" s="133"/>
      <c r="M681" s="134"/>
      <c r="N681" s="130"/>
      <c r="O681" s="130"/>
      <c r="P681" s="135">
        <f>SUM($P$682:$P$683)</f>
        <v>0</v>
      </c>
      <c r="Q681" s="130"/>
      <c r="R681" s="135">
        <f>SUM($R$682:$R$683)</f>
        <v>0</v>
      </c>
      <c r="S681" s="130"/>
      <c r="T681" s="136">
        <f>SUM($T$682:$T$683)</f>
        <v>0</v>
      </c>
      <c r="AR681" s="137" t="s">
        <v>168</v>
      </c>
      <c r="AT681" s="137" t="s">
        <v>71</v>
      </c>
      <c r="AU681" s="137" t="s">
        <v>20</v>
      </c>
      <c r="AY681" s="137" t="s">
        <v>134</v>
      </c>
      <c r="BK681" s="138">
        <f>SUM($BK$682:$BK$683)</f>
        <v>0</v>
      </c>
    </row>
    <row r="682" spans="2:65" s="6" customFormat="1" ht="15.75" customHeight="1">
      <c r="B682" s="23"/>
      <c r="C682" s="141" t="s">
        <v>1059</v>
      </c>
      <c r="D682" s="141" t="s">
        <v>136</v>
      </c>
      <c r="E682" s="142" t="s">
        <v>1060</v>
      </c>
      <c r="F682" s="143" t="s">
        <v>1058</v>
      </c>
      <c r="G682" s="144" t="s">
        <v>1053</v>
      </c>
      <c r="H682" s="145">
        <v>0.02</v>
      </c>
      <c r="I682" s="146"/>
      <c r="J682" s="147">
        <f>ROUND($I$682*$H$682,2)</f>
        <v>0</v>
      </c>
      <c r="K682" s="143" t="s">
        <v>139</v>
      </c>
      <c r="L682" s="43"/>
      <c r="M682" s="148"/>
      <c r="N682" s="149" t="s">
        <v>43</v>
      </c>
      <c r="O682" s="24"/>
      <c r="P682" s="24"/>
      <c r="Q682" s="150">
        <v>0</v>
      </c>
      <c r="R682" s="150">
        <f>$Q$682*$H$682</f>
        <v>0</v>
      </c>
      <c r="S682" s="150">
        <v>0</v>
      </c>
      <c r="T682" s="151">
        <f>$S$682*$H$682</f>
        <v>0</v>
      </c>
      <c r="AR682" s="84" t="s">
        <v>1054</v>
      </c>
      <c r="AT682" s="84" t="s">
        <v>136</v>
      </c>
      <c r="AU682" s="84" t="s">
        <v>83</v>
      </c>
      <c r="AY682" s="6" t="s">
        <v>134</v>
      </c>
      <c r="BE682" s="152">
        <f>IF($N$682="základní",$J$682,0)</f>
        <v>0</v>
      </c>
      <c r="BF682" s="152">
        <f>IF($N$682="snížená",$J$682,0)</f>
        <v>0</v>
      </c>
      <c r="BG682" s="152">
        <f>IF($N$682="zákl. přenesená",$J$682,0)</f>
        <v>0</v>
      </c>
      <c r="BH682" s="152">
        <f>IF($N$682="sníž. přenesená",$J$682,0)</f>
        <v>0</v>
      </c>
      <c r="BI682" s="152">
        <f>IF($N$682="nulová",$J$682,0)</f>
        <v>0</v>
      </c>
      <c r="BJ682" s="84" t="s">
        <v>20</v>
      </c>
      <c r="BK682" s="152">
        <f>ROUND($I$682*$H$682,2)</f>
        <v>0</v>
      </c>
      <c r="BL682" s="84" t="s">
        <v>1054</v>
      </c>
      <c r="BM682" s="84" t="s">
        <v>1061</v>
      </c>
    </row>
    <row r="683" spans="2:47" s="6" customFormat="1" ht="16.5" customHeight="1">
      <c r="B683" s="23"/>
      <c r="C683" s="24"/>
      <c r="D683" s="153" t="s">
        <v>142</v>
      </c>
      <c r="E683" s="24"/>
      <c r="F683" s="154" t="s">
        <v>1062</v>
      </c>
      <c r="G683" s="24"/>
      <c r="H683" s="24"/>
      <c r="J683" s="24"/>
      <c r="K683" s="24"/>
      <c r="L683" s="43"/>
      <c r="M683" s="56"/>
      <c r="N683" s="24"/>
      <c r="O683" s="24"/>
      <c r="P683" s="24"/>
      <c r="Q683" s="24"/>
      <c r="R683" s="24"/>
      <c r="S683" s="24"/>
      <c r="T683" s="57"/>
      <c r="AT683" s="6" t="s">
        <v>142</v>
      </c>
      <c r="AU683" s="6" t="s">
        <v>83</v>
      </c>
    </row>
    <row r="684" spans="2:63" s="128" customFormat="1" ht="30.75" customHeight="1">
      <c r="B684" s="129"/>
      <c r="C684" s="130"/>
      <c r="D684" s="130" t="s">
        <v>71</v>
      </c>
      <c r="E684" s="139" t="s">
        <v>1063</v>
      </c>
      <c r="F684" s="139" t="s">
        <v>1064</v>
      </c>
      <c r="G684" s="130"/>
      <c r="H684" s="130"/>
      <c r="J684" s="140">
        <f>$BK$684</f>
        <v>0</v>
      </c>
      <c r="K684" s="130"/>
      <c r="L684" s="133"/>
      <c r="M684" s="134"/>
      <c r="N684" s="130"/>
      <c r="O684" s="130"/>
      <c r="P684" s="135">
        <f>SUM($P$685:$P$686)</f>
        <v>0</v>
      </c>
      <c r="Q684" s="130"/>
      <c r="R684" s="135">
        <f>SUM($R$685:$R$686)</f>
        <v>0</v>
      </c>
      <c r="S684" s="130"/>
      <c r="T684" s="136">
        <f>SUM($T$685:$T$686)</f>
        <v>0</v>
      </c>
      <c r="AR684" s="137" t="s">
        <v>168</v>
      </c>
      <c r="AT684" s="137" t="s">
        <v>71</v>
      </c>
      <c r="AU684" s="137" t="s">
        <v>20</v>
      </c>
      <c r="AY684" s="137" t="s">
        <v>134</v>
      </c>
      <c r="BK684" s="138">
        <f>SUM($BK$685:$BK$686)</f>
        <v>0</v>
      </c>
    </row>
    <row r="685" spans="2:65" s="6" customFormat="1" ht="15.75" customHeight="1">
      <c r="B685" s="23"/>
      <c r="C685" s="141" t="s">
        <v>1065</v>
      </c>
      <c r="D685" s="141" t="s">
        <v>136</v>
      </c>
      <c r="E685" s="142" t="s">
        <v>1066</v>
      </c>
      <c r="F685" s="143" t="s">
        <v>1064</v>
      </c>
      <c r="G685" s="144" t="s">
        <v>1053</v>
      </c>
      <c r="H685" s="145">
        <v>0.02</v>
      </c>
      <c r="I685" s="146"/>
      <c r="J685" s="147">
        <f>ROUND($I$685*$H$685,2)</f>
        <v>0</v>
      </c>
      <c r="K685" s="143" t="s">
        <v>139</v>
      </c>
      <c r="L685" s="43"/>
      <c r="M685" s="148"/>
      <c r="N685" s="149" t="s">
        <v>43</v>
      </c>
      <c r="O685" s="24"/>
      <c r="P685" s="24"/>
      <c r="Q685" s="150">
        <v>0</v>
      </c>
      <c r="R685" s="150">
        <f>$Q$685*$H$685</f>
        <v>0</v>
      </c>
      <c r="S685" s="150">
        <v>0</v>
      </c>
      <c r="T685" s="151">
        <f>$S$685*$H$685</f>
        <v>0</v>
      </c>
      <c r="AR685" s="84" t="s">
        <v>1054</v>
      </c>
      <c r="AT685" s="84" t="s">
        <v>136</v>
      </c>
      <c r="AU685" s="84" t="s">
        <v>83</v>
      </c>
      <c r="AY685" s="6" t="s">
        <v>134</v>
      </c>
      <c r="BE685" s="152">
        <f>IF($N$685="základní",$J$685,0)</f>
        <v>0</v>
      </c>
      <c r="BF685" s="152">
        <f>IF($N$685="snížená",$J$685,0)</f>
        <v>0</v>
      </c>
      <c r="BG685" s="152">
        <f>IF($N$685="zákl. přenesená",$J$685,0)</f>
        <v>0</v>
      </c>
      <c r="BH685" s="152">
        <f>IF($N$685="sníž. přenesená",$J$685,0)</f>
        <v>0</v>
      </c>
      <c r="BI685" s="152">
        <f>IF($N$685="nulová",$J$685,0)</f>
        <v>0</v>
      </c>
      <c r="BJ685" s="84" t="s">
        <v>20</v>
      </c>
      <c r="BK685" s="152">
        <f>ROUND($I$685*$H$685,2)</f>
        <v>0</v>
      </c>
      <c r="BL685" s="84" t="s">
        <v>1054</v>
      </c>
      <c r="BM685" s="84" t="s">
        <v>1067</v>
      </c>
    </row>
    <row r="686" spans="2:47" s="6" customFormat="1" ht="16.5" customHeight="1">
      <c r="B686" s="23"/>
      <c r="C686" s="24"/>
      <c r="D686" s="153" t="s">
        <v>142</v>
      </c>
      <c r="E686" s="24"/>
      <c r="F686" s="154" t="s">
        <v>1068</v>
      </c>
      <c r="G686" s="24"/>
      <c r="H686" s="24"/>
      <c r="J686" s="24"/>
      <c r="K686" s="24"/>
      <c r="L686" s="43"/>
      <c r="M686" s="56"/>
      <c r="N686" s="24"/>
      <c r="O686" s="24"/>
      <c r="P686" s="24"/>
      <c r="Q686" s="24"/>
      <c r="R686" s="24"/>
      <c r="S686" s="24"/>
      <c r="T686" s="57"/>
      <c r="AT686" s="6" t="s">
        <v>142</v>
      </c>
      <c r="AU686" s="6" t="s">
        <v>83</v>
      </c>
    </row>
    <row r="687" spans="2:63" s="128" customFormat="1" ht="30.75" customHeight="1">
      <c r="B687" s="129"/>
      <c r="C687" s="130"/>
      <c r="D687" s="130" t="s">
        <v>71</v>
      </c>
      <c r="E687" s="139" t="s">
        <v>1069</v>
      </c>
      <c r="F687" s="139" t="s">
        <v>1070</v>
      </c>
      <c r="G687" s="130"/>
      <c r="H687" s="130"/>
      <c r="J687" s="140">
        <f>$BK$687</f>
        <v>0</v>
      </c>
      <c r="K687" s="130"/>
      <c r="L687" s="133"/>
      <c r="M687" s="134"/>
      <c r="N687" s="130"/>
      <c r="O687" s="130"/>
      <c r="P687" s="135">
        <f>SUM($P$688:$P$689)</f>
        <v>0</v>
      </c>
      <c r="Q687" s="130"/>
      <c r="R687" s="135">
        <f>SUM($R$688:$R$689)</f>
        <v>0</v>
      </c>
      <c r="S687" s="130"/>
      <c r="T687" s="136">
        <f>SUM($T$688:$T$689)</f>
        <v>0</v>
      </c>
      <c r="AR687" s="137" t="s">
        <v>168</v>
      </c>
      <c r="AT687" s="137" t="s">
        <v>71</v>
      </c>
      <c r="AU687" s="137" t="s">
        <v>20</v>
      </c>
      <c r="AY687" s="137" t="s">
        <v>134</v>
      </c>
      <c r="BK687" s="138">
        <f>SUM($BK$688:$BK$689)</f>
        <v>0</v>
      </c>
    </row>
    <row r="688" spans="2:65" s="6" customFormat="1" ht="15.75" customHeight="1">
      <c r="B688" s="23"/>
      <c r="C688" s="141" t="s">
        <v>1071</v>
      </c>
      <c r="D688" s="141" t="s">
        <v>136</v>
      </c>
      <c r="E688" s="142" t="s">
        <v>1072</v>
      </c>
      <c r="F688" s="143" t="s">
        <v>1070</v>
      </c>
      <c r="G688" s="144" t="s">
        <v>1053</v>
      </c>
      <c r="H688" s="145">
        <v>0.015</v>
      </c>
      <c r="I688" s="146"/>
      <c r="J688" s="147">
        <f>ROUND($I$688*$H$688,2)</f>
        <v>0</v>
      </c>
      <c r="K688" s="143" t="s">
        <v>139</v>
      </c>
      <c r="L688" s="43"/>
      <c r="M688" s="148"/>
      <c r="N688" s="149" t="s">
        <v>43</v>
      </c>
      <c r="O688" s="24"/>
      <c r="P688" s="24"/>
      <c r="Q688" s="150">
        <v>0</v>
      </c>
      <c r="R688" s="150">
        <f>$Q$688*$H$688</f>
        <v>0</v>
      </c>
      <c r="S688" s="150">
        <v>0</v>
      </c>
      <c r="T688" s="151">
        <f>$S$688*$H$688</f>
        <v>0</v>
      </c>
      <c r="AR688" s="84" t="s">
        <v>1054</v>
      </c>
      <c r="AT688" s="84" t="s">
        <v>136</v>
      </c>
      <c r="AU688" s="84" t="s">
        <v>83</v>
      </c>
      <c r="AY688" s="6" t="s">
        <v>134</v>
      </c>
      <c r="BE688" s="152">
        <f>IF($N$688="základní",$J$688,0)</f>
        <v>0</v>
      </c>
      <c r="BF688" s="152">
        <f>IF($N$688="snížená",$J$688,0)</f>
        <v>0</v>
      </c>
      <c r="BG688" s="152">
        <f>IF($N$688="zákl. přenesená",$J$688,0)</f>
        <v>0</v>
      </c>
      <c r="BH688" s="152">
        <f>IF($N$688="sníž. přenesená",$J$688,0)</f>
        <v>0</v>
      </c>
      <c r="BI688" s="152">
        <f>IF($N$688="nulová",$J$688,0)</f>
        <v>0</v>
      </c>
      <c r="BJ688" s="84" t="s">
        <v>20</v>
      </c>
      <c r="BK688" s="152">
        <f>ROUND($I$688*$H$688,2)</f>
        <v>0</v>
      </c>
      <c r="BL688" s="84" t="s">
        <v>1054</v>
      </c>
      <c r="BM688" s="84" t="s">
        <v>1073</v>
      </c>
    </row>
    <row r="689" spans="2:47" s="6" customFormat="1" ht="16.5" customHeight="1">
      <c r="B689" s="23"/>
      <c r="C689" s="24"/>
      <c r="D689" s="153" t="s">
        <v>142</v>
      </c>
      <c r="E689" s="24"/>
      <c r="F689" s="154" t="s">
        <v>1074</v>
      </c>
      <c r="G689" s="24"/>
      <c r="H689" s="24"/>
      <c r="J689" s="24"/>
      <c r="K689" s="24"/>
      <c r="L689" s="43"/>
      <c r="M689" s="56"/>
      <c r="N689" s="24"/>
      <c r="O689" s="24"/>
      <c r="P689" s="24"/>
      <c r="Q689" s="24"/>
      <c r="R689" s="24"/>
      <c r="S689" s="24"/>
      <c r="T689" s="57"/>
      <c r="AT689" s="6" t="s">
        <v>142</v>
      </c>
      <c r="AU689" s="6" t="s">
        <v>83</v>
      </c>
    </row>
    <row r="690" spans="2:63" s="128" customFormat="1" ht="30.75" customHeight="1">
      <c r="B690" s="129"/>
      <c r="C690" s="130"/>
      <c r="D690" s="130" t="s">
        <v>71</v>
      </c>
      <c r="E690" s="139" t="s">
        <v>1075</v>
      </c>
      <c r="F690" s="139" t="s">
        <v>1076</v>
      </c>
      <c r="G690" s="130"/>
      <c r="H690" s="130"/>
      <c r="J690" s="140">
        <f>$BK$690</f>
        <v>0</v>
      </c>
      <c r="K690" s="130"/>
      <c r="L690" s="133"/>
      <c r="M690" s="134"/>
      <c r="N690" s="130"/>
      <c r="O690" s="130"/>
      <c r="P690" s="135">
        <f>SUM($P$691:$P$692)</f>
        <v>0</v>
      </c>
      <c r="Q690" s="130"/>
      <c r="R690" s="135">
        <f>SUM($R$691:$R$692)</f>
        <v>0</v>
      </c>
      <c r="S690" s="130"/>
      <c r="T690" s="136">
        <f>SUM($T$691:$T$692)</f>
        <v>0</v>
      </c>
      <c r="AR690" s="137" t="s">
        <v>168</v>
      </c>
      <c r="AT690" s="137" t="s">
        <v>71</v>
      </c>
      <c r="AU690" s="137" t="s">
        <v>20</v>
      </c>
      <c r="AY690" s="137" t="s">
        <v>134</v>
      </c>
      <c r="BK690" s="138">
        <f>SUM($BK$691:$BK$692)</f>
        <v>0</v>
      </c>
    </row>
    <row r="691" spans="2:65" s="6" customFormat="1" ht="15.75" customHeight="1">
      <c r="B691" s="23"/>
      <c r="C691" s="141" t="s">
        <v>1077</v>
      </c>
      <c r="D691" s="141" t="s">
        <v>136</v>
      </c>
      <c r="E691" s="142" t="s">
        <v>1078</v>
      </c>
      <c r="F691" s="143" t="s">
        <v>1076</v>
      </c>
      <c r="G691" s="144" t="s">
        <v>1053</v>
      </c>
      <c r="H691" s="145">
        <v>0.005</v>
      </c>
      <c r="I691" s="146"/>
      <c r="J691" s="147">
        <f>ROUND($I$691*$H$691,2)</f>
        <v>0</v>
      </c>
      <c r="K691" s="143" t="s">
        <v>139</v>
      </c>
      <c r="L691" s="43"/>
      <c r="M691" s="148"/>
      <c r="N691" s="149" t="s">
        <v>43</v>
      </c>
      <c r="O691" s="24"/>
      <c r="P691" s="24"/>
      <c r="Q691" s="150">
        <v>0</v>
      </c>
      <c r="R691" s="150">
        <f>$Q$691*$H$691</f>
        <v>0</v>
      </c>
      <c r="S691" s="150">
        <v>0</v>
      </c>
      <c r="T691" s="151">
        <f>$S$691*$H$691</f>
        <v>0</v>
      </c>
      <c r="AR691" s="84" t="s">
        <v>1054</v>
      </c>
      <c r="AT691" s="84" t="s">
        <v>136</v>
      </c>
      <c r="AU691" s="84" t="s">
        <v>83</v>
      </c>
      <c r="AY691" s="6" t="s">
        <v>134</v>
      </c>
      <c r="BE691" s="152">
        <f>IF($N$691="základní",$J$691,0)</f>
        <v>0</v>
      </c>
      <c r="BF691" s="152">
        <f>IF($N$691="snížená",$J$691,0)</f>
        <v>0</v>
      </c>
      <c r="BG691" s="152">
        <f>IF($N$691="zákl. přenesená",$J$691,0)</f>
        <v>0</v>
      </c>
      <c r="BH691" s="152">
        <f>IF($N$691="sníž. přenesená",$J$691,0)</f>
        <v>0</v>
      </c>
      <c r="BI691" s="152">
        <f>IF($N$691="nulová",$J$691,0)</f>
        <v>0</v>
      </c>
      <c r="BJ691" s="84" t="s">
        <v>20</v>
      </c>
      <c r="BK691" s="152">
        <f>ROUND($I$691*$H$691,2)</f>
        <v>0</v>
      </c>
      <c r="BL691" s="84" t="s">
        <v>1054</v>
      </c>
      <c r="BM691" s="84" t="s">
        <v>1079</v>
      </c>
    </row>
    <row r="692" spans="2:47" s="6" customFormat="1" ht="16.5" customHeight="1">
      <c r="B692" s="23"/>
      <c r="C692" s="24"/>
      <c r="D692" s="153" t="s">
        <v>142</v>
      </c>
      <c r="E692" s="24"/>
      <c r="F692" s="154" t="s">
        <v>1080</v>
      </c>
      <c r="G692" s="24"/>
      <c r="H692" s="24"/>
      <c r="J692" s="24"/>
      <c r="K692" s="24"/>
      <c r="L692" s="43"/>
      <c r="M692" s="190"/>
      <c r="N692" s="191"/>
      <c r="O692" s="191"/>
      <c r="P692" s="191"/>
      <c r="Q692" s="191"/>
      <c r="R692" s="191"/>
      <c r="S692" s="191"/>
      <c r="T692" s="192"/>
      <c r="AT692" s="6" t="s">
        <v>142</v>
      </c>
      <c r="AU692" s="6" t="s">
        <v>83</v>
      </c>
    </row>
    <row r="693" spans="2:46" s="6" customFormat="1" ht="7.5" customHeight="1">
      <c r="B693" s="38"/>
      <c r="C693" s="39"/>
      <c r="D693" s="39"/>
      <c r="E693" s="39"/>
      <c r="F693" s="39"/>
      <c r="G693" s="39"/>
      <c r="H693" s="39"/>
      <c r="I693" s="96"/>
      <c r="J693" s="39"/>
      <c r="K693" s="39"/>
      <c r="L693" s="43"/>
      <c r="AT693" s="2"/>
    </row>
  </sheetData>
  <sheetProtection password="CC35" sheet="1" objects="1" scenarios="1" formatColumns="0" formatRows="0" sort="0" autoFilter="0"/>
  <autoFilter ref="C87:K87"/>
  <mergeCells count="6">
    <mergeCell ref="E7:H7"/>
    <mergeCell ref="E22:H22"/>
    <mergeCell ref="E43:H43"/>
    <mergeCell ref="E80:H80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1088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1089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1090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1091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1092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1093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1094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1095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1096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1097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75</v>
      </c>
      <c r="F16" s="252" t="s">
        <v>1098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1099</v>
      </c>
      <c r="F17" s="252" t="s">
        <v>1100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1101</v>
      </c>
      <c r="F18" s="252" t="s">
        <v>1102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1103</v>
      </c>
      <c r="F19" s="252" t="s">
        <v>1104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1105</v>
      </c>
      <c r="F20" s="252" t="s">
        <v>1106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1107</v>
      </c>
      <c r="F21" s="252" t="s">
        <v>1108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1109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1110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1111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1112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1113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1114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1115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1116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1117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118</v>
      </c>
      <c r="F34" s="254"/>
      <c r="G34" s="252" t="s">
        <v>1118</v>
      </c>
      <c r="H34" s="252"/>
      <c r="I34" s="252"/>
      <c r="J34" s="252"/>
      <c r="K34" s="250"/>
    </row>
    <row r="35" spans="2:11" ht="30.75" customHeight="1">
      <c r="B35" s="253"/>
      <c r="C35" s="255"/>
      <c r="D35" s="254"/>
      <c r="E35" s="257" t="s">
        <v>1119</v>
      </c>
      <c r="F35" s="254"/>
      <c r="G35" s="252" t="s">
        <v>1120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53</v>
      </c>
      <c r="F36" s="254"/>
      <c r="G36" s="252" t="s">
        <v>1121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119</v>
      </c>
      <c r="F37" s="254"/>
      <c r="G37" s="252" t="s">
        <v>1122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120</v>
      </c>
      <c r="F38" s="254"/>
      <c r="G38" s="252" t="s">
        <v>1123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121</v>
      </c>
      <c r="F39" s="254"/>
      <c r="G39" s="252" t="s">
        <v>1124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1125</v>
      </c>
      <c r="F40" s="254"/>
      <c r="G40" s="252" t="s">
        <v>1126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1127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1128</v>
      </c>
      <c r="F42" s="254"/>
      <c r="G42" s="252" t="s">
        <v>1129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124</v>
      </c>
      <c r="F43" s="254"/>
      <c r="G43" s="252" t="s">
        <v>1130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1131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1132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1133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1134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1135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1136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1137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1138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1139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1140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1141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1142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1143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1144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1145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1146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1147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1148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1149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1150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1151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1087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1152</v>
      </c>
      <c r="D74" s="271"/>
      <c r="E74" s="271"/>
      <c r="F74" s="271" t="s">
        <v>1153</v>
      </c>
      <c r="G74" s="272"/>
      <c r="H74" s="271" t="s">
        <v>119</v>
      </c>
      <c r="I74" s="271" t="s">
        <v>57</v>
      </c>
      <c r="J74" s="271" t="s">
        <v>1154</v>
      </c>
      <c r="K74" s="270"/>
    </row>
    <row r="75" spans="2:11" ht="17.25" customHeight="1">
      <c r="B75" s="268"/>
      <c r="C75" s="273" t="s">
        <v>1155</v>
      </c>
      <c r="D75" s="273"/>
      <c r="E75" s="273"/>
      <c r="F75" s="274" t="s">
        <v>1156</v>
      </c>
      <c r="G75" s="275"/>
      <c r="H75" s="273"/>
      <c r="I75" s="273"/>
      <c r="J75" s="273" t="s">
        <v>1157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53</v>
      </c>
      <c r="D77" s="276"/>
      <c r="E77" s="276"/>
      <c r="F77" s="278" t="s">
        <v>1158</v>
      </c>
      <c r="G77" s="277"/>
      <c r="H77" s="257" t="s">
        <v>1159</v>
      </c>
      <c r="I77" s="257" t="s">
        <v>1160</v>
      </c>
      <c r="J77" s="257">
        <v>20</v>
      </c>
      <c r="K77" s="270"/>
    </row>
    <row r="78" spans="2:11" ht="15" customHeight="1">
      <c r="B78" s="268"/>
      <c r="C78" s="257" t="s">
        <v>1161</v>
      </c>
      <c r="D78" s="257"/>
      <c r="E78" s="257"/>
      <c r="F78" s="278" t="s">
        <v>1158</v>
      </c>
      <c r="G78" s="277"/>
      <c r="H78" s="257" t="s">
        <v>1162</v>
      </c>
      <c r="I78" s="257" t="s">
        <v>1160</v>
      </c>
      <c r="J78" s="257">
        <v>120</v>
      </c>
      <c r="K78" s="270"/>
    </row>
    <row r="79" spans="2:11" ht="15" customHeight="1">
      <c r="B79" s="279"/>
      <c r="C79" s="257" t="s">
        <v>1163</v>
      </c>
      <c r="D79" s="257"/>
      <c r="E79" s="257"/>
      <c r="F79" s="278" t="s">
        <v>1164</v>
      </c>
      <c r="G79" s="277"/>
      <c r="H79" s="257" t="s">
        <v>1165</v>
      </c>
      <c r="I79" s="257" t="s">
        <v>1160</v>
      </c>
      <c r="J79" s="257">
        <v>50</v>
      </c>
      <c r="K79" s="270"/>
    </row>
    <row r="80" spans="2:11" ht="15" customHeight="1">
      <c r="B80" s="279"/>
      <c r="C80" s="257" t="s">
        <v>1166</v>
      </c>
      <c r="D80" s="257"/>
      <c r="E80" s="257"/>
      <c r="F80" s="278" t="s">
        <v>1158</v>
      </c>
      <c r="G80" s="277"/>
      <c r="H80" s="257" t="s">
        <v>1167</v>
      </c>
      <c r="I80" s="257" t="s">
        <v>1168</v>
      </c>
      <c r="J80" s="257"/>
      <c r="K80" s="270"/>
    </row>
    <row r="81" spans="2:11" ht="15" customHeight="1">
      <c r="B81" s="279"/>
      <c r="C81" s="280" t="s">
        <v>1169</v>
      </c>
      <c r="D81" s="280"/>
      <c r="E81" s="280"/>
      <c r="F81" s="281" t="s">
        <v>1164</v>
      </c>
      <c r="G81" s="280"/>
      <c r="H81" s="280" t="s">
        <v>1170</v>
      </c>
      <c r="I81" s="280" t="s">
        <v>1160</v>
      </c>
      <c r="J81" s="280">
        <v>15</v>
      </c>
      <c r="K81" s="270"/>
    </row>
    <row r="82" spans="2:11" ht="15" customHeight="1">
      <c r="B82" s="279"/>
      <c r="C82" s="280" t="s">
        <v>1171</v>
      </c>
      <c r="D82" s="280"/>
      <c r="E82" s="280"/>
      <c r="F82" s="281" t="s">
        <v>1164</v>
      </c>
      <c r="G82" s="280"/>
      <c r="H82" s="280" t="s">
        <v>1172</v>
      </c>
      <c r="I82" s="280" t="s">
        <v>1160</v>
      </c>
      <c r="J82" s="280">
        <v>15</v>
      </c>
      <c r="K82" s="270"/>
    </row>
    <row r="83" spans="2:11" ht="15" customHeight="1">
      <c r="B83" s="279"/>
      <c r="C83" s="280" t="s">
        <v>1173</v>
      </c>
      <c r="D83" s="280"/>
      <c r="E83" s="280"/>
      <c r="F83" s="281" t="s">
        <v>1164</v>
      </c>
      <c r="G83" s="280"/>
      <c r="H83" s="280" t="s">
        <v>1174</v>
      </c>
      <c r="I83" s="280" t="s">
        <v>1160</v>
      </c>
      <c r="J83" s="280">
        <v>20</v>
      </c>
      <c r="K83" s="270"/>
    </row>
    <row r="84" spans="2:11" ht="15" customHeight="1">
      <c r="B84" s="279"/>
      <c r="C84" s="280" t="s">
        <v>1175</v>
      </c>
      <c r="D84" s="280"/>
      <c r="E84" s="280"/>
      <c r="F84" s="281" t="s">
        <v>1164</v>
      </c>
      <c r="G84" s="280"/>
      <c r="H84" s="280" t="s">
        <v>1176</v>
      </c>
      <c r="I84" s="280" t="s">
        <v>1160</v>
      </c>
      <c r="J84" s="280">
        <v>20</v>
      </c>
      <c r="K84" s="270"/>
    </row>
    <row r="85" spans="2:11" ht="15" customHeight="1">
      <c r="B85" s="279"/>
      <c r="C85" s="257" t="s">
        <v>1177</v>
      </c>
      <c r="D85" s="257"/>
      <c r="E85" s="257"/>
      <c r="F85" s="278" t="s">
        <v>1164</v>
      </c>
      <c r="G85" s="277"/>
      <c r="H85" s="257" t="s">
        <v>1178</v>
      </c>
      <c r="I85" s="257" t="s">
        <v>1160</v>
      </c>
      <c r="J85" s="257">
        <v>50</v>
      </c>
      <c r="K85" s="270"/>
    </row>
    <row r="86" spans="2:11" ht="15" customHeight="1">
      <c r="B86" s="279"/>
      <c r="C86" s="257" t="s">
        <v>1179</v>
      </c>
      <c r="D86" s="257"/>
      <c r="E86" s="257"/>
      <c r="F86" s="278" t="s">
        <v>1164</v>
      </c>
      <c r="G86" s="277"/>
      <c r="H86" s="257" t="s">
        <v>1180</v>
      </c>
      <c r="I86" s="257" t="s">
        <v>1160</v>
      </c>
      <c r="J86" s="257">
        <v>20</v>
      </c>
      <c r="K86" s="270"/>
    </row>
    <row r="87" spans="2:11" ht="15" customHeight="1">
      <c r="B87" s="279"/>
      <c r="C87" s="257" t="s">
        <v>1181</v>
      </c>
      <c r="D87" s="257"/>
      <c r="E87" s="257"/>
      <c r="F87" s="278" t="s">
        <v>1164</v>
      </c>
      <c r="G87" s="277"/>
      <c r="H87" s="257" t="s">
        <v>1182</v>
      </c>
      <c r="I87" s="257" t="s">
        <v>1160</v>
      </c>
      <c r="J87" s="257">
        <v>20</v>
      </c>
      <c r="K87" s="270"/>
    </row>
    <row r="88" spans="2:11" ht="15" customHeight="1">
      <c r="B88" s="279"/>
      <c r="C88" s="257" t="s">
        <v>1183</v>
      </c>
      <c r="D88" s="257"/>
      <c r="E88" s="257"/>
      <c r="F88" s="278" t="s">
        <v>1164</v>
      </c>
      <c r="G88" s="277"/>
      <c r="H88" s="257" t="s">
        <v>1184</v>
      </c>
      <c r="I88" s="257" t="s">
        <v>1160</v>
      </c>
      <c r="J88" s="257">
        <v>50</v>
      </c>
      <c r="K88" s="270"/>
    </row>
    <row r="89" spans="2:11" ht="15" customHeight="1">
      <c r="B89" s="279"/>
      <c r="C89" s="257" t="s">
        <v>1185</v>
      </c>
      <c r="D89" s="257"/>
      <c r="E89" s="257"/>
      <c r="F89" s="278" t="s">
        <v>1164</v>
      </c>
      <c r="G89" s="277"/>
      <c r="H89" s="257" t="s">
        <v>1185</v>
      </c>
      <c r="I89" s="257" t="s">
        <v>1160</v>
      </c>
      <c r="J89" s="257">
        <v>50</v>
      </c>
      <c r="K89" s="270"/>
    </row>
    <row r="90" spans="2:11" ht="15" customHeight="1">
      <c r="B90" s="279"/>
      <c r="C90" s="257" t="s">
        <v>125</v>
      </c>
      <c r="D90" s="257"/>
      <c r="E90" s="257"/>
      <c r="F90" s="278" t="s">
        <v>1164</v>
      </c>
      <c r="G90" s="277"/>
      <c r="H90" s="257" t="s">
        <v>1186</v>
      </c>
      <c r="I90" s="257" t="s">
        <v>1160</v>
      </c>
      <c r="J90" s="257">
        <v>255</v>
      </c>
      <c r="K90" s="270"/>
    </row>
    <row r="91" spans="2:11" ht="15" customHeight="1">
      <c r="B91" s="279"/>
      <c r="C91" s="257" t="s">
        <v>1187</v>
      </c>
      <c r="D91" s="257"/>
      <c r="E91" s="257"/>
      <c r="F91" s="278" t="s">
        <v>1158</v>
      </c>
      <c r="G91" s="277"/>
      <c r="H91" s="257" t="s">
        <v>1188</v>
      </c>
      <c r="I91" s="257" t="s">
        <v>1189</v>
      </c>
      <c r="J91" s="257"/>
      <c r="K91" s="270"/>
    </row>
    <row r="92" spans="2:11" ht="15" customHeight="1">
      <c r="B92" s="279"/>
      <c r="C92" s="257" t="s">
        <v>1190</v>
      </c>
      <c r="D92" s="257"/>
      <c r="E92" s="257"/>
      <c r="F92" s="278" t="s">
        <v>1158</v>
      </c>
      <c r="G92" s="277"/>
      <c r="H92" s="257" t="s">
        <v>1191</v>
      </c>
      <c r="I92" s="257" t="s">
        <v>1192</v>
      </c>
      <c r="J92" s="257"/>
      <c r="K92" s="270"/>
    </row>
    <row r="93" spans="2:11" ht="15" customHeight="1">
      <c r="B93" s="279"/>
      <c r="C93" s="257" t="s">
        <v>1193</v>
      </c>
      <c r="D93" s="257"/>
      <c r="E93" s="257"/>
      <c r="F93" s="278" t="s">
        <v>1158</v>
      </c>
      <c r="G93" s="277"/>
      <c r="H93" s="257" t="s">
        <v>1193</v>
      </c>
      <c r="I93" s="257" t="s">
        <v>1192</v>
      </c>
      <c r="J93" s="257"/>
      <c r="K93" s="270"/>
    </row>
    <row r="94" spans="2:11" ht="15" customHeight="1">
      <c r="B94" s="279"/>
      <c r="C94" s="257" t="s">
        <v>38</v>
      </c>
      <c r="D94" s="257"/>
      <c r="E94" s="257"/>
      <c r="F94" s="278" t="s">
        <v>1158</v>
      </c>
      <c r="G94" s="277"/>
      <c r="H94" s="257" t="s">
        <v>1194</v>
      </c>
      <c r="I94" s="257" t="s">
        <v>1192</v>
      </c>
      <c r="J94" s="257"/>
      <c r="K94" s="270"/>
    </row>
    <row r="95" spans="2:11" ht="15" customHeight="1">
      <c r="B95" s="279"/>
      <c r="C95" s="257" t="s">
        <v>48</v>
      </c>
      <c r="D95" s="257"/>
      <c r="E95" s="257"/>
      <c r="F95" s="278" t="s">
        <v>1158</v>
      </c>
      <c r="G95" s="277"/>
      <c r="H95" s="257" t="s">
        <v>1195</v>
      </c>
      <c r="I95" s="257" t="s">
        <v>1192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1196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1152</v>
      </c>
      <c r="D101" s="271"/>
      <c r="E101" s="271"/>
      <c r="F101" s="271" t="s">
        <v>1153</v>
      </c>
      <c r="G101" s="272"/>
      <c r="H101" s="271" t="s">
        <v>119</v>
      </c>
      <c r="I101" s="271" t="s">
        <v>57</v>
      </c>
      <c r="J101" s="271" t="s">
        <v>1154</v>
      </c>
      <c r="K101" s="270"/>
    </row>
    <row r="102" spans="2:11" ht="17.25" customHeight="1">
      <c r="B102" s="268"/>
      <c r="C102" s="273" t="s">
        <v>1155</v>
      </c>
      <c r="D102" s="273"/>
      <c r="E102" s="273"/>
      <c r="F102" s="274" t="s">
        <v>1156</v>
      </c>
      <c r="G102" s="275"/>
      <c r="H102" s="273"/>
      <c r="I102" s="273"/>
      <c r="J102" s="273" t="s">
        <v>1157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53</v>
      </c>
      <c r="D104" s="276"/>
      <c r="E104" s="276"/>
      <c r="F104" s="278" t="s">
        <v>1158</v>
      </c>
      <c r="G104" s="287"/>
      <c r="H104" s="257" t="s">
        <v>1197</v>
      </c>
      <c r="I104" s="257" t="s">
        <v>1160</v>
      </c>
      <c r="J104" s="257">
        <v>20</v>
      </c>
      <c r="K104" s="270"/>
    </row>
    <row r="105" spans="2:11" ht="15" customHeight="1">
      <c r="B105" s="268"/>
      <c r="C105" s="257" t="s">
        <v>1161</v>
      </c>
      <c r="D105" s="257"/>
      <c r="E105" s="257"/>
      <c r="F105" s="278" t="s">
        <v>1158</v>
      </c>
      <c r="G105" s="257"/>
      <c r="H105" s="257" t="s">
        <v>1197</v>
      </c>
      <c r="I105" s="257" t="s">
        <v>1160</v>
      </c>
      <c r="J105" s="257">
        <v>120</v>
      </c>
      <c r="K105" s="270"/>
    </row>
    <row r="106" spans="2:11" ht="15" customHeight="1">
      <c r="B106" s="279"/>
      <c r="C106" s="257" t="s">
        <v>1163</v>
      </c>
      <c r="D106" s="257"/>
      <c r="E106" s="257"/>
      <c r="F106" s="278" t="s">
        <v>1164</v>
      </c>
      <c r="G106" s="257"/>
      <c r="H106" s="257" t="s">
        <v>1197</v>
      </c>
      <c r="I106" s="257" t="s">
        <v>1160</v>
      </c>
      <c r="J106" s="257">
        <v>50</v>
      </c>
      <c r="K106" s="270"/>
    </row>
    <row r="107" spans="2:11" ht="15" customHeight="1">
      <c r="B107" s="279"/>
      <c r="C107" s="257" t="s">
        <v>1166</v>
      </c>
      <c r="D107" s="257"/>
      <c r="E107" s="257"/>
      <c r="F107" s="278" t="s">
        <v>1158</v>
      </c>
      <c r="G107" s="257"/>
      <c r="H107" s="257" t="s">
        <v>1197</v>
      </c>
      <c r="I107" s="257" t="s">
        <v>1168</v>
      </c>
      <c r="J107" s="257"/>
      <c r="K107" s="270"/>
    </row>
    <row r="108" spans="2:11" ht="15" customHeight="1">
      <c r="B108" s="279"/>
      <c r="C108" s="257" t="s">
        <v>1177</v>
      </c>
      <c r="D108" s="257"/>
      <c r="E108" s="257"/>
      <c r="F108" s="278" t="s">
        <v>1164</v>
      </c>
      <c r="G108" s="257"/>
      <c r="H108" s="257" t="s">
        <v>1197</v>
      </c>
      <c r="I108" s="257" t="s">
        <v>1160</v>
      </c>
      <c r="J108" s="257">
        <v>50</v>
      </c>
      <c r="K108" s="270"/>
    </row>
    <row r="109" spans="2:11" ht="15" customHeight="1">
      <c r="B109" s="279"/>
      <c r="C109" s="257" t="s">
        <v>1185</v>
      </c>
      <c r="D109" s="257"/>
      <c r="E109" s="257"/>
      <c r="F109" s="278" t="s">
        <v>1164</v>
      </c>
      <c r="G109" s="257"/>
      <c r="H109" s="257" t="s">
        <v>1197</v>
      </c>
      <c r="I109" s="257" t="s">
        <v>1160</v>
      </c>
      <c r="J109" s="257">
        <v>50</v>
      </c>
      <c r="K109" s="270"/>
    </row>
    <row r="110" spans="2:11" ht="15" customHeight="1">
      <c r="B110" s="279"/>
      <c r="C110" s="257" t="s">
        <v>1183</v>
      </c>
      <c r="D110" s="257"/>
      <c r="E110" s="257"/>
      <c r="F110" s="278" t="s">
        <v>1164</v>
      </c>
      <c r="G110" s="257"/>
      <c r="H110" s="257" t="s">
        <v>1197</v>
      </c>
      <c r="I110" s="257" t="s">
        <v>1160</v>
      </c>
      <c r="J110" s="257">
        <v>50</v>
      </c>
      <c r="K110" s="270"/>
    </row>
    <row r="111" spans="2:11" ht="15" customHeight="1">
      <c r="B111" s="279"/>
      <c r="C111" s="257" t="s">
        <v>53</v>
      </c>
      <c r="D111" s="257"/>
      <c r="E111" s="257"/>
      <c r="F111" s="278" t="s">
        <v>1158</v>
      </c>
      <c r="G111" s="257"/>
      <c r="H111" s="257" t="s">
        <v>1198</v>
      </c>
      <c r="I111" s="257" t="s">
        <v>1160</v>
      </c>
      <c r="J111" s="257">
        <v>20</v>
      </c>
      <c r="K111" s="270"/>
    </row>
    <row r="112" spans="2:11" ht="15" customHeight="1">
      <c r="B112" s="279"/>
      <c r="C112" s="257" t="s">
        <v>1199</v>
      </c>
      <c r="D112" s="257"/>
      <c r="E112" s="257"/>
      <c r="F112" s="278" t="s">
        <v>1158</v>
      </c>
      <c r="G112" s="257"/>
      <c r="H112" s="257" t="s">
        <v>1200</v>
      </c>
      <c r="I112" s="257" t="s">
        <v>1160</v>
      </c>
      <c r="J112" s="257">
        <v>120</v>
      </c>
      <c r="K112" s="270"/>
    </row>
    <row r="113" spans="2:11" ht="15" customHeight="1">
      <c r="B113" s="279"/>
      <c r="C113" s="257" t="s">
        <v>38</v>
      </c>
      <c r="D113" s="257"/>
      <c r="E113" s="257"/>
      <c r="F113" s="278" t="s">
        <v>1158</v>
      </c>
      <c r="G113" s="257"/>
      <c r="H113" s="257" t="s">
        <v>1201</v>
      </c>
      <c r="I113" s="257" t="s">
        <v>1192</v>
      </c>
      <c r="J113" s="257"/>
      <c r="K113" s="270"/>
    </row>
    <row r="114" spans="2:11" ht="15" customHeight="1">
      <c r="B114" s="279"/>
      <c r="C114" s="257" t="s">
        <v>48</v>
      </c>
      <c r="D114" s="257"/>
      <c r="E114" s="257"/>
      <c r="F114" s="278" t="s">
        <v>1158</v>
      </c>
      <c r="G114" s="257"/>
      <c r="H114" s="257" t="s">
        <v>1202</v>
      </c>
      <c r="I114" s="257" t="s">
        <v>1192</v>
      </c>
      <c r="J114" s="257"/>
      <c r="K114" s="270"/>
    </row>
    <row r="115" spans="2:11" ht="15" customHeight="1">
      <c r="B115" s="279"/>
      <c r="C115" s="257" t="s">
        <v>57</v>
      </c>
      <c r="D115" s="257"/>
      <c r="E115" s="257"/>
      <c r="F115" s="278" t="s">
        <v>1158</v>
      </c>
      <c r="G115" s="257"/>
      <c r="H115" s="257" t="s">
        <v>1203</v>
      </c>
      <c r="I115" s="257" t="s">
        <v>1204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1205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1152</v>
      </c>
      <c r="D121" s="271"/>
      <c r="E121" s="271"/>
      <c r="F121" s="271" t="s">
        <v>1153</v>
      </c>
      <c r="G121" s="272"/>
      <c r="H121" s="271" t="s">
        <v>119</v>
      </c>
      <c r="I121" s="271" t="s">
        <v>57</v>
      </c>
      <c r="J121" s="271" t="s">
        <v>1154</v>
      </c>
      <c r="K121" s="297"/>
    </row>
    <row r="122" spans="2:11" ht="17.25" customHeight="1">
      <c r="B122" s="296"/>
      <c r="C122" s="273" t="s">
        <v>1155</v>
      </c>
      <c r="D122" s="273"/>
      <c r="E122" s="273"/>
      <c r="F122" s="274" t="s">
        <v>1156</v>
      </c>
      <c r="G122" s="275"/>
      <c r="H122" s="273"/>
      <c r="I122" s="273"/>
      <c r="J122" s="273" t="s">
        <v>1157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1161</v>
      </c>
      <c r="D124" s="276"/>
      <c r="E124" s="276"/>
      <c r="F124" s="278" t="s">
        <v>1158</v>
      </c>
      <c r="G124" s="257"/>
      <c r="H124" s="257" t="s">
        <v>1197</v>
      </c>
      <c r="I124" s="257" t="s">
        <v>1160</v>
      </c>
      <c r="J124" s="257">
        <v>120</v>
      </c>
      <c r="K124" s="300"/>
    </row>
    <row r="125" spans="2:11" ht="15" customHeight="1">
      <c r="B125" s="298"/>
      <c r="C125" s="257" t="s">
        <v>1206</v>
      </c>
      <c r="D125" s="257"/>
      <c r="E125" s="257"/>
      <c r="F125" s="278" t="s">
        <v>1158</v>
      </c>
      <c r="G125" s="257"/>
      <c r="H125" s="257" t="s">
        <v>1207</v>
      </c>
      <c r="I125" s="257" t="s">
        <v>1160</v>
      </c>
      <c r="J125" s="257" t="s">
        <v>1208</v>
      </c>
      <c r="K125" s="300"/>
    </row>
    <row r="126" spans="2:11" ht="15" customHeight="1">
      <c r="B126" s="298"/>
      <c r="C126" s="257" t="s">
        <v>1107</v>
      </c>
      <c r="D126" s="257"/>
      <c r="E126" s="257"/>
      <c r="F126" s="278" t="s">
        <v>1158</v>
      </c>
      <c r="G126" s="257"/>
      <c r="H126" s="257" t="s">
        <v>1209</v>
      </c>
      <c r="I126" s="257" t="s">
        <v>1160</v>
      </c>
      <c r="J126" s="257" t="s">
        <v>1208</v>
      </c>
      <c r="K126" s="300"/>
    </row>
    <row r="127" spans="2:11" ht="15" customHeight="1">
      <c r="B127" s="298"/>
      <c r="C127" s="257" t="s">
        <v>1169</v>
      </c>
      <c r="D127" s="257"/>
      <c r="E127" s="257"/>
      <c r="F127" s="278" t="s">
        <v>1164</v>
      </c>
      <c r="G127" s="257"/>
      <c r="H127" s="257" t="s">
        <v>1170</v>
      </c>
      <c r="I127" s="257" t="s">
        <v>1160</v>
      </c>
      <c r="J127" s="257">
        <v>15</v>
      </c>
      <c r="K127" s="300"/>
    </row>
    <row r="128" spans="2:11" ht="15" customHeight="1">
      <c r="B128" s="298"/>
      <c r="C128" s="280" t="s">
        <v>1171</v>
      </c>
      <c r="D128" s="280"/>
      <c r="E128" s="280"/>
      <c r="F128" s="281" t="s">
        <v>1164</v>
      </c>
      <c r="G128" s="280"/>
      <c r="H128" s="280" t="s">
        <v>1172</v>
      </c>
      <c r="I128" s="280" t="s">
        <v>1160</v>
      </c>
      <c r="J128" s="280">
        <v>15</v>
      </c>
      <c r="K128" s="300"/>
    </row>
    <row r="129" spans="2:11" ht="15" customHeight="1">
      <c r="B129" s="298"/>
      <c r="C129" s="280" t="s">
        <v>1173</v>
      </c>
      <c r="D129" s="280"/>
      <c r="E129" s="280"/>
      <c r="F129" s="281" t="s">
        <v>1164</v>
      </c>
      <c r="G129" s="280"/>
      <c r="H129" s="280" t="s">
        <v>1174</v>
      </c>
      <c r="I129" s="280" t="s">
        <v>1160</v>
      </c>
      <c r="J129" s="280">
        <v>20</v>
      </c>
      <c r="K129" s="300"/>
    </row>
    <row r="130" spans="2:11" ht="15" customHeight="1">
      <c r="B130" s="298"/>
      <c r="C130" s="280" t="s">
        <v>1175</v>
      </c>
      <c r="D130" s="280"/>
      <c r="E130" s="280"/>
      <c r="F130" s="281" t="s">
        <v>1164</v>
      </c>
      <c r="G130" s="280"/>
      <c r="H130" s="280" t="s">
        <v>1176</v>
      </c>
      <c r="I130" s="280" t="s">
        <v>1160</v>
      </c>
      <c r="J130" s="280">
        <v>20</v>
      </c>
      <c r="K130" s="300"/>
    </row>
    <row r="131" spans="2:11" ht="15" customHeight="1">
      <c r="B131" s="298"/>
      <c r="C131" s="257" t="s">
        <v>1163</v>
      </c>
      <c r="D131" s="257"/>
      <c r="E131" s="257"/>
      <c r="F131" s="278" t="s">
        <v>1164</v>
      </c>
      <c r="G131" s="257"/>
      <c r="H131" s="257" t="s">
        <v>1197</v>
      </c>
      <c r="I131" s="257" t="s">
        <v>1160</v>
      </c>
      <c r="J131" s="257">
        <v>50</v>
      </c>
      <c r="K131" s="300"/>
    </row>
    <row r="132" spans="2:11" ht="15" customHeight="1">
      <c r="B132" s="298"/>
      <c r="C132" s="257" t="s">
        <v>1177</v>
      </c>
      <c r="D132" s="257"/>
      <c r="E132" s="257"/>
      <c r="F132" s="278" t="s">
        <v>1164</v>
      </c>
      <c r="G132" s="257"/>
      <c r="H132" s="257" t="s">
        <v>1197</v>
      </c>
      <c r="I132" s="257" t="s">
        <v>1160</v>
      </c>
      <c r="J132" s="257">
        <v>50</v>
      </c>
      <c r="K132" s="300"/>
    </row>
    <row r="133" spans="2:11" ht="15" customHeight="1">
      <c r="B133" s="298"/>
      <c r="C133" s="257" t="s">
        <v>1183</v>
      </c>
      <c r="D133" s="257"/>
      <c r="E133" s="257"/>
      <c r="F133" s="278" t="s">
        <v>1164</v>
      </c>
      <c r="G133" s="257"/>
      <c r="H133" s="257" t="s">
        <v>1197</v>
      </c>
      <c r="I133" s="257" t="s">
        <v>1160</v>
      </c>
      <c r="J133" s="257">
        <v>50</v>
      </c>
      <c r="K133" s="300"/>
    </row>
    <row r="134" spans="2:11" ht="15" customHeight="1">
      <c r="B134" s="298"/>
      <c r="C134" s="257" t="s">
        <v>1185</v>
      </c>
      <c r="D134" s="257"/>
      <c r="E134" s="257"/>
      <c r="F134" s="278" t="s">
        <v>1164</v>
      </c>
      <c r="G134" s="257"/>
      <c r="H134" s="257" t="s">
        <v>1197</v>
      </c>
      <c r="I134" s="257" t="s">
        <v>1160</v>
      </c>
      <c r="J134" s="257">
        <v>50</v>
      </c>
      <c r="K134" s="300"/>
    </row>
    <row r="135" spans="2:11" ht="15" customHeight="1">
      <c r="B135" s="298"/>
      <c r="C135" s="257" t="s">
        <v>125</v>
      </c>
      <c r="D135" s="257"/>
      <c r="E135" s="257"/>
      <c r="F135" s="278" t="s">
        <v>1164</v>
      </c>
      <c r="G135" s="257"/>
      <c r="H135" s="257" t="s">
        <v>1210</v>
      </c>
      <c r="I135" s="257" t="s">
        <v>1160</v>
      </c>
      <c r="J135" s="257">
        <v>255</v>
      </c>
      <c r="K135" s="300"/>
    </row>
    <row r="136" spans="2:11" ht="15" customHeight="1">
      <c r="B136" s="298"/>
      <c r="C136" s="257" t="s">
        <v>1187</v>
      </c>
      <c r="D136" s="257"/>
      <c r="E136" s="257"/>
      <c r="F136" s="278" t="s">
        <v>1158</v>
      </c>
      <c r="G136" s="257"/>
      <c r="H136" s="257" t="s">
        <v>1211</v>
      </c>
      <c r="I136" s="257" t="s">
        <v>1189</v>
      </c>
      <c r="J136" s="257"/>
      <c r="K136" s="300"/>
    </row>
    <row r="137" spans="2:11" ht="15" customHeight="1">
      <c r="B137" s="298"/>
      <c r="C137" s="257" t="s">
        <v>1190</v>
      </c>
      <c r="D137" s="257"/>
      <c r="E137" s="257"/>
      <c r="F137" s="278" t="s">
        <v>1158</v>
      </c>
      <c r="G137" s="257"/>
      <c r="H137" s="257" t="s">
        <v>1212</v>
      </c>
      <c r="I137" s="257" t="s">
        <v>1192</v>
      </c>
      <c r="J137" s="257"/>
      <c r="K137" s="300"/>
    </row>
    <row r="138" spans="2:11" ht="15" customHeight="1">
      <c r="B138" s="298"/>
      <c r="C138" s="257" t="s">
        <v>1193</v>
      </c>
      <c r="D138" s="257"/>
      <c r="E138" s="257"/>
      <c r="F138" s="278" t="s">
        <v>1158</v>
      </c>
      <c r="G138" s="257"/>
      <c r="H138" s="257" t="s">
        <v>1193</v>
      </c>
      <c r="I138" s="257" t="s">
        <v>1192</v>
      </c>
      <c r="J138" s="257"/>
      <c r="K138" s="300"/>
    </row>
    <row r="139" spans="2:11" ht="15" customHeight="1">
      <c r="B139" s="298"/>
      <c r="C139" s="257" t="s">
        <v>38</v>
      </c>
      <c r="D139" s="257"/>
      <c r="E139" s="257"/>
      <c r="F139" s="278" t="s">
        <v>1158</v>
      </c>
      <c r="G139" s="257"/>
      <c r="H139" s="257" t="s">
        <v>1213</v>
      </c>
      <c r="I139" s="257" t="s">
        <v>1192</v>
      </c>
      <c r="J139" s="257"/>
      <c r="K139" s="300"/>
    </row>
    <row r="140" spans="2:11" ht="15" customHeight="1">
      <c r="B140" s="298"/>
      <c r="C140" s="257" t="s">
        <v>1214</v>
      </c>
      <c r="D140" s="257"/>
      <c r="E140" s="257"/>
      <c r="F140" s="278" t="s">
        <v>1158</v>
      </c>
      <c r="G140" s="257"/>
      <c r="H140" s="257" t="s">
        <v>1215</v>
      </c>
      <c r="I140" s="257" t="s">
        <v>1192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1216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1152</v>
      </c>
      <c r="D146" s="271"/>
      <c r="E146" s="271"/>
      <c r="F146" s="271" t="s">
        <v>1153</v>
      </c>
      <c r="G146" s="272"/>
      <c r="H146" s="271" t="s">
        <v>119</v>
      </c>
      <c r="I146" s="271" t="s">
        <v>57</v>
      </c>
      <c r="J146" s="271" t="s">
        <v>1154</v>
      </c>
      <c r="K146" s="270"/>
    </row>
    <row r="147" spans="2:11" ht="17.25" customHeight="1">
      <c r="B147" s="268"/>
      <c r="C147" s="273" t="s">
        <v>1155</v>
      </c>
      <c r="D147" s="273"/>
      <c r="E147" s="273"/>
      <c r="F147" s="274" t="s">
        <v>1156</v>
      </c>
      <c r="G147" s="275"/>
      <c r="H147" s="273"/>
      <c r="I147" s="273"/>
      <c r="J147" s="273" t="s">
        <v>1157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1161</v>
      </c>
      <c r="D149" s="257"/>
      <c r="E149" s="257"/>
      <c r="F149" s="305" t="s">
        <v>1158</v>
      </c>
      <c r="G149" s="257"/>
      <c r="H149" s="304" t="s">
        <v>1197</v>
      </c>
      <c r="I149" s="304" t="s">
        <v>1160</v>
      </c>
      <c r="J149" s="304">
        <v>120</v>
      </c>
      <c r="K149" s="300"/>
    </row>
    <row r="150" spans="2:11" ht="15" customHeight="1">
      <c r="B150" s="279"/>
      <c r="C150" s="304" t="s">
        <v>1206</v>
      </c>
      <c r="D150" s="257"/>
      <c r="E150" s="257"/>
      <c r="F150" s="305" t="s">
        <v>1158</v>
      </c>
      <c r="G150" s="257"/>
      <c r="H150" s="304" t="s">
        <v>1217</v>
      </c>
      <c r="I150" s="304" t="s">
        <v>1160</v>
      </c>
      <c r="J150" s="304" t="s">
        <v>1208</v>
      </c>
      <c r="K150" s="300"/>
    </row>
    <row r="151" spans="2:11" ht="15" customHeight="1">
      <c r="B151" s="279"/>
      <c r="C151" s="304" t="s">
        <v>1107</v>
      </c>
      <c r="D151" s="257"/>
      <c r="E151" s="257"/>
      <c r="F151" s="305" t="s">
        <v>1158</v>
      </c>
      <c r="G151" s="257"/>
      <c r="H151" s="304" t="s">
        <v>1218</v>
      </c>
      <c r="I151" s="304" t="s">
        <v>1160</v>
      </c>
      <c r="J151" s="304" t="s">
        <v>1208</v>
      </c>
      <c r="K151" s="300"/>
    </row>
    <row r="152" spans="2:11" ht="15" customHeight="1">
      <c r="B152" s="279"/>
      <c r="C152" s="304" t="s">
        <v>1163</v>
      </c>
      <c r="D152" s="257"/>
      <c r="E152" s="257"/>
      <c r="F152" s="305" t="s">
        <v>1164</v>
      </c>
      <c r="G152" s="257"/>
      <c r="H152" s="304" t="s">
        <v>1197</v>
      </c>
      <c r="I152" s="304" t="s">
        <v>1160</v>
      </c>
      <c r="J152" s="304">
        <v>50</v>
      </c>
      <c r="K152" s="300"/>
    </row>
    <row r="153" spans="2:11" ht="15" customHeight="1">
      <c r="B153" s="279"/>
      <c r="C153" s="304" t="s">
        <v>1166</v>
      </c>
      <c r="D153" s="257"/>
      <c r="E153" s="257"/>
      <c r="F153" s="305" t="s">
        <v>1158</v>
      </c>
      <c r="G153" s="257"/>
      <c r="H153" s="304" t="s">
        <v>1197</v>
      </c>
      <c r="I153" s="304" t="s">
        <v>1168</v>
      </c>
      <c r="J153" s="304"/>
      <c r="K153" s="300"/>
    </row>
    <row r="154" spans="2:11" ht="15" customHeight="1">
      <c r="B154" s="279"/>
      <c r="C154" s="304" t="s">
        <v>1177</v>
      </c>
      <c r="D154" s="257"/>
      <c r="E154" s="257"/>
      <c r="F154" s="305" t="s">
        <v>1164</v>
      </c>
      <c r="G154" s="257"/>
      <c r="H154" s="304" t="s">
        <v>1197</v>
      </c>
      <c r="I154" s="304" t="s">
        <v>1160</v>
      </c>
      <c r="J154" s="304">
        <v>50</v>
      </c>
      <c r="K154" s="300"/>
    </row>
    <row r="155" spans="2:11" ht="15" customHeight="1">
      <c r="B155" s="279"/>
      <c r="C155" s="304" t="s">
        <v>1185</v>
      </c>
      <c r="D155" s="257"/>
      <c r="E155" s="257"/>
      <c r="F155" s="305" t="s">
        <v>1164</v>
      </c>
      <c r="G155" s="257"/>
      <c r="H155" s="304" t="s">
        <v>1197</v>
      </c>
      <c r="I155" s="304" t="s">
        <v>1160</v>
      </c>
      <c r="J155" s="304">
        <v>50</v>
      </c>
      <c r="K155" s="300"/>
    </row>
    <row r="156" spans="2:11" ht="15" customHeight="1">
      <c r="B156" s="279"/>
      <c r="C156" s="304" t="s">
        <v>1183</v>
      </c>
      <c r="D156" s="257"/>
      <c r="E156" s="257"/>
      <c r="F156" s="305" t="s">
        <v>1164</v>
      </c>
      <c r="G156" s="257"/>
      <c r="H156" s="304" t="s">
        <v>1197</v>
      </c>
      <c r="I156" s="304" t="s">
        <v>1160</v>
      </c>
      <c r="J156" s="304">
        <v>50</v>
      </c>
      <c r="K156" s="300"/>
    </row>
    <row r="157" spans="2:11" ht="15" customHeight="1">
      <c r="B157" s="279"/>
      <c r="C157" s="304" t="s">
        <v>95</v>
      </c>
      <c r="D157" s="257"/>
      <c r="E157" s="257"/>
      <c r="F157" s="305" t="s">
        <v>1158</v>
      </c>
      <c r="G157" s="257"/>
      <c r="H157" s="304" t="s">
        <v>1219</v>
      </c>
      <c r="I157" s="304" t="s">
        <v>1160</v>
      </c>
      <c r="J157" s="304" t="s">
        <v>1220</v>
      </c>
      <c r="K157" s="300"/>
    </row>
    <row r="158" spans="2:11" ht="15" customHeight="1">
      <c r="B158" s="279"/>
      <c r="C158" s="304" t="s">
        <v>1221</v>
      </c>
      <c r="D158" s="257"/>
      <c r="E158" s="257"/>
      <c r="F158" s="305" t="s">
        <v>1158</v>
      </c>
      <c r="G158" s="257"/>
      <c r="H158" s="304" t="s">
        <v>1222</v>
      </c>
      <c r="I158" s="304" t="s">
        <v>1192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1223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1152</v>
      </c>
      <c r="D164" s="271"/>
      <c r="E164" s="271"/>
      <c r="F164" s="271" t="s">
        <v>1153</v>
      </c>
      <c r="G164" s="308"/>
      <c r="H164" s="309" t="s">
        <v>119</v>
      </c>
      <c r="I164" s="309" t="s">
        <v>57</v>
      </c>
      <c r="J164" s="271" t="s">
        <v>1154</v>
      </c>
      <c r="K164" s="246"/>
    </row>
    <row r="165" spans="2:11" ht="17.25" customHeight="1">
      <c r="B165" s="248"/>
      <c r="C165" s="273" t="s">
        <v>1155</v>
      </c>
      <c r="D165" s="273"/>
      <c r="E165" s="273"/>
      <c r="F165" s="274" t="s">
        <v>1156</v>
      </c>
      <c r="G165" s="310"/>
      <c r="H165" s="311"/>
      <c r="I165" s="311"/>
      <c r="J165" s="273" t="s">
        <v>1157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1161</v>
      </c>
      <c r="D167" s="257"/>
      <c r="E167" s="257"/>
      <c r="F167" s="278" t="s">
        <v>1158</v>
      </c>
      <c r="G167" s="257"/>
      <c r="H167" s="257" t="s">
        <v>1197</v>
      </c>
      <c r="I167" s="257" t="s">
        <v>1160</v>
      </c>
      <c r="J167" s="257">
        <v>120</v>
      </c>
      <c r="K167" s="300"/>
    </row>
    <row r="168" spans="2:11" ht="15" customHeight="1">
      <c r="B168" s="279"/>
      <c r="C168" s="257" t="s">
        <v>1206</v>
      </c>
      <c r="D168" s="257"/>
      <c r="E168" s="257"/>
      <c r="F168" s="278" t="s">
        <v>1158</v>
      </c>
      <c r="G168" s="257"/>
      <c r="H168" s="257" t="s">
        <v>1207</v>
      </c>
      <c r="I168" s="257" t="s">
        <v>1160</v>
      </c>
      <c r="J168" s="257" t="s">
        <v>1208</v>
      </c>
      <c r="K168" s="300"/>
    </row>
    <row r="169" spans="2:11" ht="15" customHeight="1">
      <c r="B169" s="279"/>
      <c r="C169" s="257" t="s">
        <v>1107</v>
      </c>
      <c r="D169" s="257"/>
      <c r="E169" s="257"/>
      <c r="F169" s="278" t="s">
        <v>1158</v>
      </c>
      <c r="G169" s="257"/>
      <c r="H169" s="257" t="s">
        <v>1224</v>
      </c>
      <c r="I169" s="257" t="s">
        <v>1160</v>
      </c>
      <c r="J169" s="257" t="s">
        <v>1208</v>
      </c>
      <c r="K169" s="300"/>
    </row>
    <row r="170" spans="2:11" ht="15" customHeight="1">
      <c r="B170" s="279"/>
      <c r="C170" s="257" t="s">
        <v>1163</v>
      </c>
      <c r="D170" s="257"/>
      <c r="E170" s="257"/>
      <c r="F170" s="278" t="s">
        <v>1164</v>
      </c>
      <c r="G170" s="257"/>
      <c r="H170" s="257" t="s">
        <v>1224</v>
      </c>
      <c r="I170" s="257" t="s">
        <v>1160</v>
      </c>
      <c r="J170" s="257">
        <v>50</v>
      </c>
      <c r="K170" s="300"/>
    </row>
    <row r="171" spans="2:11" ht="15" customHeight="1">
      <c r="B171" s="279"/>
      <c r="C171" s="257" t="s">
        <v>1166</v>
      </c>
      <c r="D171" s="257"/>
      <c r="E171" s="257"/>
      <c r="F171" s="278" t="s">
        <v>1158</v>
      </c>
      <c r="G171" s="257"/>
      <c r="H171" s="257" t="s">
        <v>1224</v>
      </c>
      <c r="I171" s="257" t="s">
        <v>1168</v>
      </c>
      <c r="J171" s="257"/>
      <c r="K171" s="300"/>
    </row>
    <row r="172" spans="2:11" ht="15" customHeight="1">
      <c r="B172" s="279"/>
      <c r="C172" s="257" t="s">
        <v>1177</v>
      </c>
      <c r="D172" s="257"/>
      <c r="E172" s="257"/>
      <c r="F172" s="278" t="s">
        <v>1164</v>
      </c>
      <c r="G172" s="257"/>
      <c r="H172" s="257" t="s">
        <v>1224</v>
      </c>
      <c r="I172" s="257" t="s">
        <v>1160</v>
      </c>
      <c r="J172" s="257">
        <v>50</v>
      </c>
      <c r="K172" s="300"/>
    </row>
    <row r="173" spans="2:11" ht="15" customHeight="1">
      <c r="B173" s="279"/>
      <c r="C173" s="257" t="s">
        <v>1185</v>
      </c>
      <c r="D173" s="257"/>
      <c r="E173" s="257"/>
      <c r="F173" s="278" t="s">
        <v>1164</v>
      </c>
      <c r="G173" s="257"/>
      <c r="H173" s="257" t="s">
        <v>1224</v>
      </c>
      <c r="I173" s="257" t="s">
        <v>1160</v>
      </c>
      <c r="J173" s="257">
        <v>50</v>
      </c>
      <c r="K173" s="300"/>
    </row>
    <row r="174" spans="2:11" ht="15" customHeight="1">
      <c r="B174" s="279"/>
      <c r="C174" s="257" t="s">
        <v>1183</v>
      </c>
      <c r="D174" s="257"/>
      <c r="E174" s="257"/>
      <c r="F174" s="278" t="s">
        <v>1164</v>
      </c>
      <c r="G174" s="257"/>
      <c r="H174" s="257" t="s">
        <v>1224</v>
      </c>
      <c r="I174" s="257" t="s">
        <v>1160</v>
      </c>
      <c r="J174" s="257">
        <v>50</v>
      </c>
      <c r="K174" s="300"/>
    </row>
    <row r="175" spans="2:11" ht="15" customHeight="1">
      <c r="B175" s="279"/>
      <c r="C175" s="257" t="s">
        <v>118</v>
      </c>
      <c r="D175" s="257"/>
      <c r="E175" s="257"/>
      <c r="F175" s="278" t="s">
        <v>1158</v>
      </c>
      <c r="G175" s="257"/>
      <c r="H175" s="257" t="s">
        <v>1225</v>
      </c>
      <c r="I175" s="257" t="s">
        <v>1226</v>
      </c>
      <c r="J175" s="257"/>
      <c r="K175" s="300"/>
    </row>
    <row r="176" spans="2:11" ht="15" customHeight="1">
      <c r="B176" s="279"/>
      <c r="C176" s="257" t="s">
        <v>57</v>
      </c>
      <c r="D176" s="257"/>
      <c r="E176" s="257"/>
      <c r="F176" s="278" t="s">
        <v>1158</v>
      </c>
      <c r="G176" s="257"/>
      <c r="H176" s="257" t="s">
        <v>1227</v>
      </c>
      <c r="I176" s="257" t="s">
        <v>1228</v>
      </c>
      <c r="J176" s="257">
        <v>1</v>
      </c>
      <c r="K176" s="300"/>
    </row>
    <row r="177" spans="2:11" ht="15" customHeight="1">
      <c r="B177" s="279"/>
      <c r="C177" s="257" t="s">
        <v>53</v>
      </c>
      <c r="D177" s="257"/>
      <c r="E177" s="257"/>
      <c r="F177" s="278" t="s">
        <v>1158</v>
      </c>
      <c r="G177" s="257"/>
      <c r="H177" s="257" t="s">
        <v>1229</v>
      </c>
      <c r="I177" s="257" t="s">
        <v>1160</v>
      </c>
      <c r="J177" s="257">
        <v>20</v>
      </c>
      <c r="K177" s="300"/>
    </row>
    <row r="178" spans="2:11" ht="15" customHeight="1">
      <c r="B178" s="279"/>
      <c r="C178" s="257" t="s">
        <v>119</v>
      </c>
      <c r="D178" s="257"/>
      <c r="E178" s="257"/>
      <c r="F178" s="278" t="s">
        <v>1158</v>
      </c>
      <c r="G178" s="257"/>
      <c r="H178" s="257" t="s">
        <v>1230</v>
      </c>
      <c r="I178" s="257" t="s">
        <v>1160</v>
      </c>
      <c r="J178" s="257">
        <v>255</v>
      </c>
      <c r="K178" s="300"/>
    </row>
    <row r="179" spans="2:11" ht="15" customHeight="1">
      <c r="B179" s="279"/>
      <c r="C179" s="257" t="s">
        <v>120</v>
      </c>
      <c r="D179" s="257"/>
      <c r="E179" s="257"/>
      <c r="F179" s="278" t="s">
        <v>1158</v>
      </c>
      <c r="G179" s="257"/>
      <c r="H179" s="257" t="s">
        <v>1123</v>
      </c>
      <c r="I179" s="257" t="s">
        <v>1160</v>
      </c>
      <c r="J179" s="257">
        <v>10</v>
      </c>
      <c r="K179" s="300"/>
    </row>
    <row r="180" spans="2:11" ht="15" customHeight="1">
      <c r="B180" s="279"/>
      <c r="C180" s="257" t="s">
        <v>121</v>
      </c>
      <c r="D180" s="257"/>
      <c r="E180" s="257"/>
      <c r="F180" s="278" t="s">
        <v>1158</v>
      </c>
      <c r="G180" s="257"/>
      <c r="H180" s="257" t="s">
        <v>1231</v>
      </c>
      <c r="I180" s="257" t="s">
        <v>1192</v>
      </c>
      <c r="J180" s="257"/>
      <c r="K180" s="300"/>
    </row>
    <row r="181" spans="2:11" ht="15" customHeight="1">
      <c r="B181" s="279"/>
      <c r="C181" s="257" t="s">
        <v>1232</v>
      </c>
      <c r="D181" s="257"/>
      <c r="E181" s="257"/>
      <c r="F181" s="278" t="s">
        <v>1158</v>
      </c>
      <c r="G181" s="257"/>
      <c r="H181" s="257" t="s">
        <v>1233</v>
      </c>
      <c r="I181" s="257" t="s">
        <v>1192</v>
      </c>
      <c r="J181" s="257"/>
      <c r="K181" s="300"/>
    </row>
    <row r="182" spans="2:11" ht="15" customHeight="1">
      <c r="B182" s="279"/>
      <c r="C182" s="257" t="s">
        <v>1221</v>
      </c>
      <c r="D182" s="257"/>
      <c r="E182" s="257"/>
      <c r="F182" s="278" t="s">
        <v>1158</v>
      </c>
      <c r="G182" s="257"/>
      <c r="H182" s="257" t="s">
        <v>1234</v>
      </c>
      <c r="I182" s="257" t="s">
        <v>1192</v>
      </c>
      <c r="J182" s="257"/>
      <c r="K182" s="300"/>
    </row>
    <row r="183" spans="2:11" ht="15" customHeight="1">
      <c r="B183" s="279"/>
      <c r="C183" s="257" t="s">
        <v>124</v>
      </c>
      <c r="D183" s="257"/>
      <c r="E183" s="257"/>
      <c r="F183" s="278" t="s">
        <v>1164</v>
      </c>
      <c r="G183" s="257"/>
      <c r="H183" s="257" t="s">
        <v>1235</v>
      </c>
      <c r="I183" s="257" t="s">
        <v>1160</v>
      </c>
      <c r="J183" s="257">
        <v>50</v>
      </c>
      <c r="K183" s="300"/>
    </row>
    <row r="184" spans="2:11" ht="15" customHeight="1">
      <c r="B184" s="306"/>
      <c r="C184" s="288"/>
      <c r="D184" s="288"/>
      <c r="E184" s="288"/>
      <c r="F184" s="288"/>
      <c r="G184" s="288"/>
      <c r="H184" s="288"/>
      <c r="I184" s="288"/>
      <c r="J184" s="288"/>
      <c r="K184" s="307"/>
    </row>
    <row r="185" spans="2:11" ht="18.75" customHeight="1">
      <c r="B185" s="254"/>
      <c r="C185" s="257"/>
      <c r="D185" s="257"/>
      <c r="E185" s="257"/>
      <c r="F185" s="278"/>
      <c r="G185" s="257"/>
      <c r="H185" s="257"/>
      <c r="I185" s="257"/>
      <c r="J185" s="257"/>
      <c r="K185" s="254"/>
    </row>
    <row r="186" spans="2:11" ht="18.75" customHeight="1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2:11" ht="13.5">
      <c r="B187" s="241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2:11" ht="21">
      <c r="B188" s="244"/>
      <c r="C188" s="245" t="s">
        <v>1236</v>
      </c>
      <c r="D188" s="245"/>
      <c r="E188" s="245"/>
      <c r="F188" s="245"/>
      <c r="G188" s="245"/>
      <c r="H188" s="245"/>
      <c r="I188" s="245"/>
      <c r="J188" s="245"/>
      <c r="K188" s="246"/>
    </row>
    <row r="189" spans="2:11" ht="25.5" customHeight="1">
      <c r="B189" s="244"/>
      <c r="C189" s="312" t="s">
        <v>1237</v>
      </c>
      <c r="D189" s="312"/>
      <c r="E189" s="312"/>
      <c r="F189" s="312" t="s">
        <v>1238</v>
      </c>
      <c r="G189" s="313"/>
      <c r="H189" s="314" t="s">
        <v>1239</v>
      </c>
      <c r="I189" s="314"/>
      <c r="J189" s="314"/>
      <c r="K189" s="246"/>
    </row>
    <row r="190" spans="2:11" ht="5.25" customHeight="1">
      <c r="B190" s="279"/>
      <c r="C190" s="276"/>
      <c r="D190" s="276"/>
      <c r="E190" s="276"/>
      <c r="F190" s="276"/>
      <c r="G190" s="257"/>
      <c r="H190" s="276"/>
      <c r="I190" s="276"/>
      <c r="J190" s="276"/>
      <c r="K190" s="300"/>
    </row>
    <row r="191" spans="2:11" ht="15" customHeight="1">
      <c r="B191" s="279"/>
      <c r="C191" s="257" t="s">
        <v>1240</v>
      </c>
      <c r="D191" s="257"/>
      <c r="E191" s="257"/>
      <c r="F191" s="278" t="s">
        <v>43</v>
      </c>
      <c r="G191" s="257"/>
      <c r="H191" s="315" t="s">
        <v>1241</v>
      </c>
      <c r="I191" s="315"/>
      <c r="J191" s="315"/>
      <c r="K191" s="300"/>
    </row>
    <row r="192" spans="2:11" ht="15" customHeight="1">
      <c r="B192" s="279"/>
      <c r="C192" s="285"/>
      <c r="D192" s="257"/>
      <c r="E192" s="257"/>
      <c r="F192" s="278" t="s">
        <v>44</v>
      </c>
      <c r="G192" s="257"/>
      <c r="H192" s="315" t="s">
        <v>1242</v>
      </c>
      <c r="I192" s="315"/>
      <c r="J192" s="315"/>
      <c r="K192" s="300"/>
    </row>
    <row r="193" spans="2:11" ht="15" customHeight="1">
      <c r="B193" s="279"/>
      <c r="C193" s="285"/>
      <c r="D193" s="257"/>
      <c r="E193" s="257"/>
      <c r="F193" s="278" t="s">
        <v>47</v>
      </c>
      <c r="G193" s="257"/>
      <c r="H193" s="315" t="s">
        <v>1243</v>
      </c>
      <c r="I193" s="315"/>
      <c r="J193" s="315"/>
      <c r="K193" s="300"/>
    </row>
    <row r="194" spans="2:11" ht="15" customHeight="1">
      <c r="B194" s="279"/>
      <c r="C194" s="257"/>
      <c r="D194" s="257"/>
      <c r="E194" s="257"/>
      <c r="F194" s="278" t="s">
        <v>45</v>
      </c>
      <c r="G194" s="257"/>
      <c r="H194" s="315" t="s">
        <v>1244</v>
      </c>
      <c r="I194" s="315"/>
      <c r="J194" s="315"/>
      <c r="K194" s="300"/>
    </row>
    <row r="195" spans="2:11" ht="15" customHeight="1">
      <c r="B195" s="279"/>
      <c r="C195" s="257"/>
      <c r="D195" s="257"/>
      <c r="E195" s="257"/>
      <c r="F195" s="278" t="s">
        <v>46</v>
      </c>
      <c r="G195" s="257"/>
      <c r="H195" s="315" t="s">
        <v>1245</v>
      </c>
      <c r="I195" s="315"/>
      <c r="J195" s="315"/>
      <c r="K195" s="300"/>
    </row>
    <row r="196" spans="2:11" ht="15" customHeight="1">
      <c r="B196" s="279"/>
      <c r="C196" s="257"/>
      <c r="D196" s="257"/>
      <c r="E196" s="257"/>
      <c r="F196" s="278"/>
      <c r="G196" s="257"/>
      <c r="H196" s="257"/>
      <c r="I196" s="257"/>
      <c r="J196" s="257"/>
      <c r="K196" s="300"/>
    </row>
    <row r="197" spans="2:11" ht="15" customHeight="1">
      <c r="B197" s="279"/>
      <c r="C197" s="257" t="s">
        <v>1204</v>
      </c>
      <c r="D197" s="257"/>
      <c r="E197" s="257"/>
      <c r="F197" s="278" t="s">
        <v>75</v>
      </c>
      <c r="G197" s="257"/>
      <c r="H197" s="315" t="s">
        <v>1246</v>
      </c>
      <c r="I197" s="315"/>
      <c r="J197" s="315"/>
      <c r="K197" s="300"/>
    </row>
    <row r="198" spans="2:11" ht="15" customHeight="1">
      <c r="B198" s="279"/>
      <c r="C198" s="285"/>
      <c r="D198" s="257"/>
      <c r="E198" s="257"/>
      <c r="F198" s="278" t="s">
        <v>1101</v>
      </c>
      <c r="G198" s="257"/>
      <c r="H198" s="315" t="s">
        <v>1102</v>
      </c>
      <c r="I198" s="315"/>
      <c r="J198" s="315"/>
      <c r="K198" s="300"/>
    </row>
    <row r="199" spans="2:11" ht="15" customHeight="1">
      <c r="B199" s="279"/>
      <c r="C199" s="257"/>
      <c r="D199" s="257"/>
      <c r="E199" s="257"/>
      <c r="F199" s="278" t="s">
        <v>1099</v>
      </c>
      <c r="G199" s="257"/>
      <c r="H199" s="315" t="s">
        <v>1247</v>
      </c>
      <c r="I199" s="315"/>
      <c r="J199" s="315"/>
      <c r="K199" s="300"/>
    </row>
    <row r="200" spans="2:11" ht="15" customHeight="1">
      <c r="B200" s="316"/>
      <c r="C200" s="285"/>
      <c r="D200" s="285"/>
      <c r="E200" s="285"/>
      <c r="F200" s="278" t="s">
        <v>1103</v>
      </c>
      <c r="G200" s="263"/>
      <c r="H200" s="317" t="s">
        <v>1104</v>
      </c>
      <c r="I200" s="317"/>
      <c r="J200" s="317"/>
      <c r="K200" s="318"/>
    </row>
    <row r="201" spans="2:11" ht="15" customHeight="1">
      <c r="B201" s="316"/>
      <c r="C201" s="285"/>
      <c r="D201" s="285"/>
      <c r="E201" s="285"/>
      <c r="F201" s="278" t="s">
        <v>1105</v>
      </c>
      <c r="G201" s="263"/>
      <c r="H201" s="317" t="s">
        <v>1076</v>
      </c>
      <c r="I201" s="317"/>
      <c r="J201" s="317"/>
      <c r="K201" s="318"/>
    </row>
    <row r="202" spans="2:11" ht="15" customHeight="1">
      <c r="B202" s="316"/>
      <c r="C202" s="285"/>
      <c r="D202" s="285"/>
      <c r="E202" s="285"/>
      <c r="F202" s="319"/>
      <c r="G202" s="263"/>
      <c r="H202" s="320"/>
      <c r="I202" s="320"/>
      <c r="J202" s="320"/>
      <c r="K202" s="318"/>
    </row>
    <row r="203" spans="2:11" ht="15" customHeight="1">
      <c r="B203" s="316"/>
      <c r="C203" s="257" t="s">
        <v>1228</v>
      </c>
      <c r="D203" s="285"/>
      <c r="E203" s="285"/>
      <c r="F203" s="278">
        <v>1</v>
      </c>
      <c r="G203" s="263"/>
      <c r="H203" s="317" t="s">
        <v>1248</v>
      </c>
      <c r="I203" s="317"/>
      <c r="J203" s="317"/>
      <c r="K203" s="318"/>
    </row>
    <row r="204" spans="2:11" ht="15" customHeight="1">
      <c r="B204" s="316"/>
      <c r="C204" s="285"/>
      <c r="D204" s="285"/>
      <c r="E204" s="285"/>
      <c r="F204" s="278">
        <v>2</v>
      </c>
      <c r="G204" s="263"/>
      <c r="H204" s="317" t="s">
        <v>1249</v>
      </c>
      <c r="I204" s="317"/>
      <c r="J204" s="317"/>
      <c r="K204" s="318"/>
    </row>
    <row r="205" spans="2:11" ht="15" customHeight="1">
      <c r="B205" s="316"/>
      <c r="C205" s="285"/>
      <c r="D205" s="285"/>
      <c r="E205" s="285"/>
      <c r="F205" s="278">
        <v>3</v>
      </c>
      <c r="G205" s="263"/>
      <c r="H205" s="317" t="s">
        <v>1250</v>
      </c>
      <c r="I205" s="317"/>
      <c r="J205" s="317"/>
      <c r="K205" s="318"/>
    </row>
    <row r="206" spans="2:11" ht="15" customHeight="1">
      <c r="B206" s="316"/>
      <c r="C206" s="285"/>
      <c r="D206" s="285"/>
      <c r="E206" s="285"/>
      <c r="F206" s="278">
        <v>4</v>
      </c>
      <c r="G206" s="263"/>
      <c r="H206" s="317" t="s">
        <v>1251</v>
      </c>
      <c r="I206" s="317"/>
      <c r="J206" s="317"/>
      <c r="K206" s="318"/>
    </row>
    <row r="207" spans="2:11" ht="12.75" customHeight="1">
      <c r="B207" s="321"/>
      <c r="C207" s="322"/>
      <c r="D207" s="322"/>
      <c r="E207" s="322"/>
      <c r="F207" s="322"/>
      <c r="G207" s="322"/>
      <c r="H207" s="322"/>
      <c r="I207" s="322"/>
      <c r="J207" s="322"/>
      <c r="K207" s="32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ing.Jiří Muller</cp:lastModifiedBy>
  <dcterms:modified xsi:type="dcterms:W3CDTF">2014-02-07T12:47:35Z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